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.benda\Desktop\osobní\Ing\DP\DP\Priklady projektu\"/>
    </mc:Choice>
  </mc:AlternateContent>
  <xr:revisionPtr revIDLastSave="0" documentId="13_ncr:1_{FAF1306C-48D4-42C2-B0D7-3AA0A5D525EF}" xr6:coauthVersionLast="44" xr6:coauthVersionMax="44" xr10:uidLastSave="{00000000-0000-0000-0000-000000000000}"/>
  <bookViews>
    <workbookView xWindow="-108" yWindow="-108" windowWidth="23256" windowHeight="12576" firstSheet="6" activeTab="8" xr2:uid="{A04FD168-982C-4366-8D7C-3833BDCF9C9E}"/>
  </bookViews>
  <sheets>
    <sheet name="Zadání - Pozemky" sheetId="7" r:id="rId1"/>
    <sheet name="CPM - Pozemky" sheetId="2" r:id="rId2"/>
    <sheet name="Výpočet - Pozemky" sheetId="1" r:id="rId3"/>
    <sheet name="Zadání - Chodník" sheetId="8" r:id="rId4"/>
    <sheet name="CPM - Chodník" sheetId="3" r:id="rId5"/>
    <sheet name="Výpočet - Chodník" sheetId="4" r:id="rId6"/>
    <sheet name="Zadání - IT vývoj" sheetId="9" r:id="rId7"/>
    <sheet name="CPM - IT vývoj" sheetId="10" r:id="rId8"/>
    <sheet name="Výpočet - IT vývoj" sheetId="11" r:id="rId9"/>
  </sheets>
  <definedNames>
    <definedName name="OpenSolver_ChosenSolver" localSheetId="5" hidden="1">CBC</definedName>
    <definedName name="OpenSolver_ChosenSolver" localSheetId="8" hidden="1">CBC</definedName>
    <definedName name="OpenSolver_DualsNewSheet" localSheetId="5" hidden="1">0</definedName>
    <definedName name="OpenSolver_DualsNewSheet" localSheetId="8" hidden="1">0</definedName>
    <definedName name="OpenSolver_LinearityCheck" localSheetId="5" hidden="1">1</definedName>
    <definedName name="OpenSolver_LinearityCheck" localSheetId="8" hidden="1">1</definedName>
    <definedName name="OpenSolver_UpdateSensitivity" localSheetId="5" hidden="1">1</definedName>
    <definedName name="OpenSolver_UpdateSensitivity" localSheetId="8" hidden="1">1</definedName>
    <definedName name="solver_adj" localSheetId="5" hidden="1">'Výpočet - Chodník'!$B$2:$AG$2</definedName>
    <definedName name="solver_adj" localSheetId="8" hidden="1">'Výpočet - IT vývoj'!$B$2:$Y$2</definedName>
    <definedName name="solver_adj" localSheetId="2" hidden="1">'Výpočet - Pozemky'!$B$2:$BG$2</definedName>
    <definedName name="solver_cvg" localSheetId="5" hidden="1">0.0001</definedName>
    <definedName name="solver_cvg" localSheetId="8" hidden="1">0.0001</definedName>
    <definedName name="solver_cvg" localSheetId="2" hidden="1">0.0001</definedName>
    <definedName name="solver_drv" localSheetId="5" hidden="1">1</definedName>
    <definedName name="solver_drv" localSheetId="8" hidden="1">1</definedName>
    <definedName name="solver_drv" localSheetId="2" hidden="1">2</definedName>
    <definedName name="solver_eng" localSheetId="5" hidden="1">1</definedName>
    <definedName name="solver_eng" localSheetId="8" hidden="1">1</definedName>
    <definedName name="solver_eng" localSheetId="2" hidden="1">1</definedName>
    <definedName name="solver_est" localSheetId="5" hidden="1">1</definedName>
    <definedName name="solver_est" localSheetId="8" hidden="1">1</definedName>
    <definedName name="solver_est" localSheetId="2" hidden="1">1</definedName>
    <definedName name="solver_itr" localSheetId="5" hidden="1">2147483647</definedName>
    <definedName name="solver_itr" localSheetId="8" hidden="1">2147483647</definedName>
    <definedName name="solver_itr" localSheetId="2" hidden="1">2147483647</definedName>
    <definedName name="solver_lhs1" localSheetId="5" hidden="1">'Výpočet - Chodník'!$AI$18:$AI$34</definedName>
    <definedName name="solver_lhs1" localSheetId="8" hidden="1">'Výpočet - IT vývoj'!$AA$15:$AA$27</definedName>
    <definedName name="solver_lhs1" localSheetId="2" hidden="1">'Výpočet - Pozemky'!$B$2:$AD$2</definedName>
    <definedName name="solver_lhs2" localSheetId="5" hidden="1">'Výpočet - Chodník'!$AI$4:$AI$17</definedName>
    <definedName name="solver_lhs2" localSheetId="8" hidden="1">'Výpočet - IT vývoj'!$AA$4:$AA$14</definedName>
    <definedName name="solver_lhs2" localSheetId="2" hidden="1">'Výpočet - Pozemky'!$BI$24:$BI$53</definedName>
    <definedName name="solver_lhs3" localSheetId="5" hidden="1">'Výpočet - Chodník'!$B$2:$Q$2</definedName>
    <definedName name="solver_lhs3" localSheetId="8" hidden="1">'Výpočet - IT vývoj'!$B$2:$M$2</definedName>
    <definedName name="solver_lhs3" localSheetId="2" hidden="1">'Výpočet - Pozemky'!$BI$4:$BI$23</definedName>
    <definedName name="solver_lhs4" localSheetId="5" hidden="1">'Výpočet - Chodník'!#REF!</definedName>
    <definedName name="solver_lhs4" localSheetId="8" hidden="1">'Výpočet - IT vývoj'!#REF!</definedName>
    <definedName name="solver_mip" localSheetId="5" hidden="1">2147483647</definedName>
    <definedName name="solver_mip" localSheetId="8" hidden="1">2147483647</definedName>
    <definedName name="solver_mip" localSheetId="2" hidden="1">2147483647</definedName>
    <definedName name="solver_mni" localSheetId="5" hidden="1">30</definedName>
    <definedName name="solver_mni" localSheetId="8" hidden="1">30</definedName>
    <definedName name="solver_mni" localSheetId="2" hidden="1">30</definedName>
    <definedName name="solver_mrt" localSheetId="5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8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2" hidden="1">0.075</definedName>
    <definedName name="solver_msl" localSheetId="5" hidden="1">2</definedName>
    <definedName name="solver_msl" localSheetId="8" hidden="1">2</definedName>
    <definedName name="solver_msl" localSheetId="2" hidden="1">2</definedName>
    <definedName name="solver_neg" localSheetId="5" hidden="1">1</definedName>
    <definedName name="solver_neg" localSheetId="8" hidden="1">1</definedName>
    <definedName name="solver_neg" localSheetId="2" hidden="1">1</definedName>
    <definedName name="solver_nod" localSheetId="5" hidden="1">2147483647</definedName>
    <definedName name="solver_nod" localSheetId="8" hidden="1">2147483647</definedName>
    <definedName name="solver_nod" localSheetId="2" hidden="1">2147483647</definedName>
    <definedName name="solver_num" localSheetId="5" hidden="1">3</definedName>
    <definedName name="solver_num" localSheetId="8" hidden="1">3</definedName>
    <definedName name="solver_num" localSheetId="2" hidden="1">3</definedName>
    <definedName name="solver_nwt" localSheetId="5" hidden="1">1</definedName>
    <definedName name="solver_nwt" localSheetId="8" hidden="1">1</definedName>
    <definedName name="solver_nwt" localSheetId="2" hidden="1">1</definedName>
    <definedName name="solver_opt" localSheetId="5" hidden="1">'Výpočet - Chodník'!$AI$36</definedName>
    <definedName name="solver_opt" localSheetId="8" hidden="1">'Výpočet - IT vývoj'!$AA$29</definedName>
    <definedName name="solver_opt" localSheetId="2" hidden="1">'Výpočet - Pozemky'!$BI$55</definedName>
    <definedName name="solver_pre" localSheetId="5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8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2" hidden="1">0.000001</definedName>
    <definedName name="solver_rbv" localSheetId="5" hidden="1">1</definedName>
    <definedName name="solver_rbv" localSheetId="8" hidden="1">1</definedName>
    <definedName name="solver_rbv" localSheetId="2" hidden="1">2</definedName>
    <definedName name="solver_rel1" localSheetId="5" hidden="1">1</definedName>
    <definedName name="solver_rel1" localSheetId="8" hidden="1">1</definedName>
    <definedName name="solver_rel1" localSheetId="2" hidden="1">5</definedName>
    <definedName name="solver_rel2" localSheetId="5" hidden="1">2</definedName>
    <definedName name="solver_rel2" localSheetId="8" hidden="1">2</definedName>
    <definedName name="solver_rel2" localSheetId="2" hidden="1">1</definedName>
    <definedName name="solver_rel3" localSheetId="5" hidden="1">5</definedName>
    <definedName name="solver_rel3" localSheetId="8" hidden="1">5</definedName>
    <definedName name="solver_rel3" localSheetId="2" hidden="1">2</definedName>
    <definedName name="solver_rel4" localSheetId="5" hidden="1">3</definedName>
    <definedName name="solver_rel4" localSheetId="8" hidden="1">3</definedName>
    <definedName name="solver_rhs1" localSheetId="5" hidden="1">'Výpočet - Chodník'!$AK$18:$AK$34</definedName>
    <definedName name="solver_rhs1" localSheetId="8" hidden="1">'Výpočet - IT vývoj'!$AC$15:$AC$27</definedName>
    <definedName name="solver_rhs1" localSheetId="2" hidden="1">binary</definedName>
    <definedName name="solver_rhs2" localSheetId="5" hidden="1">'Výpočet - Chodník'!$AK$4:$AK$17</definedName>
    <definedName name="solver_rhs2" localSheetId="8" hidden="1">'Výpočet - IT vývoj'!$AC$4:$AC$14</definedName>
    <definedName name="solver_rhs2" localSheetId="2" hidden="1">'Výpočet - Pozemky'!$BK$24:$BK$53</definedName>
    <definedName name="solver_rhs3" localSheetId="5" hidden="1">binary</definedName>
    <definedName name="solver_rhs3" localSheetId="8" hidden="1">binary</definedName>
    <definedName name="solver_rhs3" localSheetId="2" hidden="1">'Výpočet - Pozemky'!$BK$4:$BK$23</definedName>
    <definedName name="solver_rhs4" localSheetId="5" hidden="1">'Výpočet - Chodník'!#REF!</definedName>
    <definedName name="solver_rhs4" localSheetId="8" hidden="1">'Výpočet - IT vývoj'!#REF!</definedName>
    <definedName name="solver_rlx" localSheetId="5" hidden="1">2</definedName>
    <definedName name="solver_rlx" localSheetId="8" hidden="1">2</definedName>
    <definedName name="solver_rlx" localSheetId="2" hidden="1">2</definedName>
    <definedName name="solver_rsd" localSheetId="5" hidden="1">0</definedName>
    <definedName name="solver_rsd" localSheetId="8" hidden="1">0</definedName>
    <definedName name="solver_rsd" localSheetId="2" hidden="1">0</definedName>
    <definedName name="solver_scl" localSheetId="5" hidden="1">1</definedName>
    <definedName name="solver_scl" localSheetId="8" hidden="1">1</definedName>
    <definedName name="solver_scl" localSheetId="2" hidden="1">2</definedName>
    <definedName name="solver_sho" localSheetId="5" hidden="1">2</definedName>
    <definedName name="solver_sho" localSheetId="8" hidden="1">2</definedName>
    <definedName name="solver_sho" localSheetId="2" hidden="1">2</definedName>
    <definedName name="solver_ssz" localSheetId="5" hidden="1">100</definedName>
    <definedName name="solver_ssz" localSheetId="8" hidden="1">100</definedName>
    <definedName name="solver_ssz" localSheetId="2" hidden="1">100</definedName>
    <definedName name="solver_tim" localSheetId="5" hidden="1">2147483647</definedName>
    <definedName name="solver_tim" localSheetId="8" hidden="1">2147483647</definedName>
    <definedName name="solver_tim" localSheetId="2" hidden="1">2147483647</definedName>
    <definedName name="solver_tol" localSheetId="5" hidden="1">0.01</definedName>
    <definedName name="solver_tol" localSheetId="8" hidden="1">0.01</definedName>
    <definedName name="solver_tol" localSheetId="2" hidden="1">0.01</definedName>
    <definedName name="solver_typ" localSheetId="5" hidden="1">1</definedName>
    <definedName name="solver_typ" localSheetId="8" hidden="1">1</definedName>
    <definedName name="solver_typ" localSheetId="2" hidden="1">1</definedName>
    <definedName name="solver_val" localSheetId="5" hidden="1">0</definedName>
    <definedName name="solver_val" localSheetId="8" hidden="1">0</definedName>
    <definedName name="solver_val" localSheetId="2" hidden="1">0</definedName>
    <definedName name="solver_ver" localSheetId="5" hidden="1">3</definedName>
    <definedName name="solver_ver" localSheetId="8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" i="11" l="1"/>
  <c r="AA4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T34" i="2" l="1"/>
  <c r="T8" i="10" l="1"/>
  <c r="U8" i="10"/>
  <c r="Q12" i="10" s="1"/>
  <c r="M12" i="10" s="1"/>
  <c r="I12" i="10" s="1"/>
  <c r="P12" i="10"/>
  <c r="L12" i="10"/>
  <c r="H12" i="10"/>
  <c r="P8" i="10"/>
  <c r="L8" i="10"/>
  <c r="H8" i="10"/>
  <c r="P4" i="10"/>
  <c r="L4" i="10"/>
  <c r="H4" i="10"/>
  <c r="AA29" i="11"/>
  <c r="Q8" i="10" l="1"/>
  <c r="M8" i="10" s="1"/>
  <c r="I8" i="10" s="1"/>
  <c r="Q4" i="10"/>
  <c r="M4" i="10" s="1"/>
  <c r="I4" i="10" s="1"/>
  <c r="E8" i="10" s="1"/>
  <c r="AI36" i="4"/>
  <c r="AI34" i="4"/>
  <c r="AI18" i="4"/>
  <c r="AI4" i="4"/>
  <c r="E6" i="3"/>
  <c r="I6" i="3"/>
  <c r="M4" i="3"/>
  <c r="M8" i="3"/>
  <c r="Q6" i="3"/>
  <c r="U6" i="3"/>
  <c r="Q10" i="3"/>
  <c r="U10" i="3"/>
  <c r="Y6" i="3"/>
  <c r="AC8" i="3"/>
  <c r="AG8" i="3"/>
  <c r="AK10" i="3"/>
  <c r="AK6" i="3"/>
  <c r="AO8" i="3"/>
  <c r="AN8" i="3"/>
  <c r="AJ10" i="3"/>
  <c r="AJ6" i="3"/>
  <c r="AF8" i="3"/>
  <c r="AB8" i="3"/>
  <c r="T10" i="3"/>
  <c r="P10" i="3"/>
  <c r="X6" i="3"/>
  <c r="T6" i="3"/>
  <c r="P6" i="3"/>
  <c r="L8" i="3"/>
  <c r="L4" i="3"/>
  <c r="H6" i="3"/>
  <c r="BI53" i="1" l="1"/>
  <c r="BI52" i="1"/>
  <c r="X34" i="2" l="1"/>
  <c r="K4" i="2"/>
  <c r="G8" i="2"/>
  <c r="BI55" i="1" l="1"/>
  <c r="AG23" i="2"/>
  <c r="BI26" i="1" l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25" i="1"/>
  <c r="BI24" i="1"/>
  <c r="BI23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6" i="1"/>
  <c r="BI4" i="1"/>
  <c r="BI5" i="1"/>
  <c r="AI17" i="4"/>
  <c r="AI7" i="4"/>
  <c r="AI6" i="4"/>
  <c r="AI5" i="4"/>
  <c r="AI8" i="4"/>
  <c r="AI9" i="4"/>
  <c r="AI10" i="4"/>
  <c r="AI11" i="4"/>
  <c r="AI12" i="4"/>
  <c r="AI13" i="4"/>
  <c r="AI14" i="4"/>
  <c r="AI15" i="4"/>
  <c r="AI16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O8" i="2" l="1"/>
  <c r="T12" i="2" s="1"/>
  <c r="T4" i="2" l="1"/>
  <c r="AB8" i="2" s="1"/>
  <c r="T16" i="2"/>
  <c r="AF12" i="2" l="1"/>
  <c r="AF20" i="2" l="1"/>
  <c r="AB15" i="2" l="1"/>
  <c r="X20" i="2" s="1"/>
  <c r="T29" i="2" l="1"/>
  <c r="T38" i="2" l="1"/>
  <c r="X24" i="2"/>
  <c r="AB38" i="2" l="1"/>
  <c r="AB29" i="2" s="1"/>
  <c r="AG27" i="2" s="1"/>
  <c r="AG34" i="2" s="1"/>
  <c r="AH34" i="2" s="1"/>
  <c r="AH27" i="2" l="1"/>
  <c r="AC29" i="2" l="1"/>
  <c r="AC38" i="2" l="1"/>
  <c r="Y34" i="2" l="1"/>
  <c r="U38" i="2" l="1"/>
  <c r="Y24" i="2"/>
  <c r="U29" i="2" l="1"/>
  <c r="Y20" i="2" l="1"/>
  <c r="AC15" i="2" l="1"/>
  <c r="AG20" i="2" l="1"/>
  <c r="AG12" i="2" l="1"/>
  <c r="AC8" i="2" l="1"/>
  <c r="U12" i="2" l="1"/>
  <c r="U16" i="2"/>
  <c r="U4" i="2"/>
  <c r="P8" i="2" l="1"/>
  <c r="L4" i="2" l="1"/>
  <c r="H8" i="2" l="1"/>
  <c r="D4" i="2" s="1"/>
</calcChain>
</file>

<file path=xl/sharedStrings.xml><?xml version="1.0" encoding="utf-8"?>
<sst xmlns="http://schemas.openxmlformats.org/spreadsheetml/2006/main" count="442" uniqueCount="240">
  <si>
    <t>A</t>
  </si>
  <si>
    <t>C</t>
  </si>
  <si>
    <t>E</t>
  </si>
  <si>
    <t>B</t>
  </si>
  <si>
    <t>D</t>
  </si>
  <si>
    <t>I</t>
  </si>
  <si>
    <t>G</t>
  </si>
  <si>
    <t>K</t>
  </si>
  <si>
    <t>H</t>
  </si>
  <si>
    <t>L</t>
  </si>
  <si>
    <t>J</t>
  </si>
  <si>
    <t>O</t>
  </si>
  <si>
    <t>S</t>
  </si>
  <si>
    <t>M</t>
  </si>
  <si>
    <t>R</t>
  </si>
  <si>
    <t>P</t>
  </si>
  <si>
    <t>T</t>
  </si>
  <si>
    <t>N</t>
  </si>
  <si>
    <t>Q</t>
  </si>
  <si>
    <t>Délka trvání CP</t>
  </si>
  <si>
    <t>Tady jsou námi stanovené odchylky k jednotlivým činnostem</t>
  </si>
  <si>
    <t>Tady jsou očekávané délky trvání činností</t>
  </si>
  <si>
    <t>MAX</t>
  </si>
  <si>
    <t>UF</t>
  </si>
  <si>
    <t>GAMA = počet činností, u nichž očekáváme, že se pokazí o předem definovanou odchylku</t>
  </si>
  <si>
    <t>Požadovaná pravá strana</t>
  </si>
  <si>
    <t>Skutečná pravá strana</t>
  </si>
  <si>
    <t>x4_8</t>
  </si>
  <si>
    <t>x3_5</t>
  </si>
  <si>
    <t>x3_4</t>
  </si>
  <si>
    <t>x2_4</t>
  </si>
  <si>
    <t>x1_3</t>
  </si>
  <si>
    <t>x1_2</t>
  </si>
  <si>
    <t>1 = činnost je n CP, 0 = činnost není na CP</t>
  </si>
  <si>
    <t>p1_3</t>
  </si>
  <si>
    <t>p3_4</t>
  </si>
  <si>
    <t>x2_1</t>
  </si>
  <si>
    <t>x2_2</t>
  </si>
  <si>
    <t>x3_1</t>
  </si>
  <si>
    <t>x3_2</t>
  </si>
  <si>
    <t>x3_3</t>
  </si>
  <si>
    <t>x3_6</t>
  </si>
  <si>
    <t>x4_1</t>
  </si>
  <si>
    <t>x4_2</t>
  </si>
  <si>
    <t>x4_3</t>
  </si>
  <si>
    <t>x4_4</t>
  </si>
  <si>
    <t>x4_5</t>
  </si>
  <si>
    <t>x4_6</t>
  </si>
  <si>
    <t>x4_7</t>
  </si>
  <si>
    <t>x4_9</t>
  </si>
  <si>
    <t>x5_1</t>
  </si>
  <si>
    <t>x5_2</t>
  </si>
  <si>
    <t>x5_3</t>
  </si>
  <si>
    <t>Uzel A</t>
  </si>
  <si>
    <t>Uzel B</t>
  </si>
  <si>
    <t>Uzel C</t>
  </si>
  <si>
    <t>Uzel D</t>
  </si>
  <si>
    <t>Uzel E</t>
  </si>
  <si>
    <t>Uzel F</t>
  </si>
  <si>
    <t>Uzel G</t>
  </si>
  <si>
    <t>Uzel H</t>
  </si>
  <si>
    <t>Uzel I</t>
  </si>
  <si>
    <t>Uzel J</t>
  </si>
  <si>
    <t>Uzel K</t>
  </si>
  <si>
    <t>Uzel L</t>
  </si>
  <si>
    <t>Uzel M</t>
  </si>
  <si>
    <t>Uzel N</t>
  </si>
  <si>
    <t>Uzel O</t>
  </si>
  <si>
    <t>Uzel P</t>
  </si>
  <si>
    <t>Uzel Q</t>
  </si>
  <si>
    <t>Uzel R</t>
  </si>
  <si>
    <t>Uzel S</t>
  </si>
  <si>
    <t>Uzel T</t>
  </si>
  <si>
    <t>p2_1</t>
  </si>
  <si>
    <t>p2_2</t>
  </si>
  <si>
    <t>p3_1</t>
  </si>
  <si>
    <t>p3_2</t>
  </si>
  <si>
    <t>p3_3</t>
  </si>
  <si>
    <t>p3_5</t>
  </si>
  <si>
    <t>p3_6</t>
  </si>
  <si>
    <t>p4_1</t>
  </si>
  <si>
    <t>p4_2</t>
  </si>
  <si>
    <t>p4_3</t>
  </si>
  <si>
    <t>p4_4</t>
  </si>
  <si>
    <t>p4_5</t>
  </si>
  <si>
    <t>p4_6</t>
  </si>
  <si>
    <t>p4_7</t>
  </si>
  <si>
    <t>p4_8</t>
  </si>
  <si>
    <t>p4_9</t>
  </si>
  <si>
    <t>p5_1</t>
  </si>
  <si>
    <t>p5_2</t>
  </si>
  <si>
    <t>p5_3</t>
  </si>
  <si>
    <t>f3_2</t>
  </si>
  <si>
    <t>f3_3</t>
  </si>
  <si>
    <t>f3_4</t>
  </si>
  <si>
    <t>f4_5</t>
  </si>
  <si>
    <t>f4_6</t>
  </si>
  <si>
    <t>F</t>
  </si>
  <si>
    <t>f4_9</t>
  </si>
  <si>
    <t>x1_1</t>
  </si>
  <si>
    <t>p1_1</t>
  </si>
  <si>
    <t>p1_2</t>
  </si>
  <si>
    <t>Počet činností</t>
  </si>
  <si>
    <t>Zpoždění projektu</t>
  </si>
  <si>
    <t>HL. Prolematická činnost</t>
  </si>
  <si>
    <t>Další problematické činnosti</t>
  </si>
  <si>
    <t>3.5, 4.8</t>
  </si>
  <si>
    <t>3.1, 3.5, 4.8</t>
  </si>
  <si>
    <t>3.1, 3.5, 4.8, 4.3</t>
  </si>
  <si>
    <t>1.2, 2.1, 2.2, 3.6, 4.2, 4.4, 4.5, 5.2, 5.3</t>
  </si>
  <si>
    <t>Num.</t>
  </si>
  <si>
    <t>Činnost</t>
  </si>
  <si>
    <t>Předcházející činnost</t>
  </si>
  <si>
    <t>Doba trvání</t>
  </si>
  <si>
    <t>1</t>
  </si>
  <si>
    <t>Stavební předpříprava</t>
  </si>
  <si>
    <t>1.1</t>
  </si>
  <si>
    <t>Vyměřování</t>
  </si>
  <si>
    <t>-</t>
  </si>
  <si>
    <t>1.2</t>
  </si>
  <si>
    <t>Dovoz technikdy</t>
  </si>
  <si>
    <t>1.3</t>
  </si>
  <si>
    <t>Dovoz materiálu</t>
  </si>
  <si>
    <t>1.2 FS</t>
  </si>
  <si>
    <t>2</t>
  </si>
  <si>
    <t>Úprava pozemků 1</t>
  </si>
  <si>
    <t>2.1</t>
  </si>
  <si>
    <t>Rovnání povrchu</t>
  </si>
  <si>
    <t>2.2</t>
  </si>
  <si>
    <t>Vyznačení míst pro rytí</t>
  </si>
  <si>
    <t>1.1, 2.1 FS</t>
  </si>
  <si>
    <t>3</t>
  </si>
  <si>
    <t>Stavba sítí</t>
  </si>
  <si>
    <t>3.1</t>
  </si>
  <si>
    <t>Provedení výkopu pro kanalizaci a vodu</t>
  </si>
  <si>
    <t>1.3, 2.2 FS</t>
  </si>
  <si>
    <t>3.2</t>
  </si>
  <si>
    <t>Položení kanalizačních skruží</t>
  </si>
  <si>
    <t>3.1 SS+8</t>
  </si>
  <si>
    <t>3.3</t>
  </si>
  <si>
    <t>Propojení kanalizačních skruží</t>
  </si>
  <si>
    <t>3.4</t>
  </si>
  <si>
    <t>Tažení vodovodního potrubí</t>
  </si>
  <si>
    <t>3.5</t>
  </si>
  <si>
    <t>Provedení výkopu pro elektrické kabely v místě chodníků</t>
  </si>
  <si>
    <t>3.1, 3.2, 3.3, 3.4 FS</t>
  </si>
  <si>
    <t>3.6</t>
  </si>
  <si>
    <t>Položení elektrických kabelů</t>
  </si>
  <si>
    <t>3.5 FS</t>
  </si>
  <si>
    <t>4</t>
  </si>
  <si>
    <t>Úprava pozemků 2</t>
  </si>
  <si>
    <t>4.1</t>
  </si>
  <si>
    <t>3.6 FS-4</t>
  </si>
  <si>
    <t>4.2</t>
  </si>
  <si>
    <t>Dovoz štěrku a písku</t>
  </si>
  <si>
    <t>3.6 FS-2</t>
  </si>
  <si>
    <t>4.3</t>
  </si>
  <si>
    <t>Zpevňování pozemků určených pro komunikaci</t>
  </si>
  <si>
    <t>4.2 FS</t>
  </si>
  <si>
    <t>4.4</t>
  </si>
  <si>
    <t>Dovoz zámkové dlažby a obrubníků</t>
  </si>
  <si>
    <t>4.1, 4.3 FS</t>
  </si>
  <si>
    <t>4.5</t>
  </si>
  <si>
    <t>Dovoz betonu</t>
  </si>
  <si>
    <t>4.4 FS</t>
  </si>
  <si>
    <t>4.6</t>
  </si>
  <si>
    <t>Betonování hydrantů</t>
  </si>
  <si>
    <t>4.5 SS+4</t>
  </si>
  <si>
    <t>4.7</t>
  </si>
  <si>
    <t>Betonování obrubníků</t>
  </si>
  <si>
    <t>4.5 SS+8</t>
  </si>
  <si>
    <t>4.8</t>
  </si>
  <si>
    <t>Dláždění chodníků</t>
  </si>
  <si>
    <t>4.5, 4.7 FS+24</t>
  </si>
  <si>
    <t>4.9</t>
  </si>
  <si>
    <t>Asfaltování komunikace</t>
  </si>
  <si>
    <t>5</t>
  </si>
  <si>
    <t>Finalizace</t>
  </si>
  <si>
    <t>5.1</t>
  </si>
  <si>
    <t>Stavba rozvodních skříní pro každou parcelu</t>
  </si>
  <si>
    <t>3.6 FS+16</t>
  </si>
  <si>
    <t>5.2</t>
  </si>
  <si>
    <t>Úklid techniky a materiálů</t>
  </si>
  <si>
    <t xml:space="preserve"> 4.6, 4.7, 4.8, 4.9 FS</t>
  </si>
  <si>
    <t>5.3</t>
  </si>
  <si>
    <t>Kontrola provedení</t>
  </si>
  <si>
    <t>5.1, 5.2 FS</t>
  </si>
  <si>
    <t>Pesimistická odchylka</t>
  </si>
  <si>
    <t>Příprava na opravu</t>
  </si>
  <si>
    <t>Vyměřování, příprava materiálu, příprava techniky</t>
  </si>
  <si>
    <t>Dovoz zábradlí pro ohraničení opravované plochy</t>
  </si>
  <si>
    <t>1.1 FS</t>
  </si>
  <si>
    <t>1.4</t>
  </si>
  <si>
    <t>Výkop původní dlažby</t>
  </si>
  <si>
    <t>1.2 FS, 1.3 FS</t>
  </si>
  <si>
    <t>1.5</t>
  </si>
  <si>
    <t>1.3 FS</t>
  </si>
  <si>
    <t>1.6</t>
  </si>
  <si>
    <t>Odvoz materiálu z výkopu</t>
  </si>
  <si>
    <t>1.5 FS</t>
  </si>
  <si>
    <t>Oprava chodníku</t>
  </si>
  <si>
    <t>Dovoz zámkové dlažby</t>
  </si>
  <si>
    <t>1.6 FS</t>
  </si>
  <si>
    <t>1.4 FS</t>
  </si>
  <si>
    <t>2.3</t>
  </si>
  <si>
    <t>2.2 FS</t>
  </si>
  <si>
    <t>2.4</t>
  </si>
  <si>
    <t>2.3 FS, 2.1 FS</t>
  </si>
  <si>
    <t>2.4 FS</t>
  </si>
  <si>
    <t>x1_4</t>
  </si>
  <si>
    <t>x1_5</t>
  </si>
  <si>
    <t>x1_6</t>
  </si>
  <si>
    <t>f1_2</t>
  </si>
  <si>
    <t>f1_3</t>
  </si>
  <si>
    <t>x2_3</t>
  </si>
  <si>
    <t>f3_1</t>
  </si>
  <si>
    <t>1.1,2.2</t>
  </si>
  <si>
    <t>1.1,2.2,2.4</t>
  </si>
  <si>
    <t>1.3,1.4,2.3,3.1</t>
  </si>
  <si>
    <t>1.1,2.2,2.4,1.3,1.4,2.3,3.1</t>
  </si>
  <si>
    <t>GDPR ošetření databáze</t>
  </si>
  <si>
    <t>Zavedení nového produktu do aplikace</t>
  </si>
  <si>
    <t>Integrace komunikace s novým externím systémem</t>
  </si>
  <si>
    <t>Analýza</t>
  </si>
  <si>
    <t>Akceptace funkčního designu</t>
  </si>
  <si>
    <t>Vývoj</t>
  </si>
  <si>
    <t>Testování</t>
  </si>
  <si>
    <t>2.1 FS</t>
  </si>
  <si>
    <t>2.3 FS</t>
  </si>
  <si>
    <t>3.1 FS</t>
  </si>
  <si>
    <t>3.2 FS</t>
  </si>
  <si>
    <t>3.3 FS</t>
  </si>
  <si>
    <t>Doba trvání (MD)</t>
  </si>
  <si>
    <t>Pesimistická odchylka (MD)</t>
  </si>
  <si>
    <t>1.3, 1.4</t>
  </si>
  <si>
    <t>1.1, 1.3, 1.4</t>
  </si>
  <si>
    <t>1.1, 1.3, 1.4, 1.2</t>
  </si>
  <si>
    <t>Doba trvání (h)</t>
  </si>
  <si>
    <t>Pesimistická odchylka (h)</t>
  </si>
  <si>
    <t>Zpevnění opravované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</si>
</sst>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68">
    <xf numFmtId="0" fontId="0" fillId="0" borderId="0" xfId="0"/>
    <xf numFmtId="164" fontId="3" fillId="2" borderId="0" xfId="1" applyNumberFormat="1" applyFont="1" applyFill="1"/>
    <xf numFmtId="164" fontId="3" fillId="2" borderId="0" xfId="1" applyNumberFormat="1" applyFont="1" applyFill="1" applyAlignment="1">
      <alignment horizontal="center" vertical="center" wrapText="1"/>
    </xf>
    <xf numFmtId="1" fontId="3" fillId="2" borderId="0" xfId="1" applyNumberFormat="1" applyFont="1" applyFill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left" vertical="center" wrapText="1"/>
    </xf>
    <xf numFmtId="1" fontId="3" fillId="2" borderId="0" xfId="1" applyNumberFormat="1" applyFont="1" applyFill="1" applyAlignment="1">
      <alignment horizontal="left" vertical="center" wrapText="1"/>
    </xf>
    <xf numFmtId="1" fontId="3" fillId="2" borderId="0" xfId="1" applyNumberFormat="1" applyFont="1" applyFill="1" applyAlignment="1">
      <alignment horizontal="left"/>
    </xf>
    <xf numFmtId="164" fontId="3" fillId="2" borderId="0" xfId="1" applyNumberFormat="1" applyFont="1" applyFill="1" applyAlignment="1">
      <alignment horizontal="left"/>
    </xf>
    <xf numFmtId="164" fontId="3" fillId="2" borderId="0" xfId="1" applyNumberFormat="1" applyFont="1" applyFill="1" applyAlignment="1">
      <alignment vertical="top"/>
    </xf>
    <xf numFmtId="1" fontId="3" fillId="2" borderId="0" xfId="1" applyNumberFormat="1" applyFont="1" applyFill="1" applyAlignment="1">
      <alignment horizontal="left" vertical="top"/>
    </xf>
    <xf numFmtId="164" fontId="3" fillId="2" borderId="0" xfId="1" applyNumberFormat="1" applyFont="1" applyFill="1" applyAlignment="1">
      <alignment horizontal="right" vertical="top" wrapText="1"/>
    </xf>
    <xf numFmtId="1" fontId="3" fillId="2" borderId="0" xfId="1" applyNumberFormat="1" applyFont="1" applyFill="1" applyAlignment="1">
      <alignment horizontal="right" vertical="top"/>
    </xf>
    <xf numFmtId="164" fontId="3" fillId="2" borderId="0" xfId="1" applyNumberFormat="1" applyFont="1" applyFill="1" applyAlignment="1">
      <alignment horizontal="center"/>
    </xf>
    <xf numFmtId="1" fontId="3" fillId="2" borderId="0" xfId="1" applyNumberFormat="1" applyFont="1" applyFill="1" applyAlignment="1">
      <alignment horizontal="center" vertical="top"/>
    </xf>
    <xf numFmtId="164" fontId="3" fillId="2" borderId="0" xfId="1" applyNumberFormat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right" vertical="top"/>
    </xf>
    <xf numFmtId="164" fontId="3" fillId="2" borderId="0" xfId="1" applyNumberFormat="1" applyFont="1" applyFill="1" applyAlignment="1">
      <alignment horizontal="right"/>
    </xf>
    <xf numFmtId="1" fontId="7" fillId="2" borderId="0" xfId="1" applyNumberFormat="1" applyFont="1" applyFill="1"/>
    <xf numFmtId="164" fontId="7" fillId="2" borderId="0" xfId="1" applyNumberFormat="1" applyFont="1" applyFill="1"/>
    <xf numFmtId="164" fontId="3" fillId="2" borderId="0" xfId="2" applyNumberFormat="1" applyFont="1" applyFill="1"/>
    <xf numFmtId="164" fontId="3" fillId="2" borderId="0" xfId="3" applyNumberFormat="1" applyFont="1" applyFill="1"/>
    <xf numFmtId="1" fontId="3" fillId="2" borderId="0" xfId="3" applyNumberFormat="1" applyFont="1" applyFill="1" applyAlignment="1">
      <alignment horizontal="right" vertical="center" wrapText="1"/>
    </xf>
    <xf numFmtId="1" fontId="3" fillId="2" borderId="2" xfId="3" applyNumberFormat="1" applyFont="1" applyFill="1" applyBorder="1" applyAlignment="1">
      <alignment horizontal="left" vertical="center" wrapText="1"/>
    </xf>
    <xf numFmtId="164" fontId="3" fillId="2" borderId="0" xfId="3" applyNumberFormat="1" applyFont="1" applyFill="1" applyAlignment="1">
      <alignment horizontal="left"/>
    </xf>
    <xf numFmtId="164" fontId="3" fillId="2" borderId="0" xfId="2" applyNumberFormat="1" applyFont="1" applyFill="1" applyAlignment="1">
      <alignment horizontal="left" vertical="top"/>
    </xf>
    <xf numFmtId="164" fontId="3" fillId="2" borderId="0" xfId="2" applyNumberFormat="1" applyFont="1" applyFill="1" applyAlignment="1">
      <alignment horizontal="right" vertical="top"/>
    </xf>
    <xf numFmtId="164" fontId="3" fillId="2" borderId="0" xfId="2" applyNumberFormat="1" applyFont="1" applyFill="1" applyAlignment="1">
      <alignment horizontal="right"/>
    </xf>
    <xf numFmtId="2" fontId="3" fillId="2" borderId="0" xfId="3" applyNumberFormat="1" applyFont="1" applyFill="1" applyAlignment="1">
      <alignment horizontal="left"/>
    </xf>
    <xf numFmtId="2" fontId="3" fillId="2" borderId="0" xfId="2" applyNumberFormat="1" applyFont="1" applyFill="1" applyAlignment="1">
      <alignment horizontal="right"/>
    </xf>
    <xf numFmtId="164" fontId="3" fillId="2" borderId="0" xfId="3" applyNumberFormat="1" applyFont="1" applyFill="1" applyAlignment="1">
      <alignment horizontal="right" vertical="center" wrapText="1"/>
    </xf>
    <xf numFmtId="164" fontId="3" fillId="2" borderId="0" xfId="3" applyNumberFormat="1" applyFont="1" applyFill="1" applyAlignment="1">
      <alignment horizontal="left" vertical="center" wrapText="1"/>
    </xf>
    <xf numFmtId="1" fontId="3" fillId="2" borderId="0" xfId="3" applyNumberFormat="1" applyFont="1" applyFill="1" applyAlignment="1">
      <alignment horizontal="left" vertical="center" wrapText="1"/>
    </xf>
    <xf numFmtId="164" fontId="3" fillId="2" borderId="0" xfId="2" applyNumberFormat="1" applyFont="1" applyFill="1" applyAlignment="1">
      <alignment horizontal="left"/>
    </xf>
    <xf numFmtId="2" fontId="3" fillId="2" borderId="0" xfId="2" applyNumberFormat="1" applyFont="1" applyFill="1" applyAlignment="1">
      <alignment horizontal="right" vertical="top"/>
    </xf>
    <xf numFmtId="2" fontId="3" fillId="2" borderId="0" xfId="2" applyNumberFormat="1" applyFont="1" applyFill="1" applyAlignment="1">
      <alignment horizontal="left" vertical="top"/>
    </xf>
    <xf numFmtId="0" fontId="2" fillId="0" borderId="0" xfId="1"/>
    <xf numFmtId="0" fontId="2" fillId="3" borderId="0" xfId="1" applyFill="1"/>
    <xf numFmtId="0" fontId="2" fillId="0" borderId="0" xfId="1" applyAlignment="1">
      <alignment horizontal="center"/>
    </xf>
    <xf numFmtId="0" fontId="2" fillId="3" borderId="17" xfId="1" applyFill="1" applyBorder="1" applyAlignment="1">
      <alignment horizontal="center"/>
    </xf>
    <xf numFmtId="0" fontId="2" fillId="4" borderId="6" xfId="1" applyFill="1" applyBorder="1" applyAlignment="1">
      <alignment horizontal="center"/>
    </xf>
    <xf numFmtId="0" fontId="2" fillId="4" borderId="5" xfId="1" applyFill="1" applyBorder="1" applyAlignment="1">
      <alignment horizontal="center"/>
    </xf>
    <xf numFmtId="0" fontId="2" fillId="4" borderId="4" xfId="1" applyFill="1" applyBorder="1" applyAlignment="1">
      <alignment horizontal="center"/>
    </xf>
    <xf numFmtId="0" fontId="2" fillId="5" borderId="5" xfId="1" applyFill="1" applyBorder="1" applyAlignment="1">
      <alignment horizontal="center"/>
    </xf>
    <xf numFmtId="0" fontId="2" fillId="5" borderId="4" xfId="1" applyFill="1" applyBorder="1" applyAlignment="1">
      <alignment horizontal="center"/>
    </xf>
    <xf numFmtId="0" fontId="2" fillId="0" borderId="16" xfId="1" applyBorder="1"/>
    <xf numFmtId="0" fontId="2" fillId="6" borderId="0" xfId="1" applyFill="1"/>
    <xf numFmtId="0" fontId="2" fillId="6" borderId="13" xfId="1" applyFill="1" applyBorder="1" applyAlignment="1">
      <alignment horizontal="center"/>
    </xf>
    <xf numFmtId="0" fontId="2" fillId="0" borderId="17" xfId="1" applyBorder="1" applyAlignment="1">
      <alignment horizontal="center"/>
    </xf>
    <xf numFmtId="1" fontId="2" fillId="0" borderId="14" xfId="1" applyNumberFormat="1" applyBorder="1" applyAlignment="1">
      <alignment horizontal="center"/>
    </xf>
    <xf numFmtId="1" fontId="2" fillId="0" borderId="15" xfId="1" applyNumberFormat="1" applyBorder="1" applyAlignment="1">
      <alignment horizontal="center"/>
    </xf>
    <xf numFmtId="1" fontId="2" fillId="0" borderId="16" xfId="1" applyNumberFormat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9" xfId="1" applyBorder="1" applyAlignment="1">
      <alignment horizontal="center"/>
    </xf>
    <xf numFmtId="1" fontId="2" fillId="0" borderId="12" xfId="1" applyNumberFormat="1" applyBorder="1" applyAlignment="1">
      <alignment horizontal="center"/>
    </xf>
    <xf numFmtId="1" fontId="2" fillId="0" borderId="11" xfId="1" applyNumberFormat="1" applyBorder="1" applyAlignment="1">
      <alignment horizontal="center"/>
    </xf>
    <xf numFmtId="1" fontId="2" fillId="0" borderId="10" xfId="1" applyNumberFormat="1" applyBorder="1" applyAlignment="1">
      <alignment horizontal="center"/>
    </xf>
    <xf numFmtId="1" fontId="2" fillId="0" borderId="8" xfId="1" applyNumberFormat="1" applyBorder="1" applyAlignment="1">
      <alignment horizontal="center"/>
    </xf>
    <xf numFmtId="1" fontId="2" fillId="0" borderId="0" xfId="1" applyNumberFormat="1" applyAlignment="1">
      <alignment horizontal="center"/>
    </xf>
    <xf numFmtId="1" fontId="2" fillId="0" borderId="7" xfId="1" applyNumberFormat="1" applyBorder="1" applyAlignment="1">
      <alignment horizontal="center"/>
    </xf>
    <xf numFmtId="0" fontId="2" fillId="0" borderId="3" xfId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5" xfId="1" applyNumberFormat="1" applyBorder="1" applyAlignment="1">
      <alignment horizontal="center"/>
    </xf>
    <xf numFmtId="1" fontId="2" fillId="0" borderId="4" xfId="1" applyNumberFormat="1" applyBorder="1" applyAlignment="1">
      <alignment horizontal="center"/>
    </xf>
    <xf numFmtId="0" fontId="2" fillId="0" borderId="7" xfId="1" applyBorder="1"/>
    <xf numFmtId="0" fontId="2" fillId="0" borderId="10" xfId="1" applyBorder="1"/>
    <xf numFmtId="0" fontId="2" fillId="0" borderId="4" xfId="1" applyBorder="1"/>
    <xf numFmtId="0" fontId="2" fillId="0" borderId="6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7" borderId="5" xfId="1" applyFill="1" applyBorder="1" applyAlignment="1">
      <alignment horizontal="center"/>
    </xf>
    <xf numFmtId="0" fontId="2" fillId="7" borderId="4" xfId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/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5" borderId="5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5" borderId="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0" xfId="1" applyAlignment="1"/>
    <xf numFmtId="0" fontId="2" fillId="6" borderId="0" xfId="1" applyFill="1" applyAlignment="1"/>
    <xf numFmtId="0" fontId="2" fillId="3" borderId="0" xfId="1" applyFill="1" applyAlignment="1"/>
    <xf numFmtId="0" fontId="2" fillId="0" borderId="0" xfId="1" applyFill="1" applyAlignment="1"/>
    <xf numFmtId="0" fontId="2" fillId="0" borderId="0" xfId="1" applyBorder="1" applyAlignment="1">
      <alignment horizontal="center"/>
    </xf>
    <xf numFmtId="164" fontId="3" fillId="2" borderId="0" xfId="1" applyNumberFormat="1" applyFont="1" applyFill="1" applyAlignment="1">
      <alignment horizontal="left" vertical="top"/>
    </xf>
    <xf numFmtId="49" fontId="2" fillId="0" borderId="0" xfId="1" applyNumberFormat="1"/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0" xfId="1" applyFont="1"/>
    <xf numFmtId="0" fontId="9" fillId="0" borderId="17" xfId="1" applyFont="1" applyBorder="1" applyAlignment="1">
      <alignment horizontal="center" vertical="center"/>
    </xf>
    <xf numFmtId="0" fontId="2" fillId="0" borderId="0" xfId="1" applyAlignment="1">
      <alignment horizontal="center"/>
    </xf>
    <xf numFmtId="2" fontId="2" fillId="0" borderId="0" xfId="1" applyNumberFormat="1"/>
    <xf numFmtId="0" fontId="2" fillId="0" borderId="0" xfId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49" fontId="2" fillId="0" borderId="38" xfId="1" applyNumberFormat="1" applyBorder="1" applyAlignment="1">
      <alignment horizontal="center" vertical="center"/>
    </xf>
    <xf numFmtId="49" fontId="2" fillId="0" borderId="39" xfId="1" applyNumberFormat="1" applyBorder="1" applyAlignment="1">
      <alignment horizontal="center" vertical="center"/>
    </xf>
    <xf numFmtId="49" fontId="2" fillId="0" borderId="40" xfId="1" applyNumberFormat="1" applyBorder="1" applyAlignment="1">
      <alignment horizontal="center" vertical="center"/>
    </xf>
    <xf numFmtId="49" fontId="2" fillId="0" borderId="41" xfId="1" applyNumberFormat="1" applyBorder="1" applyAlignment="1">
      <alignment horizontal="center" vertical="center"/>
    </xf>
    <xf numFmtId="49" fontId="2" fillId="0" borderId="42" xfId="1" applyNumberFormat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46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2" fillId="0" borderId="42" xfId="1" applyBorder="1" applyAlignment="1">
      <alignment horizontal="center" vertical="center"/>
    </xf>
    <xf numFmtId="1" fontId="3" fillId="2" borderId="0" xfId="3" applyNumberFormat="1" applyFont="1" applyFill="1" applyBorder="1" applyAlignment="1">
      <alignment horizontal="right" vertical="center" wrapText="1"/>
    </xf>
    <xf numFmtId="1" fontId="3" fillId="2" borderId="0" xfId="3" applyNumberFormat="1" applyFont="1" applyFill="1" applyBorder="1" applyAlignment="1">
      <alignment horizontal="left" vertical="center" wrapText="1"/>
    </xf>
    <xf numFmtId="164" fontId="3" fillId="2" borderId="0" xfId="3" applyNumberFormat="1" applyFont="1" applyFill="1" applyBorder="1" applyAlignment="1">
      <alignment vertical="center" wrapText="1"/>
    </xf>
    <xf numFmtId="1" fontId="3" fillId="2" borderId="0" xfId="2" applyNumberFormat="1" applyFont="1" applyFill="1" applyAlignment="1">
      <alignment horizontal="left" vertical="top"/>
    </xf>
    <xf numFmtId="1" fontId="3" fillId="2" borderId="0" xfId="3" applyNumberFormat="1" applyFont="1" applyFill="1" applyAlignment="1">
      <alignment horizontal="left"/>
    </xf>
    <xf numFmtId="1" fontId="3" fillId="2" borderId="0" xfId="3" applyNumberFormat="1" applyFont="1" applyFill="1" applyBorder="1" applyAlignment="1">
      <alignment horizontal="left" vertical="top" wrapText="1"/>
    </xf>
    <xf numFmtId="1" fontId="3" fillId="2" borderId="0" xfId="2" applyNumberFormat="1" applyFont="1" applyFill="1" applyAlignment="1">
      <alignment horizontal="right"/>
    </xf>
    <xf numFmtId="1" fontId="3" fillId="2" borderId="0" xfId="2" applyNumberFormat="1" applyFont="1" applyFill="1" applyAlignment="1">
      <alignment horizontal="right" vertical="top"/>
    </xf>
    <xf numFmtId="1" fontId="3" fillId="2" borderId="0" xfId="3" applyNumberFormat="1" applyFont="1" applyFill="1" applyAlignment="1">
      <alignment horizontal="left" vertical="top"/>
    </xf>
    <xf numFmtId="1" fontId="3" fillId="2" borderId="0" xfId="2" applyNumberFormat="1" applyFont="1" applyFill="1" applyAlignment="1">
      <alignment horizontal="left"/>
    </xf>
    <xf numFmtId="0" fontId="2" fillId="7" borderId="6" xfId="1" applyFill="1" applyBorder="1" applyAlignment="1">
      <alignment horizontal="center"/>
    </xf>
    <xf numFmtId="1" fontId="2" fillId="0" borderId="0" xfId="1" applyNumberFormat="1" applyBorder="1" applyAlignment="1">
      <alignment horizontal="center"/>
    </xf>
    <xf numFmtId="49" fontId="9" fillId="0" borderId="3" xfId="1" applyNumberFormat="1" applyFont="1" applyBorder="1" applyAlignment="1">
      <alignment horizontal="center" vertical="center"/>
    </xf>
    <xf numFmtId="0" fontId="2" fillId="0" borderId="51" xfId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wrapText="1"/>
    </xf>
    <xf numFmtId="0" fontId="4" fillId="2" borderId="0" xfId="3" applyFont="1" applyFill="1" applyBorder="1" applyAlignment="1">
      <alignment horizontal="center" vertical="center"/>
    </xf>
    <xf numFmtId="164" fontId="3" fillId="2" borderId="0" xfId="2" applyNumberFormat="1" applyFont="1" applyFill="1" applyBorder="1"/>
    <xf numFmtId="1" fontId="3" fillId="2" borderId="0" xfId="3" applyNumberFormat="1" applyFont="1" applyFill="1" applyBorder="1" applyAlignment="1">
      <alignment horizontal="left"/>
    </xf>
    <xf numFmtId="164" fontId="3" fillId="2" borderId="0" xfId="2" applyNumberFormat="1" applyFont="1" applyFill="1" applyBorder="1" applyAlignment="1">
      <alignment horizontal="right" vertical="top"/>
    </xf>
    <xf numFmtId="164" fontId="3" fillId="2" borderId="0" xfId="2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>
      <alignment horizontal="right"/>
    </xf>
    <xf numFmtId="2" fontId="3" fillId="2" borderId="0" xfId="3" applyNumberFormat="1" applyFont="1" applyFill="1" applyBorder="1" applyAlignment="1">
      <alignment horizontal="left"/>
    </xf>
    <xf numFmtId="1" fontId="3" fillId="2" borderId="0" xfId="2" applyNumberFormat="1" applyFont="1" applyFill="1" applyBorder="1" applyAlignment="1">
      <alignment horizontal="left"/>
    </xf>
    <xf numFmtId="1" fontId="3" fillId="2" borderId="0" xfId="2" applyNumberFormat="1" applyFont="1" applyFill="1" applyBorder="1" applyAlignment="1">
      <alignment horizontal="left" vertical="top"/>
    </xf>
    <xf numFmtId="1" fontId="3" fillId="2" borderId="0" xfId="2" applyNumberFormat="1" applyFont="1" applyFill="1" applyBorder="1" applyAlignment="1">
      <alignment horizontal="right" vertical="top"/>
    </xf>
    <xf numFmtId="1" fontId="3" fillId="2" borderId="0" xfId="3" applyNumberFormat="1" applyFont="1" applyFill="1" applyBorder="1" applyAlignment="1">
      <alignment horizontal="left" vertical="top"/>
    </xf>
    <xf numFmtId="1" fontId="3" fillId="2" borderId="0" xfId="2" applyNumberFormat="1" applyFont="1" applyFill="1" applyBorder="1" applyAlignment="1">
      <alignment horizontal="right"/>
    </xf>
    <xf numFmtId="164" fontId="3" fillId="2" borderId="0" xfId="3" applyNumberFormat="1" applyFont="1" applyFill="1" applyBorder="1" applyAlignment="1">
      <alignment horizontal="left"/>
    </xf>
    <xf numFmtId="164" fontId="3" fillId="2" borderId="0" xfId="2" applyNumberFormat="1" applyFont="1" applyFill="1" applyBorder="1" applyAlignment="1">
      <alignment horizontal="left" vertical="top"/>
    </xf>
    <xf numFmtId="2" fontId="3" fillId="2" borderId="0" xfId="2" applyNumberFormat="1" applyFont="1" applyFill="1" applyBorder="1" applyAlignment="1">
      <alignment horizontal="right" vertical="top"/>
    </xf>
    <xf numFmtId="2" fontId="3" fillId="2" borderId="0" xfId="2" applyNumberFormat="1" applyFont="1" applyFill="1" applyBorder="1" applyAlignment="1">
      <alignment horizontal="left" vertical="top"/>
    </xf>
    <xf numFmtId="164" fontId="3" fillId="2" borderId="0" xfId="2" applyNumberFormat="1" applyFont="1" applyFill="1" applyBorder="1" applyAlignment="1"/>
    <xf numFmtId="1" fontId="3" fillId="2" borderId="0" xfId="3" applyNumberFormat="1" applyFont="1" applyFill="1" applyBorder="1" applyAlignment="1">
      <alignment horizontal="right" vertical="center"/>
    </xf>
    <xf numFmtId="1" fontId="3" fillId="2" borderId="0" xfId="3" applyNumberFormat="1" applyFont="1" applyFill="1" applyBorder="1" applyAlignment="1">
      <alignment horizontal="left" vertical="center"/>
    </xf>
    <xf numFmtId="164" fontId="3" fillId="2" borderId="0" xfId="3" applyNumberFormat="1" applyFont="1" applyFill="1" applyBorder="1" applyAlignment="1"/>
    <xf numFmtId="164" fontId="3" fillId="2" borderId="0" xfId="3" applyNumberFormat="1" applyFont="1" applyFill="1" applyBorder="1" applyAlignment="1">
      <alignment vertical="center"/>
    </xf>
    <xf numFmtId="164" fontId="3" fillId="2" borderId="0" xfId="2" applyNumberFormat="1" applyFont="1" applyFill="1" applyAlignment="1"/>
    <xf numFmtId="1" fontId="3" fillId="2" borderId="0" xfId="2" applyNumberFormat="1" applyFont="1" applyFill="1" applyBorder="1" applyAlignment="1">
      <alignment vertical="top"/>
    </xf>
    <xf numFmtId="164" fontId="3" fillId="2" borderId="0" xfId="2" applyNumberFormat="1" applyFont="1" applyFill="1" applyBorder="1" applyAlignment="1">
      <alignment vertical="top"/>
    </xf>
    <xf numFmtId="1" fontId="3" fillId="2" borderId="0" xfId="2" applyNumberFormat="1" applyFont="1" applyFill="1" applyAlignment="1">
      <alignment vertical="top"/>
    </xf>
    <xf numFmtId="164" fontId="3" fillId="2" borderId="0" xfId="2" applyNumberFormat="1" applyFont="1" applyFill="1" applyAlignment="1">
      <alignment vertical="top"/>
    </xf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49" fontId="2" fillId="0" borderId="43" xfId="1" applyNumberFormat="1" applyBorder="1" applyAlignment="1">
      <alignment horizontal="center" vertical="center" wrapText="1"/>
    </xf>
    <xf numFmtId="49" fontId="2" fillId="0" borderId="44" xfId="1" applyNumberFormat="1" applyBorder="1" applyAlignment="1">
      <alignment horizontal="center" vertical="center" wrapText="1"/>
    </xf>
    <xf numFmtId="0" fontId="2" fillId="0" borderId="45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46" xfId="1" applyBorder="1" applyAlignment="1">
      <alignment horizontal="center" vertical="center"/>
    </xf>
    <xf numFmtId="49" fontId="2" fillId="0" borderId="45" xfId="1" applyNumberFormat="1" applyBorder="1" applyAlignment="1">
      <alignment horizontal="center" vertical="center"/>
    </xf>
    <xf numFmtId="49" fontId="2" fillId="0" borderId="46" xfId="1" applyNumberFormat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49" fontId="2" fillId="0" borderId="27" xfId="1" applyNumberFormat="1" applyBorder="1" applyAlignment="1">
      <alignment horizontal="center" vertical="center"/>
    </xf>
    <xf numFmtId="49" fontId="2" fillId="0" borderId="29" xfId="1" applyNumberForma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49" fontId="2" fillId="0" borderId="24" xfId="1" applyNumberFormat="1" applyBorder="1" applyAlignment="1">
      <alignment horizontal="center" vertical="center"/>
    </xf>
    <xf numFmtId="49" fontId="2" fillId="0" borderId="26" xfId="1" applyNumberFormat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49" fontId="2" fillId="0" borderId="43" xfId="1" applyNumberFormat="1" applyBorder="1" applyAlignment="1">
      <alignment horizontal="center" vertical="center"/>
    </xf>
    <xf numFmtId="49" fontId="2" fillId="0" borderId="44" xfId="1" applyNumberForma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 wrapText="1"/>
    </xf>
    <xf numFmtId="49" fontId="9" fillId="0" borderId="20" xfId="1" applyNumberFormat="1" applyFont="1" applyBorder="1" applyAlignment="1">
      <alignment horizontal="center" vertical="center" wrapText="1"/>
    </xf>
    <xf numFmtId="0" fontId="2" fillId="0" borderId="21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49" fontId="2" fillId="0" borderId="21" xfId="1" applyNumberFormat="1" applyBorder="1" applyAlignment="1">
      <alignment horizontal="center" vertical="center" wrapText="1"/>
    </xf>
    <xf numFmtId="49" fontId="2" fillId="0" borderId="23" xfId="1" applyNumberFormat="1" applyBorder="1" applyAlignment="1">
      <alignment horizontal="center" vertical="center" wrapText="1"/>
    </xf>
    <xf numFmtId="49" fontId="2" fillId="0" borderId="27" xfId="1" applyNumberFormat="1" applyBorder="1" applyAlignment="1">
      <alignment horizontal="center" vertical="center" wrapText="1"/>
    </xf>
    <xf numFmtId="49" fontId="2" fillId="0" borderId="29" xfId="1" applyNumberFormat="1" applyBorder="1" applyAlignment="1">
      <alignment horizontal="center" vertical="center" wrapText="1"/>
    </xf>
    <xf numFmtId="49" fontId="2" fillId="0" borderId="30" xfId="1" applyNumberFormat="1" applyBorder="1" applyAlignment="1">
      <alignment horizontal="center" vertical="center"/>
    </xf>
    <xf numFmtId="49" fontId="2" fillId="0" borderId="32" xfId="1" applyNumberFormat="1" applyBorder="1" applyAlignment="1">
      <alignment horizontal="center" vertical="center"/>
    </xf>
    <xf numFmtId="49" fontId="2" fillId="0" borderId="21" xfId="1" applyNumberFormat="1" applyBorder="1" applyAlignment="1">
      <alignment horizontal="center" vertical="center"/>
    </xf>
    <xf numFmtId="49" fontId="2" fillId="0" borderId="23" xfId="1" applyNumberFormat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49" fontId="2" fillId="0" borderId="33" xfId="1" applyNumberFormat="1" applyBorder="1" applyAlignment="1">
      <alignment horizontal="center" vertical="center"/>
    </xf>
    <xf numFmtId="49" fontId="2" fillId="0" borderId="35" xfId="1" applyNumberForma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center"/>
    </xf>
    <xf numFmtId="1" fontId="3" fillId="2" borderId="0" xfId="1" applyNumberFormat="1" applyFont="1" applyFill="1" applyAlignment="1">
      <alignment horizontal="center" vertical="top"/>
    </xf>
    <xf numFmtId="164" fontId="3" fillId="2" borderId="0" xfId="1" applyNumberFormat="1" applyFont="1" applyFill="1" applyAlignment="1">
      <alignment horizontal="center"/>
    </xf>
    <xf numFmtId="1" fontId="3" fillId="2" borderId="0" xfId="1" applyNumberFormat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right" vertical="center" wrapText="1"/>
    </xf>
    <xf numFmtId="1" fontId="3" fillId="2" borderId="0" xfId="1" applyNumberFormat="1" applyFont="1" applyFill="1" applyAlignment="1">
      <alignment horizontal="center" vertical="top" wrapText="1"/>
    </xf>
    <xf numFmtId="164" fontId="3" fillId="2" borderId="0" xfId="1" applyNumberFormat="1" applyFont="1" applyFill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164" fontId="3" fillId="2" borderId="1" xfId="3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Alignment="1">
      <alignment horizontal="center"/>
    </xf>
    <xf numFmtId="1" fontId="3" fillId="2" borderId="0" xfId="2" applyNumberFormat="1" applyFont="1" applyFill="1" applyAlignment="1">
      <alignment horizontal="center" vertical="top"/>
    </xf>
    <xf numFmtId="1" fontId="3" fillId="2" borderId="0" xfId="3" applyNumberFormat="1" applyFont="1" applyFill="1" applyBorder="1" applyAlignment="1">
      <alignment horizontal="center" vertical="center"/>
    </xf>
    <xf numFmtId="164" fontId="3" fillId="2" borderId="0" xfId="3" applyNumberFormat="1" applyFont="1" applyFill="1" applyBorder="1" applyAlignment="1">
      <alignment horizontal="center" vertical="center"/>
    </xf>
    <xf numFmtId="164" fontId="3" fillId="2" borderId="0" xfId="2" applyNumberFormat="1" applyFont="1" applyFill="1" applyAlignment="1">
      <alignment horizontal="center" vertical="top"/>
    </xf>
    <xf numFmtId="164" fontId="3" fillId="2" borderId="0" xfId="3" applyNumberFormat="1" applyFont="1" applyFill="1" applyAlignment="1">
      <alignment horizontal="center" vertical="center"/>
    </xf>
    <xf numFmtId="164" fontId="3" fillId="2" borderId="0" xfId="3" applyNumberFormat="1" applyFont="1" applyFill="1" applyBorder="1" applyAlignment="1">
      <alignment horizontal="center" vertical="center" wrapText="1"/>
    </xf>
    <xf numFmtId="0" fontId="2" fillId="5" borderId="16" xfId="1" applyFill="1" applyBorder="1" applyAlignment="1">
      <alignment horizontal="center"/>
    </xf>
    <xf numFmtId="0" fontId="2" fillId="5" borderId="15" xfId="1" applyFill="1" applyBorder="1" applyAlignment="1">
      <alignment horizontal="center"/>
    </xf>
    <xf numFmtId="0" fontId="2" fillId="7" borderId="11" xfId="1" applyFill="1" applyBorder="1" applyAlignment="1">
      <alignment horizontal="center"/>
    </xf>
    <xf numFmtId="0" fontId="2" fillId="4" borderId="16" xfId="1" applyFill="1" applyBorder="1" applyAlignment="1">
      <alignment horizontal="center"/>
    </xf>
    <xf numFmtId="0" fontId="2" fillId="4" borderId="15" xfId="1" applyFill="1" applyBorder="1" applyAlignment="1">
      <alignment horizontal="center"/>
    </xf>
    <xf numFmtId="0" fontId="2" fillId="4" borderId="14" xfId="1" applyFill="1" applyBorder="1" applyAlignment="1">
      <alignment horizontal="center"/>
    </xf>
    <xf numFmtId="49" fontId="2" fillId="0" borderId="21" xfId="1" quotePrefix="1" applyNumberFormat="1" applyBorder="1" applyAlignment="1">
      <alignment horizontal="center" vertical="center"/>
    </xf>
    <xf numFmtId="49" fontId="9" fillId="0" borderId="47" xfId="1" applyNumberFormat="1" applyFont="1" applyBorder="1" applyAlignment="1">
      <alignment horizontal="center" vertical="center"/>
    </xf>
    <xf numFmtId="49" fontId="9" fillId="0" borderId="48" xfId="1" applyNumberFormat="1" applyFont="1" applyBorder="1" applyAlignment="1">
      <alignment horizontal="center" vertical="center"/>
    </xf>
    <xf numFmtId="49" fontId="2" fillId="0" borderId="49" xfId="1" quotePrefix="1" applyNumberFormat="1" applyBorder="1" applyAlignment="1">
      <alignment horizontal="center" vertical="center"/>
    </xf>
    <xf numFmtId="49" fontId="2" fillId="0" borderId="52" xfId="1" applyNumberFormat="1" applyBorder="1" applyAlignment="1">
      <alignment horizontal="center" vertical="center"/>
    </xf>
    <xf numFmtId="49" fontId="2" fillId="0" borderId="50" xfId="1" applyNumberFormat="1" applyBorder="1" applyAlignment="1">
      <alignment horizontal="center" vertical="center"/>
    </xf>
    <xf numFmtId="1" fontId="3" fillId="2" borderId="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Border="1" applyAlignment="1">
      <alignment horizontal="center"/>
    </xf>
  </cellXfs>
  <cellStyles count="4">
    <cellStyle name="Normal" xfId="0" builtinId="0"/>
    <cellStyle name="Normal 2" xfId="1" xr:uid="{46F66278-4D38-4B85-B4B3-512B4F847925}"/>
    <cellStyle name="Normální 2" xfId="2" xr:uid="{284D516B-5D00-462A-96ED-5330840A1E1A}"/>
    <cellStyle name="Normální 3" xfId="3" xr:uid="{57DA710E-BE9B-4E25-B277-4E711711C9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Průběh zpožďování projektu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'Výpočet - Pozemky'!$C$60:$C$83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'Výpočet - Pozemky'!$E$60:$E$83</c:f>
              <c:numCache>
                <c:formatCode>General</c:formatCode>
                <c:ptCount val="24"/>
                <c:pt idx="0">
                  <c:v>158</c:v>
                </c:pt>
                <c:pt idx="1">
                  <c:v>166</c:v>
                </c:pt>
                <c:pt idx="2">
                  <c:v>174</c:v>
                </c:pt>
                <c:pt idx="3">
                  <c:v>182</c:v>
                </c:pt>
                <c:pt idx="4">
                  <c:v>185</c:v>
                </c:pt>
                <c:pt idx="5">
                  <c:v>188</c:v>
                </c:pt>
                <c:pt idx="6">
                  <c:v>190</c:v>
                </c:pt>
                <c:pt idx="7">
                  <c:v>192</c:v>
                </c:pt>
                <c:pt idx="8">
                  <c:v>194</c:v>
                </c:pt>
                <c:pt idx="9">
                  <c:v>196</c:v>
                </c:pt>
                <c:pt idx="10">
                  <c:v>198</c:v>
                </c:pt>
                <c:pt idx="11">
                  <c:v>199</c:v>
                </c:pt>
                <c:pt idx="12">
                  <c:v>200</c:v>
                </c:pt>
                <c:pt idx="13">
                  <c:v>201</c:v>
                </c:pt>
                <c:pt idx="14">
                  <c:v>201</c:v>
                </c:pt>
                <c:pt idx="15">
                  <c:v>201</c:v>
                </c:pt>
                <c:pt idx="16">
                  <c:v>201</c:v>
                </c:pt>
                <c:pt idx="17">
                  <c:v>201</c:v>
                </c:pt>
                <c:pt idx="18">
                  <c:v>201</c:v>
                </c:pt>
                <c:pt idx="19">
                  <c:v>201</c:v>
                </c:pt>
                <c:pt idx="20">
                  <c:v>201</c:v>
                </c:pt>
                <c:pt idx="21">
                  <c:v>201</c:v>
                </c:pt>
                <c:pt idx="22">
                  <c:v>201</c:v>
                </c:pt>
                <c:pt idx="23">
                  <c:v>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E4-4E38-9C4F-DF2797DC9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922128"/>
        <c:axId val="10451278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'Výpočet - Pozemky'!$D$59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'Výpočet - Pozemky'!$C$60:$C$83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'Výpočet - Pozemky'!$D$60:$D$83</c15:sqref>
                        </c15:formulaRef>
                      </c:ext>
                    </c:extLst>
                    <c:numCache>
                      <c:formatCode>General</c:formatCode>
                      <c:ptCount val="2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7E4-4E38-9C4F-DF2797DC9A4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'Výpočet - Pozemky'!$F$59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'Výpočet - Pozemky'!$C$60:$C$83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'Výpočet - Pozemky'!$F$60:$F$83</c15:sqref>
                        </c15:formulaRef>
                      </c:ext>
                    </c:extLst>
                    <c:numCache>
                      <c:formatCode>General</c:formatCode>
                      <c:ptCount val="2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7E4-4E38-9C4F-DF2797DC9A4F}"/>
                  </c:ext>
                </c:extLst>
              </c15:ser>
            </c15:filteredLineSeries>
          </c:ext>
        </c:extLst>
      </c:lineChart>
      <c:catAx>
        <c:axId val="932922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zpožděných činností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5127872"/>
        <c:crosses val="autoZero"/>
        <c:auto val="1"/>
        <c:lblAlgn val="ctr"/>
        <c:lblOffset val="100"/>
        <c:noMultiLvlLbl val="0"/>
      </c:catAx>
      <c:valAx>
        <c:axId val="104512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Trvání</a:t>
                </a:r>
                <a:r>
                  <a:rPr lang="cs-CZ" baseline="0"/>
                  <a:t> projektu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3292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Průběh zpožďování projektu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'Výpočet - Chodník'!$D$43</c:f>
              <c:strCache>
                <c:ptCount val="1"/>
                <c:pt idx="0">
                  <c:v>Zpoždění projektu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'Výpočet - Chodník'!$B$44:$B$60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'Výpočet - Chodník'!$D$44:$D$60</c:f>
              <c:numCache>
                <c:formatCode>General</c:formatCode>
                <c:ptCount val="17"/>
                <c:pt idx="0">
                  <c:v>23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5-47AA-BE52-0068696D6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593152"/>
        <c:axId val="10463020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'Výpočet - Chodník'!$C$43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'Výpočet - Chodník'!$B$44:$B$60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'Výpočet - Chodník'!$C$44:$C$60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E95-47AA-BE52-0068696D691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'Výpočet - Chodník'!$G$43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'Výpočet - Chodník'!$B$44:$B$60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'Výpočet - Chodník'!$G$44:$G$60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E95-47AA-BE52-0068696D691C}"/>
                  </c:ext>
                </c:extLst>
              </c15:ser>
            </c15:filteredLineSeries>
          </c:ext>
        </c:extLst>
      </c:lineChart>
      <c:catAx>
        <c:axId val="103759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zpožděných činností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6302000"/>
        <c:crosses val="autoZero"/>
        <c:auto val="1"/>
        <c:lblAlgn val="ctr"/>
        <c:lblOffset val="100"/>
        <c:noMultiLvlLbl val="0"/>
      </c:catAx>
      <c:valAx>
        <c:axId val="104630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Trvání projektu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759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'Výpočet - IT vývoj'!$D$36</c:f>
              <c:strCache>
                <c:ptCount val="1"/>
                <c:pt idx="0">
                  <c:v>Zpoždění projektu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'Výpočet - IT vývoj'!$B$37:$B$51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'Výpočet - IT vývoj'!$D$37:$D$51</c:f>
              <c:numCache>
                <c:formatCode>General</c:formatCode>
                <c:ptCount val="15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4E-40CF-B900-592C91462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593152"/>
        <c:axId val="10463020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'Výpočet - IT vývoj'!$C$36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'Výpočet - IT vývoj'!$B$37:$B$51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'Výpočet - IT vývoj'!$C$37:$C$51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64E-40CF-B900-592C9146219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'Výpočet - IT vývoj'!$G$36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'Výpočet - IT vývoj'!$B$37:$B$51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'Výpočet - IT vývoj'!$G$37:$G$51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64E-40CF-B900-592C9146219E}"/>
                  </c:ext>
                </c:extLst>
              </c15:ser>
            </c15:filteredLineSeries>
          </c:ext>
        </c:extLst>
      </c:lineChart>
      <c:catAx>
        <c:axId val="103759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zpožděných činností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6302000"/>
        <c:crosses val="autoZero"/>
        <c:auto val="1"/>
        <c:lblAlgn val="ctr"/>
        <c:lblOffset val="100"/>
        <c:noMultiLvlLbl val="0"/>
      </c:catAx>
      <c:valAx>
        <c:axId val="104630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Trvání projektu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759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9526</xdr:rowOff>
    </xdr:from>
    <xdr:to>
      <xdr:col>4</xdr:col>
      <xdr:colOff>0</xdr:colOff>
      <xdr:row>4</xdr:row>
      <xdr:rowOff>0</xdr:rowOff>
    </xdr:to>
    <xdr:sp macro="" textlink="">
      <xdr:nvSpPr>
        <xdr:cNvPr id="2" name="Ovál 99">
          <a:extLst>
            <a:ext uri="{FF2B5EF4-FFF2-40B4-BE49-F238E27FC236}">
              <a16:creationId xmlns:a16="http://schemas.microsoft.com/office/drawing/2014/main" id="{52BF476F-15AE-4E9B-A071-C9FD5A43A9C8}"/>
            </a:ext>
          </a:extLst>
        </xdr:cNvPr>
        <xdr:cNvSpPr/>
      </xdr:nvSpPr>
      <xdr:spPr>
        <a:xfrm>
          <a:off x="760095" y="6400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371475</xdr:colOff>
      <xdr:row>2</xdr:row>
      <xdr:rowOff>9526</xdr:rowOff>
    </xdr:from>
    <xdr:to>
      <xdr:col>12</xdr:col>
      <xdr:colOff>0</xdr:colOff>
      <xdr:row>4</xdr:row>
      <xdr:rowOff>0</xdr:rowOff>
    </xdr:to>
    <xdr:sp macro="" textlink="">
      <xdr:nvSpPr>
        <xdr:cNvPr id="3" name="Ovál 103">
          <a:extLst>
            <a:ext uri="{FF2B5EF4-FFF2-40B4-BE49-F238E27FC236}">
              <a16:creationId xmlns:a16="http://schemas.microsoft.com/office/drawing/2014/main" id="{6ECC7454-955A-4961-9A92-DCE55EAA16F0}"/>
            </a:ext>
          </a:extLst>
        </xdr:cNvPr>
        <xdr:cNvSpPr/>
      </xdr:nvSpPr>
      <xdr:spPr>
        <a:xfrm>
          <a:off x="3884295" y="6400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</xdr:col>
      <xdr:colOff>371475</xdr:colOff>
      <xdr:row>6</xdr:row>
      <xdr:rowOff>9526</xdr:rowOff>
    </xdr:from>
    <xdr:to>
      <xdr:col>8</xdr:col>
      <xdr:colOff>0</xdr:colOff>
      <xdr:row>8</xdr:row>
      <xdr:rowOff>0</xdr:rowOff>
    </xdr:to>
    <xdr:sp macro="" textlink="">
      <xdr:nvSpPr>
        <xdr:cNvPr id="4" name="Ovál 105">
          <a:extLst>
            <a:ext uri="{FF2B5EF4-FFF2-40B4-BE49-F238E27FC236}">
              <a16:creationId xmlns:a16="http://schemas.microsoft.com/office/drawing/2014/main" id="{2FE68FD6-A01E-47D2-9E36-A921BEBABF9C}"/>
            </a:ext>
          </a:extLst>
        </xdr:cNvPr>
        <xdr:cNvSpPr/>
      </xdr:nvSpPr>
      <xdr:spPr>
        <a:xfrm>
          <a:off x="2322195" y="18973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371475</xdr:colOff>
      <xdr:row>6</xdr:row>
      <xdr:rowOff>9526</xdr:rowOff>
    </xdr:from>
    <xdr:to>
      <xdr:col>16</xdr:col>
      <xdr:colOff>0</xdr:colOff>
      <xdr:row>8</xdr:row>
      <xdr:rowOff>0</xdr:rowOff>
    </xdr:to>
    <xdr:sp macro="" textlink="">
      <xdr:nvSpPr>
        <xdr:cNvPr id="5" name="Ovál 107">
          <a:extLst>
            <a:ext uri="{FF2B5EF4-FFF2-40B4-BE49-F238E27FC236}">
              <a16:creationId xmlns:a16="http://schemas.microsoft.com/office/drawing/2014/main" id="{EFEAA9BE-467C-47E2-BFE6-197A359B6E55}"/>
            </a:ext>
          </a:extLst>
        </xdr:cNvPr>
        <xdr:cNvSpPr/>
      </xdr:nvSpPr>
      <xdr:spPr>
        <a:xfrm>
          <a:off x="5446395" y="18973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0</xdr:colOff>
      <xdr:row>3</xdr:row>
      <xdr:rowOff>4763</xdr:rowOff>
    </xdr:from>
    <xdr:to>
      <xdr:col>5</xdr:col>
      <xdr:colOff>371475</xdr:colOff>
      <xdr:row>7</xdr:row>
      <xdr:rowOff>4763</xdr:rowOff>
    </xdr:to>
    <xdr:cxnSp macro="">
      <xdr:nvCxnSpPr>
        <xdr:cNvPr id="6" name="Přímá spojnice se šipkou 108">
          <a:extLst>
            <a:ext uri="{FF2B5EF4-FFF2-40B4-BE49-F238E27FC236}">
              <a16:creationId xmlns:a16="http://schemas.microsoft.com/office/drawing/2014/main" id="{A110E3BC-B042-4F3C-B7A3-99523921BA7F}"/>
            </a:ext>
          </a:extLst>
        </xdr:cNvPr>
        <xdr:cNvCxnSpPr>
          <a:stCxn id="2" idx="6"/>
          <a:endCxn id="4" idx="2"/>
        </xdr:cNvCxnSpPr>
      </xdr:nvCxnSpPr>
      <xdr:spPr>
        <a:xfrm>
          <a:off x="1562100" y="949643"/>
          <a:ext cx="760095" cy="1257300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</xdr:row>
      <xdr:rowOff>4763</xdr:rowOff>
    </xdr:from>
    <xdr:to>
      <xdr:col>9</xdr:col>
      <xdr:colOff>371475</xdr:colOff>
      <xdr:row>7</xdr:row>
      <xdr:rowOff>4763</xdr:rowOff>
    </xdr:to>
    <xdr:cxnSp macro="">
      <xdr:nvCxnSpPr>
        <xdr:cNvPr id="7" name="Přímá spojnice se šipkou 111">
          <a:extLst>
            <a:ext uri="{FF2B5EF4-FFF2-40B4-BE49-F238E27FC236}">
              <a16:creationId xmlns:a16="http://schemas.microsoft.com/office/drawing/2014/main" id="{4AE19965-2D90-4A13-BB84-017957870232}"/>
            </a:ext>
          </a:extLst>
        </xdr:cNvPr>
        <xdr:cNvCxnSpPr>
          <a:stCxn id="4" idx="6"/>
          <a:endCxn id="3" idx="2"/>
        </xdr:cNvCxnSpPr>
      </xdr:nvCxnSpPr>
      <xdr:spPr>
        <a:xfrm flipV="1">
          <a:off x="3124200" y="949643"/>
          <a:ext cx="760095" cy="1257300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4763</xdr:rowOff>
    </xdr:from>
    <xdr:to>
      <xdr:col>13</xdr:col>
      <xdr:colOff>371475</xdr:colOff>
      <xdr:row>7</xdr:row>
      <xdr:rowOff>4763</xdr:rowOff>
    </xdr:to>
    <xdr:cxnSp macro="">
      <xdr:nvCxnSpPr>
        <xdr:cNvPr id="8" name="Přímá spojnice se šipkou 114">
          <a:extLst>
            <a:ext uri="{FF2B5EF4-FFF2-40B4-BE49-F238E27FC236}">
              <a16:creationId xmlns:a16="http://schemas.microsoft.com/office/drawing/2014/main" id="{41092CCB-6C4A-4C5F-8FD3-A83495BBB442}"/>
            </a:ext>
          </a:extLst>
        </xdr:cNvPr>
        <xdr:cNvCxnSpPr>
          <a:stCxn id="4" idx="6"/>
          <a:endCxn id="5" idx="2"/>
        </xdr:cNvCxnSpPr>
      </xdr:nvCxnSpPr>
      <xdr:spPr>
        <a:xfrm>
          <a:off x="3124200" y="2206943"/>
          <a:ext cx="2322195" cy="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4763</xdr:rowOff>
    </xdr:from>
    <xdr:to>
      <xdr:col>13</xdr:col>
      <xdr:colOff>371475</xdr:colOff>
      <xdr:row>7</xdr:row>
      <xdr:rowOff>4763</xdr:rowOff>
    </xdr:to>
    <xdr:cxnSp macro="">
      <xdr:nvCxnSpPr>
        <xdr:cNvPr id="9" name="Přímá spojnice se šipkou 120">
          <a:extLst>
            <a:ext uri="{FF2B5EF4-FFF2-40B4-BE49-F238E27FC236}">
              <a16:creationId xmlns:a16="http://schemas.microsoft.com/office/drawing/2014/main" id="{B7A41CF6-3895-479F-8153-D920D5776850}"/>
            </a:ext>
          </a:extLst>
        </xdr:cNvPr>
        <xdr:cNvCxnSpPr>
          <a:stCxn id="3" idx="6"/>
          <a:endCxn id="5" idx="2"/>
        </xdr:cNvCxnSpPr>
      </xdr:nvCxnSpPr>
      <xdr:spPr>
        <a:xfrm>
          <a:off x="4686300" y="949643"/>
          <a:ext cx="760095" cy="1257300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</xdr:row>
      <xdr:rowOff>4763</xdr:rowOff>
    </xdr:from>
    <xdr:to>
      <xdr:col>9</xdr:col>
      <xdr:colOff>371475</xdr:colOff>
      <xdr:row>3</xdr:row>
      <xdr:rowOff>4763</xdr:rowOff>
    </xdr:to>
    <xdr:cxnSp macro="">
      <xdr:nvCxnSpPr>
        <xdr:cNvPr id="10" name="Přímá spojnice se šipkou 123">
          <a:extLst>
            <a:ext uri="{FF2B5EF4-FFF2-40B4-BE49-F238E27FC236}">
              <a16:creationId xmlns:a16="http://schemas.microsoft.com/office/drawing/2014/main" id="{E746C4E0-6F3B-4350-BBAD-A0DCBF7EAC4D}"/>
            </a:ext>
          </a:extLst>
        </xdr:cNvPr>
        <xdr:cNvCxnSpPr>
          <a:stCxn id="2" idx="6"/>
          <a:endCxn id="3" idx="2"/>
        </xdr:cNvCxnSpPr>
      </xdr:nvCxnSpPr>
      <xdr:spPr>
        <a:xfrm>
          <a:off x="1562100" y="949643"/>
          <a:ext cx="2322195" cy="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376238</xdr:colOff>
      <xdr:row>8</xdr:row>
      <xdr:rowOff>0</xdr:rowOff>
    </xdr:from>
    <xdr:to>
      <xdr:col>18</xdr:col>
      <xdr:colOff>371475</xdr:colOff>
      <xdr:row>15</xdr:row>
      <xdr:rowOff>4764</xdr:rowOff>
    </xdr:to>
    <xdr:cxnSp macro="">
      <xdr:nvCxnSpPr>
        <xdr:cNvPr id="12" name="Přímá spojnice se šipkou 159">
          <a:extLst>
            <a:ext uri="{FF2B5EF4-FFF2-40B4-BE49-F238E27FC236}">
              <a16:creationId xmlns:a16="http://schemas.microsoft.com/office/drawing/2014/main" id="{2C82BEAA-A6C2-4DE1-89C7-467918A51DEB}"/>
            </a:ext>
          </a:extLst>
        </xdr:cNvPr>
        <xdr:cNvCxnSpPr>
          <a:stCxn id="5" idx="4"/>
          <a:endCxn id="25" idx="2"/>
        </xdr:cNvCxnSpPr>
      </xdr:nvCxnSpPr>
      <xdr:spPr>
        <a:xfrm>
          <a:off x="5841683" y="2514600"/>
          <a:ext cx="1557337" cy="220694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371475</xdr:colOff>
      <xdr:row>6</xdr:row>
      <xdr:rowOff>9526</xdr:rowOff>
    </xdr:from>
    <xdr:to>
      <xdr:col>29</xdr:col>
      <xdr:colOff>0</xdr:colOff>
      <xdr:row>8</xdr:row>
      <xdr:rowOff>0</xdr:rowOff>
    </xdr:to>
    <xdr:sp macro="" textlink="">
      <xdr:nvSpPr>
        <xdr:cNvPr id="13" name="Ovál 164">
          <a:extLst>
            <a:ext uri="{FF2B5EF4-FFF2-40B4-BE49-F238E27FC236}">
              <a16:creationId xmlns:a16="http://schemas.microsoft.com/office/drawing/2014/main" id="{2D16929E-F5A6-4850-B3BA-22AEC5B95FF1}"/>
            </a:ext>
          </a:extLst>
        </xdr:cNvPr>
        <xdr:cNvSpPr/>
      </xdr:nvSpPr>
      <xdr:spPr>
        <a:xfrm>
          <a:off x="10523220" y="18973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21</xdr:col>
      <xdr:colOff>0</xdr:colOff>
      <xdr:row>3</xdr:row>
      <xdr:rowOff>4763</xdr:rowOff>
    </xdr:from>
    <xdr:to>
      <xdr:col>26</xdr:col>
      <xdr:colOff>371475</xdr:colOff>
      <xdr:row>7</xdr:row>
      <xdr:rowOff>4763</xdr:rowOff>
    </xdr:to>
    <xdr:cxnSp macro="">
      <xdr:nvCxnSpPr>
        <xdr:cNvPr id="14" name="Přímá spojnice se šipkou 165">
          <a:extLst>
            <a:ext uri="{FF2B5EF4-FFF2-40B4-BE49-F238E27FC236}">
              <a16:creationId xmlns:a16="http://schemas.microsoft.com/office/drawing/2014/main" id="{0F1506E4-937D-4940-92B5-B5787F8879A2}"/>
            </a:ext>
          </a:extLst>
        </xdr:cNvPr>
        <xdr:cNvCxnSpPr>
          <a:stCxn id="23" idx="6"/>
          <a:endCxn id="13" idx="2"/>
        </xdr:cNvCxnSpPr>
      </xdr:nvCxnSpPr>
      <xdr:spPr>
        <a:xfrm>
          <a:off x="8201025" y="949643"/>
          <a:ext cx="2322195" cy="12573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</xdr:row>
      <xdr:rowOff>4763</xdr:rowOff>
    </xdr:from>
    <xdr:to>
      <xdr:col>26</xdr:col>
      <xdr:colOff>371475</xdr:colOff>
      <xdr:row>15</xdr:row>
      <xdr:rowOff>4764</xdr:rowOff>
    </xdr:to>
    <xdr:cxnSp macro="">
      <xdr:nvCxnSpPr>
        <xdr:cNvPr id="15" name="Přímá spojnice se šipkou 171">
          <a:extLst>
            <a:ext uri="{FF2B5EF4-FFF2-40B4-BE49-F238E27FC236}">
              <a16:creationId xmlns:a16="http://schemas.microsoft.com/office/drawing/2014/main" id="{592DB3EC-B288-4302-878A-62FCF5639225}"/>
            </a:ext>
          </a:extLst>
        </xdr:cNvPr>
        <xdr:cNvCxnSpPr>
          <a:stCxn id="25" idx="6"/>
          <a:endCxn id="13" idx="2"/>
        </xdr:cNvCxnSpPr>
      </xdr:nvCxnSpPr>
      <xdr:spPr>
        <a:xfrm flipV="1">
          <a:off x="8201025" y="2206943"/>
          <a:ext cx="2322195" cy="2514601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371475</xdr:colOff>
      <xdr:row>10</xdr:row>
      <xdr:rowOff>9526</xdr:rowOff>
    </xdr:from>
    <xdr:to>
      <xdr:col>33</xdr:col>
      <xdr:colOff>0</xdr:colOff>
      <xdr:row>12</xdr:row>
      <xdr:rowOff>0</xdr:rowOff>
    </xdr:to>
    <xdr:sp macro="" textlink="">
      <xdr:nvSpPr>
        <xdr:cNvPr id="16" name="Ovál 174">
          <a:extLst>
            <a:ext uri="{FF2B5EF4-FFF2-40B4-BE49-F238E27FC236}">
              <a16:creationId xmlns:a16="http://schemas.microsoft.com/office/drawing/2014/main" id="{77A404D0-DF7E-420B-BC99-B45089557821}"/>
            </a:ext>
          </a:extLst>
        </xdr:cNvPr>
        <xdr:cNvSpPr/>
      </xdr:nvSpPr>
      <xdr:spPr>
        <a:xfrm>
          <a:off x="12085320" y="31546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29</xdr:col>
      <xdr:colOff>0</xdr:colOff>
      <xdr:row>7</xdr:row>
      <xdr:rowOff>4763</xdr:rowOff>
    </xdr:from>
    <xdr:to>
      <xdr:col>30</xdr:col>
      <xdr:colOff>371475</xdr:colOff>
      <xdr:row>11</xdr:row>
      <xdr:rowOff>4763</xdr:rowOff>
    </xdr:to>
    <xdr:cxnSp macro="">
      <xdr:nvCxnSpPr>
        <xdr:cNvPr id="17" name="Přímá spojnice se šipkou 175">
          <a:extLst>
            <a:ext uri="{FF2B5EF4-FFF2-40B4-BE49-F238E27FC236}">
              <a16:creationId xmlns:a16="http://schemas.microsoft.com/office/drawing/2014/main" id="{216BA46F-8F64-466D-8097-AECC94C3EE03}"/>
            </a:ext>
          </a:extLst>
        </xdr:cNvPr>
        <xdr:cNvCxnSpPr>
          <a:stCxn id="13" idx="6"/>
          <a:endCxn id="16" idx="2"/>
        </xdr:cNvCxnSpPr>
      </xdr:nvCxnSpPr>
      <xdr:spPr>
        <a:xfrm>
          <a:off x="11325225" y="2206943"/>
          <a:ext cx="760095" cy="1257300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11</xdr:row>
      <xdr:rowOff>4763</xdr:rowOff>
    </xdr:from>
    <xdr:to>
      <xdr:col>33</xdr:col>
      <xdr:colOff>0</xdr:colOff>
      <xdr:row>19</xdr:row>
      <xdr:rowOff>4764</xdr:rowOff>
    </xdr:to>
    <xdr:cxnSp macro="">
      <xdr:nvCxnSpPr>
        <xdr:cNvPr id="18" name="Přímá spojnice se šipkou 180">
          <a:extLst>
            <a:ext uri="{FF2B5EF4-FFF2-40B4-BE49-F238E27FC236}">
              <a16:creationId xmlns:a16="http://schemas.microsoft.com/office/drawing/2014/main" id="{39FF96D7-7F9A-4D48-9952-30FC43C29271}"/>
            </a:ext>
          </a:extLst>
        </xdr:cNvPr>
        <xdr:cNvCxnSpPr>
          <a:stCxn id="16" idx="6"/>
          <a:endCxn id="19" idx="6"/>
        </xdr:cNvCxnSpPr>
      </xdr:nvCxnSpPr>
      <xdr:spPr>
        <a:xfrm>
          <a:off x="12887325" y="3464243"/>
          <a:ext cx="0" cy="2514601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371475</xdr:colOff>
      <xdr:row>18</xdr:row>
      <xdr:rowOff>9526</xdr:rowOff>
    </xdr:from>
    <xdr:to>
      <xdr:col>33</xdr:col>
      <xdr:colOff>0</xdr:colOff>
      <xdr:row>20</xdr:row>
      <xdr:rowOff>0</xdr:rowOff>
    </xdr:to>
    <xdr:sp macro="" textlink="">
      <xdr:nvSpPr>
        <xdr:cNvPr id="19" name="Ovál 184">
          <a:extLst>
            <a:ext uri="{FF2B5EF4-FFF2-40B4-BE49-F238E27FC236}">
              <a16:creationId xmlns:a16="http://schemas.microsoft.com/office/drawing/2014/main" id="{455D8800-9874-4623-8BF6-2C0B9BF3884B}"/>
            </a:ext>
          </a:extLst>
        </xdr:cNvPr>
        <xdr:cNvSpPr/>
      </xdr:nvSpPr>
      <xdr:spPr>
        <a:xfrm>
          <a:off x="12085320" y="56692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29</xdr:col>
      <xdr:colOff>0</xdr:colOff>
      <xdr:row>14</xdr:row>
      <xdr:rowOff>4763</xdr:rowOff>
    </xdr:from>
    <xdr:to>
      <xdr:col>30</xdr:col>
      <xdr:colOff>371475</xdr:colOff>
      <xdr:row>19</xdr:row>
      <xdr:rowOff>4764</xdr:rowOff>
    </xdr:to>
    <xdr:cxnSp macro="">
      <xdr:nvCxnSpPr>
        <xdr:cNvPr id="20" name="Přímá spojnice se šipkou 186">
          <a:extLst>
            <a:ext uri="{FF2B5EF4-FFF2-40B4-BE49-F238E27FC236}">
              <a16:creationId xmlns:a16="http://schemas.microsoft.com/office/drawing/2014/main" id="{949075EE-FC0F-4FF9-B735-244B3F2E36FA}"/>
            </a:ext>
          </a:extLst>
        </xdr:cNvPr>
        <xdr:cNvCxnSpPr>
          <a:stCxn id="19" idx="2"/>
          <a:endCxn id="29" idx="6"/>
        </xdr:cNvCxnSpPr>
      </xdr:nvCxnSpPr>
      <xdr:spPr>
        <a:xfrm flipH="1" flipV="1">
          <a:off x="11249891" y="4465927"/>
          <a:ext cx="759402" cy="1593273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371475</xdr:colOff>
      <xdr:row>18</xdr:row>
      <xdr:rowOff>9526</xdr:rowOff>
    </xdr:from>
    <xdr:to>
      <xdr:col>25</xdr:col>
      <xdr:colOff>0</xdr:colOff>
      <xdr:row>20</xdr:row>
      <xdr:rowOff>0</xdr:rowOff>
    </xdr:to>
    <xdr:sp macro="" textlink="">
      <xdr:nvSpPr>
        <xdr:cNvPr id="21" name="Ovál 194">
          <a:extLst>
            <a:ext uri="{FF2B5EF4-FFF2-40B4-BE49-F238E27FC236}">
              <a16:creationId xmlns:a16="http://schemas.microsoft.com/office/drawing/2014/main" id="{3A0B92F9-AD74-495D-93D9-B84C94C66B4A}"/>
            </a:ext>
          </a:extLst>
        </xdr:cNvPr>
        <xdr:cNvSpPr/>
      </xdr:nvSpPr>
      <xdr:spPr>
        <a:xfrm>
          <a:off x="8961120" y="56692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19</xdr:col>
      <xdr:colOff>376238</xdr:colOff>
      <xdr:row>19</xdr:row>
      <xdr:rowOff>4764</xdr:rowOff>
    </xdr:from>
    <xdr:to>
      <xdr:col>22</xdr:col>
      <xdr:colOff>371475</xdr:colOff>
      <xdr:row>27</xdr:row>
      <xdr:rowOff>9526</xdr:rowOff>
    </xdr:to>
    <xdr:cxnSp macro="">
      <xdr:nvCxnSpPr>
        <xdr:cNvPr id="22" name="Přímá spojnice se šipkou 200">
          <a:extLst>
            <a:ext uri="{FF2B5EF4-FFF2-40B4-BE49-F238E27FC236}">
              <a16:creationId xmlns:a16="http://schemas.microsoft.com/office/drawing/2014/main" id="{C4ED0B15-0645-40FE-BFF7-17A318947341}"/>
            </a:ext>
          </a:extLst>
        </xdr:cNvPr>
        <xdr:cNvCxnSpPr>
          <a:stCxn id="21" idx="2"/>
          <a:endCxn id="35" idx="0"/>
        </xdr:cNvCxnSpPr>
      </xdr:nvCxnSpPr>
      <xdr:spPr>
        <a:xfrm flipH="1">
          <a:off x="7794308" y="5978844"/>
          <a:ext cx="1166812" cy="2519362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371475</xdr:colOff>
      <xdr:row>2</xdr:row>
      <xdr:rowOff>9526</xdr:rowOff>
    </xdr:from>
    <xdr:to>
      <xdr:col>21</xdr:col>
      <xdr:colOff>0</xdr:colOff>
      <xdr:row>4</xdr:row>
      <xdr:rowOff>0</xdr:rowOff>
    </xdr:to>
    <xdr:sp macro="" textlink="">
      <xdr:nvSpPr>
        <xdr:cNvPr id="23" name="Ovál 270">
          <a:extLst>
            <a:ext uri="{FF2B5EF4-FFF2-40B4-BE49-F238E27FC236}">
              <a16:creationId xmlns:a16="http://schemas.microsoft.com/office/drawing/2014/main" id="{7AC669F8-41CE-410F-9A02-20B7726FE88D}"/>
            </a:ext>
          </a:extLst>
        </xdr:cNvPr>
        <xdr:cNvSpPr/>
      </xdr:nvSpPr>
      <xdr:spPr>
        <a:xfrm>
          <a:off x="7399020" y="6400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18</xdr:col>
      <xdr:colOff>371475</xdr:colOff>
      <xdr:row>10</xdr:row>
      <xdr:rowOff>9526</xdr:rowOff>
    </xdr:from>
    <xdr:to>
      <xdr:col>21</xdr:col>
      <xdr:colOff>0</xdr:colOff>
      <xdr:row>12</xdr:row>
      <xdr:rowOff>0</xdr:rowOff>
    </xdr:to>
    <xdr:sp macro="" textlink="">
      <xdr:nvSpPr>
        <xdr:cNvPr id="24" name="Ovál 272">
          <a:extLst>
            <a:ext uri="{FF2B5EF4-FFF2-40B4-BE49-F238E27FC236}">
              <a16:creationId xmlns:a16="http://schemas.microsoft.com/office/drawing/2014/main" id="{5C98EB53-4124-4B9C-8AAE-B3C8990CA78D}"/>
            </a:ext>
          </a:extLst>
        </xdr:cNvPr>
        <xdr:cNvSpPr/>
      </xdr:nvSpPr>
      <xdr:spPr>
        <a:xfrm>
          <a:off x="7399020" y="31546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18</xdr:col>
      <xdr:colOff>371475</xdr:colOff>
      <xdr:row>14</xdr:row>
      <xdr:rowOff>9526</xdr:rowOff>
    </xdr:from>
    <xdr:to>
      <xdr:col>21</xdr:col>
      <xdr:colOff>0</xdr:colOff>
      <xdr:row>16</xdr:row>
      <xdr:rowOff>0</xdr:rowOff>
    </xdr:to>
    <xdr:sp macro="" textlink="">
      <xdr:nvSpPr>
        <xdr:cNvPr id="25" name="Ovál 273">
          <a:extLst>
            <a:ext uri="{FF2B5EF4-FFF2-40B4-BE49-F238E27FC236}">
              <a16:creationId xmlns:a16="http://schemas.microsoft.com/office/drawing/2014/main" id="{3A456020-1E97-4E7C-8F55-85CB0EDF6F92}"/>
            </a:ext>
          </a:extLst>
        </xdr:cNvPr>
        <xdr:cNvSpPr/>
      </xdr:nvSpPr>
      <xdr:spPr>
        <a:xfrm>
          <a:off x="7399020" y="44119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0</xdr:colOff>
      <xdr:row>3</xdr:row>
      <xdr:rowOff>4763</xdr:rowOff>
    </xdr:from>
    <xdr:to>
      <xdr:col>18</xdr:col>
      <xdr:colOff>371475</xdr:colOff>
      <xdr:row>7</xdr:row>
      <xdr:rowOff>1</xdr:rowOff>
    </xdr:to>
    <xdr:cxnSp macro="">
      <xdr:nvCxnSpPr>
        <xdr:cNvPr id="26" name="Přímá spojnice se šipkou 277">
          <a:extLst>
            <a:ext uri="{FF2B5EF4-FFF2-40B4-BE49-F238E27FC236}">
              <a16:creationId xmlns:a16="http://schemas.microsoft.com/office/drawing/2014/main" id="{325F9C52-3756-424B-9AFC-4ED5C498A0F9}"/>
            </a:ext>
          </a:extLst>
        </xdr:cNvPr>
        <xdr:cNvCxnSpPr>
          <a:endCxn id="23" idx="2"/>
        </xdr:cNvCxnSpPr>
      </xdr:nvCxnSpPr>
      <xdr:spPr>
        <a:xfrm flipV="1">
          <a:off x="6248400" y="949643"/>
          <a:ext cx="1150620" cy="125063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4763</xdr:rowOff>
    </xdr:from>
    <xdr:to>
      <xdr:col>18</xdr:col>
      <xdr:colOff>371475</xdr:colOff>
      <xdr:row>11</xdr:row>
      <xdr:rowOff>4763</xdr:rowOff>
    </xdr:to>
    <xdr:cxnSp macro="">
      <xdr:nvCxnSpPr>
        <xdr:cNvPr id="27" name="Přímá spojnice se šipkou 279">
          <a:extLst>
            <a:ext uri="{FF2B5EF4-FFF2-40B4-BE49-F238E27FC236}">
              <a16:creationId xmlns:a16="http://schemas.microsoft.com/office/drawing/2014/main" id="{939FFACB-5958-4915-84AB-883D17FCF950}"/>
            </a:ext>
          </a:extLst>
        </xdr:cNvPr>
        <xdr:cNvCxnSpPr>
          <a:stCxn id="5" idx="6"/>
          <a:endCxn id="24" idx="2"/>
        </xdr:cNvCxnSpPr>
      </xdr:nvCxnSpPr>
      <xdr:spPr>
        <a:xfrm>
          <a:off x="6248400" y="2206943"/>
          <a:ext cx="1150620" cy="12573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</xdr:row>
      <xdr:rowOff>4763</xdr:rowOff>
    </xdr:from>
    <xdr:to>
      <xdr:col>26</xdr:col>
      <xdr:colOff>371475</xdr:colOff>
      <xdr:row>11</xdr:row>
      <xdr:rowOff>4763</xdr:rowOff>
    </xdr:to>
    <xdr:cxnSp macro="">
      <xdr:nvCxnSpPr>
        <xdr:cNvPr id="28" name="Přímá spojnice se šipkou 284">
          <a:extLst>
            <a:ext uri="{FF2B5EF4-FFF2-40B4-BE49-F238E27FC236}">
              <a16:creationId xmlns:a16="http://schemas.microsoft.com/office/drawing/2014/main" id="{48D2D73D-EF76-4FF8-9954-5678E8C21AC3}"/>
            </a:ext>
          </a:extLst>
        </xdr:cNvPr>
        <xdr:cNvCxnSpPr>
          <a:stCxn id="24" idx="6"/>
          <a:endCxn id="13" idx="2"/>
        </xdr:cNvCxnSpPr>
      </xdr:nvCxnSpPr>
      <xdr:spPr>
        <a:xfrm flipV="1">
          <a:off x="8201025" y="2206943"/>
          <a:ext cx="2322195" cy="12573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371475</xdr:colOff>
      <xdr:row>13</xdr:row>
      <xdr:rowOff>9526</xdr:rowOff>
    </xdr:from>
    <xdr:to>
      <xdr:col>29</xdr:col>
      <xdr:colOff>0</xdr:colOff>
      <xdr:row>15</xdr:row>
      <xdr:rowOff>0</xdr:rowOff>
    </xdr:to>
    <xdr:sp macro="" textlink="">
      <xdr:nvSpPr>
        <xdr:cNvPr id="29" name="Ovál 293">
          <a:extLst>
            <a:ext uri="{FF2B5EF4-FFF2-40B4-BE49-F238E27FC236}">
              <a16:creationId xmlns:a16="http://schemas.microsoft.com/office/drawing/2014/main" id="{EF75DB42-EA8C-4DEE-8653-3151A120D98A}"/>
            </a:ext>
          </a:extLst>
        </xdr:cNvPr>
        <xdr:cNvSpPr/>
      </xdr:nvSpPr>
      <xdr:spPr>
        <a:xfrm>
          <a:off x="10523220" y="4097656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25</xdr:col>
      <xdr:colOff>0</xdr:colOff>
      <xdr:row>19</xdr:row>
      <xdr:rowOff>4764</xdr:rowOff>
    </xdr:from>
    <xdr:to>
      <xdr:col>30</xdr:col>
      <xdr:colOff>371475</xdr:colOff>
      <xdr:row>19</xdr:row>
      <xdr:rowOff>4764</xdr:rowOff>
    </xdr:to>
    <xdr:cxnSp macro="">
      <xdr:nvCxnSpPr>
        <xdr:cNvPr id="31" name="Přímá spojnice se šipkou 297">
          <a:extLst>
            <a:ext uri="{FF2B5EF4-FFF2-40B4-BE49-F238E27FC236}">
              <a16:creationId xmlns:a16="http://schemas.microsoft.com/office/drawing/2014/main" id="{37734626-B65B-4C3E-9D2B-5E31734A55C1}"/>
            </a:ext>
          </a:extLst>
        </xdr:cNvPr>
        <xdr:cNvCxnSpPr>
          <a:stCxn id="19" idx="2"/>
          <a:endCxn id="21" idx="6"/>
        </xdr:cNvCxnSpPr>
      </xdr:nvCxnSpPr>
      <xdr:spPr>
        <a:xfrm flipH="1">
          <a:off x="9698182" y="6059200"/>
          <a:ext cx="2311111" cy="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371475</xdr:colOff>
      <xdr:row>22</xdr:row>
      <xdr:rowOff>9526</xdr:rowOff>
    </xdr:from>
    <xdr:to>
      <xdr:col>25</xdr:col>
      <xdr:colOff>0</xdr:colOff>
      <xdr:row>24</xdr:row>
      <xdr:rowOff>0</xdr:rowOff>
    </xdr:to>
    <xdr:sp macro="" textlink="">
      <xdr:nvSpPr>
        <xdr:cNvPr id="32" name="Ovál 301">
          <a:extLst>
            <a:ext uri="{FF2B5EF4-FFF2-40B4-BE49-F238E27FC236}">
              <a16:creationId xmlns:a16="http://schemas.microsoft.com/office/drawing/2014/main" id="{AEEAF8A0-F00C-4217-B8FC-E25DFA07B387}"/>
            </a:ext>
          </a:extLst>
        </xdr:cNvPr>
        <xdr:cNvSpPr/>
      </xdr:nvSpPr>
      <xdr:spPr>
        <a:xfrm>
          <a:off x="8961120" y="692658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26</xdr:col>
      <xdr:colOff>371475</xdr:colOff>
      <xdr:row>27</xdr:row>
      <xdr:rowOff>9526</xdr:rowOff>
    </xdr:from>
    <xdr:to>
      <xdr:col>29</xdr:col>
      <xdr:colOff>0</xdr:colOff>
      <xdr:row>29</xdr:row>
      <xdr:rowOff>0</xdr:rowOff>
    </xdr:to>
    <xdr:sp macro="" textlink="">
      <xdr:nvSpPr>
        <xdr:cNvPr id="33" name="Ovál 302">
          <a:extLst>
            <a:ext uri="{FF2B5EF4-FFF2-40B4-BE49-F238E27FC236}">
              <a16:creationId xmlns:a16="http://schemas.microsoft.com/office/drawing/2014/main" id="{1E0BB034-9357-4A4D-931F-AA238FD03A4A}"/>
            </a:ext>
          </a:extLst>
        </xdr:cNvPr>
        <xdr:cNvSpPr/>
      </xdr:nvSpPr>
      <xdr:spPr>
        <a:xfrm>
          <a:off x="10523220" y="8498206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22</xdr:col>
      <xdr:colOff>371475</xdr:colOff>
      <xdr:row>32</xdr:row>
      <xdr:rowOff>9526</xdr:rowOff>
    </xdr:from>
    <xdr:to>
      <xdr:col>25</xdr:col>
      <xdr:colOff>0</xdr:colOff>
      <xdr:row>34</xdr:row>
      <xdr:rowOff>0</xdr:rowOff>
    </xdr:to>
    <xdr:sp macro="" textlink="">
      <xdr:nvSpPr>
        <xdr:cNvPr id="34" name="Ovál 303">
          <a:extLst>
            <a:ext uri="{FF2B5EF4-FFF2-40B4-BE49-F238E27FC236}">
              <a16:creationId xmlns:a16="http://schemas.microsoft.com/office/drawing/2014/main" id="{21E2C72D-79EB-488B-964C-32E2EA07B9E1}"/>
            </a:ext>
          </a:extLst>
        </xdr:cNvPr>
        <xdr:cNvSpPr/>
      </xdr:nvSpPr>
      <xdr:spPr>
        <a:xfrm>
          <a:off x="8961120" y="1006983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18</xdr:col>
      <xdr:colOff>371475</xdr:colOff>
      <xdr:row>27</xdr:row>
      <xdr:rowOff>9526</xdr:rowOff>
    </xdr:from>
    <xdr:to>
      <xdr:col>21</xdr:col>
      <xdr:colOff>0</xdr:colOff>
      <xdr:row>29</xdr:row>
      <xdr:rowOff>0</xdr:rowOff>
    </xdr:to>
    <xdr:sp macro="" textlink="">
      <xdr:nvSpPr>
        <xdr:cNvPr id="35" name="Ovál 304">
          <a:extLst>
            <a:ext uri="{FF2B5EF4-FFF2-40B4-BE49-F238E27FC236}">
              <a16:creationId xmlns:a16="http://schemas.microsoft.com/office/drawing/2014/main" id="{2F21B246-716E-4B1F-91D9-5A773B7079B7}"/>
            </a:ext>
          </a:extLst>
        </xdr:cNvPr>
        <xdr:cNvSpPr/>
      </xdr:nvSpPr>
      <xdr:spPr>
        <a:xfrm>
          <a:off x="7399020" y="8498206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21</xdr:col>
      <xdr:colOff>0</xdr:colOff>
      <xdr:row>23</xdr:row>
      <xdr:rowOff>4763</xdr:rowOff>
    </xdr:from>
    <xdr:to>
      <xdr:col>22</xdr:col>
      <xdr:colOff>371475</xdr:colOff>
      <xdr:row>28</xdr:row>
      <xdr:rowOff>4763</xdr:rowOff>
    </xdr:to>
    <xdr:cxnSp macro="">
      <xdr:nvCxnSpPr>
        <xdr:cNvPr id="36" name="Přímá spojnice se šipkou 306">
          <a:extLst>
            <a:ext uri="{FF2B5EF4-FFF2-40B4-BE49-F238E27FC236}">
              <a16:creationId xmlns:a16="http://schemas.microsoft.com/office/drawing/2014/main" id="{6D2E7628-38D9-4718-90A8-B4A0F8AB74A8}"/>
            </a:ext>
          </a:extLst>
        </xdr:cNvPr>
        <xdr:cNvCxnSpPr>
          <a:stCxn id="35" idx="6"/>
          <a:endCxn id="32" idx="2"/>
        </xdr:cNvCxnSpPr>
      </xdr:nvCxnSpPr>
      <xdr:spPr>
        <a:xfrm flipV="1">
          <a:off x="8201025" y="7236143"/>
          <a:ext cx="760095" cy="15716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379702</xdr:colOff>
      <xdr:row>29</xdr:row>
      <xdr:rowOff>0</xdr:rowOff>
    </xdr:from>
    <xdr:to>
      <xdr:col>19</xdr:col>
      <xdr:colOff>379702</xdr:colOff>
      <xdr:row>36</xdr:row>
      <xdr:rowOff>9526</xdr:rowOff>
    </xdr:to>
    <xdr:cxnSp macro="">
      <xdr:nvCxnSpPr>
        <xdr:cNvPr id="37" name="Přímá spojnice se šipkou 309">
          <a:extLst>
            <a:ext uri="{FF2B5EF4-FFF2-40B4-BE49-F238E27FC236}">
              <a16:creationId xmlns:a16="http://schemas.microsoft.com/office/drawing/2014/main" id="{ED98D233-19ED-4363-9A64-22E808BCD894}"/>
            </a:ext>
          </a:extLst>
        </xdr:cNvPr>
        <xdr:cNvCxnSpPr>
          <a:stCxn id="35" idx="4"/>
          <a:endCxn id="47" idx="0"/>
        </xdr:cNvCxnSpPr>
      </xdr:nvCxnSpPr>
      <xdr:spPr>
        <a:xfrm>
          <a:off x="7750320" y="9240982"/>
          <a:ext cx="0" cy="2240108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371475</xdr:colOff>
      <xdr:row>36</xdr:row>
      <xdr:rowOff>9525</xdr:rowOff>
    </xdr:from>
    <xdr:to>
      <xdr:col>29</xdr:col>
      <xdr:colOff>17318</xdr:colOff>
      <xdr:row>38</xdr:row>
      <xdr:rowOff>17318</xdr:rowOff>
    </xdr:to>
    <xdr:sp macro="" textlink="">
      <xdr:nvSpPr>
        <xdr:cNvPr id="38" name="Ovál 320">
          <a:extLst>
            <a:ext uri="{FF2B5EF4-FFF2-40B4-BE49-F238E27FC236}">
              <a16:creationId xmlns:a16="http://schemas.microsoft.com/office/drawing/2014/main" id="{A92AADB3-BDCD-497D-9D8D-6058944F7248}"/>
            </a:ext>
          </a:extLst>
        </xdr:cNvPr>
        <xdr:cNvSpPr/>
      </xdr:nvSpPr>
      <xdr:spPr>
        <a:xfrm>
          <a:off x="10523220" y="11327130"/>
          <a:ext cx="823133" cy="638348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25</xdr:col>
      <xdr:colOff>0</xdr:colOff>
      <xdr:row>33</xdr:row>
      <xdr:rowOff>4763</xdr:rowOff>
    </xdr:from>
    <xdr:to>
      <xdr:col>26</xdr:col>
      <xdr:colOff>371475</xdr:colOff>
      <xdr:row>37</xdr:row>
      <xdr:rowOff>13422</xdr:rowOff>
    </xdr:to>
    <xdr:cxnSp macro="">
      <xdr:nvCxnSpPr>
        <xdr:cNvPr id="39" name="Přímá spojnice se šipkou 321">
          <a:extLst>
            <a:ext uri="{FF2B5EF4-FFF2-40B4-BE49-F238E27FC236}">
              <a16:creationId xmlns:a16="http://schemas.microsoft.com/office/drawing/2014/main" id="{1DB78F63-F602-497A-97BB-70B2E7AD68CA}"/>
            </a:ext>
          </a:extLst>
        </xdr:cNvPr>
        <xdr:cNvCxnSpPr>
          <a:stCxn id="34" idx="6"/>
          <a:endCxn id="38" idx="2"/>
        </xdr:cNvCxnSpPr>
      </xdr:nvCxnSpPr>
      <xdr:spPr>
        <a:xfrm>
          <a:off x="9763125" y="10379393"/>
          <a:ext cx="760095" cy="1267864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28</xdr:row>
      <xdr:rowOff>4763</xdr:rowOff>
    </xdr:from>
    <xdr:to>
      <xdr:col>26</xdr:col>
      <xdr:colOff>371475</xdr:colOff>
      <xdr:row>33</xdr:row>
      <xdr:rowOff>4764</xdr:rowOff>
    </xdr:to>
    <xdr:cxnSp macro="">
      <xdr:nvCxnSpPr>
        <xdr:cNvPr id="40" name="Přímá spojnice se šipkou 324">
          <a:extLst>
            <a:ext uri="{FF2B5EF4-FFF2-40B4-BE49-F238E27FC236}">
              <a16:creationId xmlns:a16="http://schemas.microsoft.com/office/drawing/2014/main" id="{85E282C8-DEC5-443E-AE1F-553BF2FDC926}"/>
            </a:ext>
          </a:extLst>
        </xdr:cNvPr>
        <xdr:cNvCxnSpPr>
          <a:stCxn id="34" idx="6"/>
          <a:endCxn id="33" idx="2"/>
        </xdr:cNvCxnSpPr>
      </xdr:nvCxnSpPr>
      <xdr:spPr>
        <a:xfrm flipV="1">
          <a:off x="9763125" y="8807768"/>
          <a:ext cx="760095" cy="1571626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376238</xdr:colOff>
      <xdr:row>29</xdr:row>
      <xdr:rowOff>0</xdr:rowOff>
    </xdr:from>
    <xdr:to>
      <xdr:col>28</xdr:col>
      <xdr:colOff>3897</xdr:colOff>
      <xdr:row>36</xdr:row>
      <xdr:rowOff>9525</xdr:rowOff>
    </xdr:to>
    <xdr:cxnSp macro="">
      <xdr:nvCxnSpPr>
        <xdr:cNvPr id="41" name="Přímá spojnice se šipkou 330">
          <a:extLst>
            <a:ext uri="{FF2B5EF4-FFF2-40B4-BE49-F238E27FC236}">
              <a16:creationId xmlns:a16="http://schemas.microsoft.com/office/drawing/2014/main" id="{60503980-A4CA-43D8-8099-2C5DE4BCE758}"/>
            </a:ext>
          </a:extLst>
        </xdr:cNvPr>
        <xdr:cNvCxnSpPr>
          <a:stCxn id="38" idx="0"/>
          <a:endCxn id="33" idx="4"/>
        </xdr:cNvCxnSpPr>
      </xdr:nvCxnSpPr>
      <xdr:spPr>
        <a:xfrm flipH="1" flipV="1">
          <a:off x="10918508" y="9115425"/>
          <a:ext cx="21994" cy="2211705"/>
        </a:xfrm>
        <a:prstGeom prst="straightConnector1">
          <a:avLst/>
        </a:prstGeom>
        <a:ln w="9525">
          <a:solidFill>
            <a:schemeClr val="tx1"/>
          </a:solidFill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371475</xdr:colOff>
      <xdr:row>25</xdr:row>
      <xdr:rowOff>9526</xdr:rowOff>
    </xdr:from>
    <xdr:to>
      <xdr:col>34</xdr:col>
      <xdr:colOff>0</xdr:colOff>
      <xdr:row>27</xdr:row>
      <xdr:rowOff>0</xdr:rowOff>
    </xdr:to>
    <xdr:sp macro="" textlink="">
      <xdr:nvSpPr>
        <xdr:cNvPr id="42" name="Ovál 333">
          <a:extLst>
            <a:ext uri="{FF2B5EF4-FFF2-40B4-BE49-F238E27FC236}">
              <a16:creationId xmlns:a16="http://schemas.microsoft.com/office/drawing/2014/main" id="{9B3AC847-54A9-42AE-B75D-C0C4178C1D6B}"/>
            </a:ext>
          </a:extLst>
        </xdr:cNvPr>
        <xdr:cNvSpPr/>
      </xdr:nvSpPr>
      <xdr:spPr>
        <a:xfrm>
          <a:off x="12475845" y="7869556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31</xdr:col>
      <xdr:colOff>371475</xdr:colOff>
      <xdr:row>32</xdr:row>
      <xdr:rowOff>9526</xdr:rowOff>
    </xdr:from>
    <xdr:to>
      <xdr:col>34</xdr:col>
      <xdr:colOff>0</xdr:colOff>
      <xdr:row>34</xdr:row>
      <xdr:rowOff>0</xdr:rowOff>
    </xdr:to>
    <xdr:sp macro="" textlink="">
      <xdr:nvSpPr>
        <xdr:cNvPr id="43" name="Ovál 334">
          <a:extLst>
            <a:ext uri="{FF2B5EF4-FFF2-40B4-BE49-F238E27FC236}">
              <a16:creationId xmlns:a16="http://schemas.microsoft.com/office/drawing/2014/main" id="{82EC87B2-621E-4AEB-8943-C9FCEB33AC16}"/>
            </a:ext>
          </a:extLst>
        </xdr:cNvPr>
        <xdr:cNvSpPr/>
      </xdr:nvSpPr>
      <xdr:spPr>
        <a:xfrm>
          <a:off x="12475845" y="1006983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29</xdr:col>
      <xdr:colOff>0</xdr:colOff>
      <xdr:row>26</xdr:row>
      <xdr:rowOff>4764</xdr:rowOff>
    </xdr:from>
    <xdr:to>
      <xdr:col>31</xdr:col>
      <xdr:colOff>371475</xdr:colOff>
      <xdr:row>28</xdr:row>
      <xdr:rowOff>4763</xdr:rowOff>
    </xdr:to>
    <xdr:cxnSp macro="">
      <xdr:nvCxnSpPr>
        <xdr:cNvPr id="44" name="Přímá spojnice se šipkou 335">
          <a:extLst>
            <a:ext uri="{FF2B5EF4-FFF2-40B4-BE49-F238E27FC236}">
              <a16:creationId xmlns:a16="http://schemas.microsoft.com/office/drawing/2014/main" id="{D0CC94DA-C1A6-400F-AD4F-2E4D98CE7DF9}"/>
            </a:ext>
          </a:extLst>
        </xdr:cNvPr>
        <xdr:cNvCxnSpPr>
          <a:stCxn id="33" idx="6"/>
          <a:endCxn id="42" idx="2"/>
        </xdr:cNvCxnSpPr>
      </xdr:nvCxnSpPr>
      <xdr:spPr>
        <a:xfrm flipV="1">
          <a:off x="11325225" y="8179119"/>
          <a:ext cx="1150620" cy="628649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371475</xdr:colOff>
      <xdr:row>20</xdr:row>
      <xdr:rowOff>0</xdr:rowOff>
    </xdr:from>
    <xdr:to>
      <xdr:col>31</xdr:col>
      <xdr:colOff>376238</xdr:colOff>
      <xdr:row>26</xdr:row>
      <xdr:rowOff>4764</xdr:rowOff>
    </xdr:to>
    <xdr:cxnSp macro="">
      <xdr:nvCxnSpPr>
        <xdr:cNvPr id="45" name="Přímá spojnice se šipkou 338">
          <a:extLst>
            <a:ext uri="{FF2B5EF4-FFF2-40B4-BE49-F238E27FC236}">
              <a16:creationId xmlns:a16="http://schemas.microsoft.com/office/drawing/2014/main" id="{E4495F3F-1216-4CC0-8F55-D6D8ED1BD04A}"/>
            </a:ext>
          </a:extLst>
        </xdr:cNvPr>
        <xdr:cNvCxnSpPr>
          <a:stCxn id="19" idx="4"/>
          <a:endCxn id="42" idx="2"/>
        </xdr:cNvCxnSpPr>
      </xdr:nvCxnSpPr>
      <xdr:spPr>
        <a:xfrm flipH="1">
          <a:off x="12475845" y="6286500"/>
          <a:ext cx="4763" cy="1892619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26</xdr:row>
      <xdr:rowOff>4764</xdr:rowOff>
    </xdr:from>
    <xdr:to>
      <xdr:col>34</xdr:col>
      <xdr:colOff>0</xdr:colOff>
      <xdr:row>33</xdr:row>
      <xdr:rowOff>4764</xdr:rowOff>
    </xdr:to>
    <xdr:cxnSp macro="">
      <xdr:nvCxnSpPr>
        <xdr:cNvPr id="46" name="Přímá spojnice se šipkou 341">
          <a:extLst>
            <a:ext uri="{FF2B5EF4-FFF2-40B4-BE49-F238E27FC236}">
              <a16:creationId xmlns:a16="http://schemas.microsoft.com/office/drawing/2014/main" id="{DC188387-E419-4979-9B1A-911877B4A089}"/>
            </a:ext>
          </a:extLst>
        </xdr:cNvPr>
        <xdr:cNvCxnSpPr>
          <a:stCxn id="42" idx="6"/>
          <a:endCxn id="43" idx="6"/>
        </xdr:cNvCxnSpPr>
      </xdr:nvCxnSpPr>
      <xdr:spPr>
        <a:xfrm>
          <a:off x="13277850" y="8179119"/>
          <a:ext cx="0" cy="2200275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371475</xdr:colOff>
      <xdr:row>36</xdr:row>
      <xdr:rowOff>9526</xdr:rowOff>
    </xdr:from>
    <xdr:to>
      <xdr:col>21</xdr:col>
      <xdr:colOff>0</xdr:colOff>
      <xdr:row>38</xdr:row>
      <xdr:rowOff>0</xdr:rowOff>
    </xdr:to>
    <xdr:sp macro="" textlink="">
      <xdr:nvSpPr>
        <xdr:cNvPr id="47" name="Ovál 50">
          <a:extLst>
            <a:ext uri="{FF2B5EF4-FFF2-40B4-BE49-F238E27FC236}">
              <a16:creationId xmlns:a16="http://schemas.microsoft.com/office/drawing/2014/main" id="{31879F73-476F-446A-8098-2F4677A2CC53}"/>
            </a:ext>
          </a:extLst>
        </xdr:cNvPr>
        <xdr:cNvSpPr/>
      </xdr:nvSpPr>
      <xdr:spPr>
        <a:xfrm>
          <a:off x="7399020" y="11327131"/>
          <a:ext cx="802005" cy="61721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21</xdr:col>
      <xdr:colOff>0</xdr:colOff>
      <xdr:row>33</xdr:row>
      <xdr:rowOff>4763</xdr:rowOff>
    </xdr:from>
    <xdr:to>
      <xdr:col>22</xdr:col>
      <xdr:colOff>371475</xdr:colOff>
      <xdr:row>37</xdr:row>
      <xdr:rowOff>4763</xdr:rowOff>
    </xdr:to>
    <xdr:cxnSp macro="">
      <xdr:nvCxnSpPr>
        <xdr:cNvPr id="48" name="Přímá spojnice se šipkou 51">
          <a:extLst>
            <a:ext uri="{FF2B5EF4-FFF2-40B4-BE49-F238E27FC236}">
              <a16:creationId xmlns:a16="http://schemas.microsoft.com/office/drawing/2014/main" id="{80BE6210-CBED-4372-B3A0-69C4402F0EFC}"/>
            </a:ext>
          </a:extLst>
        </xdr:cNvPr>
        <xdr:cNvCxnSpPr>
          <a:stCxn id="47" idx="6"/>
          <a:endCxn id="34" idx="2"/>
        </xdr:cNvCxnSpPr>
      </xdr:nvCxnSpPr>
      <xdr:spPr>
        <a:xfrm flipV="1">
          <a:off x="8201025" y="10379393"/>
          <a:ext cx="760095" cy="1257300"/>
        </a:xfrm>
        <a:prstGeom prst="straightConnector1">
          <a:avLst/>
        </a:prstGeom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271897</xdr:colOff>
      <xdr:row>28</xdr:row>
      <xdr:rowOff>226718</xdr:rowOff>
    </xdr:from>
    <xdr:to>
      <xdr:col>23</xdr:col>
      <xdr:colOff>99579</xdr:colOff>
      <xdr:row>32</xdr:row>
      <xdr:rowOff>101463</xdr:rowOff>
    </xdr:to>
    <xdr:cxnSp macro="">
      <xdr:nvCxnSpPr>
        <xdr:cNvPr id="49" name="Přímá spojnice se šipkou 54">
          <a:extLst>
            <a:ext uri="{FF2B5EF4-FFF2-40B4-BE49-F238E27FC236}">
              <a16:creationId xmlns:a16="http://schemas.microsoft.com/office/drawing/2014/main" id="{6660EDB8-5A15-47DB-9602-E432F6C76944}"/>
            </a:ext>
          </a:extLst>
        </xdr:cNvPr>
        <xdr:cNvCxnSpPr>
          <a:stCxn id="35" idx="5"/>
          <a:endCxn id="34" idx="1"/>
        </xdr:cNvCxnSpPr>
      </xdr:nvCxnSpPr>
      <xdr:spPr>
        <a:xfrm>
          <a:off x="8030442" y="9149045"/>
          <a:ext cx="991464" cy="1149363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376238</xdr:colOff>
      <xdr:row>24</xdr:row>
      <xdr:rowOff>0</xdr:rowOff>
    </xdr:from>
    <xdr:to>
      <xdr:col>23</xdr:col>
      <xdr:colOff>376238</xdr:colOff>
      <xdr:row>32</xdr:row>
      <xdr:rowOff>9526</xdr:rowOff>
    </xdr:to>
    <xdr:cxnSp macro="">
      <xdr:nvCxnSpPr>
        <xdr:cNvPr id="50" name="Přímá spojnice se šipkou 57">
          <a:extLst>
            <a:ext uri="{FF2B5EF4-FFF2-40B4-BE49-F238E27FC236}">
              <a16:creationId xmlns:a16="http://schemas.microsoft.com/office/drawing/2014/main" id="{3B89D814-FB09-4B53-ADEF-A1BE54AC9324}"/>
            </a:ext>
          </a:extLst>
        </xdr:cNvPr>
        <xdr:cNvCxnSpPr>
          <a:stCxn id="32" idx="4"/>
          <a:endCxn id="34" idx="0"/>
        </xdr:cNvCxnSpPr>
      </xdr:nvCxnSpPr>
      <xdr:spPr>
        <a:xfrm>
          <a:off x="9356408" y="7543800"/>
          <a:ext cx="0" cy="2526031"/>
        </a:xfrm>
        <a:prstGeom prst="straightConnector1">
          <a:avLst/>
        </a:prstGeom>
        <a:ln w="9525">
          <a:solidFill>
            <a:schemeClr val="tx1"/>
          </a:solidFill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4763</xdr:rowOff>
    </xdr:from>
    <xdr:to>
      <xdr:col>26</xdr:col>
      <xdr:colOff>371475</xdr:colOff>
      <xdr:row>7</xdr:row>
      <xdr:rowOff>4763</xdr:rowOff>
    </xdr:to>
    <xdr:cxnSp macro="">
      <xdr:nvCxnSpPr>
        <xdr:cNvPr id="52" name="Přímá spojnice se šipkou 175">
          <a:extLst>
            <a:ext uri="{FF2B5EF4-FFF2-40B4-BE49-F238E27FC236}">
              <a16:creationId xmlns:a16="http://schemas.microsoft.com/office/drawing/2014/main" id="{6DAD89FB-904F-4E9C-9B33-9F73CF2A17B9}"/>
            </a:ext>
          </a:extLst>
        </xdr:cNvPr>
        <xdr:cNvCxnSpPr>
          <a:stCxn id="5" idx="6"/>
          <a:endCxn id="13" idx="2"/>
        </xdr:cNvCxnSpPr>
      </xdr:nvCxnSpPr>
      <xdr:spPr>
        <a:xfrm>
          <a:off x="6206836" y="2235345"/>
          <a:ext cx="4250748" cy="0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14</xdr:row>
      <xdr:rowOff>4763</xdr:rowOff>
    </xdr:from>
    <xdr:to>
      <xdr:col>26</xdr:col>
      <xdr:colOff>371475</xdr:colOff>
      <xdr:row>19</xdr:row>
      <xdr:rowOff>4764</xdr:rowOff>
    </xdr:to>
    <xdr:cxnSp macro="">
      <xdr:nvCxnSpPr>
        <xdr:cNvPr id="63" name="Přímá spojnice se šipkou 186">
          <a:extLst>
            <a:ext uri="{FF2B5EF4-FFF2-40B4-BE49-F238E27FC236}">
              <a16:creationId xmlns:a16="http://schemas.microsoft.com/office/drawing/2014/main" id="{7F3469D6-EC0D-4E5F-9F17-340540B155A2}"/>
            </a:ext>
          </a:extLst>
        </xdr:cNvPr>
        <xdr:cNvCxnSpPr>
          <a:stCxn id="29" idx="2"/>
          <a:endCxn id="21" idx="6"/>
        </xdr:cNvCxnSpPr>
      </xdr:nvCxnSpPr>
      <xdr:spPr>
        <a:xfrm flipH="1">
          <a:off x="9698182" y="4465927"/>
          <a:ext cx="759402" cy="1593273"/>
        </a:xfrm>
        <a:prstGeom prst="straightConnector1">
          <a:avLst/>
        </a:prstGeom>
        <a:ln w="952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239486</xdr:colOff>
      <xdr:row>59</xdr:row>
      <xdr:rowOff>103415</xdr:rowOff>
    </xdr:from>
    <xdr:to>
      <xdr:col>29</xdr:col>
      <xdr:colOff>76200</xdr:colOff>
      <xdr:row>74</xdr:row>
      <xdr:rowOff>174172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97D57D-488B-4305-B69D-AC065B1163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6</xdr:row>
      <xdr:rowOff>9526</xdr:rowOff>
    </xdr:from>
    <xdr:to>
      <xdr:col>13</xdr:col>
      <xdr:colOff>0</xdr:colOff>
      <xdr:row>8</xdr:row>
      <xdr:rowOff>0</xdr:rowOff>
    </xdr:to>
    <xdr:sp macro="" textlink="">
      <xdr:nvSpPr>
        <xdr:cNvPr id="2" name="Ovál 1">
          <a:extLst>
            <a:ext uri="{FF2B5EF4-FFF2-40B4-BE49-F238E27FC236}">
              <a16:creationId xmlns:a16="http://schemas.microsoft.com/office/drawing/2014/main" id="{73CDF5EF-996D-4445-9BBF-8F7976CFF566}"/>
            </a:ext>
          </a:extLst>
        </xdr:cNvPr>
        <xdr:cNvSpPr/>
      </xdr:nvSpPr>
      <xdr:spPr>
        <a:xfrm>
          <a:off x="4493895" y="188404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371475</xdr:colOff>
      <xdr:row>4</xdr:row>
      <xdr:rowOff>9526</xdr:rowOff>
    </xdr:from>
    <xdr:to>
      <xdr:col>17</xdr:col>
      <xdr:colOff>0</xdr:colOff>
      <xdr:row>6</xdr:row>
      <xdr:rowOff>0</xdr:rowOff>
    </xdr:to>
    <xdr:sp macro="" textlink="">
      <xdr:nvSpPr>
        <xdr:cNvPr id="3" name="Ovál 2">
          <a:extLst>
            <a:ext uri="{FF2B5EF4-FFF2-40B4-BE49-F238E27FC236}">
              <a16:creationId xmlns:a16="http://schemas.microsoft.com/office/drawing/2014/main" id="{EB256B44-89AA-4618-85C0-3917F487E606}"/>
            </a:ext>
          </a:extLst>
        </xdr:cNvPr>
        <xdr:cNvSpPr/>
      </xdr:nvSpPr>
      <xdr:spPr>
        <a:xfrm>
          <a:off x="6048375" y="125920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371475</xdr:colOff>
      <xdr:row>8</xdr:row>
      <xdr:rowOff>9526</xdr:rowOff>
    </xdr:from>
    <xdr:to>
      <xdr:col>17</xdr:col>
      <xdr:colOff>0</xdr:colOff>
      <xdr:row>10</xdr:row>
      <xdr:rowOff>0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1E86F42A-B09C-4D91-BD07-343CC8692AC4}"/>
            </a:ext>
          </a:extLst>
        </xdr:cNvPr>
        <xdr:cNvSpPr/>
      </xdr:nvSpPr>
      <xdr:spPr>
        <a:xfrm>
          <a:off x="6048375" y="250888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18</xdr:col>
      <xdr:colOff>371475</xdr:colOff>
      <xdr:row>4</xdr:row>
      <xdr:rowOff>9526</xdr:rowOff>
    </xdr:from>
    <xdr:to>
      <xdr:col>21</xdr:col>
      <xdr:colOff>0</xdr:colOff>
      <xdr:row>6</xdr:row>
      <xdr:rowOff>0</xdr:rowOff>
    </xdr:to>
    <xdr:sp macro="" textlink="">
      <xdr:nvSpPr>
        <xdr:cNvPr id="5" name="Ovál 4">
          <a:extLst>
            <a:ext uri="{FF2B5EF4-FFF2-40B4-BE49-F238E27FC236}">
              <a16:creationId xmlns:a16="http://schemas.microsoft.com/office/drawing/2014/main" id="{BE8FCEAC-1FBD-45F7-B5B7-8C554971FF6A}"/>
            </a:ext>
          </a:extLst>
        </xdr:cNvPr>
        <xdr:cNvSpPr/>
      </xdr:nvSpPr>
      <xdr:spPr>
        <a:xfrm>
          <a:off x="7602855" y="125920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18</xdr:col>
      <xdr:colOff>371475</xdr:colOff>
      <xdr:row>8</xdr:row>
      <xdr:rowOff>9526</xdr:rowOff>
    </xdr:from>
    <xdr:to>
      <xdr:col>21</xdr:col>
      <xdr:colOff>0</xdr:colOff>
      <xdr:row>10</xdr:row>
      <xdr:rowOff>0</xdr:rowOff>
    </xdr:to>
    <xdr:sp macro="" textlink="">
      <xdr:nvSpPr>
        <xdr:cNvPr id="6" name="Ovál 5">
          <a:extLst>
            <a:ext uri="{FF2B5EF4-FFF2-40B4-BE49-F238E27FC236}">
              <a16:creationId xmlns:a16="http://schemas.microsoft.com/office/drawing/2014/main" id="{3A75B051-8EB2-455D-A1A8-596F501C7761}"/>
            </a:ext>
          </a:extLst>
        </xdr:cNvPr>
        <xdr:cNvSpPr/>
      </xdr:nvSpPr>
      <xdr:spPr>
        <a:xfrm>
          <a:off x="7602855" y="250888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22</xdr:col>
      <xdr:colOff>371475</xdr:colOff>
      <xdr:row>4</xdr:row>
      <xdr:rowOff>9526</xdr:rowOff>
    </xdr:from>
    <xdr:to>
      <xdr:col>25</xdr:col>
      <xdr:colOff>0</xdr:colOff>
      <xdr:row>6</xdr:row>
      <xdr:rowOff>0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A727F4A1-30BD-46A5-BD09-0B49C8735BF7}"/>
            </a:ext>
          </a:extLst>
        </xdr:cNvPr>
        <xdr:cNvSpPr/>
      </xdr:nvSpPr>
      <xdr:spPr>
        <a:xfrm>
          <a:off x="9157335" y="125920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26</xdr:col>
      <xdr:colOff>371475</xdr:colOff>
      <xdr:row>6</xdr:row>
      <xdr:rowOff>9526</xdr:rowOff>
    </xdr:from>
    <xdr:to>
      <xdr:col>29</xdr:col>
      <xdr:colOff>0</xdr:colOff>
      <xdr:row>8</xdr:row>
      <xdr:rowOff>0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C8BAF690-AEB1-43E6-81F5-8CF6507FF98C}"/>
            </a:ext>
          </a:extLst>
        </xdr:cNvPr>
        <xdr:cNvSpPr/>
      </xdr:nvSpPr>
      <xdr:spPr>
        <a:xfrm>
          <a:off x="10711815" y="188404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371475</xdr:colOff>
      <xdr:row>4</xdr:row>
      <xdr:rowOff>9526</xdr:rowOff>
    </xdr:from>
    <xdr:to>
      <xdr:col>9</xdr:col>
      <xdr:colOff>0</xdr:colOff>
      <xdr:row>6</xdr:row>
      <xdr:rowOff>0</xdr:rowOff>
    </xdr:to>
    <xdr:sp macro="" textlink="">
      <xdr:nvSpPr>
        <xdr:cNvPr id="12" name="Ovál 11">
          <a:extLst>
            <a:ext uri="{FF2B5EF4-FFF2-40B4-BE49-F238E27FC236}">
              <a16:creationId xmlns:a16="http://schemas.microsoft.com/office/drawing/2014/main" id="{B3DE6755-4FC2-459F-B46F-388E362416CA}"/>
            </a:ext>
          </a:extLst>
        </xdr:cNvPr>
        <xdr:cNvSpPr/>
      </xdr:nvSpPr>
      <xdr:spPr>
        <a:xfrm>
          <a:off x="2939415" y="125920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</xdr:col>
      <xdr:colOff>0</xdr:colOff>
      <xdr:row>5</xdr:row>
      <xdr:rowOff>4764</xdr:rowOff>
    </xdr:from>
    <xdr:to>
      <xdr:col>6</xdr:col>
      <xdr:colOff>371475</xdr:colOff>
      <xdr:row>5</xdr:row>
      <xdr:rowOff>4764</xdr:rowOff>
    </xdr:to>
    <xdr:cxnSp macro="">
      <xdr:nvCxnSpPr>
        <xdr:cNvPr id="13" name="Přímá spojnice se šipkou 12">
          <a:extLst>
            <a:ext uri="{FF2B5EF4-FFF2-40B4-BE49-F238E27FC236}">
              <a16:creationId xmlns:a16="http://schemas.microsoft.com/office/drawing/2014/main" id="{BF3F577C-88AF-4E36-953B-8DFCDC96D232}"/>
            </a:ext>
          </a:extLst>
        </xdr:cNvPr>
        <xdr:cNvCxnSpPr>
          <a:stCxn id="30" idx="6"/>
          <a:endCxn id="12" idx="2"/>
        </xdr:cNvCxnSpPr>
      </xdr:nvCxnSpPr>
      <xdr:spPr>
        <a:xfrm>
          <a:off x="2179320" y="1566864"/>
          <a:ext cx="76009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4764</xdr:rowOff>
    </xdr:from>
    <xdr:to>
      <xdr:col>10</xdr:col>
      <xdr:colOff>371475</xdr:colOff>
      <xdr:row>7</xdr:row>
      <xdr:rowOff>4763</xdr:rowOff>
    </xdr:to>
    <xdr:cxnSp macro="">
      <xdr:nvCxnSpPr>
        <xdr:cNvPr id="14" name="Přímá spojnice se šipkou 13">
          <a:extLst>
            <a:ext uri="{FF2B5EF4-FFF2-40B4-BE49-F238E27FC236}">
              <a16:creationId xmlns:a16="http://schemas.microsoft.com/office/drawing/2014/main" id="{A376A298-D3F2-444C-8684-EF1FA9AA3CF8}"/>
            </a:ext>
          </a:extLst>
        </xdr:cNvPr>
        <xdr:cNvCxnSpPr>
          <a:stCxn id="12" idx="6"/>
        </xdr:cNvCxnSpPr>
      </xdr:nvCxnSpPr>
      <xdr:spPr>
        <a:xfrm>
          <a:off x="3733800" y="1566864"/>
          <a:ext cx="760095" cy="624839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</xdr:row>
      <xdr:rowOff>4764</xdr:rowOff>
    </xdr:from>
    <xdr:to>
      <xdr:col>14</xdr:col>
      <xdr:colOff>371475</xdr:colOff>
      <xdr:row>7</xdr:row>
      <xdr:rowOff>4763</xdr:rowOff>
    </xdr:to>
    <xdr:cxnSp macro="">
      <xdr:nvCxnSpPr>
        <xdr:cNvPr id="15" name="Přímá spojnice se šipkou 14">
          <a:extLst>
            <a:ext uri="{FF2B5EF4-FFF2-40B4-BE49-F238E27FC236}">
              <a16:creationId xmlns:a16="http://schemas.microsoft.com/office/drawing/2014/main" id="{59D72BDC-C419-4260-9CBE-C9BA3DD5383F}"/>
            </a:ext>
          </a:extLst>
        </xdr:cNvPr>
        <xdr:cNvCxnSpPr>
          <a:stCxn id="2" idx="6"/>
          <a:endCxn id="3" idx="2"/>
        </xdr:cNvCxnSpPr>
      </xdr:nvCxnSpPr>
      <xdr:spPr>
        <a:xfrm flipV="1">
          <a:off x="5288280" y="1566864"/>
          <a:ext cx="760095" cy="624839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4763</xdr:rowOff>
    </xdr:from>
    <xdr:to>
      <xdr:col>14</xdr:col>
      <xdr:colOff>371475</xdr:colOff>
      <xdr:row>9</xdr:row>
      <xdr:rowOff>4764</xdr:rowOff>
    </xdr:to>
    <xdr:cxnSp macro="">
      <xdr:nvCxnSpPr>
        <xdr:cNvPr id="16" name="Přímá spojnice se šipkou 15">
          <a:extLst>
            <a:ext uri="{FF2B5EF4-FFF2-40B4-BE49-F238E27FC236}">
              <a16:creationId xmlns:a16="http://schemas.microsoft.com/office/drawing/2014/main" id="{97AC4BAA-DABE-472B-8F2B-D18F17D7FAA4}"/>
            </a:ext>
          </a:extLst>
        </xdr:cNvPr>
        <xdr:cNvCxnSpPr>
          <a:stCxn id="2" idx="6"/>
          <a:endCxn id="4" idx="2"/>
        </xdr:cNvCxnSpPr>
      </xdr:nvCxnSpPr>
      <xdr:spPr>
        <a:xfrm>
          <a:off x="5288280" y="2191703"/>
          <a:ext cx="760095" cy="624841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</xdr:row>
      <xdr:rowOff>4764</xdr:rowOff>
    </xdr:from>
    <xdr:to>
      <xdr:col>18</xdr:col>
      <xdr:colOff>371475</xdr:colOff>
      <xdr:row>5</xdr:row>
      <xdr:rowOff>4764</xdr:rowOff>
    </xdr:to>
    <xdr:cxnSp macro="">
      <xdr:nvCxnSpPr>
        <xdr:cNvPr id="17" name="Přímá spojnice se šipkou 16">
          <a:extLst>
            <a:ext uri="{FF2B5EF4-FFF2-40B4-BE49-F238E27FC236}">
              <a16:creationId xmlns:a16="http://schemas.microsoft.com/office/drawing/2014/main" id="{72407AE8-3F1F-4B3A-A9CE-0E0DF819BC31}"/>
            </a:ext>
          </a:extLst>
        </xdr:cNvPr>
        <xdr:cNvCxnSpPr>
          <a:stCxn id="3" idx="6"/>
          <a:endCxn id="5" idx="2"/>
        </xdr:cNvCxnSpPr>
      </xdr:nvCxnSpPr>
      <xdr:spPr>
        <a:xfrm>
          <a:off x="6842760" y="1566864"/>
          <a:ext cx="76009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</xdr:row>
      <xdr:rowOff>4764</xdr:rowOff>
    </xdr:from>
    <xdr:to>
      <xdr:col>22</xdr:col>
      <xdr:colOff>371475</xdr:colOff>
      <xdr:row>5</xdr:row>
      <xdr:rowOff>4764</xdr:rowOff>
    </xdr:to>
    <xdr:cxnSp macro="">
      <xdr:nvCxnSpPr>
        <xdr:cNvPr id="18" name="Přímá spojnice se šipkou 17">
          <a:extLst>
            <a:ext uri="{FF2B5EF4-FFF2-40B4-BE49-F238E27FC236}">
              <a16:creationId xmlns:a16="http://schemas.microsoft.com/office/drawing/2014/main" id="{B469B4A7-ADB9-49CC-8BC0-6922304A9CE5}"/>
            </a:ext>
          </a:extLst>
        </xdr:cNvPr>
        <xdr:cNvCxnSpPr>
          <a:stCxn id="5" idx="6"/>
          <a:endCxn id="7" idx="2"/>
        </xdr:cNvCxnSpPr>
      </xdr:nvCxnSpPr>
      <xdr:spPr>
        <a:xfrm>
          <a:off x="8397240" y="1566864"/>
          <a:ext cx="76009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371475</xdr:colOff>
      <xdr:row>9</xdr:row>
      <xdr:rowOff>0</xdr:rowOff>
    </xdr:to>
    <xdr:cxnSp macro="">
      <xdr:nvCxnSpPr>
        <xdr:cNvPr id="19" name="Přímá spojnice se šipkou 18">
          <a:extLst>
            <a:ext uri="{FF2B5EF4-FFF2-40B4-BE49-F238E27FC236}">
              <a16:creationId xmlns:a16="http://schemas.microsoft.com/office/drawing/2014/main" id="{15CFDB2C-057F-43EA-9726-9386DD28F320}"/>
            </a:ext>
          </a:extLst>
        </xdr:cNvPr>
        <xdr:cNvCxnSpPr/>
      </xdr:nvCxnSpPr>
      <xdr:spPr>
        <a:xfrm>
          <a:off x="6842760" y="2811780"/>
          <a:ext cx="760095" cy="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</xdr:row>
      <xdr:rowOff>4764</xdr:rowOff>
    </xdr:from>
    <xdr:to>
      <xdr:col>26</xdr:col>
      <xdr:colOff>371475</xdr:colOff>
      <xdr:row>7</xdr:row>
      <xdr:rowOff>4763</xdr:rowOff>
    </xdr:to>
    <xdr:cxnSp macro="">
      <xdr:nvCxnSpPr>
        <xdr:cNvPr id="20" name="Přímá spojnice se šipkou 19">
          <a:extLst>
            <a:ext uri="{FF2B5EF4-FFF2-40B4-BE49-F238E27FC236}">
              <a16:creationId xmlns:a16="http://schemas.microsoft.com/office/drawing/2014/main" id="{572FAB3C-FBE0-4141-8263-3AC88C08EACF}"/>
            </a:ext>
          </a:extLst>
        </xdr:cNvPr>
        <xdr:cNvCxnSpPr>
          <a:stCxn id="7" idx="6"/>
          <a:endCxn id="8" idx="2"/>
        </xdr:cNvCxnSpPr>
      </xdr:nvCxnSpPr>
      <xdr:spPr>
        <a:xfrm>
          <a:off x="9951720" y="1566864"/>
          <a:ext cx="760095" cy="624839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7</xdr:row>
      <xdr:rowOff>4763</xdr:rowOff>
    </xdr:from>
    <xdr:to>
      <xdr:col>30</xdr:col>
      <xdr:colOff>371475</xdr:colOff>
      <xdr:row>7</xdr:row>
      <xdr:rowOff>4763</xdr:rowOff>
    </xdr:to>
    <xdr:cxnSp macro="">
      <xdr:nvCxnSpPr>
        <xdr:cNvPr id="21" name="Přímá spojnice se šipkou 20">
          <a:extLst>
            <a:ext uri="{FF2B5EF4-FFF2-40B4-BE49-F238E27FC236}">
              <a16:creationId xmlns:a16="http://schemas.microsoft.com/office/drawing/2014/main" id="{BDB1470E-0CB8-4C29-82A6-785CE7E73329}"/>
            </a:ext>
          </a:extLst>
        </xdr:cNvPr>
        <xdr:cNvCxnSpPr>
          <a:cxnSpLocks/>
          <a:stCxn id="8" idx="6"/>
          <a:endCxn id="36" idx="2"/>
        </xdr:cNvCxnSpPr>
      </xdr:nvCxnSpPr>
      <xdr:spPr>
        <a:xfrm>
          <a:off x="11593286" y="2214563"/>
          <a:ext cx="850446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</xdr:row>
      <xdr:rowOff>4763</xdr:rowOff>
    </xdr:from>
    <xdr:to>
      <xdr:col>34</xdr:col>
      <xdr:colOff>449035</xdr:colOff>
      <xdr:row>7</xdr:row>
      <xdr:rowOff>4763</xdr:rowOff>
    </xdr:to>
    <xdr:cxnSp macro="">
      <xdr:nvCxnSpPr>
        <xdr:cNvPr id="24" name="Přímá spojnice se šipkou 23">
          <a:extLst>
            <a:ext uri="{FF2B5EF4-FFF2-40B4-BE49-F238E27FC236}">
              <a16:creationId xmlns:a16="http://schemas.microsoft.com/office/drawing/2014/main" id="{344F3F3A-2888-4CD4-BA17-81BE924A43AD}"/>
            </a:ext>
          </a:extLst>
        </xdr:cNvPr>
        <xdr:cNvCxnSpPr>
          <a:cxnSpLocks/>
          <a:stCxn id="36" idx="6"/>
          <a:endCxn id="40" idx="2"/>
        </xdr:cNvCxnSpPr>
      </xdr:nvCxnSpPr>
      <xdr:spPr>
        <a:xfrm flipV="1">
          <a:off x="13247914" y="1583192"/>
          <a:ext cx="840921" cy="631371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371475</xdr:colOff>
      <xdr:row>4</xdr:row>
      <xdr:rowOff>9526</xdr:rowOff>
    </xdr:from>
    <xdr:to>
      <xdr:col>9</xdr:col>
      <xdr:colOff>0</xdr:colOff>
      <xdr:row>6</xdr:row>
      <xdr:rowOff>0</xdr:rowOff>
    </xdr:to>
    <xdr:sp macro="" textlink="">
      <xdr:nvSpPr>
        <xdr:cNvPr id="25" name="Ovál 24">
          <a:extLst>
            <a:ext uri="{FF2B5EF4-FFF2-40B4-BE49-F238E27FC236}">
              <a16:creationId xmlns:a16="http://schemas.microsoft.com/office/drawing/2014/main" id="{AD54631D-2B92-4BE2-A281-AAE48DAEDEB3}"/>
            </a:ext>
          </a:extLst>
        </xdr:cNvPr>
        <xdr:cNvSpPr/>
      </xdr:nvSpPr>
      <xdr:spPr>
        <a:xfrm>
          <a:off x="2939415" y="125920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371475</xdr:colOff>
      <xdr:row>2</xdr:row>
      <xdr:rowOff>9526</xdr:rowOff>
    </xdr:from>
    <xdr:to>
      <xdr:col>13</xdr:col>
      <xdr:colOff>0</xdr:colOff>
      <xdr:row>4</xdr:row>
      <xdr:rowOff>0</xdr:rowOff>
    </xdr:to>
    <xdr:sp macro="" textlink="">
      <xdr:nvSpPr>
        <xdr:cNvPr id="26" name="Ovál 25">
          <a:extLst>
            <a:ext uri="{FF2B5EF4-FFF2-40B4-BE49-F238E27FC236}">
              <a16:creationId xmlns:a16="http://schemas.microsoft.com/office/drawing/2014/main" id="{D847B7BC-E77D-46B5-BE25-DD55C1C09909}"/>
            </a:ext>
          </a:extLst>
        </xdr:cNvPr>
        <xdr:cNvSpPr/>
      </xdr:nvSpPr>
      <xdr:spPr>
        <a:xfrm>
          <a:off x="4493895" y="63436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371475</xdr:colOff>
      <xdr:row>6</xdr:row>
      <xdr:rowOff>9526</xdr:rowOff>
    </xdr:from>
    <xdr:to>
      <xdr:col>13</xdr:col>
      <xdr:colOff>0</xdr:colOff>
      <xdr:row>8</xdr:row>
      <xdr:rowOff>0</xdr:rowOff>
    </xdr:to>
    <xdr:sp macro="" textlink="">
      <xdr:nvSpPr>
        <xdr:cNvPr id="27" name="Ovál 26">
          <a:extLst>
            <a:ext uri="{FF2B5EF4-FFF2-40B4-BE49-F238E27FC236}">
              <a16:creationId xmlns:a16="http://schemas.microsoft.com/office/drawing/2014/main" id="{E8B7C003-E30E-4422-9FF3-BEBF39103EE3}"/>
            </a:ext>
          </a:extLst>
        </xdr:cNvPr>
        <xdr:cNvSpPr/>
      </xdr:nvSpPr>
      <xdr:spPr>
        <a:xfrm>
          <a:off x="4493895" y="188404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0</xdr:colOff>
      <xdr:row>3</xdr:row>
      <xdr:rowOff>4764</xdr:rowOff>
    </xdr:from>
    <xdr:to>
      <xdr:col>10</xdr:col>
      <xdr:colOff>371475</xdr:colOff>
      <xdr:row>5</xdr:row>
      <xdr:rowOff>4763</xdr:rowOff>
    </xdr:to>
    <xdr:cxnSp macro="">
      <xdr:nvCxnSpPr>
        <xdr:cNvPr id="28" name="Přímá spojnice se šipkou 27">
          <a:extLst>
            <a:ext uri="{FF2B5EF4-FFF2-40B4-BE49-F238E27FC236}">
              <a16:creationId xmlns:a16="http://schemas.microsoft.com/office/drawing/2014/main" id="{2A4B8AE1-2EA1-4560-9417-BDBD18641155}"/>
            </a:ext>
          </a:extLst>
        </xdr:cNvPr>
        <xdr:cNvCxnSpPr>
          <a:stCxn id="25" idx="6"/>
          <a:endCxn id="26" idx="2"/>
        </xdr:cNvCxnSpPr>
      </xdr:nvCxnSpPr>
      <xdr:spPr>
        <a:xfrm flipV="1">
          <a:off x="3733800" y="942024"/>
          <a:ext cx="760095" cy="624839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4763</xdr:rowOff>
    </xdr:from>
    <xdr:to>
      <xdr:col>10</xdr:col>
      <xdr:colOff>371475</xdr:colOff>
      <xdr:row>7</xdr:row>
      <xdr:rowOff>4764</xdr:rowOff>
    </xdr:to>
    <xdr:cxnSp macro="">
      <xdr:nvCxnSpPr>
        <xdr:cNvPr id="29" name="Přímá spojnice se šipkou 28">
          <a:extLst>
            <a:ext uri="{FF2B5EF4-FFF2-40B4-BE49-F238E27FC236}">
              <a16:creationId xmlns:a16="http://schemas.microsoft.com/office/drawing/2014/main" id="{A8EE44E7-B0D0-4408-8A45-2983748350F7}"/>
            </a:ext>
          </a:extLst>
        </xdr:cNvPr>
        <xdr:cNvCxnSpPr>
          <a:stCxn id="25" idx="6"/>
          <a:endCxn id="27" idx="2"/>
        </xdr:cNvCxnSpPr>
      </xdr:nvCxnSpPr>
      <xdr:spPr>
        <a:xfrm>
          <a:off x="3733800" y="1566863"/>
          <a:ext cx="760095" cy="624841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4</xdr:row>
      <xdr:rowOff>9526</xdr:rowOff>
    </xdr:from>
    <xdr:to>
      <xdr:col>5</xdr:col>
      <xdr:colOff>0</xdr:colOff>
      <xdr:row>6</xdr:row>
      <xdr:rowOff>0</xdr:rowOff>
    </xdr:to>
    <xdr:sp macro="" textlink="">
      <xdr:nvSpPr>
        <xdr:cNvPr id="30" name="Ovál 29">
          <a:extLst>
            <a:ext uri="{FF2B5EF4-FFF2-40B4-BE49-F238E27FC236}">
              <a16:creationId xmlns:a16="http://schemas.microsoft.com/office/drawing/2014/main" id="{3F4A3A0F-3F6B-4813-AFD3-09961875D787}"/>
            </a:ext>
          </a:extLst>
        </xdr:cNvPr>
        <xdr:cNvSpPr/>
      </xdr:nvSpPr>
      <xdr:spPr>
        <a:xfrm>
          <a:off x="1384935" y="1259206"/>
          <a:ext cx="794385" cy="61531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3</xdr:row>
      <xdr:rowOff>4763</xdr:rowOff>
    </xdr:from>
    <xdr:to>
      <xdr:col>14</xdr:col>
      <xdr:colOff>371475</xdr:colOff>
      <xdr:row>5</xdr:row>
      <xdr:rowOff>4764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DC505914-1B76-4A5E-B9AE-AC802BC043C1}"/>
            </a:ext>
          </a:extLst>
        </xdr:cNvPr>
        <xdr:cNvCxnSpPr>
          <a:stCxn id="26" idx="6"/>
          <a:endCxn id="3" idx="2"/>
        </xdr:cNvCxnSpPr>
      </xdr:nvCxnSpPr>
      <xdr:spPr>
        <a:xfrm>
          <a:off x="5288280" y="942023"/>
          <a:ext cx="760095" cy="624841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</xdr:row>
      <xdr:rowOff>4763</xdr:rowOff>
    </xdr:from>
    <xdr:to>
      <xdr:col>26</xdr:col>
      <xdr:colOff>371475</xdr:colOff>
      <xdr:row>9</xdr:row>
      <xdr:rowOff>4764</xdr:rowOff>
    </xdr:to>
    <xdr:cxnSp macro="">
      <xdr:nvCxnSpPr>
        <xdr:cNvPr id="33" name="Přímá spojnice se šipkou 32">
          <a:extLst>
            <a:ext uri="{FF2B5EF4-FFF2-40B4-BE49-F238E27FC236}">
              <a16:creationId xmlns:a16="http://schemas.microsoft.com/office/drawing/2014/main" id="{597B7DEA-9334-47E7-8B0F-C8EDD1930000}"/>
            </a:ext>
          </a:extLst>
        </xdr:cNvPr>
        <xdr:cNvCxnSpPr>
          <a:cxnSpLocks/>
          <a:stCxn id="6" idx="6"/>
          <a:endCxn id="8" idx="2"/>
        </xdr:cNvCxnSpPr>
      </xdr:nvCxnSpPr>
      <xdr:spPr>
        <a:xfrm flipV="1">
          <a:off x="8458200" y="2214563"/>
          <a:ext cx="2330904" cy="63137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371475</xdr:colOff>
      <xdr:row>6</xdr:row>
      <xdr:rowOff>9526</xdr:rowOff>
    </xdr:from>
    <xdr:to>
      <xdr:col>33</xdr:col>
      <xdr:colOff>0</xdr:colOff>
      <xdr:row>8</xdr:row>
      <xdr:rowOff>0</xdr:rowOff>
    </xdr:to>
    <xdr:sp macro="" textlink="">
      <xdr:nvSpPr>
        <xdr:cNvPr id="36" name="Ovál 9">
          <a:extLst>
            <a:ext uri="{FF2B5EF4-FFF2-40B4-BE49-F238E27FC236}">
              <a16:creationId xmlns:a16="http://schemas.microsoft.com/office/drawing/2014/main" id="{EDBAB250-89E0-45C4-BAA8-15C37B11FC9F}"/>
            </a:ext>
          </a:extLst>
        </xdr:cNvPr>
        <xdr:cNvSpPr/>
      </xdr:nvSpPr>
      <xdr:spPr>
        <a:xfrm>
          <a:off x="12443732" y="2535012"/>
          <a:ext cx="804182" cy="62184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34</xdr:col>
      <xdr:colOff>449035</xdr:colOff>
      <xdr:row>4</xdr:row>
      <xdr:rowOff>9526</xdr:rowOff>
    </xdr:from>
    <xdr:to>
      <xdr:col>36</xdr:col>
      <xdr:colOff>380999</xdr:colOff>
      <xdr:row>6</xdr:row>
      <xdr:rowOff>0</xdr:rowOff>
    </xdr:to>
    <xdr:sp macro="" textlink="">
      <xdr:nvSpPr>
        <xdr:cNvPr id="40" name="Ovál 10">
          <a:extLst>
            <a:ext uri="{FF2B5EF4-FFF2-40B4-BE49-F238E27FC236}">
              <a16:creationId xmlns:a16="http://schemas.microsoft.com/office/drawing/2014/main" id="{C672E26D-A441-4534-93BD-93E5AC91E8CD}"/>
            </a:ext>
          </a:extLst>
        </xdr:cNvPr>
        <xdr:cNvSpPr/>
      </xdr:nvSpPr>
      <xdr:spPr>
        <a:xfrm>
          <a:off x="14088835" y="1903640"/>
          <a:ext cx="791935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34</xdr:col>
      <xdr:colOff>449035</xdr:colOff>
      <xdr:row>8</xdr:row>
      <xdr:rowOff>9526</xdr:rowOff>
    </xdr:from>
    <xdr:to>
      <xdr:col>36</xdr:col>
      <xdr:colOff>380999</xdr:colOff>
      <xdr:row>10</xdr:row>
      <xdr:rowOff>0</xdr:rowOff>
    </xdr:to>
    <xdr:sp macro="" textlink="">
      <xdr:nvSpPr>
        <xdr:cNvPr id="41" name="Ovál 10">
          <a:extLst>
            <a:ext uri="{FF2B5EF4-FFF2-40B4-BE49-F238E27FC236}">
              <a16:creationId xmlns:a16="http://schemas.microsoft.com/office/drawing/2014/main" id="{8BE5B508-E367-4149-A6D4-2096A13CB783}"/>
            </a:ext>
          </a:extLst>
        </xdr:cNvPr>
        <xdr:cNvSpPr/>
      </xdr:nvSpPr>
      <xdr:spPr>
        <a:xfrm>
          <a:off x="14088835" y="1903640"/>
          <a:ext cx="791935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33</xdr:col>
      <xdr:colOff>0</xdr:colOff>
      <xdr:row>7</xdr:row>
      <xdr:rowOff>4763</xdr:rowOff>
    </xdr:from>
    <xdr:to>
      <xdr:col>34</xdr:col>
      <xdr:colOff>449035</xdr:colOff>
      <xdr:row>9</xdr:row>
      <xdr:rowOff>4764</xdr:rowOff>
    </xdr:to>
    <xdr:cxnSp macro="">
      <xdr:nvCxnSpPr>
        <xdr:cNvPr id="43" name="Přímá spojnice se šipkou 32">
          <a:extLst>
            <a:ext uri="{FF2B5EF4-FFF2-40B4-BE49-F238E27FC236}">
              <a16:creationId xmlns:a16="http://schemas.microsoft.com/office/drawing/2014/main" id="{0A70C970-251C-4054-A594-7D81D6F6230F}"/>
            </a:ext>
          </a:extLst>
        </xdr:cNvPr>
        <xdr:cNvCxnSpPr>
          <a:cxnSpLocks/>
          <a:stCxn id="36" idx="6"/>
          <a:endCxn id="41" idx="2"/>
        </xdr:cNvCxnSpPr>
      </xdr:nvCxnSpPr>
      <xdr:spPr>
        <a:xfrm>
          <a:off x="13247914" y="2214563"/>
          <a:ext cx="840921" cy="63137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449035</xdr:colOff>
      <xdr:row>6</xdr:row>
      <xdr:rowOff>9526</xdr:rowOff>
    </xdr:from>
    <xdr:to>
      <xdr:col>40</xdr:col>
      <xdr:colOff>380999</xdr:colOff>
      <xdr:row>8</xdr:row>
      <xdr:rowOff>0</xdr:rowOff>
    </xdr:to>
    <xdr:sp macro="" textlink="">
      <xdr:nvSpPr>
        <xdr:cNvPr id="46" name="Ovál 10">
          <a:extLst>
            <a:ext uri="{FF2B5EF4-FFF2-40B4-BE49-F238E27FC236}">
              <a16:creationId xmlns:a16="http://schemas.microsoft.com/office/drawing/2014/main" id="{E3B9C6BD-AFF0-4E16-82C9-22A6F1FCF762}"/>
            </a:ext>
          </a:extLst>
        </xdr:cNvPr>
        <xdr:cNvSpPr/>
      </xdr:nvSpPr>
      <xdr:spPr>
        <a:xfrm>
          <a:off x="14088835" y="1272269"/>
          <a:ext cx="791935" cy="62184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36</xdr:col>
      <xdr:colOff>380999</xdr:colOff>
      <xdr:row>5</xdr:row>
      <xdr:rowOff>4763</xdr:rowOff>
    </xdr:from>
    <xdr:to>
      <xdr:col>38</xdr:col>
      <xdr:colOff>388075</xdr:colOff>
      <xdr:row>7</xdr:row>
      <xdr:rowOff>4763</xdr:rowOff>
    </xdr:to>
    <xdr:cxnSp macro="">
      <xdr:nvCxnSpPr>
        <xdr:cNvPr id="47" name="Přímá spojnice se šipkou 32">
          <a:extLst>
            <a:ext uri="{FF2B5EF4-FFF2-40B4-BE49-F238E27FC236}">
              <a16:creationId xmlns:a16="http://schemas.microsoft.com/office/drawing/2014/main" id="{EA375D21-EE6D-4B1F-8ECB-6D34632645F6}"/>
            </a:ext>
          </a:extLst>
        </xdr:cNvPr>
        <xdr:cNvCxnSpPr>
          <a:cxnSpLocks/>
          <a:stCxn id="40" idx="6"/>
          <a:endCxn id="46" idx="2"/>
        </xdr:cNvCxnSpPr>
      </xdr:nvCxnSpPr>
      <xdr:spPr>
        <a:xfrm>
          <a:off x="14880770" y="1583192"/>
          <a:ext cx="790848" cy="631371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380999</xdr:colOff>
      <xdr:row>7</xdr:row>
      <xdr:rowOff>4763</xdr:rowOff>
    </xdr:from>
    <xdr:to>
      <xdr:col>38</xdr:col>
      <xdr:colOff>388075</xdr:colOff>
      <xdr:row>9</xdr:row>
      <xdr:rowOff>4764</xdr:rowOff>
    </xdr:to>
    <xdr:cxnSp macro="">
      <xdr:nvCxnSpPr>
        <xdr:cNvPr id="50" name="Přímá spojnice se šipkou 32">
          <a:extLst>
            <a:ext uri="{FF2B5EF4-FFF2-40B4-BE49-F238E27FC236}">
              <a16:creationId xmlns:a16="http://schemas.microsoft.com/office/drawing/2014/main" id="{8FD55F21-3582-4EB5-97BC-6305FBFE68C8}"/>
            </a:ext>
          </a:extLst>
        </xdr:cNvPr>
        <xdr:cNvCxnSpPr>
          <a:cxnSpLocks/>
          <a:stCxn id="41" idx="6"/>
          <a:endCxn id="46" idx="2"/>
        </xdr:cNvCxnSpPr>
      </xdr:nvCxnSpPr>
      <xdr:spPr>
        <a:xfrm flipV="1">
          <a:off x="14880770" y="2214563"/>
          <a:ext cx="790848" cy="631372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-1</xdr:colOff>
      <xdr:row>40</xdr:row>
      <xdr:rowOff>179615</xdr:rowOff>
    </xdr:from>
    <xdr:to>
      <xdr:col>23</xdr:col>
      <xdr:colOff>10884</xdr:colOff>
      <xdr:row>57</xdr:row>
      <xdr:rowOff>10885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F1D59F-969E-42F7-94AE-2742A75657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4763</xdr:rowOff>
    </xdr:from>
    <xdr:to>
      <xdr:col>6</xdr:col>
      <xdr:colOff>371475</xdr:colOff>
      <xdr:row>7</xdr:row>
      <xdr:rowOff>4763</xdr:rowOff>
    </xdr:to>
    <xdr:cxnSp macro="">
      <xdr:nvCxnSpPr>
        <xdr:cNvPr id="23" name="Přímá spojnice se šipkou 27">
          <a:extLst>
            <a:ext uri="{FF2B5EF4-FFF2-40B4-BE49-F238E27FC236}">
              <a16:creationId xmlns:a16="http://schemas.microsoft.com/office/drawing/2014/main" id="{08E52A0D-A97F-4142-AC07-DDA96659B04C}"/>
            </a:ext>
          </a:extLst>
        </xdr:cNvPr>
        <xdr:cNvCxnSpPr>
          <a:cxnSpLocks/>
          <a:stCxn id="35" idx="6"/>
          <a:endCxn id="37" idx="2"/>
        </xdr:cNvCxnSpPr>
      </xdr:nvCxnSpPr>
      <xdr:spPr>
        <a:xfrm flipV="1">
          <a:off x="2188029" y="951820"/>
          <a:ext cx="763360" cy="1262743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6</xdr:row>
      <xdr:rowOff>9526</xdr:rowOff>
    </xdr:from>
    <xdr:to>
      <xdr:col>5</xdr:col>
      <xdr:colOff>0</xdr:colOff>
      <xdr:row>8</xdr:row>
      <xdr:rowOff>0</xdr:rowOff>
    </xdr:to>
    <xdr:sp macro="" textlink="">
      <xdr:nvSpPr>
        <xdr:cNvPr id="35" name="Ovál 29">
          <a:extLst>
            <a:ext uri="{FF2B5EF4-FFF2-40B4-BE49-F238E27FC236}">
              <a16:creationId xmlns:a16="http://schemas.microsoft.com/office/drawing/2014/main" id="{4BECC4C5-235A-4EF4-8080-7F47BF4A518D}"/>
            </a:ext>
          </a:extLst>
        </xdr:cNvPr>
        <xdr:cNvSpPr/>
      </xdr:nvSpPr>
      <xdr:spPr>
        <a:xfrm>
          <a:off x="1383846" y="1272269"/>
          <a:ext cx="804183" cy="62184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371475</xdr:colOff>
      <xdr:row>2</xdr:row>
      <xdr:rowOff>9526</xdr:rowOff>
    </xdr:from>
    <xdr:to>
      <xdr:col>9</xdr:col>
      <xdr:colOff>0</xdr:colOff>
      <xdr:row>4</xdr:row>
      <xdr:rowOff>0</xdr:rowOff>
    </xdr:to>
    <xdr:sp macro="" textlink="">
      <xdr:nvSpPr>
        <xdr:cNvPr id="36" name="Ovál 11">
          <a:extLst>
            <a:ext uri="{FF2B5EF4-FFF2-40B4-BE49-F238E27FC236}">
              <a16:creationId xmlns:a16="http://schemas.microsoft.com/office/drawing/2014/main" id="{79EE6F75-9AE1-42C9-BF30-83BD22EF4D37}"/>
            </a:ext>
          </a:extLst>
        </xdr:cNvPr>
        <xdr:cNvSpPr/>
      </xdr:nvSpPr>
      <xdr:spPr>
        <a:xfrm>
          <a:off x="2951389" y="1272269"/>
          <a:ext cx="804182" cy="62184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371475</xdr:colOff>
      <xdr:row>2</xdr:row>
      <xdr:rowOff>9526</xdr:rowOff>
    </xdr:from>
    <xdr:to>
      <xdr:col>9</xdr:col>
      <xdr:colOff>0</xdr:colOff>
      <xdr:row>4</xdr:row>
      <xdr:rowOff>0</xdr:rowOff>
    </xdr:to>
    <xdr:sp macro="" textlink="">
      <xdr:nvSpPr>
        <xdr:cNvPr id="37" name="Ovál 24">
          <a:extLst>
            <a:ext uri="{FF2B5EF4-FFF2-40B4-BE49-F238E27FC236}">
              <a16:creationId xmlns:a16="http://schemas.microsoft.com/office/drawing/2014/main" id="{C2E8EF90-5CBC-4A4B-A511-C2ED84B03E03}"/>
            </a:ext>
          </a:extLst>
        </xdr:cNvPr>
        <xdr:cNvSpPr/>
      </xdr:nvSpPr>
      <xdr:spPr>
        <a:xfrm>
          <a:off x="2951389" y="1272269"/>
          <a:ext cx="804182" cy="62184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371475</xdr:colOff>
      <xdr:row>6</xdr:row>
      <xdr:rowOff>9526</xdr:rowOff>
    </xdr:from>
    <xdr:to>
      <xdr:col>9</xdr:col>
      <xdr:colOff>0</xdr:colOff>
      <xdr:row>8</xdr:row>
      <xdr:rowOff>0</xdr:rowOff>
    </xdr:to>
    <xdr:sp macro="" textlink="">
      <xdr:nvSpPr>
        <xdr:cNvPr id="38" name="Ovál 11">
          <a:extLst>
            <a:ext uri="{FF2B5EF4-FFF2-40B4-BE49-F238E27FC236}">
              <a16:creationId xmlns:a16="http://schemas.microsoft.com/office/drawing/2014/main" id="{CD1766CF-E2C3-4575-9009-0C64735F1B66}"/>
            </a:ext>
          </a:extLst>
        </xdr:cNvPr>
        <xdr:cNvSpPr/>
      </xdr:nvSpPr>
      <xdr:spPr>
        <a:xfrm>
          <a:off x="2951389" y="1272269"/>
          <a:ext cx="804182" cy="62184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371475</xdr:colOff>
      <xdr:row>6</xdr:row>
      <xdr:rowOff>9526</xdr:rowOff>
    </xdr:from>
    <xdr:to>
      <xdr:col>9</xdr:col>
      <xdr:colOff>0</xdr:colOff>
      <xdr:row>8</xdr:row>
      <xdr:rowOff>0</xdr:rowOff>
    </xdr:to>
    <xdr:sp macro="" textlink="">
      <xdr:nvSpPr>
        <xdr:cNvPr id="39" name="Ovál 24">
          <a:extLst>
            <a:ext uri="{FF2B5EF4-FFF2-40B4-BE49-F238E27FC236}">
              <a16:creationId xmlns:a16="http://schemas.microsoft.com/office/drawing/2014/main" id="{1B2CE949-9AFA-4487-B629-8C4A5A0868B8}"/>
            </a:ext>
          </a:extLst>
        </xdr:cNvPr>
        <xdr:cNvSpPr/>
      </xdr:nvSpPr>
      <xdr:spPr>
        <a:xfrm>
          <a:off x="2951389" y="1272269"/>
          <a:ext cx="804182" cy="62184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371475</xdr:colOff>
      <xdr:row>10</xdr:row>
      <xdr:rowOff>9526</xdr:rowOff>
    </xdr:from>
    <xdr:to>
      <xdr:col>9</xdr:col>
      <xdr:colOff>0</xdr:colOff>
      <xdr:row>12</xdr:row>
      <xdr:rowOff>0</xdr:rowOff>
    </xdr:to>
    <xdr:sp macro="" textlink="">
      <xdr:nvSpPr>
        <xdr:cNvPr id="50" name="Ovál 11">
          <a:extLst>
            <a:ext uri="{FF2B5EF4-FFF2-40B4-BE49-F238E27FC236}">
              <a16:creationId xmlns:a16="http://schemas.microsoft.com/office/drawing/2014/main" id="{1D048007-E430-4AD2-9FDF-C479406D8767}"/>
            </a:ext>
          </a:extLst>
        </xdr:cNvPr>
        <xdr:cNvSpPr/>
      </xdr:nvSpPr>
      <xdr:spPr>
        <a:xfrm>
          <a:off x="2951389" y="1903640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371475</xdr:colOff>
      <xdr:row>10</xdr:row>
      <xdr:rowOff>9526</xdr:rowOff>
    </xdr:from>
    <xdr:to>
      <xdr:col>9</xdr:col>
      <xdr:colOff>0</xdr:colOff>
      <xdr:row>12</xdr:row>
      <xdr:rowOff>0</xdr:rowOff>
    </xdr:to>
    <xdr:sp macro="" textlink="">
      <xdr:nvSpPr>
        <xdr:cNvPr id="51" name="Ovál 24">
          <a:extLst>
            <a:ext uri="{FF2B5EF4-FFF2-40B4-BE49-F238E27FC236}">
              <a16:creationId xmlns:a16="http://schemas.microsoft.com/office/drawing/2014/main" id="{E6697177-2EC1-437B-8717-B9614BD65C4E}"/>
            </a:ext>
          </a:extLst>
        </xdr:cNvPr>
        <xdr:cNvSpPr/>
      </xdr:nvSpPr>
      <xdr:spPr>
        <a:xfrm>
          <a:off x="2951389" y="1903640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371475</xdr:colOff>
      <xdr:row>2</xdr:row>
      <xdr:rowOff>9526</xdr:rowOff>
    </xdr:from>
    <xdr:to>
      <xdr:col>13</xdr:col>
      <xdr:colOff>0</xdr:colOff>
      <xdr:row>4</xdr:row>
      <xdr:rowOff>0</xdr:rowOff>
    </xdr:to>
    <xdr:sp macro="" textlink="">
      <xdr:nvSpPr>
        <xdr:cNvPr id="52" name="Ovál 11">
          <a:extLst>
            <a:ext uri="{FF2B5EF4-FFF2-40B4-BE49-F238E27FC236}">
              <a16:creationId xmlns:a16="http://schemas.microsoft.com/office/drawing/2014/main" id="{95AA9477-57EE-41D7-8721-5F61A5A5D6A6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371475</xdr:colOff>
      <xdr:row>2</xdr:row>
      <xdr:rowOff>9526</xdr:rowOff>
    </xdr:from>
    <xdr:to>
      <xdr:col>13</xdr:col>
      <xdr:colOff>0</xdr:colOff>
      <xdr:row>4</xdr:row>
      <xdr:rowOff>0</xdr:rowOff>
    </xdr:to>
    <xdr:sp macro="" textlink="">
      <xdr:nvSpPr>
        <xdr:cNvPr id="53" name="Ovál 24">
          <a:extLst>
            <a:ext uri="{FF2B5EF4-FFF2-40B4-BE49-F238E27FC236}">
              <a16:creationId xmlns:a16="http://schemas.microsoft.com/office/drawing/2014/main" id="{9A7BE2B1-E925-4947-B70E-E0AE8670D26F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371475</xdr:colOff>
      <xdr:row>6</xdr:row>
      <xdr:rowOff>9526</xdr:rowOff>
    </xdr:from>
    <xdr:to>
      <xdr:col>13</xdr:col>
      <xdr:colOff>0</xdr:colOff>
      <xdr:row>8</xdr:row>
      <xdr:rowOff>0</xdr:rowOff>
    </xdr:to>
    <xdr:sp macro="" textlink="">
      <xdr:nvSpPr>
        <xdr:cNvPr id="54" name="Ovál 11">
          <a:extLst>
            <a:ext uri="{FF2B5EF4-FFF2-40B4-BE49-F238E27FC236}">
              <a16:creationId xmlns:a16="http://schemas.microsoft.com/office/drawing/2014/main" id="{D344F23A-6DD1-41EF-BF9A-777AE12F7A48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371475</xdr:colOff>
      <xdr:row>6</xdr:row>
      <xdr:rowOff>9526</xdr:rowOff>
    </xdr:from>
    <xdr:to>
      <xdr:col>13</xdr:col>
      <xdr:colOff>0</xdr:colOff>
      <xdr:row>8</xdr:row>
      <xdr:rowOff>0</xdr:rowOff>
    </xdr:to>
    <xdr:sp macro="" textlink="">
      <xdr:nvSpPr>
        <xdr:cNvPr id="55" name="Ovál 24">
          <a:extLst>
            <a:ext uri="{FF2B5EF4-FFF2-40B4-BE49-F238E27FC236}">
              <a16:creationId xmlns:a16="http://schemas.microsoft.com/office/drawing/2014/main" id="{77A28CAD-777E-4C6B-9BB5-5A77B0510F97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371475</xdr:colOff>
      <xdr:row>10</xdr:row>
      <xdr:rowOff>9526</xdr:rowOff>
    </xdr:from>
    <xdr:to>
      <xdr:col>13</xdr:col>
      <xdr:colOff>0</xdr:colOff>
      <xdr:row>12</xdr:row>
      <xdr:rowOff>0</xdr:rowOff>
    </xdr:to>
    <xdr:sp macro="" textlink="">
      <xdr:nvSpPr>
        <xdr:cNvPr id="56" name="Ovál 11">
          <a:extLst>
            <a:ext uri="{FF2B5EF4-FFF2-40B4-BE49-F238E27FC236}">
              <a16:creationId xmlns:a16="http://schemas.microsoft.com/office/drawing/2014/main" id="{DC15D675-70EE-4C93-91BD-0E53901F810B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371475</xdr:colOff>
      <xdr:row>10</xdr:row>
      <xdr:rowOff>9526</xdr:rowOff>
    </xdr:from>
    <xdr:to>
      <xdr:col>13</xdr:col>
      <xdr:colOff>0</xdr:colOff>
      <xdr:row>12</xdr:row>
      <xdr:rowOff>0</xdr:rowOff>
    </xdr:to>
    <xdr:sp macro="" textlink="">
      <xdr:nvSpPr>
        <xdr:cNvPr id="57" name="Ovál 24">
          <a:extLst>
            <a:ext uri="{FF2B5EF4-FFF2-40B4-BE49-F238E27FC236}">
              <a16:creationId xmlns:a16="http://schemas.microsoft.com/office/drawing/2014/main" id="{A4904F9D-3D8E-4CF8-A6A5-6173D99D48DA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371475</xdr:colOff>
      <xdr:row>2</xdr:row>
      <xdr:rowOff>9526</xdr:rowOff>
    </xdr:from>
    <xdr:to>
      <xdr:col>17</xdr:col>
      <xdr:colOff>0</xdr:colOff>
      <xdr:row>4</xdr:row>
      <xdr:rowOff>0</xdr:rowOff>
    </xdr:to>
    <xdr:sp macro="" textlink="">
      <xdr:nvSpPr>
        <xdr:cNvPr id="58" name="Ovál 11">
          <a:extLst>
            <a:ext uri="{FF2B5EF4-FFF2-40B4-BE49-F238E27FC236}">
              <a16:creationId xmlns:a16="http://schemas.microsoft.com/office/drawing/2014/main" id="{5C29BB9A-DCA7-467A-B330-5715BCBD0878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371475</xdr:colOff>
      <xdr:row>2</xdr:row>
      <xdr:rowOff>9526</xdr:rowOff>
    </xdr:from>
    <xdr:to>
      <xdr:col>17</xdr:col>
      <xdr:colOff>0</xdr:colOff>
      <xdr:row>4</xdr:row>
      <xdr:rowOff>0</xdr:rowOff>
    </xdr:to>
    <xdr:sp macro="" textlink="">
      <xdr:nvSpPr>
        <xdr:cNvPr id="59" name="Ovál 24">
          <a:extLst>
            <a:ext uri="{FF2B5EF4-FFF2-40B4-BE49-F238E27FC236}">
              <a16:creationId xmlns:a16="http://schemas.microsoft.com/office/drawing/2014/main" id="{4A946D36-459B-48D1-9B85-651E80EBAE3D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371475</xdr:colOff>
      <xdr:row>6</xdr:row>
      <xdr:rowOff>9526</xdr:rowOff>
    </xdr:from>
    <xdr:to>
      <xdr:col>17</xdr:col>
      <xdr:colOff>0</xdr:colOff>
      <xdr:row>8</xdr:row>
      <xdr:rowOff>0</xdr:rowOff>
    </xdr:to>
    <xdr:sp macro="" textlink="">
      <xdr:nvSpPr>
        <xdr:cNvPr id="60" name="Ovál 11">
          <a:extLst>
            <a:ext uri="{FF2B5EF4-FFF2-40B4-BE49-F238E27FC236}">
              <a16:creationId xmlns:a16="http://schemas.microsoft.com/office/drawing/2014/main" id="{0A3E2268-37C6-4477-83A5-B4254B4CA76B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371475</xdr:colOff>
      <xdr:row>6</xdr:row>
      <xdr:rowOff>9526</xdr:rowOff>
    </xdr:from>
    <xdr:to>
      <xdr:col>17</xdr:col>
      <xdr:colOff>0</xdr:colOff>
      <xdr:row>8</xdr:row>
      <xdr:rowOff>0</xdr:rowOff>
    </xdr:to>
    <xdr:sp macro="" textlink="">
      <xdr:nvSpPr>
        <xdr:cNvPr id="61" name="Ovál 24">
          <a:extLst>
            <a:ext uri="{FF2B5EF4-FFF2-40B4-BE49-F238E27FC236}">
              <a16:creationId xmlns:a16="http://schemas.microsoft.com/office/drawing/2014/main" id="{29D113CF-2AEC-4609-9861-C5ADE74F9355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371475</xdr:colOff>
      <xdr:row>10</xdr:row>
      <xdr:rowOff>9526</xdr:rowOff>
    </xdr:from>
    <xdr:to>
      <xdr:col>17</xdr:col>
      <xdr:colOff>0</xdr:colOff>
      <xdr:row>12</xdr:row>
      <xdr:rowOff>0</xdr:rowOff>
    </xdr:to>
    <xdr:sp macro="" textlink="">
      <xdr:nvSpPr>
        <xdr:cNvPr id="62" name="Ovál 11">
          <a:extLst>
            <a:ext uri="{FF2B5EF4-FFF2-40B4-BE49-F238E27FC236}">
              <a16:creationId xmlns:a16="http://schemas.microsoft.com/office/drawing/2014/main" id="{48707F7A-8AC3-4343-81E8-176D6ACEF343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371475</xdr:colOff>
      <xdr:row>10</xdr:row>
      <xdr:rowOff>9526</xdr:rowOff>
    </xdr:from>
    <xdr:to>
      <xdr:col>17</xdr:col>
      <xdr:colOff>0</xdr:colOff>
      <xdr:row>12</xdr:row>
      <xdr:rowOff>0</xdr:rowOff>
    </xdr:to>
    <xdr:sp macro="" textlink="">
      <xdr:nvSpPr>
        <xdr:cNvPr id="63" name="Ovál 24">
          <a:extLst>
            <a:ext uri="{FF2B5EF4-FFF2-40B4-BE49-F238E27FC236}">
              <a16:creationId xmlns:a16="http://schemas.microsoft.com/office/drawing/2014/main" id="{DF9B7FE9-7CE1-47A6-8FB8-BDFA4C76E1B3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18</xdr:col>
      <xdr:colOff>371475</xdr:colOff>
      <xdr:row>6</xdr:row>
      <xdr:rowOff>9526</xdr:rowOff>
    </xdr:from>
    <xdr:to>
      <xdr:col>21</xdr:col>
      <xdr:colOff>0</xdr:colOff>
      <xdr:row>8</xdr:row>
      <xdr:rowOff>0</xdr:rowOff>
    </xdr:to>
    <xdr:sp macro="" textlink="">
      <xdr:nvSpPr>
        <xdr:cNvPr id="70" name="Ovál 11">
          <a:extLst>
            <a:ext uri="{FF2B5EF4-FFF2-40B4-BE49-F238E27FC236}">
              <a16:creationId xmlns:a16="http://schemas.microsoft.com/office/drawing/2014/main" id="{F4BCA21F-DCF0-4BFD-AF2C-8FF735802CB0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18</xdr:col>
      <xdr:colOff>371475</xdr:colOff>
      <xdr:row>6</xdr:row>
      <xdr:rowOff>9526</xdr:rowOff>
    </xdr:from>
    <xdr:to>
      <xdr:col>21</xdr:col>
      <xdr:colOff>0</xdr:colOff>
      <xdr:row>8</xdr:row>
      <xdr:rowOff>0</xdr:rowOff>
    </xdr:to>
    <xdr:sp macro="" textlink="">
      <xdr:nvSpPr>
        <xdr:cNvPr id="71" name="Ovál 24">
          <a:extLst>
            <a:ext uri="{FF2B5EF4-FFF2-40B4-BE49-F238E27FC236}">
              <a16:creationId xmlns:a16="http://schemas.microsoft.com/office/drawing/2014/main" id="{C27E8A3F-551C-4593-A80F-8AE7CD1FA54B}"/>
            </a:ext>
          </a:extLst>
        </xdr:cNvPr>
        <xdr:cNvSpPr/>
      </xdr:nvSpPr>
      <xdr:spPr>
        <a:xfrm>
          <a:off x="2951389" y="640897"/>
          <a:ext cx="804182" cy="62184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</xdr:col>
      <xdr:colOff>0</xdr:colOff>
      <xdr:row>7</xdr:row>
      <xdr:rowOff>4763</xdr:rowOff>
    </xdr:from>
    <xdr:to>
      <xdr:col>6</xdr:col>
      <xdr:colOff>371475</xdr:colOff>
      <xdr:row>7</xdr:row>
      <xdr:rowOff>4763</xdr:rowOff>
    </xdr:to>
    <xdr:cxnSp macro="">
      <xdr:nvCxnSpPr>
        <xdr:cNvPr id="74" name="Přímá spojnice se šipkou 27">
          <a:extLst>
            <a:ext uri="{FF2B5EF4-FFF2-40B4-BE49-F238E27FC236}">
              <a16:creationId xmlns:a16="http://schemas.microsoft.com/office/drawing/2014/main" id="{17297494-BE40-4368-A5FA-1568A7718A55}"/>
            </a:ext>
          </a:extLst>
        </xdr:cNvPr>
        <xdr:cNvCxnSpPr>
          <a:cxnSpLocks/>
          <a:stCxn id="35" idx="6"/>
          <a:endCxn id="39" idx="2"/>
        </xdr:cNvCxnSpPr>
      </xdr:nvCxnSpPr>
      <xdr:spPr>
        <a:xfrm>
          <a:off x="2188029" y="2214563"/>
          <a:ext cx="76336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4763</xdr:rowOff>
    </xdr:from>
    <xdr:to>
      <xdr:col>6</xdr:col>
      <xdr:colOff>371475</xdr:colOff>
      <xdr:row>11</xdr:row>
      <xdr:rowOff>4763</xdr:rowOff>
    </xdr:to>
    <xdr:cxnSp macro="">
      <xdr:nvCxnSpPr>
        <xdr:cNvPr id="77" name="Přímá spojnice se šipkou 27">
          <a:extLst>
            <a:ext uri="{FF2B5EF4-FFF2-40B4-BE49-F238E27FC236}">
              <a16:creationId xmlns:a16="http://schemas.microsoft.com/office/drawing/2014/main" id="{6B78345E-3686-4426-B112-674B96FAACE9}"/>
            </a:ext>
          </a:extLst>
        </xdr:cNvPr>
        <xdr:cNvCxnSpPr>
          <a:cxnSpLocks/>
          <a:stCxn id="35" idx="6"/>
          <a:endCxn id="51" idx="2"/>
        </xdr:cNvCxnSpPr>
      </xdr:nvCxnSpPr>
      <xdr:spPr>
        <a:xfrm>
          <a:off x="2188029" y="2214563"/>
          <a:ext cx="763360" cy="126274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</xdr:row>
      <xdr:rowOff>4763</xdr:rowOff>
    </xdr:from>
    <xdr:to>
      <xdr:col>10</xdr:col>
      <xdr:colOff>371475</xdr:colOff>
      <xdr:row>3</xdr:row>
      <xdr:rowOff>4763</xdr:rowOff>
    </xdr:to>
    <xdr:cxnSp macro="">
      <xdr:nvCxnSpPr>
        <xdr:cNvPr id="80" name="Přímá spojnice se šipkou 27">
          <a:extLst>
            <a:ext uri="{FF2B5EF4-FFF2-40B4-BE49-F238E27FC236}">
              <a16:creationId xmlns:a16="http://schemas.microsoft.com/office/drawing/2014/main" id="{A85FC262-E2A3-4BEC-8522-812EFBB51928}"/>
            </a:ext>
          </a:extLst>
        </xdr:cNvPr>
        <xdr:cNvCxnSpPr>
          <a:cxnSpLocks/>
          <a:stCxn id="37" idx="6"/>
          <a:endCxn id="53" idx="2"/>
        </xdr:cNvCxnSpPr>
      </xdr:nvCxnSpPr>
      <xdr:spPr>
        <a:xfrm>
          <a:off x="3755571" y="951820"/>
          <a:ext cx="763361" cy="0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4763</xdr:rowOff>
    </xdr:from>
    <xdr:to>
      <xdr:col>10</xdr:col>
      <xdr:colOff>371475</xdr:colOff>
      <xdr:row>7</xdr:row>
      <xdr:rowOff>4764</xdr:rowOff>
    </xdr:to>
    <xdr:cxnSp macro="">
      <xdr:nvCxnSpPr>
        <xdr:cNvPr id="83" name="Přímá spojnice se šipkou 27">
          <a:extLst>
            <a:ext uri="{FF2B5EF4-FFF2-40B4-BE49-F238E27FC236}">
              <a16:creationId xmlns:a16="http://schemas.microsoft.com/office/drawing/2014/main" id="{2D354B0F-7CA5-4B52-8955-4AA35F43B823}"/>
            </a:ext>
          </a:extLst>
        </xdr:cNvPr>
        <xdr:cNvCxnSpPr>
          <a:cxnSpLocks/>
          <a:endCxn id="55" idx="2"/>
        </xdr:cNvCxnSpPr>
      </xdr:nvCxnSpPr>
      <xdr:spPr>
        <a:xfrm flipV="1">
          <a:off x="3755571" y="2214563"/>
          <a:ext cx="763361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4763</xdr:rowOff>
    </xdr:from>
    <xdr:to>
      <xdr:col>10</xdr:col>
      <xdr:colOff>371475</xdr:colOff>
      <xdr:row>11</xdr:row>
      <xdr:rowOff>4764</xdr:rowOff>
    </xdr:to>
    <xdr:cxnSp macro="">
      <xdr:nvCxnSpPr>
        <xdr:cNvPr id="85" name="Přímá spojnice se šipkou 27">
          <a:extLst>
            <a:ext uri="{FF2B5EF4-FFF2-40B4-BE49-F238E27FC236}">
              <a16:creationId xmlns:a16="http://schemas.microsoft.com/office/drawing/2014/main" id="{C73CDD0B-2FB2-42BE-87A8-6966311FFDC2}"/>
            </a:ext>
          </a:extLst>
        </xdr:cNvPr>
        <xdr:cNvCxnSpPr>
          <a:cxnSpLocks/>
          <a:endCxn id="57" idx="2"/>
        </xdr:cNvCxnSpPr>
      </xdr:nvCxnSpPr>
      <xdr:spPr>
        <a:xfrm flipV="1">
          <a:off x="3755571" y="3477306"/>
          <a:ext cx="763361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</xdr:row>
      <xdr:rowOff>4763</xdr:rowOff>
    </xdr:from>
    <xdr:to>
      <xdr:col>14</xdr:col>
      <xdr:colOff>371475</xdr:colOff>
      <xdr:row>3</xdr:row>
      <xdr:rowOff>4763</xdr:rowOff>
    </xdr:to>
    <xdr:cxnSp macro="">
      <xdr:nvCxnSpPr>
        <xdr:cNvPr id="87" name="Přímá spojnice se šipkou 27">
          <a:extLst>
            <a:ext uri="{FF2B5EF4-FFF2-40B4-BE49-F238E27FC236}">
              <a16:creationId xmlns:a16="http://schemas.microsoft.com/office/drawing/2014/main" id="{FDAE4CCC-81BF-4FD5-94AD-03FE1B73B43A}"/>
            </a:ext>
          </a:extLst>
        </xdr:cNvPr>
        <xdr:cNvCxnSpPr>
          <a:cxnSpLocks/>
          <a:stCxn id="53" idx="6"/>
          <a:endCxn id="59" idx="2"/>
        </xdr:cNvCxnSpPr>
      </xdr:nvCxnSpPr>
      <xdr:spPr>
        <a:xfrm>
          <a:off x="5323114" y="951820"/>
          <a:ext cx="763361" cy="0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4763</xdr:rowOff>
    </xdr:from>
    <xdr:to>
      <xdr:col>14</xdr:col>
      <xdr:colOff>371475</xdr:colOff>
      <xdr:row>7</xdr:row>
      <xdr:rowOff>4764</xdr:rowOff>
    </xdr:to>
    <xdr:cxnSp macro="">
      <xdr:nvCxnSpPr>
        <xdr:cNvPr id="90" name="Přímá spojnice se šipkou 27">
          <a:extLst>
            <a:ext uri="{FF2B5EF4-FFF2-40B4-BE49-F238E27FC236}">
              <a16:creationId xmlns:a16="http://schemas.microsoft.com/office/drawing/2014/main" id="{57061236-04C9-40E2-9B01-5FC2D3EB0F7D}"/>
            </a:ext>
          </a:extLst>
        </xdr:cNvPr>
        <xdr:cNvCxnSpPr>
          <a:cxnSpLocks/>
          <a:endCxn id="61" idx="2"/>
        </xdr:cNvCxnSpPr>
      </xdr:nvCxnSpPr>
      <xdr:spPr>
        <a:xfrm flipV="1">
          <a:off x="5323114" y="2214563"/>
          <a:ext cx="763361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</xdr:row>
      <xdr:rowOff>4763</xdr:rowOff>
    </xdr:from>
    <xdr:to>
      <xdr:col>14</xdr:col>
      <xdr:colOff>371475</xdr:colOff>
      <xdr:row>11</xdr:row>
      <xdr:rowOff>4764</xdr:rowOff>
    </xdr:to>
    <xdr:cxnSp macro="">
      <xdr:nvCxnSpPr>
        <xdr:cNvPr id="92" name="Přímá spojnice se šipkou 27">
          <a:extLst>
            <a:ext uri="{FF2B5EF4-FFF2-40B4-BE49-F238E27FC236}">
              <a16:creationId xmlns:a16="http://schemas.microsoft.com/office/drawing/2014/main" id="{8DAF7B5A-AA35-42B5-B6CB-D2572F4541B2}"/>
            </a:ext>
          </a:extLst>
        </xdr:cNvPr>
        <xdr:cNvCxnSpPr>
          <a:cxnSpLocks/>
          <a:endCxn id="63" idx="2"/>
        </xdr:cNvCxnSpPr>
      </xdr:nvCxnSpPr>
      <xdr:spPr>
        <a:xfrm flipV="1">
          <a:off x="5323114" y="3477306"/>
          <a:ext cx="763361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</xdr:row>
      <xdr:rowOff>4763</xdr:rowOff>
    </xdr:from>
    <xdr:to>
      <xdr:col>18</xdr:col>
      <xdr:colOff>371475</xdr:colOff>
      <xdr:row>7</xdr:row>
      <xdr:rowOff>4763</xdr:rowOff>
    </xdr:to>
    <xdr:cxnSp macro="">
      <xdr:nvCxnSpPr>
        <xdr:cNvPr id="94" name="Přímá spojnice se šipkou 27">
          <a:extLst>
            <a:ext uri="{FF2B5EF4-FFF2-40B4-BE49-F238E27FC236}">
              <a16:creationId xmlns:a16="http://schemas.microsoft.com/office/drawing/2014/main" id="{559C6FD2-C92C-4032-81BF-CC02152B3E51}"/>
            </a:ext>
          </a:extLst>
        </xdr:cNvPr>
        <xdr:cNvCxnSpPr>
          <a:cxnSpLocks/>
          <a:stCxn id="59" idx="6"/>
          <a:endCxn id="71" idx="2"/>
        </xdr:cNvCxnSpPr>
      </xdr:nvCxnSpPr>
      <xdr:spPr>
        <a:xfrm>
          <a:off x="6890657" y="951820"/>
          <a:ext cx="763361" cy="1262743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</xdr:row>
      <xdr:rowOff>4763</xdr:rowOff>
    </xdr:from>
    <xdr:to>
      <xdr:col>18</xdr:col>
      <xdr:colOff>371475</xdr:colOff>
      <xdr:row>7</xdr:row>
      <xdr:rowOff>4764</xdr:rowOff>
    </xdr:to>
    <xdr:cxnSp macro="">
      <xdr:nvCxnSpPr>
        <xdr:cNvPr id="97" name="Přímá spojnice se šipkou 27">
          <a:extLst>
            <a:ext uri="{FF2B5EF4-FFF2-40B4-BE49-F238E27FC236}">
              <a16:creationId xmlns:a16="http://schemas.microsoft.com/office/drawing/2014/main" id="{7FC49422-A01A-402A-A293-7A322CCC6F37}"/>
            </a:ext>
          </a:extLst>
        </xdr:cNvPr>
        <xdr:cNvCxnSpPr>
          <a:cxnSpLocks/>
          <a:endCxn id="71" idx="2"/>
        </xdr:cNvCxnSpPr>
      </xdr:nvCxnSpPr>
      <xdr:spPr>
        <a:xfrm flipV="1">
          <a:off x="6890657" y="2214563"/>
          <a:ext cx="763361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</xdr:row>
      <xdr:rowOff>4763</xdr:rowOff>
    </xdr:from>
    <xdr:to>
      <xdr:col>18</xdr:col>
      <xdr:colOff>371474</xdr:colOff>
      <xdr:row>11</xdr:row>
      <xdr:rowOff>4763</xdr:rowOff>
    </xdr:to>
    <xdr:cxnSp macro="">
      <xdr:nvCxnSpPr>
        <xdr:cNvPr id="99" name="Přímá spojnice se šipkou 27">
          <a:extLst>
            <a:ext uri="{FF2B5EF4-FFF2-40B4-BE49-F238E27FC236}">
              <a16:creationId xmlns:a16="http://schemas.microsoft.com/office/drawing/2014/main" id="{53962578-648A-43C9-9DEC-18FB9F0FC459}"/>
            </a:ext>
          </a:extLst>
        </xdr:cNvPr>
        <xdr:cNvCxnSpPr>
          <a:cxnSpLocks/>
        </xdr:cNvCxnSpPr>
      </xdr:nvCxnSpPr>
      <xdr:spPr>
        <a:xfrm flipV="1">
          <a:off x="6890657" y="2214563"/>
          <a:ext cx="763360" cy="126274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43542</xdr:colOff>
      <xdr:row>32</xdr:row>
      <xdr:rowOff>146958</xdr:rowOff>
    </xdr:from>
    <xdr:to>
      <xdr:col>22</xdr:col>
      <xdr:colOff>54427</xdr:colOff>
      <xdr:row>48</xdr:row>
      <xdr:rowOff>163286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53D9A3-EE59-46CD-85AE-AE4850D2A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B395D-4DE1-4572-98A7-5335E308FD3C}">
  <dimension ref="B1:J34"/>
  <sheetViews>
    <sheetView zoomScale="70" zoomScaleNormal="70" workbookViewId="0">
      <selection activeCell="C15" sqref="C15:F15"/>
    </sheetView>
  </sheetViews>
  <sheetFormatPr defaultRowHeight="14.4" x14ac:dyDescent="0.3"/>
  <cols>
    <col min="1" max="1" width="8.88671875" style="36"/>
    <col min="2" max="2" width="6.109375" style="36" customWidth="1"/>
    <col min="3" max="5" width="8.88671875" style="36"/>
    <col min="6" max="6" width="24.5546875" style="36" customWidth="1"/>
    <col min="7" max="7" width="8.88671875" style="109"/>
    <col min="8" max="8" width="12.5546875" style="109" bestFit="1" customWidth="1"/>
    <col min="9" max="9" width="13.109375" style="36" customWidth="1"/>
    <col min="10" max="10" width="11.77734375" style="36" customWidth="1"/>
    <col min="11" max="16384" width="8.88671875" style="36"/>
  </cols>
  <sheetData>
    <row r="1" spans="2:10" ht="15" thickBot="1" x14ac:dyDescent="0.35"/>
    <row r="2" spans="2:10" s="112" customFormat="1" ht="29.4" thickBot="1" x14ac:dyDescent="0.35">
      <c r="B2" s="110" t="s">
        <v>110</v>
      </c>
      <c r="C2" s="222" t="s">
        <v>111</v>
      </c>
      <c r="D2" s="223"/>
      <c r="E2" s="223"/>
      <c r="F2" s="224"/>
      <c r="G2" s="225" t="s">
        <v>112</v>
      </c>
      <c r="H2" s="226"/>
      <c r="I2" s="110" t="s">
        <v>113</v>
      </c>
      <c r="J2" s="111" t="s">
        <v>187</v>
      </c>
    </row>
    <row r="3" spans="2:10" s="112" customFormat="1" ht="15" thickBot="1" x14ac:dyDescent="0.35">
      <c r="B3" s="117" t="s">
        <v>114</v>
      </c>
      <c r="C3" s="189" t="s">
        <v>115</v>
      </c>
      <c r="D3" s="190"/>
      <c r="E3" s="190"/>
      <c r="F3" s="191"/>
      <c r="G3" s="192"/>
      <c r="H3" s="193"/>
      <c r="I3" s="113"/>
      <c r="J3" s="113"/>
    </row>
    <row r="4" spans="2:10" x14ac:dyDescent="0.3">
      <c r="B4" s="118" t="s">
        <v>116</v>
      </c>
      <c r="C4" s="206" t="s">
        <v>117</v>
      </c>
      <c r="D4" s="207"/>
      <c r="E4" s="207"/>
      <c r="F4" s="208"/>
      <c r="G4" s="215" t="s">
        <v>118</v>
      </c>
      <c r="H4" s="216"/>
      <c r="I4" s="125">
        <v>8</v>
      </c>
      <c r="J4" s="125">
        <v>1</v>
      </c>
    </row>
    <row r="5" spans="2:10" x14ac:dyDescent="0.3">
      <c r="B5" s="119" t="s">
        <v>119</v>
      </c>
      <c r="C5" s="174" t="s">
        <v>120</v>
      </c>
      <c r="D5" s="175"/>
      <c r="E5" s="175"/>
      <c r="F5" s="176"/>
      <c r="G5" s="187" t="s">
        <v>118</v>
      </c>
      <c r="H5" s="188"/>
      <c r="I5" s="126">
        <v>4</v>
      </c>
      <c r="J5" s="126">
        <v>2</v>
      </c>
    </row>
    <row r="6" spans="2:10" ht="15" thickBot="1" x14ac:dyDescent="0.35">
      <c r="B6" s="120" t="s">
        <v>121</v>
      </c>
      <c r="C6" s="184" t="s">
        <v>122</v>
      </c>
      <c r="D6" s="185"/>
      <c r="E6" s="185"/>
      <c r="F6" s="186"/>
      <c r="G6" s="213" t="s">
        <v>123</v>
      </c>
      <c r="H6" s="214"/>
      <c r="I6" s="127">
        <v>6</v>
      </c>
      <c r="J6" s="127">
        <v>2</v>
      </c>
    </row>
    <row r="7" spans="2:10" s="112" customFormat="1" ht="15" thickBot="1" x14ac:dyDescent="0.35">
      <c r="B7" s="117" t="s">
        <v>124</v>
      </c>
      <c r="C7" s="189" t="s">
        <v>125</v>
      </c>
      <c r="D7" s="190"/>
      <c r="E7" s="190"/>
      <c r="F7" s="191"/>
      <c r="G7" s="192"/>
      <c r="H7" s="193"/>
      <c r="I7" s="113"/>
      <c r="J7" s="113"/>
    </row>
    <row r="8" spans="2:10" x14ac:dyDescent="0.3">
      <c r="B8" s="118" t="s">
        <v>126</v>
      </c>
      <c r="C8" s="206" t="s">
        <v>127</v>
      </c>
      <c r="D8" s="207"/>
      <c r="E8" s="207"/>
      <c r="F8" s="208"/>
      <c r="G8" s="215" t="s">
        <v>123</v>
      </c>
      <c r="H8" s="216"/>
      <c r="I8" s="125">
        <v>8</v>
      </c>
      <c r="J8" s="125">
        <v>2</v>
      </c>
    </row>
    <row r="9" spans="2:10" ht="15" thickBot="1" x14ac:dyDescent="0.35">
      <c r="B9" s="121" t="s">
        <v>128</v>
      </c>
      <c r="C9" s="217" t="s">
        <v>129</v>
      </c>
      <c r="D9" s="218"/>
      <c r="E9" s="218"/>
      <c r="F9" s="219"/>
      <c r="G9" s="220" t="s">
        <v>130</v>
      </c>
      <c r="H9" s="221"/>
      <c r="I9" s="128">
        <v>4</v>
      </c>
      <c r="J9" s="128">
        <v>1</v>
      </c>
    </row>
    <row r="10" spans="2:10" s="112" customFormat="1" ht="15" thickBot="1" x14ac:dyDescent="0.35">
      <c r="B10" s="117" t="s">
        <v>131</v>
      </c>
      <c r="C10" s="189" t="s">
        <v>132</v>
      </c>
      <c r="D10" s="190"/>
      <c r="E10" s="190"/>
      <c r="F10" s="191"/>
      <c r="G10" s="192"/>
      <c r="H10" s="193"/>
      <c r="I10" s="113"/>
      <c r="J10" s="113"/>
    </row>
    <row r="11" spans="2:10" x14ac:dyDescent="0.3">
      <c r="B11" s="118" t="s">
        <v>133</v>
      </c>
      <c r="C11" s="206" t="s">
        <v>134</v>
      </c>
      <c r="D11" s="207"/>
      <c r="E11" s="207"/>
      <c r="F11" s="208"/>
      <c r="G11" s="215" t="s">
        <v>135</v>
      </c>
      <c r="H11" s="216"/>
      <c r="I11" s="125">
        <v>20</v>
      </c>
      <c r="J11" s="125">
        <v>8</v>
      </c>
    </row>
    <row r="12" spans="2:10" x14ac:dyDescent="0.3">
      <c r="B12" s="119" t="s">
        <v>136</v>
      </c>
      <c r="C12" s="174" t="s">
        <v>137</v>
      </c>
      <c r="D12" s="175"/>
      <c r="E12" s="175"/>
      <c r="F12" s="176"/>
      <c r="G12" s="187" t="s">
        <v>138</v>
      </c>
      <c r="H12" s="188"/>
      <c r="I12" s="126">
        <v>14</v>
      </c>
      <c r="J12" s="126">
        <v>2</v>
      </c>
    </row>
    <row r="13" spans="2:10" x14ac:dyDescent="0.3">
      <c r="B13" s="119" t="s">
        <v>139</v>
      </c>
      <c r="C13" s="174" t="s">
        <v>140</v>
      </c>
      <c r="D13" s="175"/>
      <c r="E13" s="175"/>
      <c r="F13" s="176"/>
      <c r="G13" s="187" t="s">
        <v>138</v>
      </c>
      <c r="H13" s="188"/>
      <c r="I13" s="126">
        <v>14</v>
      </c>
      <c r="J13" s="126">
        <v>2</v>
      </c>
    </row>
    <row r="14" spans="2:10" x14ac:dyDescent="0.3">
      <c r="B14" s="119" t="s">
        <v>141</v>
      </c>
      <c r="C14" s="174" t="s">
        <v>142</v>
      </c>
      <c r="D14" s="175"/>
      <c r="E14" s="175"/>
      <c r="F14" s="176"/>
      <c r="G14" s="187" t="s">
        <v>138</v>
      </c>
      <c r="H14" s="188"/>
      <c r="I14" s="126">
        <v>14</v>
      </c>
      <c r="J14" s="126">
        <v>2</v>
      </c>
    </row>
    <row r="15" spans="2:10" x14ac:dyDescent="0.3">
      <c r="B15" s="119" t="s">
        <v>143</v>
      </c>
      <c r="C15" s="174" t="s">
        <v>144</v>
      </c>
      <c r="D15" s="175"/>
      <c r="E15" s="175"/>
      <c r="F15" s="176"/>
      <c r="G15" s="211" t="s">
        <v>145</v>
      </c>
      <c r="H15" s="212"/>
      <c r="I15" s="126">
        <v>16</v>
      </c>
      <c r="J15" s="126">
        <v>8</v>
      </c>
    </row>
    <row r="16" spans="2:10" ht="15" thickBot="1" x14ac:dyDescent="0.35">
      <c r="B16" s="120" t="s">
        <v>146</v>
      </c>
      <c r="C16" s="184" t="s">
        <v>147</v>
      </c>
      <c r="D16" s="185"/>
      <c r="E16" s="185"/>
      <c r="F16" s="186"/>
      <c r="G16" s="213" t="s">
        <v>148</v>
      </c>
      <c r="H16" s="214"/>
      <c r="I16" s="127">
        <v>14</v>
      </c>
      <c r="J16" s="127">
        <v>1</v>
      </c>
    </row>
    <row r="17" spans="2:10" s="112" customFormat="1" ht="15" thickBot="1" x14ac:dyDescent="0.35">
      <c r="B17" s="117" t="s">
        <v>149</v>
      </c>
      <c r="C17" s="189" t="s">
        <v>150</v>
      </c>
      <c r="D17" s="190"/>
      <c r="E17" s="190"/>
      <c r="F17" s="191"/>
      <c r="G17" s="204"/>
      <c r="H17" s="205"/>
      <c r="I17" s="113"/>
      <c r="J17" s="113"/>
    </row>
    <row r="18" spans="2:10" x14ac:dyDescent="0.3">
      <c r="B18" s="118" t="s">
        <v>151</v>
      </c>
      <c r="C18" s="206" t="s">
        <v>127</v>
      </c>
      <c r="D18" s="207"/>
      <c r="E18" s="207"/>
      <c r="F18" s="208"/>
      <c r="G18" s="209" t="s">
        <v>152</v>
      </c>
      <c r="H18" s="210"/>
      <c r="I18" s="125">
        <v>8</v>
      </c>
      <c r="J18" s="125">
        <v>4</v>
      </c>
    </row>
    <row r="19" spans="2:10" x14ac:dyDescent="0.3">
      <c r="B19" s="119" t="s">
        <v>153</v>
      </c>
      <c r="C19" s="174" t="s">
        <v>154</v>
      </c>
      <c r="D19" s="175"/>
      <c r="E19" s="175"/>
      <c r="F19" s="176"/>
      <c r="G19" s="187" t="s">
        <v>155</v>
      </c>
      <c r="H19" s="188"/>
      <c r="I19" s="126">
        <v>4</v>
      </c>
      <c r="J19" s="126">
        <v>2</v>
      </c>
    </row>
    <row r="20" spans="2:10" x14ac:dyDescent="0.3">
      <c r="B20" s="119" t="s">
        <v>156</v>
      </c>
      <c r="C20" s="174" t="s">
        <v>157</v>
      </c>
      <c r="D20" s="175"/>
      <c r="E20" s="175"/>
      <c r="F20" s="176"/>
      <c r="G20" s="187" t="s">
        <v>158</v>
      </c>
      <c r="H20" s="188"/>
      <c r="I20" s="126">
        <v>8</v>
      </c>
      <c r="J20" s="126">
        <v>3</v>
      </c>
    </row>
    <row r="21" spans="2:10" x14ac:dyDescent="0.3">
      <c r="B21" s="119" t="s">
        <v>159</v>
      </c>
      <c r="C21" s="174" t="s">
        <v>160</v>
      </c>
      <c r="D21" s="175"/>
      <c r="E21" s="175"/>
      <c r="F21" s="176"/>
      <c r="G21" s="187" t="s">
        <v>161</v>
      </c>
      <c r="H21" s="188"/>
      <c r="I21" s="126">
        <v>2</v>
      </c>
      <c r="J21" s="126">
        <v>2</v>
      </c>
    </row>
    <row r="22" spans="2:10" x14ac:dyDescent="0.3">
      <c r="B22" s="119" t="s">
        <v>162</v>
      </c>
      <c r="C22" s="174" t="s">
        <v>163</v>
      </c>
      <c r="D22" s="175"/>
      <c r="E22" s="175"/>
      <c r="F22" s="176"/>
      <c r="G22" s="187" t="s">
        <v>164</v>
      </c>
      <c r="H22" s="188"/>
      <c r="I22" s="126">
        <v>16</v>
      </c>
      <c r="J22" s="126">
        <v>3</v>
      </c>
    </row>
    <row r="23" spans="2:10" x14ac:dyDescent="0.3">
      <c r="B23" s="119" t="s">
        <v>165</v>
      </c>
      <c r="C23" s="199" t="s">
        <v>166</v>
      </c>
      <c r="D23" s="200"/>
      <c r="E23" s="200"/>
      <c r="F23" s="201"/>
      <c r="G23" s="202" t="s">
        <v>167</v>
      </c>
      <c r="H23" s="203"/>
      <c r="I23" s="126">
        <v>2</v>
      </c>
      <c r="J23" s="126">
        <v>2</v>
      </c>
    </row>
    <row r="24" spans="2:10" x14ac:dyDescent="0.3">
      <c r="B24" s="119" t="s">
        <v>168</v>
      </c>
      <c r="C24" s="174" t="s">
        <v>169</v>
      </c>
      <c r="D24" s="175"/>
      <c r="E24" s="175"/>
      <c r="F24" s="176"/>
      <c r="G24" s="187" t="s">
        <v>170</v>
      </c>
      <c r="H24" s="188"/>
      <c r="I24" s="126">
        <v>4</v>
      </c>
      <c r="J24" s="126">
        <v>2</v>
      </c>
    </row>
    <row r="25" spans="2:10" x14ac:dyDescent="0.3">
      <c r="B25" s="119" t="s">
        <v>171</v>
      </c>
      <c r="C25" s="174" t="s">
        <v>172</v>
      </c>
      <c r="D25" s="175"/>
      <c r="E25" s="175"/>
      <c r="F25" s="176"/>
      <c r="G25" s="187" t="s">
        <v>173</v>
      </c>
      <c r="H25" s="188"/>
      <c r="I25" s="126">
        <v>16</v>
      </c>
      <c r="J25" s="126">
        <v>8</v>
      </c>
    </row>
    <row r="26" spans="2:10" ht="15" thickBot="1" x14ac:dyDescent="0.35">
      <c r="B26" s="120" t="s">
        <v>174</v>
      </c>
      <c r="C26" s="184" t="s">
        <v>175</v>
      </c>
      <c r="D26" s="185"/>
      <c r="E26" s="185"/>
      <c r="F26" s="186"/>
      <c r="G26" s="187" t="s">
        <v>173</v>
      </c>
      <c r="H26" s="188"/>
      <c r="I26" s="127">
        <v>4</v>
      </c>
      <c r="J26" s="127">
        <v>8</v>
      </c>
    </row>
    <row r="27" spans="2:10" s="112" customFormat="1" ht="15" thickBot="1" x14ac:dyDescent="0.35">
      <c r="B27" s="117" t="s">
        <v>176</v>
      </c>
      <c r="C27" s="189" t="s">
        <v>177</v>
      </c>
      <c r="D27" s="190"/>
      <c r="E27" s="190"/>
      <c r="F27" s="191"/>
      <c r="G27" s="192"/>
      <c r="H27" s="193"/>
      <c r="I27" s="113"/>
      <c r="J27" s="113"/>
    </row>
    <row r="28" spans="2:10" x14ac:dyDescent="0.3">
      <c r="B28" s="122" t="s">
        <v>178</v>
      </c>
      <c r="C28" s="194" t="s">
        <v>179</v>
      </c>
      <c r="D28" s="195"/>
      <c r="E28" s="195"/>
      <c r="F28" s="196"/>
      <c r="G28" s="197" t="s">
        <v>180</v>
      </c>
      <c r="H28" s="198"/>
      <c r="I28" s="129">
        <v>16</v>
      </c>
      <c r="J28" s="129">
        <v>6</v>
      </c>
    </row>
    <row r="29" spans="2:10" x14ac:dyDescent="0.3">
      <c r="B29" s="119" t="s">
        <v>181</v>
      </c>
      <c r="C29" s="174" t="s">
        <v>182</v>
      </c>
      <c r="D29" s="175"/>
      <c r="E29" s="175"/>
      <c r="F29" s="176"/>
      <c r="G29" s="177" t="s">
        <v>183</v>
      </c>
      <c r="H29" s="178"/>
      <c r="I29" s="126">
        <v>16</v>
      </c>
      <c r="J29" s="126">
        <v>2</v>
      </c>
    </row>
    <row r="30" spans="2:10" ht="15" thickBot="1" x14ac:dyDescent="0.35">
      <c r="B30" s="121" t="s">
        <v>184</v>
      </c>
      <c r="C30" s="179" t="s">
        <v>185</v>
      </c>
      <c r="D30" s="180"/>
      <c r="E30" s="180"/>
      <c r="F30" s="181"/>
      <c r="G30" s="182" t="s">
        <v>186</v>
      </c>
      <c r="H30" s="183"/>
      <c r="I30" s="128">
        <v>8</v>
      </c>
      <c r="J30" s="128">
        <v>1</v>
      </c>
    </row>
    <row r="34" spans="6:9" x14ac:dyDescent="0.3">
      <c r="F34" t="s">
        <v>108</v>
      </c>
      <c r="G34"/>
      <c r="H34"/>
      <c r="I34" t="s">
        <v>109</v>
      </c>
    </row>
  </sheetData>
  <mergeCells count="58">
    <mergeCell ref="C2:F2"/>
    <mergeCell ref="G2:H2"/>
    <mergeCell ref="C3:F3"/>
    <mergeCell ref="G3:H3"/>
    <mergeCell ref="C4:F4"/>
    <mergeCell ref="G4:H4"/>
    <mergeCell ref="C5:F5"/>
    <mergeCell ref="G5:H5"/>
    <mergeCell ref="C6:F6"/>
    <mergeCell ref="G6:H6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9:F29"/>
    <mergeCell ref="G29:H29"/>
    <mergeCell ref="C30:F30"/>
    <mergeCell ref="G30:H30"/>
    <mergeCell ref="C26:F26"/>
    <mergeCell ref="G26:H26"/>
    <mergeCell ref="C27:F27"/>
    <mergeCell ref="G27:H27"/>
    <mergeCell ref="C28:F28"/>
    <mergeCell ref="G28:H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A4BE-22CB-46AE-8FC1-829C0156081D}">
  <dimension ref="C1:AZ55"/>
  <sheetViews>
    <sheetView zoomScale="40" zoomScaleNormal="40" workbookViewId="0">
      <selection activeCell="AY32" sqref="AY32"/>
    </sheetView>
  </sheetViews>
  <sheetFormatPr defaultColWidth="9.109375" defaultRowHeight="15.6" x14ac:dyDescent="0.3"/>
  <cols>
    <col min="1" max="45" width="5.6640625" style="1" customWidth="1"/>
    <col min="46" max="46" width="12.109375" style="1" customWidth="1"/>
    <col min="47" max="48" width="5.6640625" style="1" customWidth="1"/>
    <col min="49" max="49" width="5.88671875" style="1" customWidth="1"/>
    <col min="50" max="50" width="15.33203125" style="1" customWidth="1"/>
    <col min="51" max="51" width="16" style="1" customWidth="1"/>
    <col min="52" max="52" width="8.109375" style="1" customWidth="1"/>
    <col min="53" max="53" width="5.6640625" style="1" customWidth="1"/>
    <col min="54" max="16384" width="9.109375" style="1"/>
  </cols>
  <sheetData>
    <row r="1" spans="3:52" ht="24.75" customHeight="1" x14ac:dyDescent="0.3"/>
    <row r="2" spans="3:52" ht="24.75" customHeight="1" x14ac:dyDescent="0.3"/>
    <row r="3" spans="3:52" ht="24.75" customHeight="1" x14ac:dyDescent="0.3">
      <c r="C3" s="228" t="s">
        <v>0</v>
      </c>
      <c r="D3" s="228"/>
      <c r="G3" s="231">
        <v>1.1000000000000001</v>
      </c>
      <c r="H3" s="231"/>
      <c r="K3" s="228" t="s">
        <v>1</v>
      </c>
      <c r="L3" s="228"/>
      <c r="T3" s="228" t="s">
        <v>2</v>
      </c>
      <c r="U3" s="228"/>
      <c r="X3" s="2"/>
      <c r="Y3" s="2"/>
    </row>
    <row r="4" spans="3:52" ht="24.75" customHeight="1" x14ac:dyDescent="0.3">
      <c r="C4" s="3">
        <v>0</v>
      </c>
      <c r="D4" s="4">
        <f>MIN(L4-G4,H8-F5)</f>
        <v>0</v>
      </c>
      <c r="G4" s="230">
        <v>8</v>
      </c>
      <c r="H4" s="230"/>
      <c r="K4" s="3">
        <f>MAX(G8+J6,C4+G4)</f>
        <v>12</v>
      </c>
      <c r="L4" s="4">
        <f>P8-N5</f>
        <v>12</v>
      </c>
      <c r="T4" s="3">
        <f>O8+R6</f>
        <v>30</v>
      </c>
      <c r="U4" s="4">
        <f>AC8</f>
        <v>34</v>
      </c>
      <c r="X4" s="3"/>
      <c r="Y4" s="5"/>
    </row>
    <row r="5" spans="3:52" ht="24.75" customHeight="1" x14ac:dyDescent="0.3">
      <c r="F5" s="6">
        <v>4</v>
      </c>
      <c r="I5" s="1">
        <v>2.1</v>
      </c>
      <c r="N5" s="6">
        <v>4</v>
      </c>
      <c r="R5" s="7">
        <v>3.2</v>
      </c>
      <c r="AA5" s="6"/>
    </row>
    <row r="6" spans="3:52" ht="24.75" customHeight="1" x14ac:dyDescent="0.3">
      <c r="E6" s="8">
        <v>1.2</v>
      </c>
      <c r="F6" s="2"/>
      <c r="G6" s="2"/>
      <c r="J6" s="9">
        <v>8</v>
      </c>
      <c r="L6" s="2"/>
      <c r="M6" s="10">
        <v>2.2000000000000002</v>
      </c>
      <c r="R6" s="17">
        <v>14</v>
      </c>
      <c r="W6" s="9"/>
    </row>
    <row r="7" spans="3:52" ht="24.75" customHeight="1" x14ac:dyDescent="0.3">
      <c r="F7" s="2"/>
      <c r="G7" s="228" t="s">
        <v>3</v>
      </c>
      <c r="H7" s="228"/>
      <c r="K7" s="231">
        <v>1.3</v>
      </c>
      <c r="L7" s="231"/>
      <c r="M7" s="2"/>
      <c r="O7" s="228" t="s">
        <v>4</v>
      </c>
      <c r="P7" s="228"/>
      <c r="R7" s="12"/>
      <c r="T7" s="2"/>
      <c r="U7" s="236">
        <v>3.1</v>
      </c>
      <c r="V7" s="236"/>
      <c r="X7" s="231"/>
      <c r="Y7" s="231"/>
      <c r="AB7" s="228" t="s">
        <v>8</v>
      </c>
      <c r="AC7" s="228"/>
    </row>
    <row r="8" spans="3:52" ht="24.75" customHeight="1" x14ac:dyDescent="0.3">
      <c r="G8" s="3">
        <f>C4+F5</f>
        <v>4</v>
      </c>
      <c r="H8" s="4">
        <f>MIN(P8-K8,L4-J6)</f>
        <v>4</v>
      </c>
      <c r="K8" s="230">
        <v>6</v>
      </c>
      <c r="L8" s="230"/>
      <c r="O8" s="3">
        <f>MAX(G8+K8,K4+N5)</f>
        <v>16</v>
      </c>
      <c r="P8" s="4">
        <f>MIN(U4-R6,AC8-U8,U16-R12,U12-S10)</f>
        <v>16</v>
      </c>
      <c r="R8" s="13"/>
      <c r="T8" s="3"/>
      <c r="U8" s="235">
        <v>18</v>
      </c>
      <c r="V8" s="235"/>
      <c r="X8" s="230"/>
      <c r="Y8" s="230"/>
      <c r="AB8" s="3">
        <f>MAX(T4,T12,T16,O8+U8)</f>
        <v>34</v>
      </c>
      <c r="AC8" s="4">
        <f>AG12-AE9</f>
        <v>34</v>
      </c>
    </row>
    <row r="9" spans="3:52" ht="24.75" customHeight="1" x14ac:dyDescent="0.3">
      <c r="W9" s="6"/>
      <c r="AE9" s="6">
        <v>16</v>
      </c>
    </row>
    <row r="10" spans="3:52" ht="24.75" customHeight="1" x14ac:dyDescent="0.3">
      <c r="I10" s="2"/>
      <c r="J10" s="2"/>
      <c r="R10" s="1">
        <v>3.3</v>
      </c>
      <c r="S10" s="108">
        <v>14</v>
      </c>
      <c r="V10" s="8"/>
      <c r="AA10" s="9"/>
      <c r="AD10" s="8">
        <v>3.5</v>
      </c>
    </row>
    <row r="11" spans="3:52" ht="24.75" customHeight="1" x14ac:dyDescent="0.3">
      <c r="I11" s="2"/>
      <c r="J11" s="2"/>
      <c r="K11" s="2"/>
      <c r="L11" s="2"/>
      <c r="T11" s="228" t="s">
        <v>97</v>
      </c>
      <c r="U11" s="228"/>
      <c r="X11" s="2"/>
      <c r="Y11" s="2"/>
      <c r="AF11" s="228" t="s">
        <v>5</v>
      </c>
      <c r="AG11" s="228"/>
    </row>
    <row r="12" spans="3:52" ht="24.75" customHeight="1" x14ac:dyDescent="0.3">
      <c r="K12" s="2"/>
      <c r="L12" s="2"/>
      <c r="R12" s="108">
        <v>14</v>
      </c>
      <c r="T12" s="3">
        <f>O8+S10</f>
        <v>30</v>
      </c>
      <c r="U12" s="4">
        <f>AC8</f>
        <v>34</v>
      </c>
      <c r="X12" s="3"/>
      <c r="Y12" s="5"/>
      <c r="AF12" s="3">
        <f>AB8+AE9</f>
        <v>50</v>
      </c>
      <c r="AG12" s="4">
        <f>AG20-AH15</f>
        <v>50</v>
      </c>
    </row>
    <row r="13" spans="3:52" ht="24.75" customHeight="1" x14ac:dyDescent="0.3">
      <c r="Q13" s="8">
        <v>3.4</v>
      </c>
      <c r="AW13" s="145"/>
      <c r="AX13" s="146"/>
      <c r="AY13" s="146"/>
      <c r="AZ13" s="146"/>
    </row>
    <row r="14" spans="3:52" ht="24.75" customHeight="1" x14ac:dyDescent="0.3">
      <c r="AB14" s="228" t="s">
        <v>7</v>
      </c>
      <c r="AC14" s="228"/>
      <c r="AW14" s="147"/>
      <c r="AX14" s="147"/>
      <c r="AY14" s="147"/>
      <c r="AZ14" s="147"/>
    </row>
    <row r="15" spans="3:52" ht="24.75" customHeight="1" x14ac:dyDescent="0.3">
      <c r="D15" s="233"/>
      <c r="E15" s="233"/>
      <c r="F15" s="233"/>
      <c r="G15" s="233"/>
      <c r="H15" s="233"/>
      <c r="I15" s="233"/>
      <c r="J15" s="233"/>
      <c r="K15" s="233"/>
      <c r="L15" s="2"/>
      <c r="M15" s="2"/>
      <c r="T15" s="228" t="s">
        <v>6</v>
      </c>
      <c r="U15" s="228"/>
      <c r="AB15" s="3">
        <f>AF20+AE17</f>
        <v>68</v>
      </c>
      <c r="AC15" s="4">
        <f>Y20-AA17</f>
        <v>68</v>
      </c>
      <c r="AG15" s="234">
        <v>3.6</v>
      </c>
      <c r="AH15" s="232">
        <v>14</v>
      </c>
      <c r="AW15" s="147"/>
      <c r="AX15" s="147"/>
      <c r="AY15" s="147"/>
      <c r="AZ15" s="147"/>
    </row>
    <row r="16" spans="3:52" ht="24.75" customHeight="1" x14ac:dyDescent="0.3">
      <c r="C16" s="144"/>
      <c r="D16" s="227"/>
      <c r="E16" s="227"/>
      <c r="F16" s="227"/>
      <c r="G16" s="227"/>
      <c r="H16" s="227"/>
      <c r="I16" s="227"/>
      <c r="J16" s="227"/>
      <c r="K16" s="227"/>
      <c r="L16" s="2"/>
      <c r="M16" s="2"/>
      <c r="T16" s="3">
        <f>O8+R12</f>
        <v>30</v>
      </c>
      <c r="U16" s="4">
        <f>AC8</f>
        <v>34</v>
      </c>
      <c r="Z16" s="1">
        <v>4.3</v>
      </c>
      <c r="AB16" s="2"/>
      <c r="AC16" s="2"/>
      <c r="AF16" s="2"/>
      <c r="AG16" s="234"/>
      <c r="AH16" s="232"/>
      <c r="AW16" s="147"/>
      <c r="AX16" s="147"/>
      <c r="AY16" s="147"/>
      <c r="AZ16" s="147"/>
    </row>
    <row r="17" spans="3:52" ht="24.75" customHeight="1" x14ac:dyDescent="0.3">
      <c r="C17" s="144"/>
      <c r="D17" s="227"/>
      <c r="E17" s="227"/>
      <c r="F17" s="227"/>
      <c r="G17" s="227"/>
      <c r="H17" s="227"/>
      <c r="I17" s="227"/>
      <c r="J17" s="227"/>
      <c r="K17" s="227"/>
      <c r="AA17" s="13">
        <v>8</v>
      </c>
      <c r="AD17" s="1">
        <v>4.2</v>
      </c>
      <c r="AE17" s="9">
        <v>4</v>
      </c>
      <c r="AF17" s="2"/>
      <c r="AG17" s="2"/>
      <c r="AW17" s="147"/>
      <c r="AX17" s="147"/>
      <c r="AY17" s="147"/>
      <c r="AZ17" s="147"/>
    </row>
    <row r="18" spans="3:52" ht="24.75" customHeight="1" x14ac:dyDescent="0.3">
      <c r="C18" s="144"/>
      <c r="D18" s="227"/>
      <c r="E18" s="227"/>
      <c r="F18" s="227"/>
      <c r="G18" s="227"/>
      <c r="H18" s="227"/>
      <c r="I18" s="227"/>
      <c r="J18" s="227"/>
      <c r="K18" s="227"/>
      <c r="AW18" s="147"/>
      <c r="AX18" s="147"/>
      <c r="AY18" s="147"/>
      <c r="AZ18" s="147"/>
    </row>
    <row r="19" spans="3:52" ht="24.75" customHeight="1" x14ac:dyDescent="0.3">
      <c r="C19" s="144"/>
      <c r="D19" s="227"/>
      <c r="E19" s="227"/>
      <c r="F19" s="227"/>
      <c r="G19" s="227"/>
      <c r="H19" s="227"/>
      <c r="I19" s="227"/>
      <c r="J19" s="227"/>
      <c r="K19" s="227"/>
      <c r="P19" s="2"/>
      <c r="Q19" s="2"/>
      <c r="X19" s="228" t="s">
        <v>9</v>
      </c>
      <c r="Y19" s="228"/>
      <c r="AB19" s="231">
        <v>4.0999999999999996</v>
      </c>
      <c r="AC19" s="231"/>
      <c r="AF19" s="228" t="s">
        <v>10</v>
      </c>
      <c r="AG19" s="228"/>
      <c r="AW19" s="147"/>
      <c r="AX19" s="147"/>
      <c r="AY19" s="147"/>
      <c r="AZ19" s="147"/>
    </row>
    <row r="20" spans="3:52" ht="24.75" customHeight="1" x14ac:dyDescent="0.3">
      <c r="C20" s="144"/>
      <c r="D20" s="227"/>
      <c r="E20" s="227"/>
      <c r="F20" s="227"/>
      <c r="G20" s="227"/>
      <c r="H20" s="227"/>
      <c r="I20" s="227"/>
      <c r="J20" s="227"/>
      <c r="K20" s="227"/>
      <c r="P20" s="2"/>
      <c r="Q20" s="2"/>
      <c r="X20" s="3">
        <f>MAX(AF20+AB20,AB15+AA17)</f>
        <v>76</v>
      </c>
      <c r="Y20" s="4">
        <f>U29-V24</f>
        <v>76</v>
      </c>
      <c r="AB20" s="230">
        <v>8</v>
      </c>
      <c r="AC20" s="230"/>
      <c r="AF20" s="3">
        <f>AF12+AH15</f>
        <v>64</v>
      </c>
      <c r="AG20" s="4">
        <f>MIN(AC15-AE17,Y20-AB20,AH27-AG23)</f>
        <v>64</v>
      </c>
      <c r="AW20" s="147"/>
      <c r="AX20" s="147"/>
      <c r="AY20" s="147"/>
      <c r="AZ20" s="147"/>
    </row>
    <row r="21" spans="3:52" ht="24.75" customHeight="1" x14ac:dyDescent="0.3">
      <c r="C21" s="144"/>
      <c r="D21" s="227"/>
      <c r="E21" s="227"/>
      <c r="F21" s="227"/>
      <c r="G21" s="227"/>
      <c r="H21" s="227"/>
      <c r="I21" s="227"/>
      <c r="J21" s="227"/>
      <c r="K21" s="227"/>
      <c r="AA21" s="6"/>
      <c r="AW21" s="147"/>
      <c r="AX21" s="147"/>
      <c r="AY21" s="147"/>
      <c r="AZ21" s="147"/>
    </row>
    <row r="22" spans="3:52" ht="24.75" customHeight="1" x14ac:dyDescent="0.3">
      <c r="C22" s="144"/>
      <c r="D22" s="227"/>
      <c r="E22" s="227"/>
      <c r="F22" s="227"/>
      <c r="G22" s="227"/>
      <c r="H22" s="227"/>
      <c r="I22" s="227"/>
      <c r="J22" s="227"/>
      <c r="K22" s="227"/>
      <c r="W22" s="9"/>
      <c r="Z22" s="8"/>
      <c r="AE22" s="9"/>
      <c r="AW22" s="147"/>
      <c r="AX22" s="147"/>
      <c r="AY22" s="147"/>
      <c r="AZ22" s="147"/>
    </row>
    <row r="23" spans="3:52" ht="24.75" customHeight="1" x14ac:dyDescent="0.3">
      <c r="C23" s="144"/>
      <c r="D23" s="227"/>
      <c r="E23" s="227"/>
      <c r="F23" s="227"/>
      <c r="G23" s="227"/>
      <c r="H23" s="227"/>
      <c r="I23" s="227"/>
      <c r="J23" s="227"/>
      <c r="K23" s="227"/>
      <c r="L23" s="2"/>
      <c r="M23" s="2"/>
      <c r="T23" s="2"/>
      <c r="U23" s="2"/>
      <c r="V23" s="14">
        <v>4.4000000000000004</v>
      </c>
      <c r="X23" s="228" t="s">
        <v>11</v>
      </c>
      <c r="Y23" s="228"/>
      <c r="AB23" s="2"/>
      <c r="AC23" s="2"/>
      <c r="AF23" s="1">
        <v>5.0999999999999996</v>
      </c>
      <c r="AG23" s="6">
        <f>16+16</f>
        <v>32</v>
      </c>
      <c r="AW23" s="147"/>
      <c r="AX23" s="147"/>
      <c r="AY23" s="147"/>
      <c r="AZ23" s="147"/>
    </row>
    <row r="24" spans="3:52" ht="24.75" customHeight="1" x14ac:dyDescent="0.3">
      <c r="C24" s="144"/>
      <c r="D24" s="227"/>
      <c r="E24" s="227"/>
      <c r="F24" s="227"/>
      <c r="G24" s="227"/>
      <c r="H24" s="227"/>
      <c r="I24" s="227"/>
      <c r="J24" s="227"/>
      <c r="K24" s="227"/>
      <c r="L24" s="2"/>
      <c r="M24" s="2"/>
      <c r="T24" s="3"/>
      <c r="U24" s="5"/>
      <c r="V24" s="11">
        <v>2</v>
      </c>
      <c r="X24" s="3">
        <f>T29+W26</f>
        <v>80</v>
      </c>
      <c r="Y24" s="4">
        <f>Y34</f>
        <v>94</v>
      </c>
      <c r="AB24" s="3"/>
      <c r="AC24" s="5"/>
      <c r="AG24" s="15"/>
      <c r="AH24" s="6"/>
      <c r="AW24" s="147"/>
      <c r="AX24" s="147"/>
      <c r="AY24" s="147"/>
      <c r="AZ24" s="147"/>
    </row>
    <row r="25" spans="3:52" ht="24.75" customHeight="1" x14ac:dyDescent="0.3">
      <c r="C25" s="144"/>
      <c r="D25" s="227"/>
      <c r="E25" s="227"/>
      <c r="F25" s="227"/>
      <c r="G25" s="227"/>
      <c r="H25" s="227"/>
      <c r="I25" s="227"/>
      <c r="J25" s="227"/>
      <c r="K25" s="227"/>
      <c r="AW25" s="147"/>
      <c r="AX25" s="147"/>
      <c r="AY25" s="147"/>
      <c r="AZ25" s="147"/>
    </row>
    <row r="26" spans="3:52" ht="24.75" customHeight="1" x14ac:dyDescent="0.3">
      <c r="C26" s="144"/>
      <c r="D26" s="227"/>
      <c r="E26" s="227"/>
      <c r="F26" s="227"/>
      <c r="G26" s="227"/>
      <c r="H26" s="227"/>
      <c r="I26" s="227"/>
      <c r="J26" s="227"/>
      <c r="K26" s="227"/>
      <c r="V26" s="16">
        <v>4.5999999999999996</v>
      </c>
      <c r="W26" s="6">
        <v>2</v>
      </c>
      <c r="AA26" s="9"/>
      <c r="AG26" s="228" t="s">
        <v>12</v>
      </c>
      <c r="AH26" s="228"/>
      <c r="AW26" s="147"/>
      <c r="AX26" s="147"/>
      <c r="AY26" s="147"/>
      <c r="AZ26" s="147"/>
    </row>
    <row r="27" spans="3:52" ht="24.75" customHeight="1" x14ac:dyDescent="0.3">
      <c r="C27" s="144"/>
      <c r="D27" s="227"/>
      <c r="E27" s="227"/>
      <c r="F27" s="227"/>
      <c r="G27" s="227"/>
      <c r="H27" s="227"/>
      <c r="I27" s="227"/>
      <c r="J27" s="227"/>
      <c r="K27" s="227"/>
      <c r="AE27" s="7">
        <v>5.2</v>
      </c>
      <c r="AG27" s="3">
        <f>MAX(AF20+AG23,AB29+AE28)</f>
        <v>150</v>
      </c>
      <c r="AH27" s="4">
        <f>AH34-AI30</f>
        <v>150</v>
      </c>
      <c r="AW27" s="147"/>
      <c r="AX27" s="147"/>
      <c r="AY27" s="147"/>
      <c r="AZ27" s="147"/>
    </row>
    <row r="28" spans="3:52" ht="24.75" customHeight="1" x14ac:dyDescent="0.3">
      <c r="C28" s="144"/>
      <c r="D28" s="227"/>
      <c r="E28" s="227"/>
      <c r="F28" s="227"/>
      <c r="G28" s="227"/>
      <c r="H28" s="227"/>
      <c r="I28" s="227"/>
      <c r="J28" s="227"/>
      <c r="K28" s="227"/>
      <c r="T28" s="228" t="s">
        <v>13</v>
      </c>
      <c r="U28" s="228"/>
      <c r="X28" s="17"/>
      <c r="Y28" s="6">
        <v>0</v>
      </c>
      <c r="AB28" s="228" t="s">
        <v>14</v>
      </c>
      <c r="AC28" s="228"/>
      <c r="AE28" s="11">
        <v>16</v>
      </c>
      <c r="AW28" s="147"/>
      <c r="AX28" s="147"/>
      <c r="AY28" s="147"/>
      <c r="AZ28" s="147"/>
    </row>
    <row r="29" spans="3:52" ht="24.75" customHeight="1" x14ac:dyDescent="0.3">
      <c r="C29" s="144"/>
      <c r="D29" s="227"/>
      <c r="E29" s="227"/>
      <c r="F29" s="227"/>
      <c r="G29" s="227"/>
      <c r="H29" s="227"/>
      <c r="I29" s="227"/>
      <c r="J29" s="227"/>
      <c r="K29" s="227"/>
      <c r="T29" s="3">
        <f>X20+V24</f>
        <v>78</v>
      </c>
      <c r="U29" s="4">
        <f>MIN(Y24-W26,Y34-W31,U38-U33)</f>
        <v>78</v>
      </c>
      <c r="X29" s="230"/>
      <c r="Y29" s="230"/>
      <c r="AB29" s="3">
        <f>MAX(X34+AA32,AB38)</f>
        <v>134</v>
      </c>
      <c r="AC29" s="4">
        <f>AH27-AE28</f>
        <v>134</v>
      </c>
      <c r="AW29" s="147"/>
      <c r="AX29" s="147"/>
      <c r="AY29" s="147"/>
      <c r="AZ29" s="147"/>
    </row>
    <row r="30" spans="3:52" ht="24.75" customHeight="1" x14ac:dyDescent="0.3">
      <c r="C30" s="144"/>
      <c r="D30" s="227"/>
      <c r="E30" s="227"/>
      <c r="F30" s="227"/>
      <c r="G30" s="227"/>
      <c r="H30" s="227"/>
      <c r="I30" s="227"/>
      <c r="J30" s="227"/>
      <c r="K30" s="227"/>
      <c r="AH30" s="1">
        <v>5.3</v>
      </c>
      <c r="AI30" s="6">
        <v>8</v>
      </c>
      <c r="AW30" s="147"/>
      <c r="AX30" s="147"/>
      <c r="AY30" s="147"/>
      <c r="AZ30" s="147"/>
    </row>
    <row r="31" spans="3:52" ht="24.75" customHeight="1" x14ac:dyDescent="0.3">
      <c r="C31" s="144"/>
      <c r="D31" s="227"/>
      <c r="E31" s="227"/>
      <c r="F31" s="227"/>
      <c r="G31" s="227"/>
      <c r="H31" s="227"/>
      <c r="I31" s="227"/>
      <c r="J31" s="227"/>
      <c r="K31" s="227"/>
      <c r="V31" s="1">
        <v>4.7</v>
      </c>
      <c r="W31" s="9">
        <v>4</v>
      </c>
      <c r="Z31" s="12">
        <v>4.8</v>
      </c>
      <c r="AW31" s="147"/>
      <c r="AX31" s="147"/>
      <c r="AY31" s="147"/>
      <c r="AZ31" s="147"/>
    </row>
    <row r="32" spans="3:52" ht="24.75" customHeight="1" x14ac:dyDescent="0.3">
      <c r="C32" s="144"/>
      <c r="D32" s="227"/>
      <c r="E32" s="227"/>
      <c r="F32" s="227"/>
      <c r="G32" s="227"/>
      <c r="H32" s="227"/>
      <c r="I32" s="227"/>
      <c r="J32" s="227"/>
      <c r="K32" s="227"/>
      <c r="AA32" s="9">
        <v>40</v>
      </c>
      <c r="AW32" s="147"/>
      <c r="AX32" s="147"/>
      <c r="AY32" s="147"/>
      <c r="AZ32" s="147"/>
    </row>
    <row r="33" spans="3:52" ht="24.75" customHeight="1" x14ac:dyDescent="0.3">
      <c r="C33" s="144"/>
      <c r="D33" s="227"/>
      <c r="E33" s="227"/>
      <c r="F33" s="227"/>
      <c r="G33" s="227"/>
      <c r="H33" s="227"/>
      <c r="I33" s="227"/>
      <c r="J33" s="227"/>
      <c r="K33" s="227"/>
      <c r="T33" s="1">
        <v>4.5</v>
      </c>
      <c r="U33" s="6">
        <v>16</v>
      </c>
      <c r="X33" s="228" t="s">
        <v>15</v>
      </c>
      <c r="Y33" s="228"/>
      <c r="AB33" s="2"/>
      <c r="AC33" s="5">
        <v>0</v>
      </c>
      <c r="AG33" s="228" t="s">
        <v>16</v>
      </c>
      <c r="AH33" s="228"/>
      <c r="AW33" s="147"/>
      <c r="AX33" s="147"/>
      <c r="AY33" s="147"/>
      <c r="AZ33" s="147"/>
    </row>
    <row r="34" spans="3:52" ht="24.75" customHeight="1" x14ac:dyDescent="0.3">
      <c r="C34" s="144"/>
      <c r="D34" s="227"/>
      <c r="E34" s="227"/>
      <c r="F34" s="227"/>
      <c r="G34" s="227"/>
      <c r="H34" s="227"/>
      <c r="I34" s="227"/>
      <c r="J34" s="227"/>
      <c r="K34" s="227"/>
      <c r="O34" s="229"/>
      <c r="P34" s="229"/>
      <c r="Q34" s="229"/>
      <c r="R34" s="18"/>
      <c r="X34" s="3">
        <f>MAX(T38,T29+W31,X24)</f>
        <v>94</v>
      </c>
      <c r="Y34" s="4">
        <f>MIN(AC29-AA32,AC38-AA35)</f>
        <v>94</v>
      </c>
      <c r="AB34" s="3"/>
      <c r="AC34" s="5"/>
      <c r="AG34" s="3">
        <f>AG27+AI30</f>
        <v>158</v>
      </c>
      <c r="AH34" s="4">
        <f>AG34</f>
        <v>158</v>
      </c>
      <c r="AT34" s="1">
        <f>19*8</f>
        <v>152</v>
      </c>
      <c r="AW34" s="147"/>
      <c r="AX34" s="147"/>
      <c r="AY34" s="147"/>
      <c r="AZ34" s="147"/>
    </row>
    <row r="35" spans="3:52" ht="24.75" customHeight="1" x14ac:dyDescent="0.3">
      <c r="C35" s="144"/>
      <c r="D35" s="227"/>
      <c r="E35" s="227"/>
      <c r="F35" s="227"/>
      <c r="G35" s="227"/>
      <c r="H35" s="227"/>
      <c r="I35" s="227"/>
      <c r="J35" s="227"/>
      <c r="K35" s="227"/>
      <c r="O35" s="229"/>
      <c r="P35" s="229"/>
      <c r="Q35" s="229"/>
      <c r="R35" s="19"/>
      <c r="AA35" s="6">
        <v>28</v>
      </c>
      <c r="AW35" s="147"/>
      <c r="AX35" s="147"/>
      <c r="AY35" s="147"/>
      <c r="AZ35" s="147"/>
    </row>
    <row r="36" spans="3:52" ht="24.75" customHeight="1" x14ac:dyDescent="0.3">
      <c r="C36" s="144"/>
      <c r="D36" s="227"/>
      <c r="E36" s="227"/>
      <c r="F36" s="227"/>
      <c r="G36" s="227"/>
      <c r="H36" s="227"/>
      <c r="I36" s="227"/>
      <c r="J36" s="227"/>
      <c r="K36" s="227"/>
      <c r="W36" s="9">
        <v>0</v>
      </c>
      <c r="Z36" s="8">
        <v>4.9000000000000004</v>
      </c>
      <c r="AW36" s="147"/>
      <c r="AX36" s="147"/>
      <c r="AY36" s="147"/>
      <c r="AZ36" s="147"/>
    </row>
    <row r="37" spans="3:52" ht="24.75" customHeight="1" x14ac:dyDescent="0.3">
      <c r="C37" s="144"/>
      <c r="D37" s="227"/>
      <c r="E37" s="227"/>
      <c r="F37" s="227"/>
      <c r="G37" s="227"/>
      <c r="H37" s="227"/>
      <c r="I37" s="227"/>
      <c r="J37" s="227"/>
      <c r="K37" s="227"/>
      <c r="T37" s="228" t="s">
        <v>17</v>
      </c>
      <c r="U37" s="228"/>
      <c r="AB37" s="228" t="s">
        <v>18</v>
      </c>
      <c r="AC37" s="228"/>
    </row>
    <row r="38" spans="3:52" ht="24.75" customHeight="1" x14ac:dyDescent="0.3">
      <c r="C38" s="144"/>
      <c r="D38" s="227"/>
      <c r="E38" s="227"/>
      <c r="F38" s="227"/>
      <c r="G38" s="227"/>
      <c r="H38" s="227"/>
      <c r="I38" s="227"/>
      <c r="J38" s="227"/>
      <c r="K38" s="227"/>
      <c r="T38" s="3">
        <f>T29+U33</f>
        <v>94</v>
      </c>
      <c r="U38" s="4">
        <f>Y34</f>
        <v>94</v>
      </c>
      <c r="AB38" s="3">
        <f>X34+AA35</f>
        <v>122</v>
      </c>
      <c r="AC38" s="4">
        <f>AC29</f>
        <v>134</v>
      </c>
    </row>
    <row r="39" spans="3:52" ht="24.75" customHeight="1" x14ac:dyDescent="0.3">
      <c r="AB39" s="3"/>
      <c r="AC39" s="5"/>
    </row>
    <row r="40" spans="3:52" ht="24.75" customHeight="1" x14ac:dyDescent="0.3"/>
    <row r="41" spans="3:52" ht="24.75" customHeight="1" x14ac:dyDescent="0.3"/>
    <row r="42" spans="3:52" ht="24.75" customHeight="1" x14ac:dyDescent="0.3"/>
    <row r="43" spans="3:52" ht="24.75" customHeight="1" x14ac:dyDescent="0.3"/>
    <row r="44" spans="3:52" ht="24.75" customHeight="1" x14ac:dyDescent="0.3"/>
    <row r="45" spans="3:52" ht="24.75" customHeight="1" x14ac:dyDescent="0.3"/>
    <row r="46" spans="3:52" ht="24.75" customHeight="1" x14ac:dyDescent="0.3"/>
    <row r="47" spans="3:52" ht="24.75" customHeight="1" x14ac:dyDescent="0.3"/>
    <row r="48" spans="3:52" ht="24.75" customHeight="1" x14ac:dyDescent="0.3"/>
    <row r="49" ht="24.75" customHeight="1" x14ac:dyDescent="0.3"/>
    <row r="50" ht="24.75" customHeight="1" x14ac:dyDescent="0.3"/>
    <row r="51" ht="24.75" customHeight="1" x14ac:dyDescent="0.3"/>
    <row r="52" ht="24.75" customHeight="1" x14ac:dyDescent="0.3"/>
    <row r="53" ht="24.75" customHeight="1" x14ac:dyDescent="0.3"/>
    <row r="54" ht="24.75" customHeight="1" x14ac:dyDescent="0.3"/>
    <row r="55" ht="24.75" customHeight="1" x14ac:dyDescent="0.3"/>
  </sheetData>
  <mergeCells count="131">
    <mergeCell ref="C3:D3"/>
    <mergeCell ref="G3:H3"/>
    <mergeCell ref="K3:L3"/>
    <mergeCell ref="T3:U3"/>
    <mergeCell ref="G4:H4"/>
    <mergeCell ref="G7:H7"/>
    <mergeCell ref="K7:L7"/>
    <mergeCell ref="O7:P7"/>
    <mergeCell ref="U7:V7"/>
    <mergeCell ref="AF11:AG11"/>
    <mergeCell ref="AB14:AC14"/>
    <mergeCell ref="D15:E15"/>
    <mergeCell ref="F15:G15"/>
    <mergeCell ref="H15:I15"/>
    <mergeCell ref="J15:K15"/>
    <mergeCell ref="T15:U15"/>
    <mergeCell ref="AG15:AG16"/>
    <mergeCell ref="X7:Y7"/>
    <mergeCell ref="AB7:AC7"/>
    <mergeCell ref="K8:L8"/>
    <mergeCell ref="U8:V8"/>
    <mergeCell ref="X8:Y8"/>
    <mergeCell ref="T11:U11"/>
    <mergeCell ref="AH15:AH16"/>
    <mergeCell ref="D16:E16"/>
    <mergeCell ref="F16:G16"/>
    <mergeCell ref="H16:I16"/>
    <mergeCell ref="J16:K16"/>
    <mergeCell ref="D17:E17"/>
    <mergeCell ref="F17:G17"/>
    <mergeCell ref="H17:I17"/>
    <mergeCell ref="J17:K17"/>
    <mergeCell ref="X19:Y19"/>
    <mergeCell ref="AB19:AC19"/>
    <mergeCell ref="AF19:AG19"/>
    <mergeCell ref="D20:E20"/>
    <mergeCell ref="F20:G20"/>
    <mergeCell ref="H20:I20"/>
    <mergeCell ref="J20:K20"/>
    <mergeCell ref="AB20:AC20"/>
    <mergeCell ref="D18:E18"/>
    <mergeCell ref="F18:G18"/>
    <mergeCell ref="H18:I18"/>
    <mergeCell ref="J18:K18"/>
    <mergeCell ref="D19:E19"/>
    <mergeCell ref="F19:G19"/>
    <mergeCell ref="H19:I19"/>
    <mergeCell ref="J19:K19"/>
    <mergeCell ref="X23:Y23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AG26:AH26"/>
    <mergeCell ref="D27:E27"/>
    <mergeCell ref="F27:G27"/>
    <mergeCell ref="H27:I27"/>
    <mergeCell ref="J27:K27"/>
    <mergeCell ref="D28:E28"/>
    <mergeCell ref="F28:G28"/>
    <mergeCell ref="H28:I28"/>
    <mergeCell ref="J28:K28"/>
    <mergeCell ref="T28:U28"/>
    <mergeCell ref="D30:E30"/>
    <mergeCell ref="F30:G30"/>
    <mergeCell ref="H30:I30"/>
    <mergeCell ref="J30:K30"/>
    <mergeCell ref="D31:E31"/>
    <mergeCell ref="F31:G31"/>
    <mergeCell ref="H31:I31"/>
    <mergeCell ref="J31:K31"/>
    <mergeCell ref="AB28:AC28"/>
    <mergeCell ref="D29:E29"/>
    <mergeCell ref="F29:G29"/>
    <mergeCell ref="H29:I29"/>
    <mergeCell ref="J29:K29"/>
    <mergeCell ref="X29:Y29"/>
    <mergeCell ref="X33:Y33"/>
    <mergeCell ref="AG33:AH33"/>
    <mergeCell ref="D34:E34"/>
    <mergeCell ref="F34:G34"/>
    <mergeCell ref="H34:I34"/>
    <mergeCell ref="J34:K34"/>
    <mergeCell ref="O34:Q34"/>
    <mergeCell ref="D32:E32"/>
    <mergeCell ref="F32:G32"/>
    <mergeCell ref="H32:I32"/>
    <mergeCell ref="J32:K32"/>
    <mergeCell ref="D33:E33"/>
    <mergeCell ref="F33:G33"/>
    <mergeCell ref="H33:I33"/>
    <mergeCell ref="J33:K33"/>
    <mergeCell ref="AB37:AC37"/>
    <mergeCell ref="D35:E35"/>
    <mergeCell ref="F35:G35"/>
    <mergeCell ref="H35:I35"/>
    <mergeCell ref="J35:K35"/>
    <mergeCell ref="O35:Q35"/>
    <mergeCell ref="D36:E36"/>
    <mergeCell ref="F36:G36"/>
    <mergeCell ref="H36:I36"/>
    <mergeCell ref="J36:K36"/>
    <mergeCell ref="D38:E38"/>
    <mergeCell ref="F38:G38"/>
    <mergeCell ref="H38:I38"/>
    <mergeCell ref="J38:K38"/>
    <mergeCell ref="D37:E37"/>
    <mergeCell ref="F37:G37"/>
    <mergeCell ref="H37:I37"/>
    <mergeCell ref="J37:K37"/>
    <mergeCell ref="T37:U3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9C8A4-B48E-4E9E-8E72-9876B8966797}">
  <dimension ref="A1:BL83"/>
  <sheetViews>
    <sheetView topLeftCell="A35" zoomScale="55" zoomScaleNormal="55" workbookViewId="0">
      <selection activeCell="K79" sqref="K79"/>
    </sheetView>
  </sheetViews>
  <sheetFormatPr defaultRowHeight="14.4" x14ac:dyDescent="0.3"/>
  <cols>
    <col min="1" max="1" width="6.77734375" bestFit="1" customWidth="1"/>
    <col min="2" max="59" width="5.44140625" customWidth="1"/>
    <col min="61" max="61" width="19.88671875" bestFit="1" customWidth="1"/>
    <col min="63" max="63" width="22.44140625" bestFit="1" customWidth="1"/>
  </cols>
  <sheetData>
    <row r="1" spans="1:64" ht="15" customHeight="1" thickBot="1" x14ac:dyDescent="0.35">
      <c r="B1" s="237" t="s">
        <v>33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</row>
    <row r="2" spans="1:64" ht="15" thickBot="1" x14ac:dyDescent="0.35">
      <c r="B2" s="74">
        <v>0</v>
      </c>
      <c r="C2" s="75">
        <v>1</v>
      </c>
      <c r="D2" s="75">
        <v>0</v>
      </c>
      <c r="E2" s="75">
        <v>1</v>
      </c>
      <c r="F2" s="75">
        <v>1</v>
      </c>
      <c r="G2" s="75">
        <v>1</v>
      </c>
      <c r="H2" s="75">
        <v>0</v>
      </c>
      <c r="I2" s="75">
        <v>0</v>
      </c>
      <c r="J2" s="75">
        <v>0</v>
      </c>
      <c r="K2" s="75">
        <v>0</v>
      </c>
      <c r="L2" s="75">
        <v>0</v>
      </c>
      <c r="M2" s="75">
        <v>0</v>
      </c>
      <c r="N2" s="75">
        <v>1</v>
      </c>
      <c r="O2" s="75">
        <v>1</v>
      </c>
      <c r="P2" s="75">
        <v>0</v>
      </c>
      <c r="Q2" s="75">
        <v>1</v>
      </c>
      <c r="R2" s="75">
        <v>1</v>
      </c>
      <c r="S2" s="75">
        <v>1</v>
      </c>
      <c r="T2" s="75">
        <v>1</v>
      </c>
      <c r="U2" s="75">
        <v>0</v>
      </c>
      <c r="V2" s="75">
        <v>1</v>
      </c>
      <c r="W2" s="75">
        <v>0</v>
      </c>
      <c r="X2" s="75">
        <v>0</v>
      </c>
      <c r="Y2" s="75">
        <v>1</v>
      </c>
      <c r="Z2" s="75">
        <v>0</v>
      </c>
      <c r="AA2" s="75">
        <v>0</v>
      </c>
      <c r="AB2" s="75">
        <v>0</v>
      </c>
      <c r="AC2" s="75">
        <v>1</v>
      </c>
      <c r="AD2" s="76">
        <v>1</v>
      </c>
      <c r="AE2" s="77">
        <v>0</v>
      </c>
      <c r="AF2" s="78">
        <v>0</v>
      </c>
      <c r="AG2" s="78">
        <v>0</v>
      </c>
      <c r="AH2" s="78">
        <v>0</v>
      </c>
      <c r="AI2" s="78">
        <v>0</v>
      </c>
      <c r="AJ2" s="78">
        <v>0</v>
      </c>
      <c r="AK2" s="78">
        <v>0</v>
      </c>
      <c r="AL2" s="78">
        <v>0</v>
      </c>
      <c r="AM2" s="78">
        <v>0</v>
      </c>
      <c r="AN2" s="78">
        <v>0</v>
      </c>
      <c r="AO2" s="78">
        <v>0</v>
      </c>
      <c r="AP2" s="78">
        <v>0</v>
      </c>
      <c r="AQ2" s="78">
        <v>0</v>
      </c>
      <c r="AR2" s="78">
        <v>0</v>
      </c>
      <c r="AS2" s="78">
        <v>0</v>
      </c>
      <c r="AT2" s="78">
        <v>0</v>
      </c>
      <c r="AU2" s="78">
        <v>0</v>
      </c>
      <c r="AV2" s="78">
        <v>0</v>
      </c>
      <c r="AW2" s="78">
        <v>0</v>
      </c>
      <c r="AX2" s="78">
        <v>0</v>
      </c>
      <c r="AY2" s="78">
        <v>0</v>
      </c>
      <c r="AZ2" s="78">
        <v>0</v>
      </c>
      <c r="BA2" s="78">
        <v>0</v>
      </c>
      <c r="BB2" s="78">
        <v>0</v>
      </c>
      <c r="BC2" s="78">
        <v>0</v>
      </c>
      <c r="BD2" s="78">
        <v>0</v>
      </c>
      <c r="BE2" s="78">
        <v>0</v>
      </c>
      <c r="BF2" s="78">
        <v>0</v>
      </c>
      <c r="BG2" s="79">
        <v>0</v>
      </c>
      <c r="BI2" s="107"/>
      <c r="BJ2" s="38"/>
      <c r="BK2" s="107"/>
      <c r="BL2" s="103"/>
    </row>
    <row r="3" spans="1:64" ht="15" thickBot="1" x14ac:dyDescent="0.35">
      <c r="B3" s="89" t="s">
        <v>99</v>
      </c>
      <c r="C3" s="90" t="s">
        <v>32</v>
      </c>
      <c r="D3" s="90" t="s">
        <v>31</v>
      </c>
      <c r="E3" s="90" t="s">
        <v>36</v>
      </c>
      <c r="F3" s="90" t="s">
        <v>37</v>
      </c>
      <c r="G3" s="90" t="s">
        <v>38</v>
      </c>
      <c r="H3" s="90" t="s">
        <v>39</v>
      </c>
      <c r="I3" s="90" t="s">
        <v>40</v>
      </c>
      <c r="J3" s="90" t="s">
        <v>29</v>
      </c>
      <c r="K3" s="90" t="s">
        <v>92</v>
      </c>
      <c r="L3" s="90" t="s">
        <v>93</v>
      </c>
      <c r="M3" s="90" t="s">
        <v>94</v>
      </c>
      <c r="N3" s="90" t="s">
        <v>28</v>
      </c>
      <c r="O3" s="90" t="s">
        <v>41</v>
      </c>
      <c r="P3" s="90" t="s">
        <v>42</v>
      </c>
      <c r="Q3" s="90" t="s">
        <v>43</v>
      </c>
      <c r="R3" s="90" t="s">
        <v>44</v>
      </c>
      <c r="S3" s="90" t="s">
        <v>45</v>
      </c>
      <c r="T3" s="90" t="s">
        <v>46</v>
      </c>
      <c r="U3" s="90" t="s">
        <v>47</v>
      </c>
      <c r="V3" s="90" t="s">
        <v>95</v>
      </c>
      <c r="W3" s="90" t="s">
        <v>96</v>
      </c>
      <c r="X3" s="90" t="s">
        <v>48</v>
      </c>
      <c r="Y3" s="90" t="s">
        <v>27</v>
      </c>
      <c r="Z3" s="90" t="s">
        <v>49</v>
      </c>
      <c r="AA3" s="90" t="s">
        <v>98</v>
      </c>
      <c r="AB3" s="90" t="s">
        <v>50</v>
      </c>
      <c r="AC3" s="90" t="s">
        <v>51</v>
      </c>
      <c r="AD3" s="90" t="s">
        <v>52</v>
      </c>
      <c r="AE3" s="77" t="s">
        <v>100</v>
      </c>
      <c r="AF3" s="78" t="s">
        <v>101</v>
      </c>
      <c r="AG3" s="78" t="s">
        <v>34</v>
      </c>
      <c r="AH3" s="78" t="s">
        <v>73</v>
      </c>
      <c r="AI3" s="78" t="s">
        <v>74</v>
      </c>
      <c r="AJ3" s="78" t="s">
        <v>75</v>
      </c>
      <c r="AK3" s="78" t="s">
        <v>76</v>
      </c>
      <c r="AL3" s="78" t="s">
        <v>77</v>
      </c>
      <c r="AM3" s="78" t="s">
        <v>35</v>
      </c>
      <c r="AN3" s="78" t="s">
        <v>92</v>
      </c>
      <c r="AO3" s="78" t="s">
        <v>93</v>
      </c>
      <c r="AP3" s="78" t="s">
        <v>94</v>
      </c>
      <c r="AQ3" s="78" t="s">
        <v>78</v>
      </c>
      <c r="AR3" s="78" t="s">
        <v>79</v>
      </c>
      <c r="AS3" s="78" t="s">
        <v>80</v>
      </c>
      <c r="AT3" s="78" t="s">
        <v>81</v>
      </c>
      <c r="AU3" s="78" t="s">
        <v>82</v>
      </c>
      <c r="AV3" s="78" t="s">
        <v>83</v>
      </c>
      <c r="AW3" s="78" t="s">
        <v>84</v>
      </c>
      <c r="AX3" s="78" t="s">
        <v>85</v>
      </c>
      <c r="AY3" s="78" t="s">
        <v>95</v>
      </c>
      <c r="AZ3" s="78" t="s">
        <v>96</v>
      </c>
      <c r="BA3" s="78" t="s">
        <v>86</v>
      </c>
      <c r="BB3" s="78" t="s">
        <v>87</v>
      </c>
      <c r="BC3" s="78" t="s">
        <v>88</v>
      </c>
      <c r="BD3" s="78" t="s">
        <v>98</v>
      </c>
      <c r="BE3" s="78" t="s">
        <v>89</v>
      </c>
      <c r="BF3" s="78" t="s">
        <v>90</v>
      </c>
      <c r="BG3" s="79" t="s">
        <v>91</v>
      </c>
      <c r="BI3" s="48" t="s">
        <v>26</v>
      </c>
      <c r="BJ3" s="38"/>
      <c r="BK3" s="48" t="s">
        <v>25</v>
      </c>
      <c r="BL3" s="103"/>
    </row>
    <row r="4" spans="1:64" x14ac:dyDescent="0.3">
      <c r="A4" s="81" t="s">
        <v>53</v>
      </c>
      <c r="B4" s="98">
        <v>1</v>
      </c>
      <c r="C4" s="98">
        <v>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82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4"/>
      <c r="BI4" s="60">
        <f>SUMPRODUCT($B$2:$BG$2,B4:BG4)</f>
        <v>1</v>
      </c>
      <c r="BJ4" s="38"/>
      <c r="BK4" s="60">
        <v>1</v>
      </c>
      <c r="BL4" s="103"/>
    </row>
    <row r="5" spans="1:64" x14ac:dyDescent="0.3">
      <c r="A5" s="85" t="s">
        <v>54</v>
      </c>
      <c r="B5" s="98"/>
      <c r="C5" s="98">
        <v>-1</v>
      </c>
      <c r="D5" s="98">
        <v>1</v>
      </c>
      <c r="E5" s="98">
        <v>1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86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87"/>
      <c r="BI5" s="53">
        <f>SUMPRODUCT($B$2:$BG$2,B5:BG5)</f>
        <v>0</v>
      </c>
      <c r="BJ5" s="38"/>
      <c r="BK5" s="53">
        <v>0</v>
      </c>
      <c r="BL5" s="103"/>
    </row>
    <row r="6" spans="1:64" x14ac:dyDescent="0.3">
      <c r="A6" s="85" t="s">
        <v>55</v>
      </c>
      <c r="B6" s="98">
        <v>-1</v>
      </c>
      <c r="C6" s="98"/>
      <c r="D6" s="98"/>
      <c r="E6" s="98">
        <v>-1</v>
      </c>
      <c r="F6" s="98">
        <v>1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86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87"/>
      <c r="BI6" s="53">
        <f>SUMPRODUCT($B$2:$BG$2,B6:BG6)</f>
        <v>0</v>
      </c>
      <c r="BJ6" s="38"/>
      <c r="BK6" s="53">
        <v>0</v>
      </c>
      <c r="BL6" s="103"/>
    </row>
    <row r="7" spans="1:64" x14ac:dyDescent="0.3">
      <c r="A7" s="85" t="s">
        <v>56</v>
      </c>
      <c r="B7" s="98"/>
      <c r="C7" s="98"/>
      <c r="D7" s="98">
        <v>-1</v>
      </c>
      <c r="E7" s="98"/>
      <c r="F7" s="98">
        <v>-1</v>
      </c>
      <c r="G7" s="98">
        <v>1</v>
      </c>
      <c r="H7" s="98">
        <v>1</v>
      </c>
      <c r="I7" s="98">
        <v>1</v>
      </c>
      <c r="J7" s="98">
        <v>1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86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87"/>
      <c r="BI7" s="53">
        <f t="shared" ref="BI7:BI22" si="0">SUMPRODUCT($B$2:$BG$2,B7:BG7)</f>
        <v>0</v>
      </c>
      <c r="BJ7" s="38"/>
      <c r="BK7" s="53">
        <v>0</v>
      </c>
      <c r="BL7" s="103"/>
    </row>
    <row r="8" spans="1:64" x14ac:dyDescent="0.3">
      <c r="A8" s="85" t="s">
        <v>57</v>
      </c>
      <c r="B8" s="98"/>
      <c r="C8" s="98"/>
      <c r="D8" s="98"/>
      <c r="E8" s="98"/>
      <c r="F8" s="98"/>
      <c r="G8" s="98"/>
      <c r="H8" s="98">
        <v>-1</v>
      </c>
      <c r="I8" s="98"/>
      <c r="J8" s="98"/>
      <c r="K8" s="98">
        <v>1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86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87"/>
      <c r="BI8" s="53">
        <f t="shared" si="0"/>
        <v>0</v>
      </c>
      <c r="BJ8" s="38"/>
      <c r="BK8" s="53">
        <v>0</v>
      </c>
      <c r="BL8" s="103"/>
    </row>
    <row r="9" spans="1:64" x14ac:dyDescent="0.3">
      <c r="A9" s="85" t="s">
        <v>58</v>
      </c>
      <c r="B9" s="98"/>
      <c r="C9" s="98"/>
      <c r="D9" s="98"/>
      <c r="E9" s="98"/>
      <c r="F9" s="98"/>
      <c r="G9" s="98"/>
      <c r="H9" s="98"/>
      <c r="I9" s="98">
        <v>-1</v>
      </c>
      <c r="J9" s="98"/>
      <c r="K9" s="98"/>
      <c r="L9" s="98">
        <v>1</v>
      </c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86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87"/>
      <c r="BI9" s="53">
        <f t="shared" si="0"/>
        <v>0</v>
      </c>
      <c r="BJ9" s="38"/>
      <c r="BK9" s="53">
        <v>0</v>
      </c>
      <c r="BL9" s="103"/>
    </row>
    <row r="10" spans="1:64" x14ac:dyDescent="0.3">
      <c r="A10" s="85" t="s">
        <v>59</v>
      </c>
      <c r="B10" s="98"/>
      <c r="C10" s="98"/>
      <c r="D10" s="98"/>
      <c r="E10" s="98"/>
      <c r="F10" s="98"/>
      <c r="G10" s="98"/>
      <c r="H10" s="98"/>
      <c r="I10" s="98"/>
      <c r="J10" s="98">
        <v>-1</v>
      </c>
      <c r="K10" s="98"/>
      <c r="L10" s="98"/>
      <c r="M10" s="98">
        <v>1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86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87"/>
      <c r="BI10" s="53">
        <f t="shared" si="0"/>
        <v>0</v>
      </c>
      <c r="BJ10" s="38"/>
      <c r="BK10" s="53">
        <v>0</v>
      </c>
      <c r="BL10" s="103"/>
    </row>
    <row r="11" spans="1:64" x14ac:dyDescent="0.3">
      <c r="A11" s="85" t="s">
        <v>60</v>
      </c>
      <c r="B11" s="98"/>
      <c r="C11" s="98"/>
      <c r="D11" s="98"/>
      <c r="E11" s="98"/>
      <c r="F11" s="98"/>
      <c r="G11" s="98">
        <v>-1</v>
      </c>
      <c r="H11" s="98"/>
      <c r="I11" s="98"/>
      <c r="J11" s="98"/>
      <c r="K11" s="98">
        <v>-1</v>
      </c>
      <c r="L11" s="98">
        <v>-1</v>
      </c>
      <c r="M11" s="98">
        <v>-1</v>
      </c>
      <c r="N11" s="98">
        <v>1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86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87"/>
      <c r="BI11" s="53">
        <f t="shared" si="0"/>
        <v>0</v>
      </c>
      <c r="BJ11" s="38"/>
      <c r="BK11" s="53">
        <v>0</v>
      </c>
      <c r="BL11" s="103"/>
    </row>
    <row r="12" spans="1:64" x14ac:dyDescent="0.3">
      <c r="A12" s="85" t="s">
        <v>61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>
        <v>-1</v>
      </c>
      <c r="O12" s="98">
        <v>1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86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87"/>
      <c r="BI12" s="53">
        <f t="shared" si="0"/>
        <v>0</v>
      </c>
      <c r="BJ12" s="38"/>
      <c r="BK12" s="53">
        <v>0</v>
      </c>
      <c r="BL12" s="103"/>
    </row>
    <row r="13" spans="1:64" x14ac:dyDescent="0.3">
      <c r="A13" s="85" t="s">
        <v>62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>
        <v>-1</v>
      </c>
      <c r="P13" s="98">
        <v>1</v>
      </c>
      <c r="Q13" s="98">
        <v>1</v>
      </c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>
        <v>1</v>
      </c>
      <c r="AC13" s="98"/>
      <c r="AD13" s="98"/>
      <c r="AE13" s="86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87"/>
      <c r="BI13" s="53">
        <f t="shared" si="0"/>
        <v>0</v>
      </c>
      <c r="BJ13" s="38"/>
      <c r="BK13" s="53">
        <v>0</v>
      </c>
      <c r="BL13" s="103"/>
    </row>
    <row r="14" spans="1:64" x14ac:dyDescent="0.3">
      <c r="A14" s="85" t="s">
        <v>63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>
        <v>-1</v>
      </c>
      <c r="R14" s="98">
        <v>1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86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87"/>
      <c r="BI14" s="53">
        <f t="shared" si="0"/>
        <v>0</v>
      </c>
      <c r="BJ14" s="38"/>
      <c r="BK14" s="53">
        <v>0</v>
      </c>
      <c r="BL14" s="103"/>
    </row>
    <row r="15" spans="1:64" x14ac:dyDescent="0.3">
      <c r="A15" s="85" t="s">
        <v>64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-1</v>
      </c>
      <c r="Q15" s="98"/>
      <c r="R15" s="98">
        <v>-1</v>
      </c>
      <c r="S15" s="98">
        <v>1</v>
      </c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86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87"/>
      <c r="BI15" s="53">
        <f t="shared" si="0"/>
        <v>0</v>
      </c>
      <c r="BJ15" s="38"/>
      <c r="BK15" s="53">
        <v>0</v>
      </c>
      <c r="BL15" s="103"/>
    </row>
    <row r="16" spans="1:64" x14ac:dyDescent="0.3">
      <c r="A16" s="85" t="s">
        <v>65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>
        <v>-1</v>
      </c>
      <c r="T16" s="98">
        <v>1</v>
      </c>
      <c r="U16" s="98">
        <v>1</v>
      </c>
      <c r="V16" s="98"/>
      <c r="W16" s="98"/>
      <c r="X16" s="98">
        <v>1</v>
      </c>
      <c r="Y16" s="98"/>
      <c r="Z16" s="98"/>
      <c r="AA16" s="98"/>
      <c r="AB16" s="98"/>
      <c r="AC16" s="98"/>
      <c r="AD16" s="98"/>
      <c r="AE16" s="86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87"/>
      <c r="BI16" s="53">
        <f t="shared" si="0"/>
        <v>0</v>
      </c>
      <c r="BJ16" s="38"/>
      <c r="BK16" s="53">
        <v>0</v>
      </c>
      <c r="BL16" s="103"/>
    </row>
    <row r="17" spans="1:64" x14ac:dyDescent="0.3">
      <c r="A17" s="85" t="s">
        <v>66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>
        <v>-1</v>
      </c>
      <c r="U17" s="98"/>
      <c r="V17" s="98">
        <v>1</v>
      </c>
      <c r="W17" s="98"/>
      <c r="X17" s="98"/>
      <c r="Y17" s="98"/>
      <c r="Z17" s="98"/>
      <c r="AA17" s="98"/>
      <c r="AB17" s="98"/>
      <c r="AC17" s="98"/>
      <c r="AD17" s="98"/>
      <c r="AE17" s="86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87"/>
      <c r="BI17" s="53">
        <f t="shared" si="0"/>
        <v>0</v>
      </c>
      <c r="BJ17" s="38"/>
      <c r="BK17" s="53">
        <v>0</v>
      </c>
      <c r="BL17" s="103"/>
    </row>
    <row r="18" spans="1:64" x14ac:dyDescent="0.3">
      <c r="A18" s="85" t="s">
        <v>67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-1</v>
      </c>
      <c r="V18" s="98"/>
      <c r="W18" s="98">
        <v>1</v>
      </c>
      <c r="X18" s="98"/>
      <c r="Y18" s="98"/>
      <c r="Z18" s="98"/>
      <c r="AA18" s="98"/>
      <c r="AB18" s="98"/>
      <c r="AC18" s="98"/>
      <c r="AD18" s="98"/>
      <c r="AE18" s="86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87"/>
      <c r="BI18" s="53">
        <f t="shared" si="0"/>
        <v>0</v>
      </c>
      <c r="BJ18" s="38"/>
      <c r="BK18" s="53">
        <v>0</v>
      </c>
      <c r="BL18" s="103"/>
    </row>
    <row r="19" spans="1:64" x14ac:dyDescent="0.3">
      <c r="A19" s="85" t="s">
        <v>68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>
        <v>-1</v>
      </c>
      <c r="W19" s="98">
        <v>-1</v>
      </c>
      <c r="X19" s="98">
        <v>-1</v>
      </c>
      <c r="Y19" s="98">
        <v>1</v>
      </c>
      <c r="Z19" s="98">
        <v>1</v>
      </c>
      <c r="AA19" s="98"/>
      <c r="AB19" s="98"/>
      <c r="AC19" s="98"/>
      <c r="AD19" s="98"/>
      <c r="AE19" s="86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87"/>
      <c r="BI19" s="53">
        <f t="shared" si="0"/>
        <v>0</v>
      </c>
      <c r="BJ19" s="38"/>
      <c r="BK19" s="53">
        <v>0</v>
      </c>
      <c r="BL19" s="103"/>
    </row>
    <row r="20" spans="1:64" x14ac:dyDescent="0.3">
      <c r="A20" s="85" t="s">
        <v>69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>
        <v>-1</v>
      </c>
      <c r="AA20" s="98">
        <v>1</v>
      </c>
      <c r="AB20" s="98"/>
      <c r="AC20" s="98"/>
      <c r="AD20" s="98"/>
      <c r="AE20" s="86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87"/>
      <c r="BI20" s="53">
        <f t="shared" si="0"/>
        <v>0</v>
      </c>
      <c r="BJ20" s="38"/>
      <c r="BK20" s="53">
        <v>0</v>
      </c>
      <c r="BL20" s="103"/>
    </row>
    <row r="21" spans="1:64" x14ac:dyDescent="0.3">
      <c r="A21" s="85" t="s">
        <v>70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>
        <v>-1</v>
      </c>
      <c r="Z21" s="98"/>
      <c r="AA21" s="98">
        <v>-1</v>
      </c>
      <c r="AB21" s="98"/>
      <c r="AC21" s="98">
        <v>1</v>
      </c>
      <c r="AD21" s="98"/>
      <c r="AE21" s="86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87"/>
      <c r="BI21" s="53">
        <f t="shared" si="0"/>
        <v>0</v>
      </c>
      <c r="BJ21" s="38"/>
      <c r="BK21" s="53">
        <v>0</v>
      </c>
      <c r="BL21" s="103"/>
    </row>
    <row r="22" spans="1:64" x14ac:dyDescent="0.3">
      <c r="A22" s="85" t="s">
        <v>71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>
        <v>-1</v>
      </c>
      <c r="AC22" s="98">
        <v>-1</v>
      </c>
      <c r="AD22" s="98">
        <v>1</v>
      </c>
      <c r="AE22" s="86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87"/>
      <c r="BI22" s="53">
        <f t="shared" si="0"/>
        <v>0</v>
      </c>
      <c r="BJ22" s="38"/>
      <c r="BK22" s="53">
        <v>0</v>
      </c>
      <c r="BL22" s="103"/>
    </row>
    <row r="23" spans="1:64" ht="15" thickBot="1" x14ac:dyDescent="0.35">
      <c r="A23" s="88" t="s">
        <v>72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>
        <v>1</v>
      </c>
      <c r="AE23" s="86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87"/>
      <c r="BI23" s="53">
        <f>SUMPRODUCT($B$2:$BG$2,B23:BG23)</f>
        <v>1</v>
      </c>
      <c r="BJ23" s="38"/>
      <c r="BK23" s="53">
        <v>1</v>
      </c>
      <c r="BL23" s="103"/>
    </row>
    <row r="24" spans="1:64" x14ac:dyDescent="0.3">
      <c r="A24" s="99"/>
      <c r="B24" s="82">
        <v>-1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83">
        <v>1</v>
      </c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4"/>
      <c r="BI24" s="60">
        <f>SUMPRODUCT($B$2:$BG$2,B24:BG24)</f>
        <v>0</v>
      </c>
      <c r="BJ24" s="38"/>
      <c r="BK24" s="60">
        <v>0</v>
      </c>
      <c r="BL24" s="103"/>
    </row>
    <row r="25" spans="1:64" x14ac:dyDescent="0.3">
      <c r="A25" s="100"/>
      <c r="B25" s="86"/>
      <c r="C25" s="98">
        <v>-1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87"/>
      <c r="AE25" s="98"/>
      <c r="AF25" s="98">
        <v>1</v>
      </c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87"/>
      <c r="BI25" s="53">
        <f>SUMPRODUCT($B$2:$BG$2,B25:BG25)</f>
        <v>-1</v>
      </c>
      <c r="BJ25" s="38"/>
      <c r="BK25" s="53">
        <v>0</v>
      </c>
      <c r="BL25" s="103"/>
    </row>
    <row r="26" spans="1:64" x14ac:dyDescent="0.3">
      <c r="A26" s="100"/>
      <c r="B26" s="86"/>
      <c r="C26" s="98"/>
      <c r="D26" s="98">
        <v>-1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7"/>
      <c r="AE26" s="98"/>
      <c r="AF26" s="98"/>
      <c r="AG26" s="98">
        <v>1</v>
      </c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87"/>
      <c r="BI26" s="53">
        <f t="shared" ref="BI26:BI51" si="1">SUMPRODUCT($B$2:$BG$2,B26:BG26)</f>
        <v>0</v>
      </c>
      <c r="BJ26" s="38"/>
      <c r="BK26" s="53">
        <v>0</v>
      </c>
      <c r="BL26" s="103"/>
    </row>
    <row r="27" spans="1:64" x14ac:dyDescent="0.3">
      <c r="A27" s="100"/>
      <c r="B27" s="86"/>
      <c r="C27" s="98"/>
      <c r="D27" s="98"/>
      <c r="E27" s="98">
        <v>-1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87"/>
      <c r="AE27" s="98"/>
      <c r="AF27" s="98"/>
      <c r="AG27" s="98"/>
      <c r="AH27" s="98">
        <v>1</v>
      </c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87"/>
      <c r="BI27" s="53">
        <f t="shared" si="1"/>
        <v>-1</v>
      </c>
      <c r="BJ27" s="38"/>
      <c r="BK27" s="53">
        <v>0</v>
      </c>
      <c r="BL27" s="103"/>
    </row>
    <row r="28" spans="1:64" x14ac:dyDescent="0.3">
      <c r="A28" s="100"/>
      <c r="B28" s="86"/>
      <c r="C28" s="98"/>
      <c r="D28" s="98"/>
      <c r="E28" s="98"/>
      <c r="F28" s="98">
        <v>-1</v>
      </c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87"/>
      <c r="AE28" s="98"/>
      <c r="AF28" s="98"/>
      <c r="AG28" s="98"/>
      <c r="AH28" s="98"/>
      <c r="AI28" s="98">
        <v>1</v>
      </c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87"/>
      <c r="BI28" s="53">
        <f t="shared" si="1"/>
        <v>-1</v>
      </c>
      <c r="BJ28" s="38"/>
      <c r="BK28" s="53">
        <v>0</v>
      </c>
      <c r="BL28" s="103"/>
    </row>
    <row r="29" spans="1:64" x14ac:dyDescent="0.3">
      <c r="A29" s="100"/>
      <c r="B29" s="86"/>
      <c r="C29" s="98"/>
      <c r="D29" s="98"/>
      <c r="E29" s="98"/>
      <c r="F29" s="98"/>
      <c r="G29" s="98">
        <v>-1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87"/>
      <c r="AE29" s="98"/>
      <c r="AF29" s="98"/>
      <c r="AG29" s="98"/>
      <c r="AH29" s="98"/>
      <c r="AI29" s="98"/>
      <c r="AJ29" s="98">
        <v>1</v>
      </c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87"/>
      <c r="BI29" s="53">
        <f t="shared" si="1"/>
        <v>-1</v>
      </c>
      <c r="BJ29" s="38"/>
      <c r="BK29" s="53">
        <v>0</v>
      </c>
      <c r="BL29" s="103"/>
    </row>
    <row r="30" spans="1:64" x14ac:dyDescent="0.3">
      <c r="A30" s="100"/>
      <c r="B30" s="86"/>
      <c r="C30" s="98"/>
      <c r="D30" s="98"/>
      <c r="E30" s="98"/>
      <c r="F30" s="98"/>
      <c r="G30" s="98"/>
      <c r="H30" s="98">
        <v>-1</v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87"/>
      <c r="AE30" s="98"/>
      <c r="AF30" s="98"/>
      <c r="AG30" s="98"/>
      <c r="AH30" s="98"/>
      <c r="AI30" s="98"/>
      <c r="AJ30" s="98"/>
      <c r="AK30" s="98">
        <v>1</v>
      </c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87"/>
      <c r="BI30" s="53">
        <f t="shared" si="1"/>
        <v>0</v>
      </c>
      <c r="BJ30" s="38"/>
      <c r="BK30" s="53">
        <v>0</v>
      </c>
      <c r="BL30" s="103"/>
    </row>
    <row r="31" spans="1:64" x14ac:dyDescent="0.3">
      <c r="A31" s="100"/>
      <c r="B31" s="86"/>
      <c r="C31" s="98"/>
      <c r="D31" s="98"/>
      <c r="E31" s="98"/>
      <c r="F31" s="98"/>
      <c r="G31" s="98"/>
      <c r="H31" s="98"/>
      <c r="I31" s="98">
        <v>-1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87"/>
      <c r="AE31" s="98"/>
      <c r="AF31" s="98"/>
      <c r="AG31" s="98"/>
      <c r="AH31" s="98"/>
      <c r="AI31" s="98"/>
      <c r="AJ31" s="98"/>
      <c r="AK31" s="98"/>
      <c r="AL31" s="98">
        <v>1</v>
      </c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87"/>
      <c r="BI31" s="53">
        <f t="shared" si="1"/>
        <v>0</v>
      </c>
      <c r="BJ31" s="38"/>
      <c r="BK31" s="53">
        <v>0</v>
      </c>
      <c r="BL31" s="103"/>
    </row>
    <row r="32" spans="1:64" x14ac:dyDescent="0.3">
      <c r="A32" s="100"/>
      <c r="B32" s="86"/>
      <c r="C32" s="98"/>
      <c r="D32" s="98"/>
      <c r="E32" s="98"/>
      <c r="F32" s="98"/>
      <c r="G32" s="98"/>
      <c r="H32" s="98"/>
      <c r="I32" s="98"/>
      <c r="J32" s="98">
        <v>-1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87"/>
      <c r="AE32" s="98"/>
      <c r="AF32" s="98"/>
      <c r="AG32" s="98"/>
      <c r="AH32" s="98"/>
      <c r="AI32" s="98"/>
      <c r="AJ32" s="98"/>
      <c r="AK32" s="98"/>
      <c r="AL32" s="98"/>
      <c r="AM32" s="98">
        <v>1</v>
      </c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87"/>
      <c r="BI32" s="53">
        <f t="shared" si="1"/>
        <v>0</v>
      </c>
      <c r="BJ32" s="38"/>
      <c r="BK32" s="53">
        <v>0</v>
      </c>
      <c r="BL32" s="103"/>
    </row>
    <row r="33" spans="1:64" x14ac:dyDescent="0.3">
      <c r="A33" s="100"/>
      <c r="B33" s="86"/>
      <c r="C33" s="98"/>
      <c r="D33" s="98"/>
      <c r="E33" s="98"/>
      <c r="F33" s="98"/>
      <c r="G33" s="98"/>
      <c r="H33" s="98"/>
      <c r="I33" s="98"/>
      <c r="J33" s="98"/>
      <c r="K33" s="98">
        <v>-1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87"/>
      <c r="AE33" s="98"/>
      <c r="AF33" s="98"/>
      <c r="AG33" s="98"/>
      <c r="AH33" s="98"/>
      <c r="AI33" s="98"/>
      <c r="AJ33" s="98"/>
      <c r="AK33" s="98"/>
      <c r="AL33" s="98"/>
      <c r="AM33" s="98"/>
      <c r="AN33" s="98">
        <v>1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87"/>
      <c r="BI33" s="53">
        <f t="shared" si="1"/>
        <v>0</v>
      </c>
      <c r="BJ33" s="38"/>
      <c r="BK33" s="53">
        <v>0</v>
      </c>
      <c r="BL33" s="106"/>
    </row>
    <row r="34" spans="1:64" x14ac:dyDescent="0.3">
      <c r="A34" s="100"/>
      <c r="B34" s="86"/>
      <c r="C34" s="98"/>
      <c r="D34" s="98"/>
      <c r="E34" s="98"/>
      <c r="F34" s="98"/>
      <c r="G34" s="98"/>
      <c r="H34" s="98"/>
      <c r="I34" s="98"/>
      <c r="J34" s="98"/>
      <c r="K34" s="98"/>
      <c r="L34" s="98">
        <v>-1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87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>
        <v>1</v>
      </c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87"/>
      <c r="BI34" s="53">
        <f t="shared" si="1"/>
        <v>0</v>
      </c>
      <c r="BJ34" s="38"/>
      <c r="BK34" s="53">
        <v>0</v>
      </c>
      <c r="BL34" s="103"/>
    </row>
    <row r="35" spans="1:64" x14ac:dyDescent="0.3">
      <c r="A35" s="100"/>
      <c r="B35" s="86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>
        <v>-1</v>
      </c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87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>
        <v>1</v>
      </c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87"/>
      <c r="BI35" s="53">
        <f t="shared" si="1"/>
        <v>0</v>
      </c>
      <c r="BJ35" s="38"/>
      <c r="BK35" s="53">
        <v>0</v>
      </c>
      <c r="BL35" s="103"/>
    </row>
    <row r="36" spans="1:64" x14ac:dyDescent="0.3">
      <c r="A36" s="100"/>
      <c r="B36" s="86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-1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87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>
        <v>1</v>
      </c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87"/>
      <c r="BI36" s="53">
        <f t="shared" si="1"/>
        <v>-1</v>
      </c>
      <c r="BJ36" s="103"/>
      <c r="BK36" s="53">
        <v>0</v>
      </c>
      <c r="BL36" s="103"/>
    </row>
    <row r="37" spans="1:64" x14ac:dyDescent="0.3">
      <c r="A37" s="100"/>
      <c r="B37" s="8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>
        <v>-1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87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>
        <v>1</v>
      </c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87"/>
      <c r="BI37" s="53">
        <f t="shared" si="1"/>
        <v>-1</v>
      </c>
      <c r="BK37" s="53">
        <v>0</v>
      </c>
    </row>
    <row r="38" spans="1:64" x14ac:dyDescent="0.3">
      <c r="A38" s="100"/>
      <c r="B38" s="86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>
        <v>-1</v>
      </c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87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>
        <v>1</v>
      </c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87"/>
      <c r="BI38" s="53">
        <f t="shared" si="1"/>
        <v>0</v>
      </c>
      <c r="BK38" s="53">
        <v>0</v>
      </c>
    </row>
    <row r="39" spans="1:64" x14ac:dyDescent="0.3">
      <c r="A39" s="100"/>
      <c r="B39" s="86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>
        <v>-1</v>
      </c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87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>
        <v>1</v>
      </c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87"/>
      <c r="BI39" s="53">
        <f t="shared" si="1"/>
        <v>-1</v>
      </c>
      <c r="BK39" s="53">
        <v>0</v>
      </c>
    </row>
    <row r="40" spans="1:64" x14ac:dyDescent="0.3">
      <c r="A40" s="100"/>
      <c r="B40" s="86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>
        <v>-1</v>
      </c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87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>
        <v>1</v>
      </c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87"/>
      <c r="BI40" s="53">
        <f t="shared" si="1"/>
        <v>-1</v>
      </c>
      <c r="BK40" s="53">
        <v>0</v>
      </c>
    </row>
    <row r="41" spans="1:64" x14ac:dyDescent="0.3">
      <c r="A41" s="100"/>
      <c r="B41" s="86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>
        <v>-1</v>
      </c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87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>
        <v>1</v>
      </c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87"/>
      <c r="BI41" s="53">
        <f t="shared" si="1"/>
        <v>-1</v>
      </c>
      <c r="BK41" s="53">
        <v>0</v>
      </c>
    </row>
    <row r="42" spans="1:64" x14ac:dyDescent="0.3">
      <c r="A42" s="100"/>
      <c r="B42" s="86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>
        <v>-1</v>
      </c>
      <c r="U42" s="98"/>
      <c r="V42" s="98"/>
      <c r="W42" s="98"/>
      <c r="X42" s="98"/>
      <c r="Y42" s="98"/>
      <c r="Z42" s="98"/>
      <c r="AA42" s="98"/>
      <c r="AB42" s="98"/>
      <c r="AC42" s="98"/>
      <c r="AD42" s="87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>
        <v>1</v>
      </c>
      <c r="AX42" s="98"/>
      <c r="AY42" s="98"/>
      <c r="AZ42" s="98"/>
      <c r="BA42" s="98"/>
      <c r="BB42" s="98"/>
      <c r="BC42" s="98"/>
      <c r="BD42" s="98"/>
      <c r="BE42" s="98"/>
      <c r="BF42" s="98"/>
      <c r="BG42" s="87"/>
      <c r="BI42" s="53">
        <f t="shared" si="1"/>
        <v>-1</v>
      </c>
      <c r="BK42" s="53">
        <v>0</v>
      </c>
    </row>
    <row r="43" spans="1:64" x14ac:dyDescent="0.3">
      <c r="A43" s="100"/>
      <c r="B43" s="86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>
        <v>-1</v>
      </c>
      <c r="V43" s="98"/>
      <c r="W43" s="98"/>
      <c r="X43" s="98"/>
      <c r="Y43" s="98"/>
      <c r="Z43" s="98"/>
      <c r="AA43" s="98"/>
      <c r="AB43" s="98"/>
      <c r="AC43" s="98"/>
      <c r="AD43" s="87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>
        <v>1</v>
      </c>
      <c r="AY43" s="98"/>
      <c r="AZ43" s="98"/>
      <c r="BA43" s="98"/>
      <c r="BB43" s="98"/>
      <c r="BC43" s="98"/>
      <c r="BD43" s="98"/>
      <c r="BE43" s="98"/>
      <c r="BF43" s="98"/>
      <c r="BG43" s="87"/>
      <c r="BI43" s="53">
        <f t="shared" si="1"/>
        <v>0</v>
      </c>
      <c r="BK43" s="53">
        <v>0</v>
      </c>
    </row>
    <row r="44" spans="1:64" x14ac:dyDescent="0.3">
      <c r="A44" s="97"/>
      <c r="B44" s="86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>
        <v>-1</v>
      </c>
      <c r="W44" s="98"/>
      <c r="X44" s="98"/>
      <c r="Y44" s="98"/>
      <c r="Z44" s="98"/>
      <c r="AA44" s="98"/>
      <c r="AB44" s="98"/>
      <c r="AC44" s="98"/>
      <c r="AD44" s="87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>
        <v>1</v>
      </c>
      <c r="AZ44" s="98"/>
      <c r="BA44" s="98"/>
      <c r="BB44" s="98"/>
      <c r="BC44" s="98"/>
      <c r="BD44" s="98"/>
      <c r="BE44" s="98"/>
      <c r="BF44" s="98"/>
      <c r="BG44" s="87"/>
      <c r="BI44" s="53">
        <f t="shared" si="1"/>
        <v>-1</v>
      </c>
      <c r="BK44" s="53">
        <v>0</v>
      </c>
    </row>
    <row r="45" spans="1:64" x14ac:dyDescent="0.3">
      <c r="A45" s="97"/>
      <c r="B45" s="86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>
        <v>-1</v>
      </c>
      <c r="X45" s="98"/>
      <c r="Y45" s="98"/>
      <c r="Z45" s="98"/>
      <c r="AA45" s="98"/>
      <c r="AB45" s="98"/>
      <c r="AC45" s="98"/>
      <c r="AD45" s="87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>
        <v>1</v>
      </c>
      <c r="BA45" s="98"/>
      <c r="BB45" s="98"/>
      <c r="BC45" s="98"/>
      <c r="BD45" s="98"/>
      <c r="BE45" s="98"/>
      <c r="BF45" s="98"/>
      <c r="BG45" s="87"/>
      <c r="BI45" s="53">
        <f t="shared" si="1"/>
        <v>0</v>
      </c>
      <c r="BK45" s="53">
        <v>0</v>
      </c>
    </row>
    <row r="46" spans="1:64" x14ac:dyDescent="0.3">
      <c r="A46" s="97"/>
      <c r="B46" s="86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>
        <v>-1</v>
      </c>
      <c r="Y46" s="98"/>
      <c r="Z46" s="98"/>
      <c r="AA46" s="98"/>
      <c r="AB46" s="98"/>
      <c r="AC46" s="98"/>
      <c r="AD46" s="87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>
        <v>1</v>
      </c>
      <c r="BB46" s="98"/>
      <c r="BC46" s="98"/>
      <c r="BD46" s="98"/>
      <c r="BE46" s="98"/>
      <c r="BF46" s="98"/>
      <c r="BG46" s="87"/>
      <c r="BI46" s="53">
        <f t="shared" si="1"/>
        <v>0</v>
      </c>
      <c r="BK46" s="53">
        <v>0</v>
      </c>
    </row>
    <row r="47" spans="1:64" x14ac:dyDescent="0.3">
      <c r="A47" s="97"/>
      <c r="B47" s="86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>
        <v>-1</v>
      </c>
      <c r="Z47" s="98"/>
      <c r="AA47" s="98"/>
      <c r="AB47" s="98"/>
      <c r="AC47" s="98"/>
      <c r="AD47" s="87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>
        <v>1</v>
      </c>
      <c r="BC47" s="98"/>
      <c r="BD47" s="98"/>
      <c r="BE47" s="98"/>
      <c r="BF47" s="98"/>
      <c r="BG47" s="87"/>
      <c r="BI47" s="53">
        <f t="shared" si="1"/>
        <v>-1</v>
      </c>
      <c r="BK47" s="53">
        <v>0</v>
      </c>
    </row>
    <row r="48" spans="1:64" x14ac:dyDescent="0.3">
      <c r="A48" s="97"/>
      <c r="B48" s="86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>
        <v>-1</v>
      </c>
      <c r="AA48" s="98"/>
      <c r="AB48" s="98"/>
      <c r="AC48" s="98"/>
      <c r="AD48" s="87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>
        <v>1</v>
      </c>
      <c r="BD48" s="98"/>
      <c r="BE48" s="98"/>
      <c r="BF48" s="98"/>
      <c r="BG48" s="87"/>
      <c r="BI48" s="53">
        <f t="shared" si="1"/>
        <v>0</v>
      </c>
      <c r="BK48" s="53">
        <v>0</v>
      </c>
    </row>
    <row r="49" spans="1:64" x14ac:dyDescent="0.3">
      <c r="A49" s="97"/>
      <c r="B49" s="86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>
        <v>-1</v>
      </c>
      <c r="AB49" s="98"/>
      <c r="AC49" s="98"/>
      <c r="AD49" s="87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>
        <v>1</v>
      </c>
      <c r="BE49" s="98"/>
      <c r="BF49" s="98"/>
      <c r="BG49" s="87"/>
      <c r="BI49" s="53">
        <f t="shared" si="1"/>
        <v>0</v>
      </c>
      <c r="BK49" s="53">
        <v>0</v>
      </c>
    </row>
    <row r="50" spans="1:64" x14ac:dyDescent="0.3">
      <c r="A50" s="97"/>
      <c r="B50" s="86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>
        <v>-1</v>
      </c>
      <c r="AC50" s="98"/>
      <c r="AD50" s="87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>
        <v>1</v>
      </c>
      <c r="BF50" s="98"/>
      <c r="BG50" s="87"/>
      <c r="BI50" s="53">
        <f t="shared" si="1"/>
        <v>0</v>
      </c>
      <c r="BK50" s="53">
        <v>0</v>
      </c>
    </row>
    <row r="51" spans="1:64" x14ac:dyDescent="0.3">
      <c r="A51" s="97"/>
      <c r="B51" s="86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>
        <v>-1</v>
      </c>
      <c r="AD51" s="87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>
        <v>1</v>
      </c>
      <c r="BG51" s="87"/>
      <c r="BI51" s="53">
        <f t="shared" si="1"/>
        <v>-1</v>
      </c>
      <c r="BK51" s="53">
        <v>0</v>
      </c>
    </row>
    <row r="52" spans="1:64" ht="15" thickBot="1" x14ac:dyDescent="0.35">
      <c r="A52" s="97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1">
        <v>-1</v>
      </c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87">
        <v>1</v>
      </c>
      <c r="BI52" s="52">
        <f>SUMPRODUCT($B$2:$BG$2,B52:BG52)</f>
        <v>-1</v>
      </c>
      <c r="BK52" s="52">
        <v>0</v>
      </c>
    </row>
    <row r="53" spans="1:64" ht="15" thickBot="1" x14ac:dyDescent="0.35">
      <c r="B53" s="77"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7">
        <v>1</v>
      </c>
      <c r="AF53" s="78">
        <v>1</v>
      </c>
      <c r="AG53" s="78">
        <v>1</v>
      </c>
      <c r="AH53" s="78">
        <v>1</v>
      </c>
      <c r="AI53" s="78">
        <v>1</v>
      </c>
      <c r="AJ53" s="78">
        <v>1</v>
      </c>
      <c r="AK53" s="78">
        <v>1</v>
      </c>
      <c r="AL53" s="78">
        <v>1</v>
      </c>
      <c r="AM53" s="78">
        <v>1</v>
      </c>
      <c r="AN53" s="78">
        <v>1</v>
      </c>
      <c r="AO53" s="78">
        <v>1</v>
      </c>
      <c r="AP53" s="78">
        <v>1</v>
      </c>
      <c r="AQ53" s="78">
        <v>1</v>
      </c>
      <c r="AR53" s="78">
        <v>1</v>
      </c>
      <c r="AS53" s="78">
        <v>1</v>
      </c>
      <c r="AT53" s="78">
        <v>1</v>
      </c>
      <c r="AU53" s="78">
        <v>1</v>
      </c>
      <c r="AV53" s="78">
        <v>1</v>
      </c>
      <c r="AW53" s="78">
        <v>1</v>
      </c>
      <c r="AX53" s="78">
        <v>1</v>
      </c>
      <c r="AY53" s="78">
        <v>1</v>
      </c>
      <c r="AZ53" s="78">
        <v>1</v>
      </c>
      <c r="BA53" s="78">
        <v>1</v>
      </c>
      <c r="BB53" s="78">
        <v>1</v>
      </c>
      <c r="BC53" s="78">
        <v>1</v>
      </c>
      <c r="BD53" s="78">
        <v>1</v>
      </c>
      <c r="BE53" s="78">
        <v>1</v>
      </c>
      <c r="BF53" s="78">
        <v>1</v>
      </c>
      <c r="BG53" s="79">
        <v>1</v>
      </c>
      <c r="BI53" s="52">
        <f>SUMPRODUCT($B$2:$BG$2,B53:BG53)</f>
        <v>0</v>
      </c>
      <c r="BK53" s="47">
        <v>0</v>
      </c>
      <c r="BL53" s="104" t="s">
        <v>24</v>
      </c>
    </row>
    <row r="54" spans="1:64" ht="15" thickBot="1" x14ac:dyDescent="0.3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I54" s="38"/>
      <c r="BK54" s="38"/>
      <c r="BL54" s="103"/>
    </row>
    <row r="55" spans="1:64" ht="15" thickBot="1" x14ac:dyDescent="0.35">
      <c r="A55" s="92" t="s">
        <v>23</v>
      </c>
      <c r="B55" s="101">
        <v>8</v>
      </c>
      <c r="C55" s="96">
        <v>4</v>
      </c>
      <c r="D55" s="96">
        <v>6</v>
      </c>
      <c r="E55" s="96">
        <v>8</v>
      </c>
      <c r="F55" s="96">
        <v>4</v>
      </c>
      <c r="G55" s="96">
        <v>18</v>
      </c>
      <c r="H55" s="96">
        <v>14</v>
      </c>
      <c r="I55" s="96">
        <v>14</v>
      </c>
      <c r="J55" s="96">
        <v>14</v>
      </c>
      <c r="K55" s="96">
        <v>0</v>
      </c>
      <c r="L55" s="96">
        <v>0</v>
      </c>
      <c r="M55" s="96">
        <v>0</v>
      </c>
      <c r="N55" s="96">
        <v>16</v>
      </c>
      <c r="O55" s="96">
        <v>14</v>
      </c>
      <c r="P55" s="96">
        <v>8</v>
      </c>
      <c r="Q55" s="96">
        <v>4</v>
      </c>
      <c r="R55" s="96">
        <v>8</v>
      </c>
      <c r="S55" s="96">
        <v>2</v>
      </c>
      <c r="T55" s="96">
        <v>16</v>
      </c>
      <c r="U55" s="96">
        <v>2</v>
      </c>
      <c r="V55" s="96">
        <v>0</v>
      </c>
      <c r="W55" s="96">
        <v>0</v>
      </c>
      <c r="X55" s="96">
        <v>4</v>
      </c>
      <c r="Y55" s="96">
        <v>40</v>
      </c>
      <c r="Z55" s="96">
        <v>28</v>
      </c>
      <c r="AA55" s="96">
        <v>0</v>
      </c>
      <c r="AB55" s="96">
        <v>32</v>
      </c>
      <c r="AC55" s="96">
        <v>16</v>
      </c>
      <c r="AD55" s="96">
        <v>8</v>
      </c>
      <c r="AE55" s="102">
        <v>1</v>
      </c>
      <c r="AF55" s="93">
        <v>2</v>
      </c>
      <c r="AG55" s="93">
        <v>2</v>
      </c>
      <c r="AH55" s="93">
        <v>2</v>
      </c>
      <c r="AI55" s="93">
        <v>1</v>
      </c>
      <c r="AJ55" s="93">
        <v>8</v>
      </c>
      <c r="AK55" s="93">
        <v>2</v>
      </c>
      <c r="AL55" s="93">
        <v>2</v>
      </c>
      <c r="AM55" s="93">
        <v>2</v>
      </c>
      <c r="AN55" s="93">
        <v>0</v>
      </c>
      <c r="AO55" s="93">
        <v>0</v>
      </c>
      <c r="AP55" s="93">
        <v>0</v>
      </c>
      <c r="AQ55" s="93">
        <v>8</v>
      </c>
      <c r="AR55" s="93">
        <v>1</v>
      </c>
      <c r="AS55" s="93">
        <v>4</v>
      </c>
      <c r="AT55" s="93">
        <v>2</v>
      </c>
      <c r="AU55" s="93">
        <v>3</v>
      </c>
      <c r="AV55" s="93">
        <v>2</v>
      </c>
      <c r="AW55" s="93">
        <v>3</v>
      </c>
      <c r="AX55" s="93">
        <v>2</v>
      </c>
      <c r="AY55" s="93">
        <v>0</v>
      </c>
      <c r="AZ55" s="93">
        <v>0</v>
      </c>
      <c r="BA55" s="93">
        <v>2</v>
      </c>
      <c r="BB55" s="93">
        <v>8</v>
      </c>
      <c r="BC55" s="93">
        <v>8</v>
      </c>
      <c r="BD55" s="93">
        <v>0</v>
      </c>
      <c r="BE55" s="93">
        <v>6</v>
      </c>
      <c r="BF55" s="93">
        <v>2</v>
      </c>
      <c r="BG55" s="94">
        <v>1</v>
      </c>
      <c r="BI55" s="39">
        <f>SUMPRODUCT($B$2:$BG$2,B55:BG55)</f>
        <v>158</v>
      </c>
      <c r="BK55" s="38" t="s">
        <v>22</v>
      </c>
      <c r="BL55" s="103"/>
    </row>
    <row r="56" spans="1:64" ht="15" thickBot="1" x14ac:dyDescent="0.35">
      <c r="B56" s="238" t="s">
        <v>21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40" t="s">
        <v>20</v>
      </c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2"/>
      <c r="BI56" s="105" t="s">
        <v>19</v>
      </c>
    </row>
    <row r="58" spans="1:64" ht="23.4" x14ac:dyDescent="0.45">
      <c r="C58" s="95"/>
      <c r="I58" s="95"/>
      <c r="L58" s="95"/>
      <c r="R58" s="95"/>
      <c r="Z58" s="95"/>
      <c r="AA58" s="95"/>
    </row>
    <row r="59" spans="1:64" ht="28.8" customHeight="1" x14ac:dyDescent="0.3">
      <c r="C59" s="243" t="s">
        <v>102</v>
      </c>
      <c r="D59" s="243"/>
      <c r="E59" s="243" t="s">
        <v>103</v>
      </c>
      <c r="F59" s="243"/>
      <c r="G59" s="243" t="s">
        <v>104</v>
      </c>
      <c r="H59" s="243"/>
      <c r="I59" s="243"/>
      <c r="J59" s="243" t="s">
        <v>105</v>
      </c>
      <c r="K59" s="243"/>
      <c r="L59" s="243"/>
      <c r="M59" s="243"/>
    </row>
    <row r="60" spans="1:64" x14ac:dyDescent="0.3">
      <c r="C60">
        <v>0</v>
      </c>
      <c r="E60">
        <v>158</v>
      </c>
    </row>
    <row r="61" spans="1:64" x14ac:dyDescent="0.3">
      <c r="C61">
        <v>1</v>
      </c>
      <c r="E61">
        <v>166</v>
      </c>
      <c r="G61">
        <v>3.1</v>
      </c>
      <c r="J61" t="s">
        <v>106</v>
      </c>
    </row>
    <row r="62" spans="1:64" x14ac:dyDescent="0.3">
      <c r="C62">
        <v>2</v>
      </c>
      <c r="E62">
        <v>174</v>
      </c>
      <c r="G62">
        <v>3.1</v>
      </c>
      <c r="J62" t="s">
        <v>106</v>
      </c>
    </row>
    <row r="63" spans="1:64" x14ac:dyDescent="0.3">
      <c r="C63">
        <v>3</v>
      </c>
      <c r="E63">
        <v>182</v>
      </c>
      <c r="G63" t="s">
        <v>107</v>
      </c>
    </row>
    <row r="64" spans="1:64" x14ac:dyDescent="0.3">
      <c r="C64">
        <v>4</v>
      </c>
      <c r="E64">
        <v>185</v>
      </c>
      <c r="G64" t="s">
        <v>108</v>
      </c>
      <c r="J64">
        <v>4.5</v>
      </c>
    </row>
    <row r="65" spans="3:10" x14ac:dyDescent="0.3">
      <c r="C65">
        <v>5</v>
      </c>
      <c r="E65">
        <v>188</v>
      </c>
      <c r="G65" t="s">
        <v>108</v>
      </c>
      <c r="J65" t="s">
        <v>109</v>
      </c>
    </row>
    <row r="66" spans="3:10" x14ac:dyDescent="0.3">
      <c r="C66">
        <v>6</v>
      </c>
      <c r="E66">
        <v>190</v>
      </c>
    </row>
    <row r="67" spans="3:10" x14ac:dyDescent="0.3">
      <c r="C67">
        <v>7</v>
      </c>
      <c r="E67">
        <v>192</v>
      </c>
    </row>
    <row r="68" spans="3:10" x14ac:dyDescent="0.3">
      <c r="C68">
        <v>8</v>
      </c>
      <c r="E68">
        <v>194</v>
      </c>
    </row>
    <row r="69" spans="3:10" x14ac:dyDescent="0.3">
      <c r="C69">
        <v>9</v>
      </c>
      <c r="E69">
        <v>196</v>
      </c>
    </row>
    <row r="70" spans="3:10" x14ac:dyDescent="0.3">
      <c r="C70">
        <v>10</v>
      </c>
      <c r="E70">
        <v>198</v>
      </c>
    </row>
    <row r="71" spans="3:10" x14ac:dyDescent="0.3">
      <c r="C71">
        <v>11</v>
      </c>
      <c r="E71">
        <v>199</v>
      </c>
    </row>
    <row r="72" spans="3:10" x14ac:dyDescent="0.3">
      <c r="C72">
        <v>12</v>
      </c>
      <c r="E72">
        <v>200</v>
      </c>
    </row>
    <row r="73" spans="3:10" x14ac:dyDescent="0.3">
      <c r="C73">
        <v>13</v>
      </c>
      <c r="E73">
        <v>201</v>
      </c>
    </row>
    <row r="74" spans="3:10" x14ac:dyDescent="0.3">
      <c r="C74">
        <v>14</v>
      </c>
      <c r="E74">
        <v>201</v>
      </c>
    </row>
    <row r="75" spans="3:10" x14ac:dyDescent="0.3">
      <c r="C75">
        <v>15</v>
      </c>
      <c r="E75">
        <v>201</v>
      </c>
    </row>
    <row r="76" spans="3:10" x14ac:dyDescent="0.3">
      <c r="C76">
        <v>16</v>
      </c>
      <c r="E76">
        <v>201</v>
      </c>
    </row>
    <row r="77" spans="3:10" x14ac:dyDescent="0.3">
      <c r="C77">
        <v>17</v>
      </c>
      <c r="E77">
        <v>201</v>
      </c>
    </row>
    <row r="78" spans="3:10" x14ac:dyDescent="0.3">
      <c r="C78">
        <v>18</v>
      </c>
      <c r="E78">
        <v>201</v>
      </c>
    </row>
    <row r="79" spans="3:10" x14ac:dyDescent="0.3">
      <c r="C79">
        <v>19</v>
      </c>
      <c r="E79">
        <v>201</v>
      </c>
    </row>
    <row r="80" spans="3:10" x14ac:dyDescent="0.3">
      <c r="C80">
        <v>20</v>
      </c>
      <c r="E80">
        <v>201</v>
      </c>
    </row>
    <row r="81" spans="3:5" x14ac:dyDescent="0.3">
      <c r="C81">
        <v>21</v>
      </c>
      <c r="E81">
        <v>201</v>
      </c>
    </row>
    <row r="82" spans="3:5" x14ac:dyDescent="0.3">
      <c r="C82">
        <v>22</v>
      </c>
      <c r="E82">
        <v>201</v>
      </c>
    </row>
    <row r="83" spans="3:5" x14ac:dyDescent="0.3">
      <c r="C83">
        <v>23</v>
      </c>
      <c r="E83">
        <v>201</v>
      </c>
    </row>
  </sheetData>
  <mergeCells count="7">
    <mergeCell ref="B1:AD1"/>
    <mergeCell ref="B56:AD56"/>
    <mergeCell ref="AE56:BG56"/>
    <mergeCell ref="C59:D59"/>
    <mergeCell ref="E59:F59"/>
    <mergeCell ref="G59:I59"/>
    <mergeCell ref="J59:M5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156C-1E57-4D61-8DB8-7890ED0DF248}">
  <dimension ref="B1:J49"/>
  <sheetViews>
    <sheetView zoomScale="70" zoomScaleNormal="70" workbookViewId="0">
      <selection activeCell="C12" sqref="C12:F12"/>
    </sheetView>
  </sheetViews>
  <sheetFormatPr defaultColWidth="9.109375" defaultRowHeight="14.4" x14ac:dyDescent="0.3"/>
  <cols>
    <col min="1" max="1" width="9.109375" style="36"/>
    <col min="2" max="2" width="6.109375" style="36" customWidth="1"/>
    <col min="3" max="5" width="9.109375" style="36"/>
    <col min="6" max="6" width="24.5546875" style="36" customWidth="1"/>
    <col min="7" max="7" width="9.109375" style="109"/>
    <col min="8" max="8" width="12.5546875" style="109" bestFit="1" customWidth="1"/>
    <col min="9" max="9" width="9.109375" style="36"/>
    <col min="10" max="10" width="11.6640625" style="36" customWidth="1"/>
    <col min="11" max="16384" width="9.109375" style="36"/>
  </cols>
  <sheetData>
    <row r="1" spans="2:10" ht="15" thickBot="1" x14ac:dyDescent="0.35"/>
    <row r="2" spans="2:10" s="112" customFormat="1" ht="29.4" thickBot="1" x14ac:dyDescent="0.35">
      <c r="B2" s="110" t="s">
        <v>110</v>
      </c>
      <c r="C2" s="222" t="s">
        <v>111</v>
      </c>
      <c r="D2" s="223"/>
      <c r="E2" s="223"/>
      <c r="F2" s="224"/>
      <c r="G2" s="225" t="s">
        <v>112</v>
      </c>
      <c r="H2" s="226"/>
      <c r="I2" s="111" t="s">
        <v>237</v>
      </c>
      <c r="J2" s="111" t="s">
        <v>238</v>
      </c>
    </row>
    <row r="3" spans="2:10" s="112" customFormat="1" ht="15" thickBot="1" x14ac:dyDescent="0.35">
      <c r="B3" s="117" t="s">
        <v>114</v>
      </c>
      <c r="C3" s="189" t="s">
        <v>188</v>
      </c>
      <c r="D3" s="190"/>
      <c r="E3" s="190"/>
      <c r="F3" s="191"/>
      <c r="G3" s="192"/>
      <c r="H3" s="193"/>
      <c r="I3" s="113"/>
      <c r="J3" s="113"/>
    </row>
    <row r="4" spans="2:10" x14ac:dyDescent="0.3">
      <c r="B4" s="118" t="s">
        <v>116</v>
      </c>
      <c r="C4" s="206" t="s">
        <v>189</v>
      </c>
      <c r="D4" s="207"/>
      <c r="E4" s="207"/>
      <c r="F4" s="208"/>
      <c r="G4" s="215" t="s">
        <v>118</v>
      </c>
      <c r="H4" s="216"/>
      <c r="I4" s="125">
        <v>6</v>
      </c>
      <c r="J4" s="125">
        <v>3</v>
      </c>
    </row>
    <row r="5" spans="2:10" x14ac:dyDescent="0.3">
      <c r="B5" s="119" t="s">
        <v>119</v>
      </c>
      <c r="C5" s="174" t="s">
        <v>190</v>
      </c>
      <c r="D5" s="175"/>
      <c r="E5" s="175"/>
      <c r="F5" s="176"/>
      <c r="G5" s="187" t="s">
        <v>191</v>
      </c>
      <c r="H5" s="188"/>
      <c r="I5" s="126">
        <v>1</v>
      </c>
      <c r="J5" s="126">
        <v>1</v>
      </c>
    </row>
    <row r="6" spans="2:10" x14ac:dyDescent="0.3">
      <c r="B6" s="120" t="s">
        <v>121</v>
      </c>
      <c r="C6" s="174" t="s">
        <v>120</v>
      </c>
      <c r="D6" s="175"/>
      <c r="E6" s="175"/>
      <c r="F6" s="176"/>
      <c r="G6" s="187" t="s">
        <v>191</v>
      </c>
      <c r="H6" s="188"/>
      <c r="I6" s="126">
        <v>2</v>
      </c>
      <c r="J6" s="126">
        <v>1</v>
      </c>
    </row>
    <row r="7" spans="2:10" x14ac:dyDescent="0.3">
      <c r="B7" s="120" t="s">
        <v>192</v>
      </c>
      <c r="C7" s="184" t="s">
        <v>193</v>
      </c>
      <c r="D7" s="185"/>
      <c r="E7" s="185"/>
      <c r="F7" s="186"/>
      <c r="G7" s="213" t="s">
        <v>194</v>
      </c>
      <c r="H7" s="214"/>
      <c r="I7" s="127">
        <v>3</v>
      </c>
      <c r="J7" s="127">
        <v>1</v>
      </c>
    </row>
    <row r="8" spans="2:10" x14ac:dyDescent="0.3">
      <c r="B8" s="120" t="s">
        <v>195</v>
      </c>
      <c r="C8" s="184" t="s">
        <v>154</v>
      </c>
      <c r="D8" s="185"/>
      <c r="E8" s="185"/>
      <c r="F8" s="186"/>
      <c r="G8" s="213" t="s">
        <v>196</v>
      </c>
      <c r="H8" s="214"/>
      <c r="I8" s="127">
        <v>2</v>
      </c>
      <c r="J8" s="127">
        <v>1</v>
      </c>
    </row>
    <row r="9" spans="2:10" ht="15" thickBot="1" x14ac:dyDescent="0.35">
      <c r="B9" s="120" t="s">
        <v>197</v>
      </c>
      <c r="C9" s="184" t="s">
        <v>198</v>
      </c>
      <c r="D9" s="185"/>
      <c r="E9" s="185"/>
      <c r="F9" s="186"/>
      <c r="G9" s="213" t="s">
        <v>199</v>
      </c>
      <c r="H9" s="214"/>
      <c r="I9" s="127">
        <v>2</v>
      </c>
      <c r="J9" s="127">
        <v>1</v>
      </c>
    </row>
    <row r="10" spans="2:10" s="112" customFormat="1" ht="15" thickBot="1" x14ac:dyDescent="0.35">
      <c r="B10" s="117" t="s">
        <v>124</v>
      </c>
      <c r="C10" s="189" t="s">
        <v>200</v>
      </c>
      <c r="D10" s="190"/>
      <c r="E10" s="190"/>
      <c r="F10" s="191"/>
      <c r="G10" s="192"/>
      <c r="H10" s="193"/>
      <c r="I10" s="113"/>
      <c r="J10" s="113"/>
    </row>
    <row r="11" spans="2:10" x14ac:dyDescent="0.3">
      <c r="B11" s="118" t="s">
        <v>126</v>
      </c>
      <c r="C11" s="174" t="s">
        <v>201</v>
      </c>
      <c r="D11" s="175"/>
      <c r="E11" s="175"/>
      <c r="F11" s="176"/>
      <c r="G11" s="215" t="s">
        <v>202</v>
      </c>
      <c r="H11" s="216"/>
      <c r="I11" s="125">
        <v>2</v>
      </c>
      <c r="J11" s="125">
        <v>1</v>
      </c>
    </row>
    <row r="12" spans="2:10" x14ac:dyDescent="0.3">
      <c r="B12" s="118" t="s">
        <v>128</v>
      </c>
      <c r="C12" s="174" t="s">
        <v>239</v>
      </c>
      <c r="D12" s="175"/>
      <c r="E12" s="175"/>
      <c r="F12" s="176"/>
      <c r="G12" s="215" t="s">
        <v>203</v>
      </c>
      <c r="H12" s="216"/>
      <c r="I12" s="125">
        <v>3</v>
      </c>
      <c r="J12" s="125">
        <v>2</v>
      </c>
    </row>
    <row r="13" spans="2:10" x14ac:dyDescent="0.3">
      <c r="B13" s="118" t="s">
        <v>204</v>
      </c>
      <c r="C13" s="206" t="s">
        <v>127</v>
      </c>
      <c r="D13" s="207"/>
      <c r="E13" s="207"/>
      <c r="F13" s="208"/>
      <c r="G13" s="215" t="s">
        <v>205</v>
      </c>
      <c r="H13" s="216"/>
      <c r="I13" s="125">
        <v>2</v>
      </c>
      <c r="J13" s="125">
        <v>1</v>
      </c>
    </row>
    <row r="14" spans="2:10" ht="15" thickBot="1" x14ac:dyDescent="0.35">
      <c r="B14" s="118" t="s">
        <v>206</v>
      </c>
      <c r="C14" s="174" t="s">
        <v>172</v>
      </c>
      <c r="D14" s="175"/>
      <c r="E14" s="175"/>
      <c r="F14" s="176"/>
      <c r="G14" s="215" t="s">
        <v>207</v>
      </c>
      <c r="H14" s="216"/>
      <c r="I14" s="125">
        <v>3</v>
      </c>
      <c r="J14" s="125">
        <v>2</v>
      </c>
    </row>
    <row r="15" spans="2:10" s="112" customFormat="1" ht="15" thickBot="1" x14ac:dyDescent="0.35">
      <c r="B15" s="117" t="s">
        <v>131</v>
      </c>
      <c r="C15" s="189" t="s">
        <v>177</v>
      </c>
      <c r="D15" s="190"/>
      <c r="E15" s="190"/>
      <c r="F15" s="191"/>
      <c r="G15" s="192"/>
      <c r="H15" s="193"/>
      <c r="I15" s="113"/>
      <c r="J15" s="113"/>
    </row>
    <row r="16" spans="2:10" x14ac:dyDescent="0.3">
      <c r="B16" s="122" t="s">
        <v>133</v>
      </c>
      <c r="C16" s="194" t="s">
        <v>182</v>
      </c>
      <c r="D16" s="195"/>
      <c r="E16" s="195"/>
      <c r="F16" s="196"/>
      <c r="G16" s="197" t="s">
        <v>208</v>
      </c>
      <c r="H16" s="198"/>
      <c r="I16" s="129">
        <v>4</v>
      </c>
      <c r="J16" s="129">
        <v>1</v>
      </c>
    </row>
    <row r="17" spans="2:10" ht="15" thickBot="1" x14ac:dyDescent="0.35">
      <c r="B17" s="121" t="s">
        <v>136</v>
      </c>
      <c r="C17" s="179" t="s">
        <v>185</v>
      </c>
      <c r="D17" s="180"/>
      <c r="E17" s="180"/>
      <c r="F17" s="181"/>
      <c r="G17" s="220" t="s">
        <v>208</v>
      </c>
      <c r="H17" s="221"/>
      <c r="I17" s="128">
        <v>0.5</v>
      </c>
      <c r="J17" s="128">
        <v>0</v>
      </c>
    </row>
    <row r="19" spans="2:10" x14ac:dyDescent="0.3">
      <c r="C19" s="245"/>
      <c r="D19" s="245"/>
    </row>
    <row r="20" spans="2:10" x14ac:dyDescent="0.3">
      <c r="C20" s="245"/>
      <c r="D20" s="245"/>
    </row>
    <row r="21" spans="2:10" x14ac:dyDescent="0.3">
      <c r="C21" s="244"/>
      <c r="D21" s="244"/>
      <c r="F21" t="s">
        <v>219</v>
      </c>
    </row>
    <row r="22" spans="2:10" x14ac:dyDescent="0.3">
      <c r="C22" s="244"/>
      <c r="D22" s="244"/>
    </row>
    <row r="23" spans="2:10" x14ac:dyDescent="0.3">
      <c r="C23" s="244"/>
      <c r="D23" s="244"/>
    </row>
    <row r="24" spans="2:10" x14ac:dyDescent="0.3">
      <c r="C24" s="244"/>
      <c r="D24" s="244"/>
    </row>
    <row r="26" spans="2:10" x14ac:dyDescent="0.3">
      <c r="F26" s="115"/>
      <c r="G26" s="36"/>
      <c r="H26" s="115"/>
    </row>
    <row r="27" spans="2:10" x14ac:dyDescent="0.3">
      <c r="F27" s="115"/>
      <c r="G27" s="36"/>
      <c r="H27" s="115"/>
    </row>
    <row r="28" spans="2:10" x14ac:dyDescent="0.3">
      <c r="F28" s="115"/>
      <c r="G28" s="36"/>
      <c r="H28" s="115"/>
    </row>
    <row r="29" spans="2:10" x14ac:dyDescent="0.3">
      <c r="F29" s="115"/>
      <c r="G29" s="36"/>
      <c r="H29" s="115"/>
    </row>
    <row r="30" spans="2:10" x14ac:dyDescent="0.3">
      <c r="F30" s="115"/>
      <c r="G30" s="36"/>
      <c r="H30" s="115"/>
    </row>
    <row r="31" spans="2:10" x14ac:dyDescent="0.3">
      <c r="F31" s="115"/>
      <c r="G31" s="36"/>
      <c r="H31" s="115"/>
    </row>
    <row r="32" spans="2:10" x14ac:dyDescent="0.3">
      <c r="F32" s="115"/>
      <c r="G32" s="36"/>
      <c r="H32" s="115"/>
    </row>
    <row r="33" spans="6:8" x14ac:dyDescent="0.3">
      <c r="F33" s="115"/>
      <c r="G33" s="36"/>
      <c r="H33" s="115"/>
    </row>
    <row r="34" spans="6:8" x14ac:dyDescent="0.3">
      <c r="F34" s="115"/>
      <c r="G34" s="36"/>
      <c r="H34" s="115"/>
    </row>
    <row r="35" spans="6:8" x14ac:dyDescent="0.3">
      <c r="F35" s="115"/>
      <c r="G35" s="36"/>
      <c r="H35" s="115"/>
    </row>
    <row r="36" spans="6:8" x14ac:dyDescent="0.3">
      <c r="F36" s="115"/>
      <c r="G36" s="36"/>
      <c r="H36" s="115"/>
    </row>
    <row r="37" spans="6:8" x14ac:dyDescent="0.3">
      <c r="F37" s="115"/>
      <c r="G37" s="36"/>
      <c r="H37" s="115"/>
    </row>
    <row r="38" spans="6:8" x14ac:dyDescent="0.3">
      <c r="F38" s="115"/>
      <c r="G38" s="36"/>
      <c r="H38" s="115"/>
    </row>
    <row r="39" spans="6:8" x14ac:dyDescent="0.3">
      <c r="F39" s="115"/>
      <c r="G39" s="36"/>
      <c r="H39" s="115"/>
    </row>
    <row r="40" spans="6:8" x14ac:dyDescent="0.3">
      <c r="F40" s="115"/>
      <c r="G40" s="36"/>
      <c r="H40" s="115"/>
    </row>
    <row r="41" spans="6:8" x14ac:dyDescent="0.3">
      <c r="F41" s="115"/>
      <c r="G41" s="36"/>
      <c r="H41" s="115"/>
    </row>
    <row r="42" spans="6:8" x14ac:dyDescent="0.3">
      <c r="F42" s="115"/>
      <c r="G42" s="36"/>
      <c r="H42" s="115"/>
    </row>
    <row r="43" spans="6:8" x14ac:dyDescent="0.3">
      <c r="F43" s="115"/>
      <c r="G43" s="36"/>
      <c r="H43" s="115"/>
    </row>
    <row r="44" spans="6:8" x14ac:dyDescent="0.3">
      <c r="F44" s="115"/>
      <c r="G44" s="36"/>
      <c r="H44" s="115"/>
    </row>
    <row r="45" spans="6:8" x14ac:dyDescent="0.3">
      <c r="F45" s="115"/>
      <c r="G45" s="36"/>
      <c r="H45" s="115"/>
    </row>
    <row r="46" spans="6:8" x14ac:dyDescent="0.3">
      <c r="F46" s="115"/>
      <c r="G46" s="36"/>
      <c r="H46" s="115"/>
    </row>
    <row r="47" spans="6:8" x14ac:dyDescent="0.3">
      <c r="F47" s="115"/>
      <c r="G47" s="36"/>
      <c r="H47" s="115"/>
    </row>
    <row r="48" spans="6:8" x14ac:dyDescent="0.3">
      <c r="F48" s="115"/>
      <c r="G48" s="36"/>
      <c r="H48" s="115"/>
    </row>
    <row r="49" spans="4:10" x14ac:dyDescent="0.3">
      <c r="D49" s="116"/>
      <c r="F49" s="115"/>
      <c r="G49" s="36"/>
      <c r="H49" s="115"/>
      <c r="I49" s="116"/>
      <c r="J49" s="116"/>
    </row>
  </sheetData>
  <mergeCells count="38">
    <mergeCell ref="C2:F2"/>
    <mergeCell ref="G2:H2"/>
    <mergeCell ref="C3:F3"/>
    <mergeCell ref="G3:H3"/>
    <mergeCell ref="C4:F4"/>
    <mergeCell ref="G4:H4"/>
    <mergeCell ref="C5:F5"/>
    <mergeCell ref="G5:H5"/>
    <mergeCell ref="C6:F6"/>
    <mergeCell ref="G6:H6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G17:H17"/>
    <mergeCell ref="C19:D19"/>
    <mergeCell ref="C20:D20"/>
    <mergeCell ref="C14:F14"/>
    <mergeCell ref="G14:H14"/>
    <mergeCell ref="C15:F15"/>
    <mergeCell ref="G15:H15"/>
    <mergeCell ref="C16:F16"/>
    <mergeCell ref="G16:H16"/>
    <mergeCell ref="C21:D21"/>
    <mergeCell ref="C22:D22"/>
    <mergeCell ref="C23:D23"/>
    <mergeCell ref="C24:D24"/>
    <mergeCell ref="C17:F1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8DD08-6315-421C-90CB-CA8AD8BE28B5}">
  <dimension ref="C1:AO30"/>
  <sheetViews>
    <sheetView zoomScale="70" zoomScaleNormal="70" workbookViewId="0">
      <selection activeCell="AT4" sqref="AT4"/>
    </sheetView>
  </sheetViews>
  <sheetFormatPr defaultColWidth="9.109375" defaultRowHeight="15.6" x14ac:dyDescent="0.3"/>
  <cols>
    <col min="1" max="1" width="9.109375" style="20"/>
    <col min="2" max="2" width="5.6640625" style="20" customWidth="1"/>
    <col min="3" max="41" width="4" style="20" customWidth="1"/>
    <col min="42" max="49" width="5.6640625" style="20" customWidth="1"/>
    <col min="50" max="50" width="5.88671875" style="20" customWidth="1"/>
    <col min="51" max="51" width="15.33203125" style="20" customWidth="1"/>
    <col min="52" max="52" width="16" style="20" customWidth="1"/>
    <col min="53" max="53" width="8.109375" style="20" customWidth="1"/>
    <col min="54" max="54" width="5.6640625" style="20" customWidth="1"/>
    <col min="55" max="16384" width="9.109375" style="20"/>
  </cols>
  <sheetData>
    <row r="1" spans="3:41" ht="24.75" customHeight="1" x14ac:dyDescent="0.3"/>
    <row r="2" spans="3:41" ht="24.75" customHeight="1" x14ac:dyDescent="0.3">
      <c r="G2" s="21"/>
      <c r="H2" s="21"/>
      <c r="I2" s="21"/>
    </row>
    <row r="3" spans="3:41" ht="24.75" customHeight="1" x14ac:dyDescent="0.3">
      <c r="G3" s="21"/>
      <c r="K3" s="21"/>
      <c r="L3" s="246" t="s">
        <v>1</v>
      </c>
      <c r="M3" s="246"/>
    </row>
    <row r="4" spans="3:41" ht="24.75" customHeight="1" x14ac:dyDescent="0.3">
      <c r="G4" s="21"/>
      <c r="H4" s="21"/>
      <c r="I4" s="21"/>
      <c r="J4" s="20">
        <v>1.2</v>
      </c>
      <c r="K4" s="21"/>
      <c r="L4" s="22">
        <f>H6+K5</f>
        <v>7</v>
      </c>
      <c r="M4" s="23">
        <f>Q6-O4</f>
        <v>8.3000000000000007</v>
      </c>
      <c r="O4" s="134">
        <v>0</v>
      </c>
      <c r="P4" s="21"/>
      <c r="Q4" s="21"/>
      <c r="S4" s="21"/>
      <c r="T4" s="21"/>
      <c r="U4" s="21"/>
      <c r="W4" s="21"/>
      <c r="X4" s="21"/>
      <c r="Y4" s="21"/>
      <c r="AE4" s="21"/>
      <c r="AF4" s="21"/>
      <c r="AG4" s="21"/>
    </row>
    <row r="5" spans="3:41" ht="24.75" customHeight="1" x14ac:dyDescent="0.3">
      <c r="D5" s="246" t="s">
        <v>0</v>
      </c>
      <c r="E5" s="246"/>
      <c r="F5" s="247">
        <v>1.1000000000000001</v>
      </c>
      <c r="G5" s="247"/>
      <c r="H5" s="246" t="s">
        <v>3</v>
      </c>
      <c r="I5" s="246"/>
      <c r="K5" s="133">
        <v>1</v>
      </c>
      <c r="N5" s="26"/>
      <c r="O5" s="21"/>
      <c r="P5" s="246" t="s">
        <v>2</v>
      </c>
      <c r="Q5" s="246"/>
      <c r="R5" s="247">
        <v>1.4</v>
      </c>
      <c r="S5" s="247"/>
      <c r="T5" s="246" t="s">
        <v>6</v>
      </c>
      <c r="U5" s="246"/>
      <c r="V5" s="247">
        <v>2.2000000000000002</v>
      </c>
      <c r="W5" s="247"/>
      <c r="X5" s="246" t="s">
        <v>5</v>
      </c>
      <c r="Y5" s="246"/>
      <c r="AE5" s="21"/>
      <c r="AF5" s="253"/>
      <c r="AG5" s="253"/>
      <c r="AJ5" s="246" t="s">
        <v>9</v>
      </c>
      <c r="AK5" s="246"/>
    </row>
    <row r="6" spans="3:41" ht="24.75" customHeight="1" x14ac:dyDescent="0.3">
      <c r="C6" s="21"/>
      <c r="D6" s="22">
        <v>0</v>
      </c>
      <c r="E6" s="23">
        <f>I6-F6</f>
        <v>0.30000000000000071</v>
      </c>
      <c r="F6" s="248">
        <v>6</v>
      </c>
      <c r="G6" s="248"/>
      <c r="H6" s="22">
        <f>D6+F6</f>
        <v>6</v>
      </c>
      <c r="I6" s="23">
        <f>MIN(M4-K5,M8-K6)</f>
        <v>6.3000000000000007</v>
      </c>
      <c r="K6" s="134">
        <v>2</v>
      </c>
      <c r="L6" s="21"/>
      <c r="M6" s="21"/>
      <c r="N6" s="27"/>
      <c r="O6" s="21"/>
      <c r="P6" s="22">
        <f>MAX(L4+O4,L8+O7)</f>
        <v>8</v>
      </c>
      <c r="Q6" s="23">
        <f>U6-R6</f>
        <v>8.3000000000000007</v>
      </c>
      <c r="R6" s="248">
        <v>3</v>
      </c>
      <c r="S6" s="248"/>
      <c r="T6" s="22">
        <f>P6+R6</f>
        <v>11</v>
      </c>
      <c r="U6" s="23">
        <f>Y6-V6</f>
        <v>11.3</v>
      </c>
      <c r="V6" s="248">
        <v>3</v>
      </c>
      <c r="W6" s="248"/>
      <c r="X6" s="22">
        <f>T6+V6</f>
        <v>14</v>
      </c>
      <c r="Y6" s="23">
        <f>AC8-AA6</f>
        <v>14.3</v>
      </c>
      <c r="AA6" s="134">
        <v>2</v>
      </c>
      <c r="AB6" s="21"/>
      <c r="AC6" s="21"/>
      <c r="AD6" s="29"/>
      <c r="AE6" s="21"/>
      <c r="AF6" s="130"/>
      <c r="AG6" s="131"/>
      <c r="AH6" s="20">
        <v>3.1</v>
      </c>
      <c r="AI6" s="28"/>
      <c r="AJ6" s="22">
        <f>AF8+AI7</f>
        <v>23.3</v>
      </c>
      <c r="AK6" s="23">
        <f>AO8-AM6</f>
        <v>23.3</v>
      </c>
      <c r="AM6" s="139">
        <v>0</v>
      </c>
    </row>
    <row r="7" spans="3:41" ht="24.75" customHeight="1" x14ac:dyDescent="0.3">
      <c r="C7" s="21"/>
      <c r="D7" s="30"/>
      <c r="E7" s="31"/>
      <c r="J7" s="26">
        <v>1.3</v>
      </c>
      <c r="K7" s="21"/>
      <c r="L7" s="246" t="s">
        <v>4</v>
      </c>
      <c r="M7" s="246"/>
      <c r="O7" s="133">
        <v>0</v>
      </c>
      <c r="Z7" s="26">
        <v>2.2999999999999998</v>
      </c>
      <c r="AA7" s="21"/>
      <c r="AB7" s="246" t="s">
        <v>10</v>
      </c>
      <c r="AC7" s="246"/>
      <c r="AD7" s="247">
        <v>2.4</v>
      </c>
      <c r="AE7" s="247"/>
      <c r="AF7" s="246" t="s">
        <v>7</v>
      </c>
      <c r="AG7" s="246"/>
      <c r="AH7" s="137"/>
      <c r="AI7" s="138">
        <v>4</v>
      </c>
      <c r="AJ7" s="253"/>
      <c r="AK7" s="253"/>
      <c r="AN7" s="246" t="s">
        <v>17</v>
      </c>
      <c r="AO7" s="246"/>
    </row>
    <row r="8" spans="3:41" ht="24.75" customHeight="1" x14ac:dyDescent="0.3">
      <c r="C8" s="21"/>
      <c r="D8" s="22"/>
      <c r="E8" s="32"/>
      <c r="G8" s="21"/>
      <c r="K8" s="21"/>
      <c r="L8" s="22">
        <f>H6+K6</f>
        <v>8</v>
      </c>
      <c r="M8" s="23">
        <f>MIN(Q6-O7,Q10-O8)</f>
        <v>8.3000000000000007</v>
      </c>
      <c r="O8" s="134">
        <v>2</v>
      </c>
      <c r="P8" s="21"/>
      <c r="Q8" s="21"/>
      <c r="S8" s="21"/>
      <c r="T8" s="21"/>
      <c r="U8" s="21"/>
      <c r="X8" s="20">
        <v>2.1</v>
      </c>
      <c r="Z8" s="29"/>
      <c r="AA8" s="21"/>
      <c r="AB8" s="22">
        <f>MAX(X6+Z7,T10+Y9)</f>
        <v>16.3</v>
      </c>
      <c r="AC8" s="23">
        <f>AG8-AD8</f>
        <v>16.3</v>
      </c>
      <c r="AD8" s="248">
        <v>3</v>
      </c>
      <c r="AE8" s="248"/>
      <c r="AF8" s="22">
        <f>AB8+AD8</f>
        <v>19.3</v>
      </c>
      <c r="AG8" s="23">
        <f>MIN(AK6-AI7,AK10-AI8)</f>
        <v>19.3</v>
      </c>
      <c r="AH8" s="136"/>
      <c r="AI8" s="24">
        <v>0.5</v>
      </c>
      <c r="AJ8" s="130"/>
      <c r="AK8" s="131"/>
      <c r="AN8" s="22">
        <f>MAX(AJ6+AM6,AJ10+AM9)</f>
        <v>23.3</v>
      </c>
      <c r="AO8" s="23">
        <f>AN8</f>
        <v>23.3</v>
      </c>
    </row>
    <row r="9" spans="3:41" ht="24.75" customHeight="1" x14ac:dyDescent="0.3">
      <c r="G9" s="21"/>
      <c r="H9" s="30"/>
      <c r="I9" s="31"/>
      <c r="K9" s="33"/>
      <c r="N9" s="26">
        <v>1.5</v>
      </c>
      <c r="O9" s="21"/>
      <c r="P9" s="246" t="s">
        <v>97</v>
      </c>
      <c r="Q9" s="246"/>
      <c r="R9" s="247">
        <v>1.6</v>
      </c>
      <c r="S9" s="247"/>
      <c r="T9" s="246" t="s">
        <v>8</v>
      </c>
      <c r="U9" s="246"/>
      <c r="V9" s="247"/>
      <c r="W9" s="247"/>
      <c r="X9" s="132"/>
      <c r="Y9" s="135">
        <v>2</v>
      </c>
      <c r="AA9" s="25"/>
      <c r="AD9" s="34"/>
      <c r="AE9" s="21"/>
      <c r="AF9" s="253"/>
      <c r="AG9" s="253"/>
      <c r="AH9" s="26">
        <v>3.2</v>
      </c>
      <c r="AI9" s="35"/>
      <c r="AJ9" s="246" t="s">
        <v>13</v>
      </c>
      <c r="AK9" s="246"/>
      <c r="AM9" s="133">
        <v>0</v>
      </c>
    </row>
    <row r="10" spans="3:41" ht="24.75" customHeight="1" x14ac:dyDescent="0.3">
      <c r="G10" s="21"/>
      <c r="H10" s="22"/>
      <c r="I10" s="32"/>
      <c r="O10" s="21"/>
      <c r="P10" s="22">
        <f>L8+O8</f>
        <v>10</v>
      </c>
      <c r="Q10" s="23">
        <f>U10-R10</f>
        <v>12.3</v>
      </c>
      <c r="R10" s="248">
        <v>2</v>
      </c>
      <c r="S10" s="248"/>
      <c r="T10" s="22">
        <f>P10+R10</f>
        <v>12</v>
      </c>
      <c r="U10" s="23">
        <f>AC8-Y9</f>
        <v>14.3</v>
      </c>
      <c r="V10" s="251"/>
      <c r="W10" s="251"/>
      <c r="X10" s="130"/>
      <c r="Y10" s="131"/>
      <c r="AE10" s="21"/>
      <c r="AF10" s="130"/>
      <c r="AG10" s="131"/>
      <c r="AJ10" s="22">
        <f>AF8+AI8</f>
        <v>19.8</v>
      </c>
      <c r="AK10" s="23">
        <f>AO8-AM9</f>
        <v>23.3</v>
      </c>
    </row>
    <row r="11" spans="3:41" ht="24.75" customHeight="1" x14ac:dyDescent="0.3"/>
    <row r="12" spans="3:41" x14ac:dyDescent="0.3">
      <c r="G12" s="21"/>
      <c r="H12" s="22"/>
      <c r="I12" s="32"/>
    </row>
    <row r="15" spans="3:41" x14ac:dyDescent="0.3">
      <c r="D15" s="21"/>
      <c r="E15" s="252"/>
      <c r="F15" s="252"/>
      <c r="G15" s="252"/>
      <c r="H15" s="252"/>
      <c r="I15" s="252"/>
      <c r="J15" s="252"/>
      <c r="K15" s="252"/>
      <c r="L15" s="252"/>
    </row>
    <row r="16" spans="3:41" x14ac:dyDescent="0.3">
      <c r="D16" s="148"/>
      <c r="E16" s="249"/>
      <c r="F16" s="249"/>
      <c r="G16" s="249"/>
      <c r="H16" s="249"/>
      <c r="I16" s="249"/>
      <c r="J16" s="249"/>
      <c r="K16" s="249"/>
      <c r="L16" s="249"/>
    </row>
    <row r="17" spans="4:12" x14ac:dyDescent="0.3">
      <c r="D17" s="148"/>
      <c r="E17" s="249"/>
      <c r="F17" s="249"/>
      <c r="G17" s="249"/>
      <c r="H17" s="249"/>
      <c r="I17" s="249"/>
      <c r="J17" s="249"/>
      <c r="K17" s="249"/>
      <c r="L17" s="249"/>
    </row>
    <row r="18" spans="4:12" x14ac:dyDescent="0.3">
      <c r="D18" s="148"/>
      <c r="E18" s="249"/>
      <c r="F18" s="249"/>
      <c r="G18" s="249"/>
      <c r="H18" s="249"/>
      <c r="I18" s="249"/>
      <c r="J18" s="249"/>
      <c r="K18" s="249"/>
      <c r="L18" s="249"/>
    </row>
    <row r="19" spans="4:12" x14ac:dyDescent="0.3">
      <c r="D19" s="148"/>
      <c r="E19" s="249"/>
      <c r="F19" s="249"/>
      <c r="G19" s="249"/>
      <c r="H19" s="249"/>
      <c r="I19" s="249"/>
      <c r="J19" s="249"/>
      <c r="K19" s="249"/>
      <c r="L19" s="249"/>
    </row>
    <row r="20" spans="4:12" x14ac:dyDescent="0.3">
      <c r="D20" s="148"/>
      <c r="E20" s="249"/>
      <c r="F20" s="249"/>
      <c r="G20" s="249"/>
      <c r="H20" s="249"/>
      <c r="I20" s="249"/>
      <c r="J20" s="249"/>
      <c r="K20" s="249"/>
      <c r="L20" s="249"/>
    </row>
    <row r="21" spans="4:12" x14ac:dyDescent="0.3">
      <c r="D21" s="148"/>
      <c r="E21" s="249"/>
      <c r="F21" s="249"/>
      <c r="G21" s="249"/>
      <c r="H21" s="249"/>
      <c r="I21" s="249"/>
      <c r="J21" s="249"/>
      <c r="K21" s="249"/>
      <c r="L21" s="249"/>
    </row>
    <row r="22" spans="4:12" x14ac:dyDescent="0.3">
      <c r="D22" s="148"/>
      <c r="E22" s="249"/>
      <c r="F22" s="249"/>
      <c r="G22" s="249"/>
      <c r="H22" s="249"/>
      <c r="I22" s="249"/>
      <c r="J22" s="249"/>
      <c r="K22" s="249"/>
      <c r="L22" s="249"/>
    </row>
    <row r="23" spans="4:12" x14ac:dyDescent="0.3">
      <c r="D23" s="148"/>
      <c r="E23" s="249"/>
      <c r="F23" s="249"/>
      <c r="G23" s="249"/>
      <c r="H23" s="249"/>
      <c r="I23" s="249"/>
      <c r="J23" s="249"/>
      <c r="K23" s="249"/>
      <c r="L23" s="249"/>
    </row>
    <row r="24" spans="4:12" x14ac:dyDescent="0.3">
      <c r="D24" s="148"/>
      <c r="E24" s="249"/>
      <c r="F24" s="249"/>
      <c r="G24" s="249"/>
      <c r="H24" s="249"/>
      <c r="I24" s="249"/>
      <c r="J24" s="249"/>
      <c r="K24" s="249"/>
      <c r="L24" s="249"/>
    </row>
    <row r="25" spans="4:12" x14ac:dyDescent="0.3">
      <c r="D25" s="148"/>
      <c r="E25" s="249"/>
      <c r="F25" s="249"/>
      <c r="G25" s="249"/>
      <c r="H25" s="249"/>
      <c r="I25" s="249"/>
      <c r="J25" s="249"/>
      <c r="K25" s="249"/>
      <c r="L25" s="249"/>
    </row>
    <row r="26" spans="4:12" x14ac:dyDescent="0.3">
      <c r="D26" s="148"/>
      <c r="E26" s="249"/>
      <c r="F26" s="249"/>
      <c r="G26" s="249"/>
      <c r="H26" s="249"/>
      <c r="I26" s="249"/>
      <c r="J26" s="249"/>
      <c r="K26" s="249"/>
      <c r="L26" s="249"/>
    </row>
    <row r="27" spans="4:12" x14ac:dyDescent="0.3">
      <c r="D27" s="148"/>
      <c r="E27" s="249"/>
      <c r="F27" s="249"/>
      <c r="G27" s="249"/>
      <c r="H27" s="249"/>
      <c r="I27" s="249"/>
      <c r="J27" s="249"/>
      <c r="K27" s="249"/>
      <c r="L27" s="249"/>
    </row>
    <row r="28" spans="4:12" x14ac:dyDescent="0.3">
      <c r="D28" s="148"/>
      <c r="E28" s="250"/>
      <c r="F28" s="250"/>
      <c r="G28" s="249"/>
      <c r="H28" s="249"/>
      <c r="I28" s="250"/>
      <c r="J28" s="250"/>
      <c r="K28" s="249"/>
      <c r="L28" s="249"/>
    </row>
    <row r="29" spans="4:12" x14ac:dyDescent="0.3">
      <c r="D29" s="148"/>
      <c r="E29" s="250"/>
      <c r="F29" s="250"/>
      <c r="G29" s="250"/>
      <c r="H29" s="250"/>
      <c r="I29" s="249"/>
      <c r="J29" s="249"/>
      <c r="K29" s="249"/>
      <c r="L29" s="249"/>
    </row>
    <row r="30" spans="4:12" x14ac:dyDescent="0.3">
      <c r="D30" s="148"/>
      <c r="E30" s="249"/>
      <c r="F30" s="249"/>
      <c r="G30" s="249"/>
      <c r="H30" s="249"/>
      <c r="I30" s="249"/>
      <c r="J30" s="249"/>
      <c r="K30" s="249"/>
      <c r="L30" s="249"/>
    </row>
  </sheetData>
  <mergeCells count="93">
    <mergeCell ref="L3:M3"/>
    <mergeCell ref="D5:E5"/>
    <mergeCell ref="F5:G5"/>
    <mergeCell ref="H5:I5"/>
    <mergeCell ref="P5:Q5"/>
    <mergeCell ref="T5:U5"/>
    <mergeCell ref="V5:W5"/>
    <mergeCell ref="X5:Y5"/>
    <mergeCell ref="AF5:AG5"/>
    <mergeCell ref="F6:G6"/>
    <mergeCell ref="R6:S6"/>
    <mergeCell ref="V6:W6"/>
    <mergeCell ref="R5:S5"/>
    <mergeCell ref="L7:M7"/>
    <mergeCell ref="AB7:AC7"/>
    <mergeCell ref="AJ7:AK7"/>
    <mergeCell ref="P9:Q9"/>
    <mergeCell ref="R9:S9"/>
    <mergeCell ref="T9:U9"/>
    <mergeCell ref="V9:W9"/>
    <mergeCell ref="AF9:AG9"/>
    <mergeCell ref="AF7:AG7"/>
    <mergeCell ref="R10:S10"/>
    <mergeCell ref="V10:W10"/>
    <mergeCell ref="E15:F15"/>
    <mergeCell ref="G15:H15"/>
    <mergeCell ref="I15:J15"/>
    <mergeCell ref="K15:L15"/>
    <mergeCell ref="E16:F16"/>
    <mergeCell ref="G16:H16"/>
    <mergeCell ref="I16:J16"/>
    <mergeCell ref="K16:L16"/>
    <mergeCell ref="E17:F17"/>
    <mergeCell ref="G17:H17"/>
    <mergeCell ref="I17:J17"/>
    <mergeCell ref="K17:L17"/>
    <mergeCell ref="E18:F18"/>
    <mergeCell ref="G18:H18"/>
    <mergeCell ref="I18:J18"/>
    <mergeCell ref="K18:L18"/>
    <mergeCell ref="E19:F19"/>
    <mergeCell ref="G19:H19"/>
    <mergeCell ref="I19:J19"/>
    <mergeCell ref="K19:L19"/>
    <mergeCell ref="E20:F20"/>
    <mergeCell ref="G20:H20"/>
    <mergeCell ref="I20:J20"/>
    <mergeCell ref="K20:L20"/>
    <mergeCell ref="E21:F21"/>
    <mergeCell ref="G21:H21"/>
    <mergeCell ref="I21:J21"/>
    <mergeCell ref="K21:L21"/>
    <mergeCell ref="E22:F22"/>
    <mergeCell ref="G22:H22"/>
    <mergeCell ref="I22:J22"/>
    <mergeCell ref="K22:L22"/>
    <mergeCell ref="E23:F23"/>
    <mergeCell ref="G23:H23"/>
    <mergeCell ref="I23:J23"/>
    <mergeCell ref="K23:L23"/>
    <mergeCell ref="E24:F24"/>
    <mergeCell ref="G24:H24"/>
    <mergeCell ref="I24:J24"/>
    <mergeCell ref="K24:L24"/>
    <mergeCell ref="E25:F25"/>
    <mergeCell ref="G25:H25"/>
    <mergeCell ref="I25:J25"/>
    <mergeCell ref="K25:L25"/>
    <mergeCell ref="E26:F26"/>
    <mergeCell ref="G26:H26"/>
    <mergeCell ref="I26:J26"/>
    <mergeCell ref="K26:L26"/>
    <mergeCell ref="E27:F27"/>
    <mergeCell ref="G27:H27"/>
    <mergeCell ref="I27:J27"/>
    <mergeCell ref="K27:L27"/>
    <mergeCell ref="E30:F30"/>
    <mergeCell ref="G30:H30"/>
    <mergeCell ref="I30:J30"/>
    <mergeCell ref="K30:L30"/>
    <mergeCell ref="E28:F28"/>
    <mergeCell ref="G28:H28"/>
    <mergeCell ref="I28:J28"/>
    <mergeCell ref="K28:L28"/>
    <mergeCell ref="E29:F29"/>
    <mergeCell ref="G29:H29"/>
    <mergeCell ref="I29:J29"/>
    <mergeCell ref="K29:L29"/>
    <mergeCell ref="AJ5:AK5"/>
    <mergeCell ref="AJ9:AK9"/>
    <mergeCell ref="AN7:AO7"/>
    <mergeCell ref="AD7:AE7"/>
    <mergeCell ref="AD8:AE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3D61D-D876-4838-8495-4A1789C58962}">
  <dimension ref="A1:AL65"/>
  <sheetViews>
    <sheetView topLeftCell="D31" zoomScale="55" zoomScaleNormal="55" workbookViewId="0">
      <selection activeCell="Y57" sqref="Y57"/>
    </sheetView>
  </sheetViews>
  <sheetFormatPr defaultRowHeight="14.4" x14ac:dyDescent="0.3"/>
  <cols>
    <col min="1" max="1" width="13.5546875" style="36" customWidth="1"/>
    <col min="2" max="34" width="8.88671875" style="36"/>
    <col min="35" max="35" width="20.44140625" style="36" bestFit="1" customWidth="1"/>
    <col min="36" max="36" width="8.88671875" style="36"/>
    <col min="37" max="37" width="23.109375" style="36" bestFit="1" customWidth="1"/>
    <col min="38" max="16384" width="8.88671875" style="36"/>
  </cols>
  <sheetData>
    <row r="1" spans="1:37" ht="15" thickBot="1" x14ac:dyDescent="0.35">
      <c r="B1" s="256" t="s">
        <v>33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37" ht="15" thickBot="1" x14ac:dyDescent="0.35">
      <c r="B2" s="73">
        <v>1</v>
      </c>
      <c r="C2" s="72">
        <v>0</v>
      </c>
      <c r="D2" s="72">
        <v>1</v>
      </c>
      <c r="E2" s="72">
        <v>0</v>
      </c>
      <c r="F2" s="72">
        <v>1</v>
      </c>
      <c r="G2" s="72">
        <v>1</v>
      </c>
      <c r="H2" s="72">
        <v>0</v>
      </c>
      <c r="I2" s="72">
        <v>0</v>
      </c>
      <c r="J2" s="72">
        <v>0</v>
      </c>
      <c r="K2" s="72">
        <v>1</v>
      </c>
      <c r="L2" s="72">
        <v>1</v>
      </c>
      <c r="M2" s="72">
        <v>1</v>
      </c>
      <c r="N2" s="72">
        <v>1</v>
      </c>
      <c r="O2" s="72">
        <v>0</v>
      </c>
      <c r="P2" s="72">
        <v>1</v>
      </c>
      <c r="Q2" s="140">
        <v>0</v>
      </c>
      <c r="R2" s="68">
        <v>0</v>
      </c>
      <c r="S2" s="68">
        <v>0</v>
      </c>
      <c r="T2" s="68">
        <v>0</v>
      </c>
      <c r="U2" s="68">
        <v>0</v>
      </c>
      <c r="V2" s="68">
        <v>0</v>
      </c>
      <c r="W2" s="68">
        <v>0</v>
      </c>
      <c r="X2" s="68">
        <v>0</v>
      </c>
      <c r="Y2" s="68">
        <v>0</v>
      </c>
      <c r="Z2" s="68">
        <v>0</v>
      </c>
      <c r="AA2" s="68">
        <v>0</v>
      </c>
      <c r="AB2" s="68">
        <v>0</v>
      </c>
      <c r="AC2" s="68">
        <v>0</v>
      </c>
      <c r="AD2" s="68">
        <v>0</v>
      </c>
      <c r="AE2" s="68">
        <v>0</v>
      </c>
      <c r="AF2" s="68">
        <v>0</v>
      </c>
      <c r="AG2" s="67">
        <v>0</v>
      </c>
      <c r="AI2" s="38"/>
      <c r="AJ2" s="38"/>
      <c r="AK2" s="38"/>
    </row>
    <row r="3" spans="1:37" ht="15" thickBot="1" x14ac:dyDescent="0.35">
      <c r="B3" s="71" t="s">
        <v>99</v>
      </c>
      <c r="C3" s="70" t="s">
        <v>32</v>
      </c>
      <c r="D3" s="70" t="s">
        <v>31</v>
      </c>
      <c r="E3" s="70" t="s">
        <v>212</v>
      </c>
      <c r="F3" s="70" t="s">
        <v>213</v>
      </c>
      <c r="G3" s="70" t="s">
        <v>209</v>
      </c>
      <c r="H3" s="70" t="s">
        <v>210</v>
      </c>
      <c r="I3" s="70" t="s">
        <v>211</v>
      </c>
      <c r="J3" s="70" t="s">
        <v>36</v>
      </c>
      <c r="K3" s="70" t="s">
        <v>37</v>
      </c>
      <c r="L3" s="70" t="s">
        <v>214</v>
      </c>
      <c r="M3" s="70" t="s">
        <v>30</v>
      </c>
      <c r="N3" s="70" t="s">
        <v>38</v>
      </c>
      <c r="O3" s="70" t="s">
        <v>39</v>
      </c>
      <c r="P3" s="70" t="s">
        <v>215</v>
      </c>
      <c r="Q3" s="69" t="s">
        <v>92</v>
      </c>
      <c r="R3" s="70" t="s">
        <v>99</v>
      </c>
      <c r="S3" s="70" t="s">
        <v>32</v>
      </c>
      <c r="T3" s="70" t="s">
        <v>31</v>
      </c>
      <c r="U3" s="70" t="s">
        <v>212</v>
      </c>
      <c r="V3" s="70" t="s">
        <v>213</v>
      </c>
      <c r="W3" s="70" t="s">
        <v>209</v>
      </c>
      <c r="X3" s="70" t="s">
        <v>210</v>
      </c>
      <c r="Y3" s="70" t="s">
        <v>211</v>
      </c>
      <c r="Z3" s="70" t="s">
        <v>36</v>
      </c>
      <c r="AA3" s="70" t="s">
        <v>37</v>
      </c>
      <c r="AB3" s="70" t="s">
        <v>214</v>
      </c>
      <c r="AC3" s="70" t="s">
        <v>30</v>
      </c>
      <c r="AD3" s="70" t="s">
        <v>38</v>
      </c>
      <c r="AE3" s="70" t="s">
        <v>39</v>
      </c>
      <c r="AF3" s="70" t="s">
        <v>215</v>
      </c>
      <c r="AG3" s="69" t="s">
        <v>92</v>
      </c>
      <c r="AI3" s="60" t="s">
        <v>26</v>
      </c>
      <c r="AJ3" s="38"/>
      <c r="AK3" s="60" t="s">
        <v>25</v>
      </c>
    </row>
    <row r="4" spans="1:37" x14ac:dyDescent="0.3">
      <c r="A4" s="66" t="s">
        <v>53</v>
      </c>
      <c r="B4" s="59">
        <v>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57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57"/>
      <c r="AI4" s="60">
        <f t="shared" ref="AI4:AI34" si="0">SUMPRODUCT($B$2:$AG$2,B4:AG4)</f>
        <v>1</v>
      </c>
      <c r="AJ4" s="38"/>
      <c r="AK4" s="60">
        <v>1</v>
      </c>
    </row>
    <row r="5" spans="1:37" x14ac:dyDescent="0.3">
      <c r="A5" s="64" t="s">
        <v>54</v>
      </c>
      <c r="B5" s="59">
        <v>-1</v>
      </c>
      <c r="C5" s="141">
        <v>1</v>
      </c>
      <c r="D5" s="141">
        <v>1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57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7"/>
      <c r="AI5" s="53">
        <f t="shared" si="0"/>
        <v>0</v>
      </c>
      <c r="AJ5" s="38"/>
      <c r="AK5" s="53">
        <v>0</v>
      </c>
    </row>
    <row r="6" spans="1:37" x14ac:dyDescent="0.3">
      <c r="A6" s="64" t="s">
        <v>55</v>
      </c>
      <c r="B6" s="59"/>
      <c r="C6" s="141">
        <v>-1</v>
      </c>
      <c r="D6" s="141"/>
      <c r="E6" s="141">
        <v>1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57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7"/>
      <c r="AI6" s="53">
        <f t="shared" si="0"/>
        <v>0</v>
      </c>
      <c r="AJ6" s="38"/>
      <c r="AK6" s="53">
        <v>0</v>
      </c>
    </row>
    <row r="7" spans="1:37" x14ac:dyDescent="0.3">
      <c r="A7" s="64" t="s">
        <v>56</v>
      </c>
      <c r="B7" s="59"/>
      <c r="C7" s="141"/>
      <c r="D7" s="141">
        <v>-1</v>
      </c>
      <c r="E7" s="141"/>
      <c r="F7" s="141">
        <v>1</v>
      </c>
      <c r="G7" s="141"/>
      <c r="H7" s="141">
        <v>1</v>
      </c>
      <c r="I7" s="141"/>
      <c r="J7" s="141"/>
      <c r="K7" s="141"/>
      <c r="L7" s="141"/>
      <c r="M7" s="141"/>
      <c r="N7" s="141"/>
      <c r="O7" s="141"/>
      <c r="P7" s="141"/>
      <c r="Q7" s="57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7"/>
      <c r="AI7" s="53">
        <f t="shared" si="0"/>
        <v>0</v>
      </c>
      <c r="AJ7" s="38"/>
      <c r="AK7" s="53">
        <v>0</v>
      </c>
    </row>
    <row r="8" spans="1:37" x14ac:dyDescent="0.3">
      <c r="A8" s="64" t="s">
        <v>57</v>
      </c>
      <c r="B8" s="59"/>
      <c r="C8" s="141"/>
      <c r="D8" s="141"/>
      <c r="E8" s="141">
        <v>-1</v>
      </c>
      <c r="F8" s="141">
        <v>-1</v>
      </c>
      <c r="G8" s="141">
        <v>1</v>
      </c>
      <c r="H8" s="141"/>
      <c r="I8" s="141"/>
      <c r="J8" s="141"/>
      <c r="K8" s="141"/>
      <c r="L8" s="141"/>
      <c r="M8" s="141"/>
      <c r="N8" s="141"/>
      <c r="O8" s="141"/>
      <c r="P8" s="141"/>
      <c r="Q8" s="57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7"/>
      <c r="AI8" s="53">
        <f t="shared" si="0"/>
        <v>0</v>
      </c>
      <c r="AJ8" s="38"/>
      <c r="AK8" s="53">
        <v>0</v>
      </c>
    </row>
    <row r="9" spans="1:37" x14ac:dyDescent="0.3">
      <c r="A9" s="64" t="s">
        <v>58</v>
      </c>
      <c r="B9" s="59"/>
      <c r="C9" s="141"/>
      <c r="D9" s="141"/>
      <c r="E9" s="141"/>
      <c r="F9" s="141"/>
      <c r="G9" s="141"/>
      <c r="H9" s="141">
        <v>-1</v>
      </c>
      <c r="I9" s="141">
        <v>1</v>
      </c>
      <c r="J9" s="141"/>
      <c r="K9" s="141"/>
      <c r="L9" s="141"/>
      <c r="M9" s="141"/>
      <c r="N9" s="141"/>
      <c r="O9" s="141"/>
      <c r="P9" s="141"/>
      <c r="Q9" s="57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7"/>
      <c r="AI9" s="53">
        <f t="shared" si="0"/>
        <v>0</v>
      </c>
      <c r="AJ9" s="38"/>
      <c r="AK9" s="53">
        <v>0</v>
      </c>
    </row>
    <row r="10" spans="1:37" x14ac:dyDescent="0.3">
      <c r="A10" s="64" t="s">
        <v>59</v>
      </c>
      <c r="B10" s="59"/>
      <c r="C10" s="141"/>
      <c r="D10" s="141"/>
      <c r="E10" s="141"/>
      <c r="F10" s="141"/>
      <c r="G10" s="141">
        <v>-1</v>
      </c>
      <c r="H10" s="141"/>
      <c r="I10" s="141"/>
      <c r="J10" s="141"/>
      <c r="K10" s="141">
        <v>1</v>
      </c>
      <c r="L10" s="141"/>
      <c r="M10" s="141"/>
      <c r="N10" s="141"/>
      <c r="O10" s="141"/>
      <c r="P10" s="141"/>
      <c r="Q10" s="57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7"/>
      <c r="AI10" s="53">
        <f t="shared" si="0"/>
        <v>0</v>
      </c>
      <c r="AJ10" s="38"/>
      <c r="AK10" s="53">
        <v>0</v>
      </c>
    </row>
    <row r="11" spans="1:37" x14ac:dyDescent="0.3">
      <c r="A11" s="64" t="s">
        <v>60</v>
      </c>
      <c r="B11" s="59"/>
      <c r="C11" s="141"/>
      <c r="D11" s="141"/>
      <c r="E11" s="141"/>
      <c r="F11" s="141"/>
      <c r="G11" s="141"/>
      <c r="H11" s="141"/>
      <c r="I11" s="141">
        <v>-1</v>
      </c>
      <c r="J11" s="141">
        <v>1</v>
      </c>
      <c r="K11" s="141"/>
      <c r="L11" s="141"/>
      <c r="M11" s="141"/>
      <c r="N11" s="141"/>
      <c r="O11" s="141"/>
      <c r="P11" s="141"/>
      <c r="Q11" s="57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7"/>
      <c r="AI11" s="53">
        <f t="shared" si="0"/>
        <v>0</v>
      </c>
      <c r="AJ11" s="38"/>
      <c r="AK11" s="53">
        <v>0</v>
      </c>
    </row>
    <row r="12" spans="1:37" x14ac:dyDescent="0.3">
      <c r="A12" s="64" t="s">
        <v>61</v>
      </c>
      <c r="B12" s="59"/>
      <c r="C12" s="141"/>
      <c r="D12" s="141"/>
      <c r="E12" s="141"/>
      <c r="F12" s="141"/>
      <c r="G12" s="141"/>
      <c r="H12" s="141"/>
      <c r="I12" s="141"/>
      <c r="J12" s="141"/>
      <c r="K12" s="141">
        <v>-1</v>
      </c>
      <c r="L12" s="141">
        <v>1</v>
      </c>
      <c r="M12" s="141"/>
      <c r="N12" s="141"/>
      <c r="O12" s="141"/>
      <c r="P12" s="141"/>
      <c r="Q12" s="57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7"/>
      <c r="AI12" s="53">
        <f t="shared" si="0"/>
        <v>0</v>
      </c>
      <c r="AJ12" s="38"/>
      <c r="AK12" s="53">
        <v>0</v>
      </c>
    </row>
    <row r="13" spans="1:37" x14ac:dyDescent="0.3">
      <c r="A13" s="64" t="s">
        <v>62</v>
      </c>
      <c r="B13" s="59"/>
      <c r="C13" s="141"/>
      <c r="D13" s="141"/>
      <c r="E13" s="141"/>
      <c r="F13" s="141"/>
      <c r="G13" s="141"/>
      <c r="H13" s="141"/>
      <c r="I13" s="141"/>
      <c r="J13" s="141">
        <v>-1</v>
      </c>
      <c r="K13" s="141"/>
      <c r="L13" s="141">
        <v>-1</v>
      </c>
      <c r="M13" s="141">
        <v>1</v>
      </c>
      <c r="N13" s="141"/>
      <c r="O13" s="141"/>
      <c r="P13" s="141"/>
      <c r="Q13" s="57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7"/>
      <c r="AI13" s="53">
        <f t="shared" si="0"/>
        <v>0</v>
      </c>
      <c r="AJ13" s="38"/>
      <c r="AK13" s="53">
        <v>0</v>
      </c>
    </row>
    <row r="14" spans="1:37" x14ac:dyDescent="0.3">
      <c r="A14" s="64" t="s">
        <v>63</v>
      </c>
      <c r="B14" s="59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>
        <v>-1</v>
      </c>
      <c r="N14" s="141">
        <v>1</v>
      </c>
      <c r="O14" s="141">
        <v>1</v>
      </c>
      <c r="P14" s="141"/>
      <c r="Q14" s="57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7"/>
      <c r="AI14" s="53">
        <f t="shared" si="0"/>
        <v>0</v>
      </c>
      <c r="AJ14" s="38"/>
      <c r="AK14" s="53">
        <v>0</v>
      </c>
    </row>
    <row r="15" spans="1:37" x14ac:dyDescent="0.3">
      <c r="A15" s="64" t="s">
        <v>64</v>
      </c>
      <c r="B15" s="59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>
        <v>-1</v>
      </c>
      <c r="O15" s="141"/>
      <c r="P15" s="141">
        <v>1</v>
      </c>
      <c r="Q15" s="57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7"/>
      <c r="AI15" s="53">
        <f t="shared" si="0"/>
        <v>0</v>
      </c>
      <c r="AJ15" s="38"/>
      <c r="AK15" s="53">
        <v>0</v>
      </c>
    </row>
    <row r="16" spans="1:37" x14ac:dyDescent="0.3">
      <c r="A16" s="64" t="s">
        <v>65</v>
      </c>
      <c r="B16" s="59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>
        <v>-1</v>
      </c>
      <c r="P16" s="141"/>
      <c r="Q16" s="57">
        <v>1</v>
      </c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7"/>
      <c r="AI16" s="53">
        <f t="shared" si="0"/>
        <v>0</v>
      </c>
      <c r="AJ16" s="38"/>
      <c r="AK16" s="53">
        <v>0</v>
      </c>
    </row>
    <row r="17" spans="1:37" ht="15" thickBot="1" x14ac:dyDescent="0.35">
      <c r="A17" s="65" t="s">
        <v>66</v>
      </c>
      <c r="B17" s="5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>
        <v>1</v>
      </c>
      <c r="Q17" s="54">
        <v>1</v>
      </c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4"/>
      <c r="AI17" s="53">
        <f t="shared" si="0"/>
        <v>1</v>
      </c>
      <c r="AJ17" s="38"/>
      <c r="AK17" s="53">
        <v>1</v>
      </c>
    </row>
    <row r="18" spans="1:37" x14ac:dyDescent="0.3">
      <c r="A18" s="64"/>
      <c r="B18" s="63">
        <v>-1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1"/>
      <c r="R18" s="62">
        <v>1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1"/>
      <c r="AI18" s="60">
        <f t="shared" si="0"/>
        <v>-1</v>
      </c>
      <c r="AJ18" s="38"/>
      <c r="AK18" s="60">
        <v>0</v>
      </c>
    </row>
    <row r="19" spans="1:37" x14ac:dyDescent="0.3">
      <c r="B19" s="59"/>
      <c r="C19" s="141">
        <v>-1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57"/>
      <c r="R19" s="58"/>
      <c r="S19" s="58">
        <v>1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7"/>
      <c r="AI19" s="53">
        <f t="shared" si="0"/>
        <v>0</v>
      </c>
      <c r="AJ19" s="38"/>
      <c r="AK19" s="53">
        <v>0</v>
      </c>
    </row>
    <row r="20" spans="1:37" x14ac:dyDescent="0.3">
      <c r="B20" s="59"/>
      <c r="C20" s="141"/>
      <c r="D20" s="141">
        <v>-1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57"/>
      <c r="R20" s="58"/>
      <c r="S20" s="58"/>
      <c r="T20" s="58">
        <v>1</v>
      </c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7"/>
      <c r="AI20" s="53">
        <f t="shared" si="0"/>
        <v>-1</v>
      </c>
      <c r="AJ20" s="38"/>
      <c r="AK20" s="53">
        <v>0</v>
      </c>
    </row>
    <row r="21" spans="1:37" x14ac:dyDescent="0.3">
      <c r="B21" s="59"/>
      <c r="C21" s="141"/>
      <c r="D21" s="141"/>
      <c r="E21" s="141">
        <v>-1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57"/>
      <c r="R21" s="58"/>
      <c r="S21" s="58"/>
      <c r="T21" s="58"/>
      <c r="U21" s="58">
        <v>1</v>
      </c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7"/>
      <c r="AI21" s="53">
        <f t="shared" si="0"/>
        <v>0</v>
      </c>
      <c r="AJ21" s="38"/>
      <c r="AK21" s="53">
        <v>0</v>
      </c>
    </row>
    <row r="22" spans="1:37" x14ac:dyDescent="0.3">
      <c r="B22" s="59"/>
      <c r="C22" s="141"/>
      <c r="D22" s="141"/>
      <c r="E22" s="141"/>
      <c r="F22" s="141">
        <v>-1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57"/>
      <c r="R22" s="58"/>
      <c r="S22" s="58"/>
      <c r="T22" s="58"/>
      <c r="U22" s="58"/>
      <c r="V22" s="58">
        <v>1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7"/>
      <c r="AI22" s="53">
        <f t="shared" si="0"/>
        <v>-1</v>
      </c>
      <c r="AJ22" s="38"/>
      <c r="AK22" s="53">
        <v>0</v>
      </c>
    </row>
    <row r="23" spans="1:37" x14ac:dyDescent="0.3">
      <c r="B23" s="59"/>
      <c r="C23" s="141"/>
      <c r="D23" s="141"/>
      <c r="E23" s="141"/>
      <c r="F23" s="141"/>
      <c r="G23" s="141">
        <v>-1</v>
      </c>
      <c r="H23" s="141"/>
      <c r="I23" s="141"/>
      <c r="J23" s="141"/>
      <c r="K23" s="141"/>
      <c r="L23" s="141"/>
      <c r="M23" s="141"/>
      <c r="N23" s="141"/>
      <c r="O23" s="141"/>
      <c r="P23" s="141"/>
      <c r="Q23" s="57"/>
      <c r="R23" s="58"/>
      <c r="S23" s="58"/>
      <c r="T23" s="58"/>
      <c r="U23" s="58"/>
      <c r="V23" s="58"/>
      <c r="W23" s="58">
        <v>1</v>
      </c>
      <c r="X23" s="58"/>
      <c r="Y23" s="58"/>
      <c r="Z23" s="58"/>
      <c r="AA23" s="58"/>
      <c r="AB23" s="58"/>
      <c r="AC23" s="58"/>
      <c r="AD23" s="58"/>
      <c r="AE23" s="58"/>
      <c r="AF23" s="58"/>
      <c r="AG23" s="57"/>
      <c r="AI23" s="53">
        <f t="shared" si="0"/>
        <v>-1</v>
      </c>
      <c r="AJ23" s="38"/>
      <c r="AK23" s="53">
        <v>0</v>
      </c>
    </row>
    <row r="24" spans="1:37" x14ac:dyDescent="0.3">
      <c r="B24" s="59"/>
      <c r="C24" s="141"/>
      <c r="D24" s="141"/>
      <c r="E24" s="141"/>
      <c r="F24" s="141"/>
      <c r="G24" s="141"/>
      <c r="H24" s="141">
        <v>-1</v>
      </c>
      <c r="I24" s="141"/>
      <c r="J24" s="141"/>
      <c r="K24" s="141"/>
      <c r="L24" s="141"/>
      <c r="M24" s="141"/>
      <c r="N24" s="141"/>
      <c r="O24" s="141"/>
      <c r="P24" s="141"/>
      <c r="Q24" s="57"/>
      <c r="R24" s="58"/>
      <c r="S24" s="58"/>
      <c r="T24" s="58"/>
      <c r="U24" s="58"/>
      <c r="V24" s="58"/>
      <c r="W24" s="58"/>
      <c r="X24" s="58">
        <v>1</v>
      </c>
      <c r="Y24" s="58"/>
      <c r="Z24" s="58"/>
      <c r="AA24" s="58"/>
      <c r="AB24" s="58"/>
      <c r="AC24" s="58"/>
      <c r="AD24" s="58"/>
      <c r="AE24" s="58"/>
      <c r="AF24" s="58"/>
      <c r="AG24" s="57"/>
      <c r="AI24" s="53">
        <f t="shared" si="0"/>
        <v>0</v>
      </c>
      <c r="AJ24" s="38"/>
      <c r="AK24" s="53">
        <v>0</v>
      </c>
    </row>
    <row r="25" spans="1:37" x14ac:dyDescent="0.3">
      <c r="B25" s="59"/>
      <c r="C25" s="141"/>
      <c r="D25" s="141"/>
      <c r="E25" s="141"/>
      <c r="F25" s="141"/>
      <c r="G25" s="141"/>
      <c r="H25" s="141"/>
      <c r="I25" s="141">
        <v>-1</v>
      </c>
      <c r="J25" s="141"/>
      <c r="K25" s="141"/>
      <c r="L25" s="141"/>
      <c r="M25" s="141"/>
      <c r="N25" s="141"/>
      <c r="O25" s="141"/>
      <c r="P25" s="141"/>
      <c r="Q25" s="57"/>
      <c r="R25" s="58"/>
      <c r="S25" s="58"/>
      <c r="T25" s="58"/>
      <c r="U25" s="58"/>
      <c r="V25" s="58"/>
      <c r="W25" s="58"/>
      <c r="X25" s="58"/>
      <c r="Y25" s="58">
        <v>1</v>
      </c>
      <c r="Z25" s="58"/>
      <c r="AA25" s="58"/>
      <c r="AB25" s="58"/>
      <c r="AC25" s="58"/>
      <c r="AD25" s="58"/>
      <c r="AE25" s="58"/>
      <c r="AF25" s="58"/>
      <c r="AG25" s="57"/>
      <c r="AI25" s="53">
        <f t="shared" si="0"/>
        <v>0</v>
      </c>
      <c r="AJ25" s="38"/>
      <c r="AK25" s="53">
        <v>0</v>
      </c>
    </row>
    <row r="26" spans="1:37" x14ac:dyDescent="0.3">
      <c r="B26" s="59"/>
      <c r="C26" s="141"/>
      <c r="D26" s="141"/>
      <c r="E26" s="141"/>
      <c r="F26" s="141"/>
      <c r="G26" s="141"/>
      <c r="H26" s="141"/>
      <c r="I26" s="141"/>
      <c r="J26" s="141">
        <v>-1</v>
      </c>
      <c r="K26" s="141"/>
      <c r="L26" s="141"/>
      <c r="M26" s="141"/>
      <c r="N26" s="141"/>
      <c r="O26" s="141"/>
      <c r="P26" s="141"/>
      <c r="Q26" s="57"/>
      <c r="R26" s="58"/>
      <c r="S26" s="58"/>
      <c r="T26" s="58"/>
      <c r="U26" s="58"/>
      <c r="V26" s="58"/>
      <c r="W26" s="58"/>
      <c r="X26" s="58"/>
      <c r="Y26" s="58"/>
      <c r="Z26" s="58">
        <v>1</v>
      </c>
      <c r="AA26" s="58"/>
      <c r="AB26" s="58"/>
      <c r="AC26" s="58"/>
      <c r="AD26" s="58"/>
      <c r="AE26" s="58"/>
      <c r="AF26" s="58"/>
      <c r="AG26" s="57"/>
      <c r="AI26" s="53">
        <f t="shared" si="0"/>
        <v>0</v>
      </c>
      <c r="AJ26" s="38"/>
      <c r="AK26" s="53">
        <v>0</v>
      </c>
    </row>
    <row r="27" spans="1:37" x14ac:dyDescent="0.3">
      <c r="B27" s="59"/>
      <c r="C27" s="141"/>
      <c r="D27" s="141"/>
      <c r="E27" s="141"/>
      <c r="F27" s="141"/>
      <c r="G27" s="141"/>
      <c r="H27" s="141"/>
      <c r="I27" s="141"/>
      <c r="J27" s="141"/>
      <c r="K27" s="141">
        <v>-1</v>
      </c>
      <c r="L27" s="141"/>
      <c r="M27" s="141"/>
      <c r="N27" s="141"/>
      <c r="O27" s="141"/>
      <c r="P27" s="141"/>
      <c r="Q27" s="57"/>
      <c r="R27" s="58"/>
      <c r="S27" s="58"/>
      <c r="T27" s="58"/>
      <c r="U27" s="58"/>
      <c r="V27" s="58"/>
      <c r="W27" s="58"/>
      <c r="X27" s="58"/>
      <c r="Y27" s="58"/>
      <c r="Z27" s="58"/>
      <c r="AA27" s="58">
        <v>1</v>
      </c>
      <c r="AB27" s="58"/>
      <c r="AC27" s="58"/>
      <c r="AD27" s="58"/>
      <c r="AE27" s="58"/>
      <c r="AF27" s="58"/>
      <c r="AG27" s="57"/>
      <c r="AI27" s="53">
        <f t="shared" si="0"/>
        <v>-1</v>
      </c>
      <c r="AJ27" s="38"/>
      <c r="AK27" s="53">
        <v>0</v>
      </c>
    </row>
    <row r="28" spans="1:37" x14ac:dyDescent="0.3">
      <c r="B28" s="59"/>
      <c r="C28" s="141"/>
      <c r="D28" s="141"/>
      <c r="E28" s="141"/>
      <c r="F28" s="141"/>
      <c r="G28" s="141"/>
      <c r="H28" s="141"/>
      <c r="I28" s="141"/>
      <c r="J28" s="141"/>
      <c r="K28" s="141"/>
      <c r="L28" s="141">
        <v>-1</v>
      </c>
      <c r="M28" s="141"/>
      <c r="N28" s="141"/>
      <c r="O28" s="141"/>
      <c r="P28" s="141"/>
      <c r="Q28" s="57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>
        <v>1</v>
      </c>
      <c r="AC28" s="58"/>
      <c r="AD28" s="58"/>
      <c r="AE28" s="58"/>
      <c r="AF28" s="58"/>
      <c r="AG28" s="57"/>
      <c r="AI28" s="53">
        <f t="shared" si="0"/>
        <v>-1</v>
      </c>
      <c r="AJ28" s="38"/>
      <c r="AK28" s="53">
        <v>0</v>
      </c>
    </row>
    <row r="29" spans="1:37" x14ac:dyDescent="0.3">
      <c r="B29" s="59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>
        <v>-1</v>
      </c>
      <c r="N29" s="141"/>
      <c r="O29" s="141"/>
      <c r="P29" s="141"/>
      <c r="Q29" s="57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>
        <v>1</v>
      </c>
      <c r="AD29" s="58"/>
      <c r="AE29" s="58"/>
      <c r="AF29" s="58"/>
      <c r="AG29" s="57"/>
      <c r="AI29" s="53">
        <f t="shared" si="0"/>
        <v>-1</v>
      </c>
      <c r="AJ29" s="38"/>
      <c r="AK29" s="53">
        <v>0</v>
      </c>
    </row>
    <row r="30" spans="1:37" x14ac:dyDescent="0.3">
      <c r="B30" s="59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>
        <v>-1</v>
      </c>
      <c r="O30" s="141"/>
      <c r="P30" s="141"/>
      <c r="Q30" s="57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>
        <v>1</v>
      </c>
      <c r="AE30" s="58"/>
      <c r="AF30" s="58"/>
      <c r="AG30" s="57"/>
      <c r="AI30" s="53">
        <f t="shared" si="0"/>
        <v>-1</v>
      </c>
      <c r="AJ30" s="38"/>
      <c r="AK30" s="53">
        <v>0</v>
      </c>
    </row>
    <row r="31" spans="1:37" x14ac:dyDescent="0.3">
      <c r="B31" s="59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>
        <v>-1</v>
      </c>
      <c r="P31" s="141"/>
      <c r="Q31" s="57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>
        <v>1</v>
      </c>
      <c r="AF31" s="58"/>
      <c r="AG31" s="57"/>
      <c r="AI31" s="53">
        <f t="shared" si="0"/>
        <v>0</v>
      </c>
      <c r="AJ31" s="38"/>
      <c r="AK31" s="53">
        <v>0</v>
      </c>
    </row>
    <row r="32" spans="1:37" x14ac:dyDescent="0.3">
      <c r="B32" s="59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>
        <v>-1</v>
      </c>
      <c r="Q32" s="57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>
        <v>1</v>
      </c>
      <c r="AG32" s="57"/>
      <c r="AI32" s="53">
        <f t="shared" si="0"/>
        <v>-1</v>
      </c>
      <c r="AJ32" s="38"/>
      <c r="AK32" s="53">
        <v>0</v>
      </c>
    </row>
    <row r="33" spans="1:38" ht="15" thickBot="1" x14ac:dyDescent="0.35">
      <c r="B33" s="56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4">
        <v>-1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4">
        <v>1</v>
      </c>
      <c r="AI33" s="53">
        <f t="shared" si="0"/>
        <v>0</v>
      </c>
      <c r="AJ33" s="38"/>
      <c r="AK33" s="52">
        <v>0</v>
      </c>
    </row>
    <row r="34" spans="1:38" ht="15" thickBot="1" x14ac:dyDescent="0.35">
      <c r="B34" s="51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49">
        <v>0</v>
      </c>
      <c r="R34" s="50">
        <v>1</v>
      </c>
      <c r="S34" s="50">
        <v>1</v>
      </c>
      <c r="T34" s="50">
        <v>1</v>
      </c>
      <c r="U34" s="50">
        <v>1</v>
      </c>
      <c r="V34" s="50">
        <v>1</v>
      </c>
      <c r="W34" s="50">
        <v>1</v>
      </c>
      <c r="X34" s="50">
        <v>1</v>
      </c>
      <c r="Y34" s="50">
        <v>1</v>
      </c>
      <c r="Z34" s="50">
        <v>1</v>
      </c>
      <c r="AA34" s="50">
        <v>1</v>
      </c>
      <c r="AB34" s="50">
        <v>1</v>
      </c>
      <c r="AC34" s="50">
        <v>1</v>
      </c>
      <c r="AD34" s="50">
        <v>1</v>
      </c>
      <c r="AE34" s="50">
        <v>1</v>
      </c>
      <c r="AF34" s="50">
        <v>1</v>
      </c>
      <c r="AG34" s="49">
        <v>1</v>
      </c>
      <c r="AI34" s="48">
        <f t="shared" si="0"/>
        <v>0</v>
      </c>
      <c r="AJ34" s="38"/>
      <c r="AK34" s="47">
        <v>0</v>
      </c>
      <c r="AL34" s="46" t="s">
        <v>24</v>
      </c>
    </row>
    <row r="35" spans="1:38" ht="15" thickBot="1" x14ac:dyDescent="0.3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I35" s="38"/>
      <c r="AJ35" s="38"/>
      <c r="AK35" s="38"/>
    </row>
    <row r="36" spans="1:38" ht="15" thickBot="1" x14ac:dyDescent="0.35">
      <c r="A36" s="45" t="s">
        <v>23</v>
      </c>
      <c r="B36" s="44">
        <v>6</v>
      </c>
      <c r="C36" s="43">
        <v>1</v>
      </c>
      <c r="D36" s="43">
        <v>2</v>
      </c>
      <c r="E36" s="43">
        <v>0</v>
      </c>
      <c r="F36" s="43">
        <v>0</v>
      </c>
      <c r="G36" s="43">
        <v>3</v>
      </c>
      <c r="H36" s="43">
        <v>2</v>
      </c>
      <c r="I36" s="43">
        <v>2</v>
      </c>
      <c r="J36" s="43">
        <v>2</v>
      </c>
      <c r="K36" s="43">
        <v>3</v>
      </c>
      <c r="L36" s="43">
        <v>2</v>
      </c>
      <c r="M36" s="43">
        <v>3</v>
      </c>
      <c r="N36" s="43">
        <v>4</v>
      </c>
      <c r="O36" s="43">
        <v>0.5</v>
      </c>
      <c r="P36" s="43">
        <v>0</v>
      </c>
      <c r="Q36" s="43">
        <v>0</v>
      </c>
      <c r="R36" s="42">
        <v>3</v>
      </c>
      <c r="S36" s="41">
        <v>1</v>
      </c>
      <c r="T36" s="41">
        <v>1</v>
      </c>
      <c r="U36" s="41">
        <v>0</v>
      </c>
      <c r="V36" s="41">
        <v>0</v>
      </c>
      <c r="W36" s="41">
        <v>1</v>
      </c>
      <c r="X36" s="41">
        <v>1</v>
      </c>
      <c r="Y36" s="41">
        <v>1</v>
      </c>
      <c r="Z36" s="41">
        <v>1</v>
      </c>
      <c r="AA36" s="41">
        <v>2</v>
      </c>
      <c r="AB36" s="41">
        <v>1</v>
      </c>
      <c r="AC36" s="41">
        <v>2</v>
      </c>
      <c r="AD36" s="41">
        <v>1</v>
      </c>
      <c r="AE36" s="41">
        <v>0</v>
      </c>
      <c r="AF36" s="41">
        <v>0</v>
      </c>
      <c r="AG36" s="40">
        <v>0</v>
      </c>
      <c r="AI36" s="39">
        <f>SUMPRODUCT($B$2:$AG$2,B36:AG36)</f>
        <v>23</v>
      </c>
      <c r="AJ36" s="38"/>
      <c r="AK36" s="38" t="s">
        <v>22</v>
      </c>
    </row>
    <row r="37" spans="1:38" ht="15" thickBot="1" x14ac:dyDescent="0.35">
      <c r="B37" s="254" t="s">
        <v>21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7" t="s">
        <v>20</v>
      </c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9"/>
      <c r="AI37" s="37" t="s">
        <v>19</v>
      </c>
    </row>
    <row r="43" spans="1:38" x14ac:dyDescent="0.3">
      <c r="B43" s="243" t="s">
        <v>102</v>
      </c>
      <c r="C43" s="243"/>
      <c r="D43" s="243" t="s">
        <v>103</v>
      </c>
      <c r="E43" s="243"/>
      <c r="F43" s="243"/>
      <c r="G43" s="243"/>
      <c r="H43" s="243" t="s">
        <v>104</v>
      </c>
      <c r="I43" s="243"/>
      <c r="J43" s="243"/>
      <c r="K43" s="243" t="s">
        <v>105</v>
      </c>
      <c r="L43" s="243"/>
      <c r="M43" s="243"/>
      <c r="N43" s="243"/>
      <c r="O43" s="243"/>
      <c r="P43" s="243"/>
    </row>
    <row r="44" spans="1:38" x14ac:dyDescent="0.3">
      <c r="B44">
        <v>0</v>
      </c>
      <c r="C44"/>
      <c r="D44">
        <v>23</v>
      </c>
      <c r="E44"/>
      <c r="F44"/>
      <c r="G44"/>
      <c r="H44"/>
      <c r="I44"/>
      <c r="J44"/>
      <c r="K44"/>
      <c r="L44"/>
      <c r="M44"/>
      <c r="N44"/>
      <c r="O44"/>
      <c r="P44"/>
    </row>
    <row r="45" spans="1:38" x14ac:dyDescent="0.3">
      <c r="B45">
        <v>1</v>
      </c>
      <c r="C45"/>
      <c r="D45">
        <v>26</v>
      </c>
      <c r="E45"/>
      <c r="F45"/>
      <c r="G45"/>
      <c r="H45">
        <v>1.1000000000000001</v>
      </c>
      <c r="I45"/>
      <c r="J45"/>
      <c r="K45"/>
      <c r="L45"/>
      <c r="M45"/>
      <c r="N45"/>
      <c r="O45"/>
      <c r="P45"/>
    </row>
    <row r="46" spans="1:38" x14ac:dyDescent="0.3">
      <c r="B46">
        <v>2</v>
      </c>
      <c r="C46"/>
      <c r="D46">
        <v>28</v>
      </c>
      <c r="E46"/>
      <c r="F46"/>
      <c r="G46"/>
      <c r="H46" t="s">
        <v>216</v>
      </c>
      <c r="I46"/>
      <c r="J46"/>
      <c r="K46"/>
      <c r="L46">
        <v>2.4</v>
      </c>
      <c r="M46"/>
      <c r="N46"/>
      <c r="O46"/>
      <c r="P46"/>
    </row>
    <row r="47" spans="1:38" x14ac:dyDescent="0.3">
      <c r="B47">
        <v>3</v>
      </c>
      <c r="C47"/>
      <c r="D47">
        <v>30</v>
      </c>
      <c r="E47"/>
      <c r="F47"/>
      <c r="G47"/>
      <c r="H47" t="s">
        <v>217</v>
      </c>
      <c r="I47"/>
      <c r="J47"/>
      <c r="K47"/>
      <c r="L47"/>
      <c r="M47"/>
      <c r="N47"/>
      <c r="O47"/>
      <c r="P47"/>
    </row>
    <row r="48" spans="1:38" x14ac:dyDescent="0.3">
      <c r="B48">
        <v>4</v>
      </c>
      <c r="C48"/>
      <c r="D48">
        <v>31</v>
      </c>
      <c r="E48"/>
      <c r="F48"/>
      <c r="G48"/>
      <c r="H48" t="s">
        <v>217</v>
      </c>
      <c r="I48"/>
      <c r="J48"/>
      <c r="K48"/>
      <c r="L48" t="s">
        <v>218</v>
      </c>
      <c r="M48"/>
      <c r="N48"/>
      <c r="O48"/>
      <c r="P48"/>
    </row>
    <row r="49" spans="2:16" x14ac:dyDescent="0.3">
      <c r="B49">
        <v>5</v>
      </c>
      <c r="C49"/>
      <c r="D49">
        <v>32</v>
      </c>
      <c r="E49"/>
      <c r="F49"/>
      <c r="G49"/>
      <c r="H49" t="s">
        <v>217</v>
      </c>
      <c r="I49"/>
      <c r="J49"/>
      <c r="K49"/>
      <c r="L49" t="s">
        <v>218</v>
      </c>
      <c r="M49"/>
      <c r="N49"/>
      <c r="O49"/>
      <c r="P49"/>
    </row>
    <row r="50" spans="2:16" x14ac:dyDescent="0.3">
      <c r="B50">
        <v>6</v>
      </c>
      <c r="C50"/>
      <c r="D50">
        <v>33</v>
      </c>
      <c r="E50"/>
      <c r="F50"/>
      <c r="G50"/>
      <c r="H50" t="s">
        <v>217</v>
      </c>
      <c r="I50"/>
      <c r="J50"/>
      <c r="K50"/>
      <c r="L50" t="s">
        <v>218</v>
      </c>
      <c r="M50"/>
      <c r="N50"/>
      <c r="O50"/>
      <c r="P50"/>
    </row>
    <row r="51" spans="2:16" x14ac:dyDescent="0.3">
      <c r="B51">
        <v>7</v>
      </c>
      <c r="C51"/>
      <c r="D51">
        <v>34</v>
      </c>
      <c r="E51"/>
      <c r="F51"/>
      <c r="G51"/>
      <c r="H51" t="s">
        <v>219</v>
      </c>
      <c r="I51"/>
      <c r="J51"/>
      <c r="K51"/>
      <c r="L51"/>
      <c r="M51"/>
      <c r="N51"/>
      <c r="O51"/>
      <c r="P51"/>
    </row>
    <row r="52" spans="2:16" x14ac:dyDescent="0.3">
      <c r="B52">
        <v>8</v>
      </c>
      <c r="C52"/>
      <c r="D52">
        <v>34</v>
      </c>
      <c r="E52"/>
      <c r="F52"/>
      <c r="G52"/>
      <c r="H52"/>
      <c r="I52"/>
      <c r="J52"/>
      <c r="K52"/>
      <c r="L52"/>
      <c r="M52"/>
      <c r="N52"/>
      <c r="O52"/>
      <c r="P52"/>
    </row>
    <row r="53" spans="2:16" x14ac:dyDescent="0.3">
      <c r="B53">
        <v>9</v>
      </c>
      <c r="C53"/>
      <c r="D53">
        <v>34</v>
      </c>
      <c r="E53"/>
      <c r="F53"/>
      <c r="G53"/>
      <c r="H53"/>
      <c r="I53"/>
      <c r="J53"/>
      <c r="K53"/>
      <c r="L53"/>
      <c r="M53"/>
      <c r="N53"/>
      <c r="O53"/>
      <c r="P53"/>
    </row>
    <row r="54" spans="2:16" x14ac:dyDescent="0.3">
      <c r="B54">
        <v>10</v>
      </c>
      <c r="C54"/>
      <c r="D54">
        <v>34</v>
      </c>
      <c r="E54"/>
      <c r="F54"/>
      <c r="G54"/>
      <c r="H54"/>
      <c r="I54"/>
      <c r="J54"/>
      <c r="K54"/>
      <c r="L54"/>
      <c r="M54"/>
      <c r="N54"/>
      <c r="O54"/>
      <c r="P54"/>
    </row>
    <row r="55" spans="2:16" x14ac:dyDescent="0.3">
      <c r="B55">
        <v>11</v>
      </c>
      <c r="C55"/>
      <c r="D55">
        <v>34</v>
      </c>
      <c r="E55"/>
      <c r="F55"/>
      <c r="G55"/>
      <c r="H55"/>
      <c r="I55"/>
      <c r="J55"/>
      <c r="K55"/>
      <c r="L55"/>
      <c r="M55"/>
      <c r="N55"/>
      <c r="O55"/>
      <c r="P55"/>
    </row>
    <row r="56" spans="2:16" x14ac:dyDescent="0.3">
      <c r="B56">
        <v>12</v>
      </c>
      <c r="C56"/>
      <c r="D56">
        <v>34</v>
      </c>
      <c r="E56"/>
      <c r="F56"/>
      <c r="G56"/>
      <c r="H56"/>
      <c r="I56"/>
      <c r="J56"/>
      <c r="K56"/>
      <c r="L56"/>
      <c r="M56"/>
      <c r="N56"/>
      <c r="O56"/>
      <c r="P56"/>
    </row>
    <row r="57" spans="2:16" x14ac:dyDescent="0.3">
      <c r="B57">
        <v>13</v>
      </c>
      <c r="C57"/>
      <c r="D57">
        <v>34</v>
      </c>
      <c r="E57"/>
      <c r="F57"/>
      <c r="G57"/>
      <c r="H57"/>
      <c r="I57"/>
      <c r="J57"/>
      <c r="K57"/>
      <c r="L57"/>
      <c r="M57"/>
      <c r="N57"/>
      <c r="O57"/>
      <c r="P57"/>
    </row>
    <row r="58" spans="2:16" x14ac:dyDescent="0.3">
      <c r="B58">
        <v>14</v>
      </c>
      <c r="C58"/>
      <c r="D58">
        <v>34</v>
      </c>
      <c r="E58"/>
      <c r="F58"/>
      <c r="G58"/>
      <c r="H58"/>
      <c r="I58"/>
      <c r="J58"/>
      <c r="K58"/>
      <c r="L58"/>
      <c r="M58"/>
      <c r="N58"/>
      <c r="O58"/>
      <c r="P58"/>
    </row>
    <row r="59" spans="2:16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2:16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2:16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2:16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2:16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16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2:16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</sheetData>
  <mergeCells count="7">
    <mergeCell ref="B37:Q37"/>
    <mergeCell ref="B1:Q1"/>
    <mergeCell ref="R37:AG37"/>
    <mergeCell ref="B43:C43"/>
    <mergeCell ref="D43:G43"/>
    <mergeCell ref="H43:J43"/>
    <mergeCell ref="K43:P43"/>
  </mergeCells>
  <pageMargins left="0.7" right="0.7" top="0.78740157499999996" bottom="0.78740157499999996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9753-166F-4271-BCC7-97BDABDC88F2}">
  <dimension ref="B1:J47"/>
  <sheetViews>
    <sheetView zoomScale="85" zoomScaleNormal="85" workbookViewId="0">
      <selection activeCell="F22" sqref="F22"/>
    </sheetView>
  </sheetViews>
  <sheetFormatPr defaultColWidth="9.109375" defaultRowHeight="14.4" x14ac:dyDescent="0.3"/>
  <cols>
    <col min="1" max="1" width="9.109375" style="36"/>
    <col min="2" max="2" width="6.109375" style="36" customWidth="1"/>
    <col min="3" max="5" width="9.109375" style="36"/>
    <col min="6" max="6" width="24.5546875" style="36" customWidth="1"/>
    <col min="7" max="7" width="9.109375" style="109"/>
    <col min="8" max="8" width="12.5546875" style="109" bestFit="1" customWidth="1"/>
    <col min="9" max="9" width="9.109375" style="36"/>
    <col min="10" max="10" width="11.6640625" style="36" customWidth="1"/>
    <col min="11" max="16384" width="9.109375" style="36"/>
  </cols>
  <sheetData>
    <row r="1" spans="2:10" ht="15" thickBot="1" x14ac:dyDescent="0.35"/>
    <row r="2" spans="2:10" s="112" customFormat="1" ht="43.8" thickBot="1" x14ac:dyDescent="0.35">
      <c r="B2" s="110" t="s">
        <v>110</v>
      </c>
      <c r="C2" s="222" t="s">
        <v>111</v>
      </c>
      <c r="D2" s="223"/>
      <c r="E2" s="223"/>
      <c r="F2" s="224"/>
      <c r="G2" s="225" t="s">
        <v>112</v>
      </c>
      <c r="H2" s="226"/>
      <c r="I2" s="111" t="s">
        <v>232</v>
      </c>
      <c r="J2" s="111" t="s">
        <v>233</v>
      </c>
    </row>
    <row r="3" spans="2:10" s="112" customFormat="1" ht="15" thickBot="1" x14ac:dyDescent="0.35">
      <c r="B3" s="117" t="s">
        <v>114</v>
      </c>
      <c r="C3" s="189" t="s">
        <v>220</v>
      </c>
      <c r="D3" s="190"/>
      <c r="E3" s="190"/>
      <c r="F3" s="191"/>
      <c r="G3" s="192"/>
      <c r="H3" s="193"/>
      <c r="I3" s="113"/>
      <c r="J3" s="113"/>
    </row>
    <row r="4" spans="2:10" x14ac:dyDescent="0.3">
      <c r="B4" s="118" t="s">
        <v>116</v>
      </c>
      <c r="C4" s="206" t="s">
        <v>223</v>
      </c>
      <c r="D4" s="207"/>
      <c r="E4" s="207"/>
      <c r="F4" s="208"/>
      <c r="G4" s="215" t="s">
        <v>118</v>
      </c>
      <c r="H4" s="216"/>
      <c r="I4" s="125">
        <v>15</v>
      </c>
      <c r="J4" s="125">
        <v>10</v>
      </c>
    </row>
    <row r="5" spans="2:10" x14ac:dyDescent="0.3">
      <c r="B5" s="119" t="s">
        <v>119</v>
      </c>
      <c r="C5" s="174" t="s">
        <v>224</v>
      </c>
      <c r="D5" s="175"/>
      <c r="E5" s="175"/>
      <c r="F5" s="176"/>
      <c r="G5" s="187" t="s">
        <v>191</v>
      </c>
      <c r="H5" s="188"/>
      <c r="I5" s="126">
        <v>5</v>
      </c>
      <c r="J5" s="126">
        <v>5</v>
      </c>
    </row>
    <row r="6" spans="2:10" x14ac:dyDescent="0.3">
      <c r="B6" s="120" t="s">
        <v>121</v>
      </c>
      <c r="C6" s="174" t="s">
        <v>225</v>
      </c>
      <c r="D6" s="175"/>
      <c r="E6" s="175"/>
      <c r="F6" s="176"/>
      <c r="G6" s="187" t="s">
        <v>123</v>
      </c>
      <c r="H6" s="188"/>
      <c r="I6" s="126">
        <v>20</v>
      </c>
      <c r="J6" s="126">
        <v>10</v>
      </c>
    </row>
    <row r="7" spans="2:10" ht="15" thickBot="1" x14ac:dyDescent="0.35">
      <c r="B7" s="120" t="s">
        <v>192</v>
      </c>
      <c r="C7" s="184" t="s">
        <v>226</v>
      </c>
      <c r="D7" s="185"/>
      <c r="E7" s="185"/>
      <c r="F7" s="186"/>
      <c r="G7" s="213" t="s">
        <v>196</v>
      </c>
      <c r="H7" s="214"/>
      <c r="I7" s="127">
        <v>15</v>
      </c>
      <c r="J7" s="127">
        <v>10</v>
      </c>
    </row>
    <row r="8" spans="2:10" s="112" customFormat="1" ht="15" thickBot="1" x14ac:dyDescent="0.35">
      <c r="B8" s="117" t="s">
        <v>124</v>
      </c>
      <c r="C8" s="189" t="s">
        <v>221</v>
      </c>
      <c r="D8" s="190"/>
      <c r="E8" s="190"/>
      <c r="F8" s="191"/>
      <c r="G8" s="192"/>
      <c r="H8" s="193"/>
      <c r="I8" s="113"/>
      <c r="J8" s="113"/>
    </row>
    <row r="9" spans="2:10" x14ac:dyDescent="0.3">
      <c r="B9" s="118" t="s">
        <v>126</v>
      </c>
      <c r="C9" s="206" t="s">
        <v>223</v>
      </c>
      <c r="D9" s="207"/>
      <c r="E9" s="207"/>
      <c r="F9" s="208"/>
      <c r="G9" s="260" t="s">
        <v>118</v>
      </c>
      <c r="H9" s="216"/>
      <c r="I9" s="125">
        <v>20</v>
      </c>
      <c r="J9" s="125">
        <v>3</v>
      </c>
    </row>
    <row r="10" spans="2:10" x14ac:dyDescent="0.3">
      <c r="B10" s="118" t="s">
        <v>128</v>
      </c>
      <c r="C10" s="174" t="s">
        <v>224</v>
      </c>
      <c r="D10" s="175"/>
      <c r="E10" s="175"/>
      <c r="F10" s="176"/>
      <c r="G10" s="215" t="s">
        <v>227</v>
      </c>
      <c r="H10" s="216"/>
      <c r="I10" s="125">
        <v>3</v>
      </c>
      <c r="J10" s="125">
        <v>2</v>
      </c>
    </row>
    <row r="11" spans="2:10" x14ac:dyDescent="0.3">
      <c r="B11" s="118" t="s">
        <v>204</v>
      </c>
      <c r="C11" s="174" t="s">
        <v>225</v>
      </c>
      <c r="D11" s="175"/>
      <c r="E11" s="175"/>
      <c r="F11" s="176"/>
      <c r="G11" s="215" t="s">
        <v>205</v>
      </c>
      <c r="H11" s="216"/>
      <c r="I11" s="125">
        <v>10</v>
      </c>
      <c r="J11" s="125">
        <v>5</v>
      </c>
    </row>
    <row r="12" spans="2:10" ht="15" thickBot="1" x14ac:dyDescent="0.35">
      <c r="B12" s="118" t="s">
        <v>206</v>
      </c>
      <c r="C12" s="184" t="s">
        <v>226</v>
      </c>
      <c r="D12" s="185"/>
      <c r="E12" s="185"/>
      <c r="F12" s="186"/>
      <c r="G12" s="215" t="s">
        <v>228</v>
      </c>
      <c r="H12" s="216"/>
      <c r="I12" s="125">
        <v>20</v>
      </c>
      <c r="J12" s="125">
        <v>2</v>
      </c>
    </row>
    <row r="13" spans="2:10" s="112" customFormat="1" ht="15" thickBot="1" x14ac:dyDescent="0.35">
      <c r="B13" s="142" t="s">
        <v>131</v>
      </c>
      <c r="C13" s="189" t="s">
        <v>222</v>
      </c>
      <c r="D13" s="190"/>
      <c r="E13" s="190"/>
      <c r="F13" s="191"/>
      <c r="G13" s="261"/>
      <c r="H13" s="262"/>
      <c r="I13" s="110"/>
      <c r="J13" s="110"/>
    </row>
    <row r="14" spans="2:10" x14ac:dyDescent="0.3">
      <c r="B14" s="122" t="s">
        <v>133</v>
      </c>
      <c r="C14" s="194" t="s">
        <v>223</v>
      </c>
      <c r="D14" s="195"/>
      <c r="E14" s="195"/>
      <c r="F14" s="196"/>
      <c r="G14" s="263" t="s">
        <v>118</v>
      </c>
      <c r="H14" s="198"/>
      <c r="I14" s="143">
        <v>15</v>
      </c>
      <c r="J14" s="143">
        <v>3</v>
      </c>
    </row>
    <row r="15" spans="2:10" x14ac:dyDescent="0.3">
      <c r="B15" s="119" t="s">
        <v>136</v>
      </c>
      <c r="C15" s="174" t="s">
        <v>224</v>
      </c>
      <c r="D15" s="175"/>
      <c r="E15" s="175"/>
      <c r="F15" s="176"/>
      <c r="G15" s="264" t="s">
        <v>229</v>
      </c>
      <c r="H15" s="188"/>
      <c r="I15" s="123">
        <v>5</v>
      </c>
      <c r="J15" s="123">
        <v>2</v>
      </c>
    </row>
    <row r="16" spans="2:10" x14ac:dyDescent="0.3">
      <c r="B16" s="119" t="s">
        <v>139</v>
      </c>
      <c r="C16" s="174" t="s">
        <v>225</v>
      </c>
      <c r="D16" s="175"/>
      <c r="E16" s="175"/>
      <c r="F16" s="176"/>
      <c r="G16" s="264" t="s">
        <v>230</v>
      </c>
      <c r="H16" s="188"/>
      <c r="I16" s="123">
        <v>10</v>
      </c>
      <c r="J16" s="123">
        <v>3</v>
      </c>
    </row>
    <row r="17" spans="2:10" ht="15" thickBot="1" x14ac:dyDescent="0.35">
      <c r="B17" s="121" t="s">
        <v>141</v>
      </c>
      <c r="C17" s="217" t="s">
        <v>226</v>
      </c>
      <c r="D17" s="218"/>
      <c r="E17" s="218"/>
      <c r="F17" s="219"/>
      <c r="G17" s="265" t="s">
        <v>231</v>
      </c>
      <c r="H17" s="221"/>
      <c r="I17" s="124">
        <v>15</v>
      </c>
      <c r="J17" s="124">
        <v>5</v>
      </c>
    </row>
    <row r="18" spans="2:10" x14ac:dyDescent="0.3">
      <c r="C18" s="245"/>
      <c r="D18" s="245"/>
    </row>
    <row r="19" spans="2:10" x14ac:dyDescent="0.3">
      <c r="C19" s="244"/>
      <c r="D19" s="244"/>
    </row>
    <row r="20" spans="2:10" x14ac:dyDescent="0.3">
      <c r="C20" s="244"/>
      <c r="D20" s="244"/>
    </row>
    <row r="21" spans="2:10" x14ac:dyDescent="0.3">
      <c r="C21" s="244"/>
      <c r="D21" s="244"/>
    </row>
    <row r="22" spans="2:10" x14ac:dyDescent="0.3">
      <c r="C22" s="244"/>
      <c r="D22" s="244"/>
    </row>
    <row r="24" spans="2:10" x14ac:dyDescent="0.3">
      <c r="F24" s="115"/>
      <c r="G24" s="36"/>
      <c r="H24" s="115"/>
    </row>
    <row r="25" spans="2:10" x14ac:dyDescent="0.3">
      <c r="F25" s="115"/>
      <c r="G25" s="36"/>
      <c r="H25" s="115"/>
    </row>
    <row r="26" spans="2:10" x14ac:dyDescent="0.3">
      <c r="F26" s="115"/>
      <c r="G26" s="36"/>
      <c r="H26" s="115"/>
    </row>
    <row r="27" spans="2:10" x14ac:dyDescent="0.3">
      <c r="F27" s="115"/>
      <c r="G27" s="36"/>
      <c r="H27" s="115"/>
    </row>
    <row r="28" spans="2:10" x14ac:dyDescent="0.3">
      <c r="F28" s="115"/>
      <c r="G28" s="36"/>
      <c r="H28" s="115"/>
    </row>
    <row r="29" spans="2:10" x14ac:dyDescent="0.3">
      <c r="F29" s="115"/>
      <c r="G29" s="36"/>
      <c r="H29" s="115"/>
    </row>
    <row r="30" spans="2:10" x14ac:dyDescent="0.3">
      <c r="F30" s="115"/>
      <c r="G30" s="36"/>
      <c r="H30" s="115"/>
    </row>
    <row r="31" spans="2:10" x14ac:dyDescent="0.3">
      <c r="F31" s="115"/>
      <c r="G31" s="36"/>
      <c r="H31" s="115"/>
    </row>
    <row r="32" spans="2:10" x14ac:dyDescent="0.3">
      <c r="F32" s="115"/>
      <c r="G32" s="36"/>
      <c r="H32" s="115"/>
    </row>
    <row r="33" spans="4:10" x14ac:dyDescent="0.3">
      <c r="F33" s="115"/>
      <c r="G33" s="36"/>
      <c r="H33" s="115"/>
    </row>
    <row r="34" spans="4:10" x14ac:dyDescent="0.3">
      <c r="F34" s="115"/>
      <c r="G34" s="36"/>
      <c r="H34" s="115"/>
    </row>
    <row r="35" spans="4:10" x14ac:dyDescent="0.3">
      <c r="F35" s="115"/>
      <c r="G35" s="36"/>
      <c r="H35" s="115"/>
    </row>
    <row r="36" spans="4:10" x14ac:dyDescent="0.3">
      <c r="F36" s="115"/>
      <c r="G36" s="36"/>
      <c r="H36" s="115"/>
    </row>
    <row r="37" spans="4:10" x14ac:dyDescent="0.3">
      <c r="F37" s="115"/>
      <c r="G37" s="36"/>
      <c r="H37" s="115"/>
    </row>
    <row r="38" spans="4:10" x14ac:dyDescent="0.3">
      <c r="F38" s="115"/>
      <c r="G38" s="36"/>
      <c r="H38" s="115"/>
    </row>
    <row r="39" spans="4:10" x14ac:dyDescent="0.3">
      <c r="F39" s="115"/>
      <c r="G39" s="36"/>
      <c r="H39" s="115"/>
    </row>
    <row r="40" spans="4:10" x14ac:dyDescent="0.3">
      <c r="F40" s="115"/>
      <c r="G40" s="36"/>
      <c r="H40" s="115"/>
    </row>
    <row r="41" spans="4:10" x14ac:dyDescent="0.3">
      <c r="F41" s="115"/>
      <c r="G41" s="36"/>
      <c r="H41" s="115"/>
    </row>
    <row r="42" spans="4:10" x14ac:dyDescent="0.3">
      <c r="F42" s="115"/>
      <c r="G42" s="36"/>
      <c r="H42" s="115"/>
    </row>
    <row r="43" spans="4:10" x14ac:dyDescent="0.3">
      <c r="F43" s="115"/>
      <c r="G43" s="36"/>
      <c r="H43" s="115"/>
    </row>
    <row r="44" spans="4:10" x14ac:dyDescent="0.3">
      <c r="F44" s="115"/>
      <c r="G44" s="36"/>
      <c r="H44" s="115"/>
    </row>
    <row r="45" spans="4:10" x14ac:dyDescent="0.3">
      <c r="F45" s="115"/>
      <c r="G45" s="36"/>
      <c r="H45" s="115"/>
    </row>
    <row r="46" spans="4:10" x14ac:dyDescent="0.3">
      <c r="F46" s="115"/>
      <c r="G46" s="36"/>
      <c r="H46" s="115"/>
    </row>
    <row r="47" spans="4:10" x14ac:dyDescent="0.3">
      <c r="D47" s="116"/>
      <c r="F47" s="115"/>
      <c r="G47" s="36"/>
      <c r="H47" s="115"/>
      <c r="I47" s="116"/>
      <c r="J47" s="116"/>
    </row>
  </sheetData>
  <mergeCells count="37">
    <mergeCell ref="C21:D21"/>
    <mergeCell ref="C22:D22"/>
    <mergeCell ref="C16:F16"/>
    <mergeCell ref="G16:H16"/>
    <mergeCell ref="C17:F17"/>
    <mergeCell ref="G17:H17"/>
    <mergeCell ref="C15:F15"/>
    <mergeCell ref="G15:H15"/>
    <mergeCell ref="C18:D18"/>
    <mergeCell ref="C19:D19"/>
    <mergeCell ref="C20:D20"/>
    <mergeCell ref="C12:F12"/>
    <mergeCell ref="G12:H12"/>
    <mergeCell ref="C13:F13"/>
    <mergeCell ref="G13:H13"/>
    <mergeCell ref="C14:F14"/>
    <mergeCell ref="G14:H14"/>
    <mergeCell ref="C9:F9"/>
    <mergeCell ref="G9:H9"/>
    <mergeCell ref="C10:F10"/>
    <mergeCell ref="G10:H10"/>
    <mergeCell ref="C11:F11"/>
    <mergeCell ref="G11:H11"/>
    <mergeCell ref="C8:F8"/>
    <mergeCell ref="G8:H8"/>
    <mergeCell ref="C5:F5"/>
    <mergeCell ref="G5:H5"/>
    <mergeCell ref="C6:F6"/>
    <mergeCell ref="G6:H6"/>
    <mergeCell ref="C7:F7"/>
    <mergeCell ref="G7:H7"/>
    <mergeCell ref="C2:F2"/>
    <mergeCell ref="G2:H2"/>
    <mergeCell ref="C3:F3"/>
    <mergeCell ref="G3:H3"/>
    <mergeCell ref="C4:F4"/>
    <mergeCell ref="G4:H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2C92D-C7D6-4918-90B7-5229F0CE9110}">
  <dimension ref="C1:AO30"/>
  <sheetViews>
    <sheetView zoomScale="70" zoomScaleNormal="70" workbookViewId="0">
      <selection activeCell="AA10" sqref="AA10"/>
    </sheetView>
  </sheetViews>
  <sheetFormatPr defaultColWidth="9.109375" defaultRowHeight="15.6" x14ac:dyDescent="0.3"/>
  <cols>
    <col min="1" max="1" width="9.109375" style="20"/>
    <col min="2" max="29" width="5.6640625" style="20" customWidth="1"/>
    <col min="30" max="30" width="7" style="20" customWidth="1"/>
    <col min="31" max="34" width="5.6640625" style="20" customWidth="1"/>
    <col min="35" max="35" width="6.88671875" style="20" customWidth="1"/>
    <col min="36" max="49" width="5.6640625" style="20" customWidth="1"/>
    <col min="50" max="50" width="5.88671875" style="20" customWidth="1"/>
    <col min="51" max="51" width="15.33203125" style="20" customWidth="1"/>
    <col min="52" max="52" width="16" style="20" customWidth="1"/>
    <col min="53" max="53" width="8.109375" style="20" customWidth="1"/>
    <col min="54" max="54" width="5.6640625" style="20" customWidth="1"/>
    <col min="55" max="16384" width="9.109375" style="20"/>
  </cols>
  <sheetData>
    <row r="1" spans="3:41" ht="24.75" customHeight="1" x14ac:dyDescent="0.3"/>
    <row r="2" spans="3:41" ht="24.75" customHeight="1" x14ac:dyDescent="0.3">
      <c r="G2" s="21"/>
      <c r="H2" s="21"/>
      <c r="I2" s="21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</row>
    <row r="3" spans="3:41" ht="24.75" customHeight="1" x14ac:dyDescent="0.3">
      <c r="G3" s="21"/>
      <c r="H3" s="246" t="s">
        <v>3</v>
      </c>
      <c r="I3" s="246"/>
      <c r="J3" s="247">
        <v>1.2</v>
      </c>
      <c r="K3" s="247"/>
      <c r="L3" s="246" t="s">
        <v>1</v>
      </c>
      <c r="M3" s="246"/>
      <c r="N3" s="267">
        <v>1.3</v>
      </c>
      <c r="O3" s="267"/>
      <c r="P3" s="246" t="s">
        <v>4</v>
      </c>
      <c r="Q3" s="246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49"/>
      <c r="AM3" s="149"/>
      <c r="AN3" s="149"/>
      <c r="AO3" s="149"/>
    </row>
    <row r="4" spans="3:41" ht="24.75" customHeight="1" x14ac:dyDescent="0.3">
      <c r="G4" s="21"/>
      <c r="H4" s="22">
        <f>D8+G6</f>
        <v>15</v>
      </c>
      <c r="I4" s="23">
        <f>M4-J4</f>
        <v>15</v>
      </c>
      <c r="J4" s="248">
        <v>5</v>
      </c>
      <c r="K4" s="248"/>
      <c r="L4" s="22">
        <f>H4+J4</f>
        <v>20</v>
      </c>
      <c r="M4" s="23">
        <f>Q4-N4</f>
        <v>20</v>
      </c>
      <c r="N4" s="266">
        <v>20</v>
      </c>
      <c r="O4" s="266"/>
      <c r="P4" s="22">
        <f>L4+N4</f>
        <v>40</v>
      </c>
      <c r="Q4" s="23">
        <f>U8-S5</f>
        <v>40</v>
      </c>
      <c r="R4" s="164"/>
      <c r="S4" s="167"/>
      <c r="T4" s="167"/>
      <c r="U4" s="167"/>
      <c r="V4" s="164"/>
      <c r="W4" s="167"/>
      <c r="X4" s="167"/>
      <c r="Y4" s="167"/>
      <c r="Z4" s="164"/>
      <c r="AA4" s="164"/>
      <c r="AB4" s="164"/>
      <c r="AC4" s="164"/>
      <c r="AD4" s="164"/>
      <c r="AE4" s="167"/>
      <c r="AF4" s="167"/>
      <c r="AG4" s="167"/>
      <c r="AH4" s="164"/>
      <c r="AI4" s="164"/>
      <c r="AJ4" s="164"/>
      <c r="AK4" s="164"/>
      <c r="AL4" s="149"/>
      <c r="AM4" s="149"/>
      <c r="AN4" s="149"/>
      <c r="AO4" s="149"/>
    </row>
    <row r="5" spans="3:41" ht="24.75" customHeight="1" x14ac:dyDescent="0.3">
      <c r="D5" s="253"/>
      <c r="E5" s="253"/>
      <c r="F5" s="169">
        <v>1.1000000000000001</v>
      </c>
      <c r="G5" s="169"/>
      <c r="H5" s="253"/>
      <c r="I5" s="253"/>
      <c r="K5" s="133"/>
      <c r="L5" s="164"/>
      <c r="M5" s="164"/>
      <c r="N5" s="151"/>
      <c r="O5" s="167"/>
      <c r="P5" s="168"/>
      <c r="Q5" s="168"/>
      <c r="R5" s="164"/>
      <c r="S5" s="155">
        <v>15</v>
      </c>
      <c r="T5" s="168"/>
      <c r="U5" s="168"/>
      <c r="V5" s="164"/>
      <c r="W5" s="164"/>
      <c r="X5" s="168"/>
      <c r="Y5" s="168"/>
      <c r="Z5" s="164"/>
      <c r="AA5" s="164"/>
      <c r="AB5" s="164"/>
      <c r="AC5" s="164"/>
      <c r="AD5" s="164"/>
      <c r="AE5" s="167"/>
      <c r="AF5" s="168"/>
      <c r="AG5" s="168"/>
      <c r="AH5" s="164"/>
      <c r="AI5" s="164"/>
      <c r="AJ5" s="168"/>
      <c r="AK5" s="168"/>
      <c r="AL5" s="149"/>
      <c r="AM5" s="149"/>
      <c r="AN5" s="149"/>
      <c r="AO5" s="149"/>
    </row>
    <row r="6" spans="3:41" ht="24.75" customHeight="1" x14ac:dyDescent="0.3">
      <c r="C6" s="21"/>
      <c r="D6" s="130"/>
      <c r="E6" s="131"/>
      <c r="F6" s="172"/>
      <c r="G6" s="133">
        <v>15</v>
      </c>
      <c r="H6" s="130"/>
      <c r="I6" s="131"/>
      <c r="K6" s="134"/>
      <c r="L6" s="167"/>
      <c r="M6" s="167"/>
      <c r="N6" s="152"/>
      <c r="O6" s="167"/>
      <c r="P6" s="165"/>
      <c r="Q6" s="166"/>
      <c r="R6" s="151">
        <v>1.4</v>
      </c>
      <c r="S6" s="170"/>
      <c r="T6" s="165"/>
      <c r="U6" s="166"/>
      <c r="V6" s="170"/>
      <c r="W6" s="170"/>
      <c r="X6" s="165"/>
      <c r="Y6" s="166"/>
      <c r="Z6" s="164"/>
      <c r="AA6" s="150"/>
      <c r="AB6" s="167"/>
      <c r="AC6" s="167"/>
      <c r="AD6" s="153"/>
      <c r="AE6" s="167"/>
      <c r="AF6" s="165"/>
      <c r="AG6" s="166"/>
      <c r="AH6" s="164"/>
      <c r="AI6" s="154"/>
      <c r="AJ6" s="165"/>
      <c r="AK6" s="166"/>
      <c r="AL6" s="149"/>
      <c r="AM6" s="155"/>
      <c r="AN6" s="149"/>
      <c r="AO6" s="149"/>
    </row>
    <row r="7" spans="3:41" ht="24.75" customHeight="1" x14ac:dyDescent="0.3">
      <c r="C7" s="21"/>
      <c r="D7" s="246" t="s">
        <v>0</v>
      </c>
      <c r="E7" s="246"/>
      <c r="F7" s="247">
        <v>2.1</v>
      </c>
      <c r="G7" s="247"/>
      <c r="H7" s="246" t="s">
        <v>2</v>
      </c>
      <c r="I7" s="246"/>
      <c r="J7" s="247">
        <v>2.2000000000000002</v>
      </c>
      <c r="K7" s="247"/>
      <c r="L7" s="246" t="s">
        <v>97</v>
      </c>
      <c r="M7" s="246"/>
      <c r="N7" s="267">
        <v>2.2999999999999998</v>
      </c>
      <c r="O7" s="267"/>
      <c r="P7" s="246" t="s">
        <v>6</v>
      </c>
      <c r="Q7" s="246"/>
      <c r="R7" s="267">
        <v>2.4</v>
      </c>
      <c r="S7" s="267"/>
      <c r="T7" s="246" t="s">
        <v>7</v>
      </c>
      <c r="U7" s="246"/>
      <c r="V7" s="164"/>
      <c r="W7" s="164"/>
      <c r="X7" s="164"/>
      <c r="Y7" s="164"/>
      <c r="Z7" s="151"/>
      <c r="AA7" s="167"/>
      <c r="AB7" s="168"/>
      <c r="AC7" s="168"/>
      <c r="AD7" s="164"/>
      <c r="AE7" s="164"/>
      <c r="AF7" s="168"/>
      <c r="AG7" s="168"/>
      <c r="AH7" s="157"/>
      <c r="AI7" s="158"/>
      <c r="AJ7" s="168"/>
      <c r="AK7" s="168"/>
      <c r="AL7" s="149"/>
      <c r="AM7" s="149"/>
      <c r="AN7" s="253"/>
      <c r="AO7" s="253"/>
    </row>
    <row r="8" spans="3:41" ht="24.75" customHeight="1" x14ac:dyDescent="0.3">
      <c r="C8" s="21"/>
      <c r="D8" s="22">
        <v>0</v>
      </c>
      <c r="E8" s="23">
        <f>MIN(I4-G6,I8-F8,I12-G9)</f>
        <v>0</v>
      </c>
      <c r="F8" s="248">
        <v>20</v>
      </c>
      <c r="G8" s="248"/>
      <c r="H8" s="22">
        <f>D8+F8</f>
        <v>20</v>
      </c>
      <c r="I8" s="23">
        <f>M8-J8</f>
        <v>22</v>
      </c>
      <c r="J8" s="248">
        <v>3</v>
      </c>
      <c r="K8" s="248"/>
      <c r="L8" s="22">
        <f>H8+J8</f>
        <v>23</v>
      </c>
      <c r="M8" s="23">
        <f>Q8-N8</f>
        <v>25</v>
      </c>
      <c r="N8" s="266">
        <v>10</v>
      </c>
      <c r="O8" s="266"/>
      <c r="P8" s="22">
        <f>L8+N8</f>
        <v>33</v>
      </c>
      <c r="Q8" s="23">
        <f>U8-R8</f>
        <v>35</v>
      </c>
      <c r="R8" s="266">
        <v>20</v>
      </c>
      <c r="S8" s="266"/>
      <c r="T8" s="22">
        <f>MAX(P4+S5,P8+R8,P12+S10)</f>
        <v>55</v>
      </c>
      <c r="U8" s="23">
        <f>T8</f>
        <v>55</v>
      </c>
      <c r="V8" s="164"/>
      <c r="W8" s="164"/>
      <c r="X8" s="164"/>
      <c r="Y8" s="164"/>
      <c r="Z8" s="153"/>
      <c r="AA8" s="167"/>
      <c r="AB8" s="165"/>
      <c r="AC8" s="166"/>
      <c r="AD8" s="170"/>
      <c r="AE8" s="170"/>
      <c r="AF8" s="165"/>
      <c r="AG8" s="166"/>
      <c r="AH8" s="159"/>
      <c r="AI8" s="160"/>
      <c r="AJ8" s="165"/>
      <c r="AK8" s="166"/>
      <c r="AL8" s="149"/>
      <c r="AM8" s="149"/>
      <c r="AN8" s="130"/>
      <c r="AO8" s="131"/>
    </row>
    <row r="9" spans="3:41" ht="24.75" customHeight="1" x14ac:dyDescent="0.3">
      <c r="G9" s="134">
        <v>15</v>
      </c>
      <c r="H9" s="30"/>
      <c r="I9" s="31"/>
      <c r="K9" s="33"/>
      <c r="L9" s="164"/>
      <c r="M9" s="164"/>
      <c r="N9" s="151"/>
      <c r="O9" s="167"/>
      <c r="P9" s="168"/>
      <c r="Q9" s="168"/>
      <c r="R9" s="164">
        <v>3.4</v>
      </c>
      <c r="S9" s="164"/>
      <c r="T9" s="168"/>
      <c r="U9" s="168"/>
      <c r="V9" s="164"/>
      <c r="W9" s="164"/>
      <c r="X9" s="168"/>
      <c r="Y9" s="158"/>
      <c r="Z9" s="164"/>
      <c r="AA9" s="161"/>
      <c r="AB9" s="164"/>
      <c r="AC9" s="164"/>
      <c r="AD9" s="162"/>
      <c r="AE9" s="167"/>
      <c r="AF9" s="168"/>
      <c r="AG9" s="168"/>
      <c r="AH9" s="151"/>
      <c r="AI9" s="163"/>
      <c r="AJ9" s="168"/>
      <c r="AK9" s="168"/>
      <c r="AL9" s="149"/>
      <c r="AM9" s="156"/>
      <c r="AN9" s="149"/>
      <c r="AO9" s="149"/>
    </row>
    <row r="10" spans="3:41" ht="24.75" customHeight="1" x14ac:dyDescent="0.3">
      <c r="F10" s="173">
        <v>3.1</v>
      </c>
      <c r="G10" s="21"/>
      <c r="H10" s="22"/>
      <c r="I10" s="32"/>
      <c r="L10" s="164"/>
      <c r="M10" s="164"/>
      <c r="N10" s="164"/>
      <c r="O10" s="167"/>
      <c r="P10" s="165"/>
      <c r="Q10" s="166"/>
      <c r="R10" s="170"/>
      <c r="S10" s="156">
        <v>15</v>
      </c>
      <c r="T10" s="165"/>
      <c r="U10" s="166"/>
      <c r="V10" s="171"/>
      <c r="W10" s="171"/>
      <c r="X10" s="165"/>
      <c r="Y10" s="166"/>
      <c r="Z10" s="164"/>
      <c r="AA10" s="164"/>
      <c r="AB10" s="164"/>
      <c r="AC10" s="164"/>
      <c r="AD10" s="164"/>
      <c r="AE10" s="167"/>
      <c r="AF10" s="165"/>
      <c r="AG10" s="166"/>
      <c r="AH10" s="164"/>
      <c r="AI10" s="164"/>
      <c r="AJ10" s="165"/>
      <c r="AK10" s="166"/>
      <c r="AL10" s="149"/>
      <c r="AM10" s="149"/>
      <c r="AN10" s="149"/>
      <c r="AO10" s="149"/>
    </row>
    <row r="11" spans="3:41" ht="24.75" customHeight="1" x14ac:dyDescent="0.3">
      <c r="G11" s="21"/>
      <c r="H11" s="246" t="s">
        <v>8</v>
      </c>
      <c r="I11" s="246"/>
      <c r="J11" s="247">
        <v>3.2</v>
      </c>
      <c r="K11" s="247"/>
      <c r="L11" s="246" t="s">
        <v>5</v>
      </c>
      <c r="M11" s="246"/>
      <c r="N11" s="267">
        <v>3.3</v>
      </c>
      <c r="O11" s="267"/>
      <c r="P11" s="246" t="s">
        <v>10</v>
      </c>
      <c r="Q11" s="246"/>
      <c r="R11" s="164"/>
      <c r="S11" s="164"/>
      <c r="T11" s="168"/>
      <c r="U11" s="168"/>
      <c r="V11" s="164"/>
      <c r="W11" s="164"/>
      <c r="X11" s="168"/>
      <c r="Y11" s="158"/>
      <c r="Z11" s="164"/>
      <c r="AA11" s="161"/>
      <c r="AB11" s="164"/>
      <c r="AC11" s="164"/>
      <c r="AD11" s="162"/>
      <c r="AE11" s="167"/>
      <c r="AF11" s="168"/>
      <c r="AG11" s="168"/>
      <c r="AH11" s="151"/>
      <c r="AI11" s="163"/>
      <c r="AJ11" s="168"/>
      <c r="AK11" s="168"/>
      <c r="AL11" s="149"/>
      <c r="AM11" s="156"/>
      <c r="AN11" s="149"/>
      <c r="AO11" s="149"/>
    </row>
    <row r="12" spans="3:41" ht="24.75" customHeight="1" x14ac:dyDescent="0.3">
      <c r="G12" s="21"/>
      <c r="H12" s="22">
        <f>D8+G9</f>
        <v>15</v>
      </c>
      <c r="I12" s="23">
        <f>M12-J12</f>
        <v>25</v>
      </c>
      <c r="J12" s="248">
        <v>5</v>
      </c>
      <c r="K12" s="248"/>
      <c r="L12" s="22">
        <f>H12+J12</f>
        <v>20</v>
      </c>
      <c r="M12" s="23">
        <f>Q12-N12</f>
        <v>30</v>
      </c>
      <c r="N12" s="266">
        <v>10</v>
      </c>
      <c r="O12" s="266"/>
      <c r="P12" s="22">
        <f>L12+N12</f>
        <v>30</v>
      </c>
      <c r="Q12" s="23">
        <f>U8-S10</f>
        <v>40</v>
      </c>
      <c r="R12" s="170"/>
      <c r="S12" s="170"/>
      <c r="T12" s="165"/>
      <c r="U12" s="166"/>
      <c r="V12" s="171"/>
      <c r="W12" s="171"/>
      <c r="X12" s="165"/>
      <c r="Y12" s="166"/>
      <c r="Z12" s="164"/>
      <c r="AA12" s="164"/>
      <c r="AB12" s="164"/>
      <c r="AC12" s="164"/>
      <c r="AD12" s="164"/>
      <c r="AE12" s="167"/>
      <c r="AF12" s="165"/>
      <c r="AG12" s="166"/>
      <c r="AH12" s="164"/>
      <c r="AI12" s="164"/>
      <c r="AJ12" s="165"/>
      <c r="AK12" s="166"/>
      <c r="AL12" s="149"/>
      <c r="AM12" s="149"/>
      <c r="AN12" s="149"/>
      <c r="AO12" s="149"/>
    </row>
    <row r="13" spans="3:41" x14ac:dyDescent="0.3"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</row>
    <row r="15" spans="3:41" x14ac:dyDescent="0.3">
      <c r="D15" s="21"/>
      <c r="E15" s="252"/>
      <c r="F15" s="252"/>
      <c r="G15" s="252"/>
      <c r="H15" s="252"/>
      <c r="I15" s="252"/>
      <c r="J15" s="252"/>
      <c r="K15" s="252"/>
      <c r="L15" s="252"/>
    </row>
    <row r="16" spans="3:41" x14ac:dyDescent="0.3">
      <c r="D16" s="148"/>
      <c r="E16" s="249"/>
      <c r="F16" s="249"/>
      <c r="G16" s="249"/>
      <c r="H16" s="249"/>
      <c r="I16" s="249"/>
      <c r="J16" s="249"/>
      <c r="K16" s="249"/>
      <c r="L16" s="249"/>
    </row>
    <row r="17" spans="4:12" x14ac:dyDescent="0.3">
      <c r="D17" s="148"/>
      <c r="E17" s="249"/>
      <c r="F17" s="249"/>
      <c r="G17" s="249"/>
      <c r="H17" s="249"/>
      <c r="I17" s="249"/>
      <c r="J17" s="249"/>
      <c r="K17" s="249"/>
      <c r="L17" s="249"/>
    </row>
    <row r="18" spans="4:12" x14ac:dyDescent="0.3">
      <c r="D18" s="148"/>
      <c r="E18" s="249"/>
      <c r="F18" s="249"/>
      <c r="G18" s="249"/>
      <c r="H18" s="249"/>
      <c r="I18" s="249"/>
      <c r="J18" s="249"/>
      <c r="K18" s="249"/>
      <c r="L18" s="249"/>
    </row>
    <row r="19" spans="4:12" x14ac:dyDescent="0.3">
      <c r="D19" s="148"/>
      <c r="E19" s="249"/>
      <c r="F19" s="249"/>
      <c r="G19" s="249"/>
      <c r="H19" s="249"/>
      <c r="I19" s="249"/>
      <c r="J19" s="249"/>
      <c r="K19" s="249"/>
      <c r="L19" s="249"/>
    </row>
    <row r="20" spans="4:12" x14ac:dyDescent="0.3">
      <c r="D20" s="148"/>
      <c r="E20" s="249"/>
      <c r="F20" s="249"/>
      <c r="G20" s="249"/>
      <c r="H20" s="249"/>
      <c r="I20" s="249"/>
      <c r="J20" s="249"/>
      <c r="K20" s="249"/>
      <c r="L20" s="249"/>
    </row>
    <row r="21" spans="4:12" x14ac:dyDescent="0.3">
      <c r="D21" s="148"/>
      <c r="E21" s="249"/>
      <c r="F21" s="249"/>
      <c r="G21" s="249"/>
      <c r="H21" s="249"/>
      <c r="I21" s="249"/>
      <c r="J21" s="249"/>
      <c r="K21" s="249"/>
      <c r="L21" s="249"/>
    </row>
    <row r="22" spans="4:12" x14ac:dyDescent="0.3">
      <c r="D22" s="148"/>
      <c r="E22" s="249"/>
      <c r="F22" s="249"/>
      <c r="G22" s="249"/>
      <c r="H22" s="249"/>
      <c r="I22" s="249"/>
      <c r="J22" s="249"/>
      <c r="K22" s="249"/>
      <c r="L22" s="249"/>
    </row>
    <row r="23" spans="4:12" x14ac:dyDescent="0.3">
      <c r="D23" s="148"/>
      <c r="E23" s="249"/>
      <c r="F23" s="249"/>
      <c r="G23" s="249"/>
      <c r="H23" s="249"/>
      <c r="I23" s="249"/>
      <c r="J23" s="249"/>
      <c r="K23" s="249"/>
      <c r="L23" s="249"/>
    </row>
    <row r="24" spans="4:12" x14ac:dyDescent="0.3">
      <c r="D24" s="148"/>
      <c r="E24" s="249"/>
      <c r="F24" s="249"/>
      <c r="G24" s="249"/>
      <c r="H24" s="249"/>
      <c r="I24" s="249"/>
      <c r="J24" s="249"/>
      <c r="K24" s="249"/>
      <c r="L24" s="249"/>
    </row>
    <row r="25" spans="4:12" x14ac:dyDescent="0.3">
      <c r="D25" s="148"/>
      <c r="E25" s="249"/>
      <c r="F25" s="249"/>
      <c r="G25" s="249"/>
      <c r="H25" s="249"/>
      <c r="I25" s="249"/>
      <c r="J25" s="249"/>
      <c r="K25" s="249"/>
      <c r="L25" s="249"/>
    </row>
    <row r="26" spans="4:12" x14ac:dyDescent="0.3">
      <c r="D26" s="148"/>
      <c r="E26" s="249"/>
      <c r="F26" s="249"/>
      <c r="G26" s="249"/>
      <c r="H26" s="249"/>
      <c r="I26" s="249"/>
      <c r="J26" s="249"/>
      <c r="K26" s="249"/>
      <c r="L26" s="249"/>
    </row>
    <row r="27" spans="4:12" x14ac:dyDescent="0.3">
      <c r="D27" s="148"/>
      <c r="E27" s="249"/>
      <c r="F27" s="249"/>
      <c r="G27" s="249"/>
      <c r="H27" s="249"/>
      <c r="I27" s="249"/>
      <c r="J27" s="249"/>
      <c r="K27" s="249"/>
      <c r="L27" s="249"/>
    </row>
    <row r="28" spans="4:12" x14ac:dyDescent="0.3">
      <c r="D28" s="148"/>
      <c r="E28" s="250"/>
      <c r="F28" s="250"/>
      <c r="G28" s="249"/>
      <c r="H28" s="249"/>
      <c r="I28" s="250"/>
      <c r="J28" s="250"/>
      <c r="K28" s="249"/>
      <c r="L28" s="249"/>
    </row>
    <row r="29" spans="4:12" x14ac:dyDescent="0.3">
      <c r="D29" s="148"/>
      <c r="E29" s="250"/>
      <c r="F29" s="250"/>
      <c r="G29" s="250"/>
      <c r="H29" s="250"/>
      <c r="I29" s="249"/>
      <c r="J29" s="249"/>
      <c r="K29" s="249"/>
      <c r="L29" s="249"/>
    </row>
    <row r="30" spans="4:12" x14ac:dyDescent="0.3">
      <c r="D30" s="148"/>
      <c r="E30" s="249"/>
      <c r="F30" s="249"/>
      <c r="G30" s="249"/>
      <c r="H30" s="249"/>
      <c r="I30" s="249"/>
      <c r="J30" s="249"/>
      <c r="K30" s="249"/>
      <c r="L30" s="249"/>
    </row>
  </sheetData>
  <mergeCells count="94">
    <mergeCell ref="R8:S8"/>
    <mergeCell ref="T7:U7"/>
    <mergeCell ref="F7:G7"/>
    <mergeCell ref="J3:K3"/>
    <mergeCell ref="J7:K7"/>
    <mergeCell ref="N3:O3"/>
    <mergeCell ref="N7:O7"/>
    <mergeCell ref="R7:S7"/>
    <mergeCell ref="H3:I3"/>
    <mergeCell ref="L7:M7"/>
    <mergeCell ref="N8:O8"/>
    <mergeCell ref="J8:K8"/>
    <mergeCell ref="J4:K4"/>
    <mergeCell ref="E30:F30"/>
    <mergeCell ref="G30:H30"/>
    <mergeCell ref="I30:J30"/>
    <mergeCell ref="K30:L30"/>
    <mergeCell ref="D7:E7"/>
    <mergeCell ref="H7:I7"/>
    <mergeCell ref="H11:I11"/>
    <mergeCell ref="F8:G8"/>
    <mergeCell ref="E28:F28"/>
    <mergeCell ref="G28:H28"/>
    <mergeCell ref="I28:J28"/>
    <mergeCell ref="K28:L28"/>
    <mergeCell ref="E29:F29"/>
    <mergeCell ref="G29:H29"/>
    <mergeCell ref="I29:J29"/>
    <mergeCell ref="K29:L29"/>
    <mergeCell ref="E26:F26"/>
    <mergeCell ref="G26:H26"/>
    <mergeCell ref="I26:J26"/>
    <mergeCell ref="K26:L26"/>
    <mergeCell ref="E27:F27"/>
    <mergeCell ref="G27:H27"/>
    <mergeCell ref="I27:J27"/>
    <mergeCell ref="K27:L27"/>
    <mergeCell ref="E24:F24"/>
    <mergeCell ref="G24:H24"/>
    <mergeCell ref="I24:J24"/>
    <mergeCell ref="K24:L24"/>
    <mergeCell ref="E25:F25"/>
    <mergeCell ref="G25:H25"/>
    <mergeCell ref="I25:J25"/>
    <mergeCell ref="K25:L25"/>
    <mergeCell ref="E22:F22"/>
    <mergeCell ref="G22:H22"/>
    <mergeCell ref="I22:J22"/>
    <mergeCell ref="K22:L22"/>
    <mergeCell ref="E23:F23"/>
    <mergeCell ref="G23:H23"/>
    <mergeCell ref="I23:J23"/>
    <mergeCell ref="K23:L23"/>
    <mergeCell ref="E20:F20"/>
    <mergeCell ref="G20:H20"/>
    <mergeCell ref="I20:J20"/>
    <mergeCell ref="K20:L20"/>
    <mergeCell ref="E21:F21"/>
    <mergeCell ref="G21:H21"/>
    <mergeCell ref="I21:J21"/>
    <mergeCell ref="K21:L21"/>
    <mergeCell ref="E18:F18"/>
    <mergeCell ref="G18:H18"/>
    <mergeCell ref="I18:J18"/>
    <mergeCell ref="K18:L18"/>
    <mergeCell ref="E19:F19"/>
    <mergeCell ref="G19:H19"/>
    <mergeCell ref="I19:J19"/>
    <mergeCell ref="K19:L19"/>
    <mergeCell ref="E16:F16"/>
    <mergeCell ref="G16:H16"/>
    <mergeCell ref="I16:J16"/>
    <mergeCell ref="K16:L16"/>
    <mergeCell ref="E17:F17"/>
    <mergeCell ref="G17:H17"/>
    <mergeCell ref="I17:J17"/>
    <mergeCell ref="K17:L17"/>
    <mergeCell ref="E15:F15"/>
    <mergeCell ref="G15:H15"/>
    <mergeCell ref="I15:J15"/>
    <mergeCell ref="K15:L15"/>
    <mergeCell ref="P11:Q11"/>
    <mergeCell ref="N12:O12"/>
    <mergeCell ref="J12:K12"/>
    <mergeCell ref="J11:K11"/>
    <mergeCell ref="N11:O11"/>
    <mergeCell ref="L11:M11"/>
    <mergeCell ref="AN7:AO7"/>
    <mergeCell ref="P7:Q7"/>
    <mergeCell ref="L3:M3"/>
    <mergeCell ref="D5:E5"/>
    <mergeCell ref="H5:I5"/>
    <mergeCell ref="P3:Q3"/>
    <mergeCell ref="N4:O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DECC-89C4-409A-9F68-5D9197D43C9B}">
  <dimension ref="A1:AD56"/>
  <sheetViews>
    <sheetView tabSelected="1" zoomScale="70" zoomScaleNormal="70" workbookViewId="0">
      <selection activeCell="AA38" sqref="AA38"/>
    </sheetView>
  </sheetViews>
  <sheetFormatPr defaultRowHeight="14.4" x14ac:dyDescent="0.3"/>
  <cols>
    <col min="1" max="1" width="13.5546875" style="36" customWidth="1"/>
    <col min="2" max="26" width="8.88671875" style="36"/>
    <col min="27" max="27" width="20.44140625" style="36" bestFit="1" customWidth="1"/>
    <col min="28" max="28" width="8.88671875" style="36"/>
    <col min="29" max="29" width="23.109375" style="36" bestFit="1" customWidth="1"/>
    <col min="30" max="16384" width="8.88671875" style="36"/>
  </cols>
  <sheetData>
    <row r="1" spans="1:29" ht="15" thickBot="1" x14ac:dyDescent="0.35">
      <c r="B1" s="256" t="s">
        <v>33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29" ht="15" thickBot="1" x14ac:dyDescent="0.35">
      <c r="B2" s="73">
        <v>1</v>
      </c>
      <c r="C2" s="72">
        <v>1</v>
      </c>
      <c r="D2" s="72">
        <v>1</v>
      </c>
      <c r="E2" s="72">
        <v>1</v>
      </c>
      <c r="F2" s="72">
        <v>0</v>
      </c>
      <c r="G2" s="72">
        <v>0</v>
      </c>
      <c r="H2" s="72">
        <v>0</v>
      </c>
      <c r="I2" s="72">
        <v>0</v>
      </c>
      <c r="J2" s="72">
        <v>0</v>
      </c>
      <c r="K2" s="72">
        <v>0</v>
      </c>
      <c r="L2" s="72">
        <v>0</v>
      </c>
      <c r="M2" s="140">
        <v>0</v>
      </c>
      <c r="N2" s="68">
        <v>1</v>
      </c>
      <c r="O2" s="68">
        <v>1</v>
      </c>
      <c r="P2" s="68">
        <v>0.99999999930256622</v>
      </c>
      <c r="Q2" s="68">
        <v>0.99999999930256622</v>
      </c>
      <c r="R2" s="68">
        <v>0</v>
      </c>
      <c r="S2" s="68">
        <v>0</v>
      </c>
      <c r="T2" s="68">
        <v>0</v>
      </c>
      <c r="U2" s="68">
        <v>0</v>
      </c>
      <c r="V2" s="68">
        <v>0</v>
      </c>
      <c r="W2" s="68">
        <v>0</v>
      </c>
      <c r="X2" s="68">
        <v>0</v>
      </c>
      <c r="Y2" s="67">
        <v>0</v>
      </c>
      <c r="AA2" s="114"/>
      <c r="AB2" s="114"/>
      <c r="AC2" s="114"/>
    </row>
    <row r="3" spans="1:29" ht="15" thickBot="1" x14ac:dyDescent="0.35">
      <c r="B3" s="71" t="s">
        <v>99</v>
      </c>
      <c r="C3" s="70" t="s">
        <v>32</v>
      </c>
      <c r="D3" s="70" t="s">
        <v>31</v>
      </c>
      <c r="E3" s="70" t="s">
        <v>209</v>
      </c>
      <c r="F3" s="70" t="s">
        <v>36</v>
      </c>
      <c r="G3" s="70" t="s">
        <v>37</v>
      </c>
      <c r="H3" s="70" t="s">
        <v>214</v>
      </c>
      <c r="I3" s="70" t="s">
        <v>30</v>
      </c>
      <c r="J3" s="70" t="s">
        <v>38</v>
      </c>
      <c r="K3" s="70" t="s">
        <v>39</v>
      </c>
      <c r="L3" s="70" t="s">
        <v>40</v>
      </c>
      <c r="M3" s="69" t="s">
        <v>29</v>
      </c>
      <c r="N3" s="71" t="s">
        <v>99</v>
      </c>
      <c r="O3" s="70" t="s">
        <v>32</v>
      </c>
      <c r="P3" s="70" t="s">
        <v>31</v>
      </c>
      <c r="Q3" s="70" t="s">
        <v>209</v>
      </c>
      <c r="R3" s="70" t="s">
        <v>36</v>
      </c>
      <c r="S3" s="70" t="s">
        <v>37</v>
      </c>
      <c r="T3" s="70" t="s">
        <v>214</v>
      </c>
      <c r="U3" s="70" t="s">
        <v>30</v>
      </c>
      <c r="V3" s="70" t="s">
        <v>38</v>
      </c>
      <c r="W3" s="70" t="s">
        <v>39</v>
      </c>
      <c r="X3" s="70" t="s">
        <v>40</v>
      </c>
      <c r="Y3" s="69" t="s">
        <v>29</v>
      </c>
      <c r="AA3" s="60" t="s">
        <v>26</v>
      </c>
      <c r="AB3" s="114"/>
      <c r="AC3" s="60" t="s">
        <v>25</v>
      </c>
    </row>
    <row r="4" spans="1:29" x14ac:dyDescent="0.3">
      <c r="A4" s="66" t="s">
        <v>53</v>
      </c>
      <c r="B4" s="59">
        <v>1</v>
      </c>
      <c r="C4" s="141"/>
      <c r="D4" s="141"/>
      <c r="E4" s="141"/>
      <c r="F4" s="141">
        <v>1</v>
      </c>
      <c r="G4" s="141"/>
      <c r="H4" s="141"/>
      <c r="I4" s="141"/>
      <c r="J4" s="141">
        <v>1</v>
      </c>
      <c r="K4" s="141"/>
      <c r="L4" s="141"/>
      <c r="M4" s="57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57"/>
      <c r="AA4" s="60">
        <f>SUMPRODUCT($B$2:$Y$2,B4:Y4)</f>
        <v>1</v>
      </c>
      <c r="AB4" s="114"/>
      <c r="AC4" s="60">
        <v>1</v>
      </c>
    </row>
    <row r="5" spans="1:29" x14ac:dyDescent="0.3">
      <c r="A5" s="64" t="s">
        <v>54</v>
      </c>
      <c r="B5" s="59">
        <v>-1</v>
      </c>
      <c r="C5" s="141">
        <v>1</v>
      </c>
      <c r="D5" s="141"/>
      <c r="E5" s="141"/>
      <c r="F5" s="141"/>
      <c r="G5" s="141"/>
      <c r="H5" s="141"/>
      <c r="I5" s="141"/>
      <c r="J5" s="141"/>
      <c r="K5" s="141"/>
      <c r="L5" s="141"/>
      <c r="M5" s="57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7"/>
      <c r="AA5" s="53">
        <f>SUMPRODUCT($B$2:$Y$2,B5:Y5)</f>
        <v>0</v>
      </c>
      <c r="AB5" s="114"/>
      <c r="AC5" s="53">
        <v>0</v>
      </c>
    </row>
    <row r="6" spans="1:29" x14ac:dyDescent="0.3">
      <c r="A6" s="64" t="s">
        <v>55</v>
      </c>
      <c r="B6" s="59"/>
      <c r="C6" s="141">
        <v>-1</v>
      </c>
      <c r="D6" s="141">
        <v>1</v>
      </c>
      <c r="E6" s="141"/>
      <c r="F6" s="141"/>
      <c r="G6" s="141"/>
      <c r="H6" s="141"/>
      <c r="I6" s="141"/>
      <c r="J6" s="141"/>
      <c r="K6" s="141"/>
      <c r="L6" s="141"/>
      <c r="M6" s="57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7"/>
      <c r="AA6" s="53">
        <f t="shared" ref="AA6:AA27" si="0">SUMPRODUCT($B$2:$Y$2,B6:Y6)</f>
        <v>0</v>
      </c>
      <c r="AB6" s="114"/>
      <c r="AC6" s="53">
        <v>0</v>
      </c>
    </row>
    <row r="7" spans="1:29" x14ac:dyDescent="0.3">
      <c r="A7" s="64" t="s">
        <v>56</v>
      </c>
      <c r="B7" s="59"/>
      <c r="C7" s="141"/>
      <c r="D7" s="141">
        <v>-1</v>
      </c>
      <c r="E7" s="141">
        <v>1</v>
      </c>
      <c r="F7" s="141"/>
      <c r="G7" s="141"/>
      <c r="H7" s="141"/>
      <c r="I7" s="141"/>
      <c r="J7" s="141"/>
      <c r="K7" s="141"/>
      <c r="L7" s="141"/>
      <c r="M7" s="5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7"/>
      <c r="AA7" s="53">
        <f t="shared" si="0"/>
        <v>0</v>
      </c>
      <c r="AB7" s="114"/>
      <c r="AC7" s="53">
        <v>0</v>
      </c>
    </row>
    <row r="8" spans="1:29" x14ac:dyDescent="0.3">
      <c r="A8" s="64" t="s">
        <v>57</v>
      </c>
      <c r="B8" s="59"/>
      <c r="C8" s="141"/>
      <c r="D8" s="141"/>
      <c r="E8" s="141"/>
      <c r="F8" s="141">
        <v>-1</v>
      </c>
      <c r="G8" s="141">
        <v>1</v>
      </c>
      <c r="H8" s="141"/>
      <c r="I8" s="141"/>
      <c r="J8" s="141"/>
      <c r="K8" s="141"/>
      <c r="L8" s="141"/>
      <c r="M8" s="5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7"/>
      <c r="AA8" s="53">
        <f t="shared" si="0"/>
        <v>0</v>
      </c>
      <c r="AB8" s="114"/>
      <c r="AC8" s="53">
        <v>0</v>
      </c>
    </row>
    <row r="9" spans="1:29" x14ac:dyDescent="0.3">
      <c r="A9" s="64" t="s">
        <v>58</v>
      </c>
      <c r="B9" s="59"/>
      <c r="C9" s="141"/>
      <c r="D9" s="141"/>
      <c r="E9" s="141"/>
      <c r="F9" s="141"/>
      <c r="G9" s="141">
        <v>-1</v>
      </c>
      <c r="H9" s="141">
        <v>1</v>
      </c>
      <c r="I9" s="141"/>
      <c r="J9" s="141"/>
      <c r="K9" s="141"/>
      <c r="L9" s="141"/>
      <c r="M9" s="57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7"/>
      <c r="AA9" s="53">
        <f t="shared" si="0"/>
        <v>0</v>
      </c>
      <c r="AB9" s="114"/>
      <c r="AC9" s="53">
        <v>0</v>
      </c>
    </row>
    <row r="10" spans="1:29" x14ac:dyDescent="0.3">
      <c r="A10" s="64" t="s">
        <v>59</v>
      </c>
      <c r="B10" s="59"/>
      <c r="C10" s="141"/>
      <c r="D10" s="141"/>
      <c r="E10" s="141"/>
      <c r="F10" s="141"/>
      <c r="G10" s="141"/>
      <c r="H10" s="141">
        <v>-1</v>
      </c>
      <c r="I10" s="141">
        <v>1</v>
      </c>
      <c r="J10" s="141"/>
      <c r="K10" s="141"/>
      <c r="L10" s="141"/>
      <c r="M10" s="57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7"/>
      <c r="AA10" s="53">
        <f t="shared" si="0"/>
        <v>0</v>
      </c>
      <c r="AB10" s="114"/>
      <c r="AC10" s="53">
        <v>0</v>
      </c>
    </row>
    <row r="11" spans="1:29" x14ac:dyDescent="0.3">
      <c r="A11" s="64" t="s">
        <v>60</v>
      </c>
      <c r="B11" s="59"/>
      <c r="C11" s="141"/>
      <c r="D11" s="141"/>
      <c r="E11" s="141"/>
      <c r="F11" s="141"/>
      <c r="G11" s="141"/>
      <c r="H11" s="141"/>
      <c r="I11" s="141"/>
      <c r="J11" s="141">
        <v>-1</v>
      </c>
      <c r="K11" s="141">
        <v>1</v>
      </c>
      <c r="L11" s="141"/>
      <c r="M11" s="57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7"/>
      <c r="AA11" s="53">
        <f t="shared" si="0"/>
        <v>0</v>
      </c>
      <c r="AB11" s="114"/>
      <c r="AC11" s="53">
        <v>0</v>
      </c>
    </row>
    <row r="12" spans="1:29" x14ac:dyDescent="0.3">
      <c r="A12" s="64" t="s">
        <v>61</v>
      </c>
      <c r="B12" s="59"/>
      <c r="C12" s="141"/>
      <c r="D12" s="141"/>
      <c r="E12" s="141"/>
      <c r="F12" s="141"/>
      <c r="G12" s="141"/>
      <c r="H12" s="141"/>
      <c r="I12" s="141"/>
      <c r="J12" s="141"/>
      <c r="K12" s="141">
        <v>-1</v>
      </c>
      <c r="L12" s="141">
        <v>1</v>
      </c>
      <c r="M12" s="5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7"/>
      <c r="AA12" s="53">
        <f t="shared" si="0"/>
        <v>0</v>
      </c>
      <c r="AB12" s="114"/>
      <c r="AC12" s="53">
        <v>0</v>
      </c>
    </row>
    <row r="13" spans="1:29" x14ac:dyDescent="0.3">
      <c r="A13" s="64" t="s">
        <v>62</v>
      </c>
      <c r="B13" s="59"/>
      <c r="C13" s="141"/>
      <c r="D13" s="141"/>
      <c r="E13" s="141"/>
      <c r="F13" s="141"/>
      <c r="G13" s="141"/>
      <c r="H13" s="141"/>
      <c r="I13" s="141"/>
      <c r="J13" s="141"/>
      <c r="K13" s="141"/>
      <c r="L13" s="141">
        <v>-1</v>
      </c>
      <c r="M13" s="57">
        <v>1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7"/>
      <c r="AA13" s="53">
        <f t="shared" si="0"/>
        <v>0</v>
      </c>
      <c r="AB13" s="114"/>
      <c r="AC13" s="53">
        <v>0</v>
      </c>
    </row>
    <row r="14" spans="1:29" ht="15" thickBot="1" x14ac:dyDescent="0.35">
      <c r="A14" s="65" t="s">
        <v>63</v>
      </c>
      <c r="B14" s="56"/>
      <c r="C14" s="55"/>
      <c r="D14" s="55"/>
      <c r="E14" s="55">
        <v>1</v>
      </c>
      <c r="F14" s="55"/>
      <c r="G14" s="55"/>
      <c r="H14" s="55"/>
      <c r="I14" s="55">
        <v>1</v>
      </c>
      <c r="J14" s="55"/>
      <c r="K14" s="55"/>
      <c r="L14" s="55"/>
      <c r="M14" s="54">
        <v>1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4"/>
      <c r="AA14" s="53">
        <f t="shared" si="0"/>
        <v>1</v>
      </c>
      <c r="AB14" s="114"/>
      <c r="AC14" s="53">
        <v>1</v>
      </c>
    </row>
    <row r="15" spans="1:29" x14ac:dyDescent="0.3">
      <c r="A15" s="64"/>
      <c r="B15" s="63">
        <v>-1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1"/>
      <c r="N15" s="62">
        <v>1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1"/>
      <c r="AA15" s="60">
        <f t="shared" si="0"/>
        <v>0</v>
      </c>
      <c r="AB15" s="114"/>
      <c r="AC15" s="60">
        <v>0</v>
      </c>
    </row>
    <row r="16" spans="1:29" x14ac:dyDescent="0.3">
      <c r="B16" s="59"/>
      <c r="C16" s="141">
        <v>-1</v>
      </c>
      <c r="D16" s="141"/>
      <c r="E16" s="141"/>
      <c r="F16" s="141"/>
      <c r="G16" s="141"/>
      <c r="H16" s="141"/>
      <c r="I16" s="141"/>
      <c r="J16" s="141"/>
      <c r="K16" s="141"/>
      <c r="L16" s="141"/>
      <c r="M16" s="57"/>
      <c r="N16" s="58"/>
      <c r="O16" s="58">
        <v>1</v>
      </c>
      <c r="P16" s="58"/>
      <c r="Q16" s="58"/>
      <c r="R16" s="58"/>
      <c r="S16" s="58"/>
      <c r="T16" s="58"/>
      <c r="U16" s="58"/>
      <c r="V16" s="58"/>
      <c r="W16" s="58"/>
      <c r="X16" s="58"/>
      <c r="Y16" s="57"/>
      <c r="AA16" s="53">
        <f t="shared" si="0"/>
        <v>0</v>
      </c>
      <c r="AB16" s="114"/>
      <c r="AC16" s="53">
        <v>0</v>
      </c>
    </row>
    <row r="17" spans="1:30" x14ac:dyDescent="0.3">
      <c r="B17" s="59"/>
      <c r="C17" s="141"/>
      <c r="D17" s="141">
        <v>-1</v>
      </c>
      <c r="E17" s="141"/>
      <c r="F17" s="141"/>
      <c r="G17" s="141"/>
      <c r="H17" s="141"/>
      <c r="I17" s="141"/>
      <c r="J17" s="141"/>
      <c r="K17" s="141"/>
      <c r="L17" s="141"/>
      <c r="M17" s="57"/>
      <c r="N17" s="58"/>
      <c r="O17" s="58"/>
      <c r="P17" s="58">
        <v>1</v>
      </c>
      <c r="Q17" s="58"/>
      <c r="R17" s="58"/>
      <c r="S17" s="58"/>
      <c r="T17" s="58"/>
      <c r="U17" s="58"/>
      <c r="V17" s="58"/>
      <c r="W17" s="58"/>
      <c r="X17" s="58"/>
      <c r="Y17" s="57"/>
      <c r="AA17" s="53">
        <f t="shared" si="0"/>
        <v>-6.9743377739683865E-10</v>
      </c>
      <c r="AB17" s="114"/>
      <c r="AC17" s="53">
        <v>0</v>
      </c>
    </row>
    <row r="18" spans="1:30" x14ac:dyDescent="0.3">
      <c r="B18" s="59"/>
      <c r="C18" s="141"/>
      <c r="D18" s="141"/>
      <c r="E18" s="141">
        <v>-1</v>
      </c>
      <c r="F18" s="141"/>
      <c r="G18" s="141"/>
      <c r="H18" s="141"/>
      <c r="I18" s="141"/>
      <c r="J18" s="141"/>
      <c r="K18" s="141"/>
      <c r="L18" s="141"/>
      <c r="M18" s="57"/>
      <c r="N18" s="58"/>
      <c r="O18" s="58"/>
      <c r="P18" s="58"/>
      <c r="Q18" s="58">
        <v>1</v>
      </c>
      <c r="R18" s="58"/>
      <c r="S18" s="58"/>
      <c r="T18" s="58"/>
      <c r="U18" s="58"/>
      <c r="V18" s="58"/>
      <c r="W18" s="58"/>
      <c r="X18" s="58"/>
      <c r="Y18" s="57"/>
      <c r="AA18" s="53">
        <f t="shared" si="0"/>
        <v>-6.9743377739683865E-10</v>
      </c>
      <c r="AB18" s="114"/>
      <c r="AC18" s="53">
        <v>0</v>
      </c>
    </row>
    <row r="19" spans="1:30" x14ac:dyDescent="0.3">
      <c r="B19" s="59"/>
      <c r="C19" s="141"/>
      <c r="D19" s="141"/>
      <c r="E19" s="141"/>
      <c r="F19" s="141">
        <v>-1</v>
      </c>
      <c r="G19" s="141"/>
      <c r="H19" s="141"/>
      <c r="I19" s="141"/>
      <c r="J19" s="141"/>
      <c r="K19" s="141"/>
      <c r="L19" s="141"/>
      <c r="M19" s="57"/>
      <c r="N19" s="58"/>
      <c r="O19" s="58"/>
      <c r="P19" s="58"/>
      <c r="Q19" s="58"/>
      <c r="R19" s="58">
        <v>1</v>
      </c>
      <c r="S19" s="58"/>
      <c r="T19" s="58"/>
      <c r="U19" s="58"/>
      <c r="V19" s="58"/>
      <c r="W19" s="58"/>
      <c r="X19" s="58"/>
      <c r="Y19" s="57"/>
      <c r="AA19" s="53">
        <f t="shared" si="0"/>
        <v>0</v>
      </c>
      <c r="AB19" s="114"/>
      <c r="AC19" s="53">
        <v>0</v>
      </c>
    </row>
    <row r="20" spans="1:30" x14ac:dyDescent="0.3">
      <c r="B20" s="59"/>
      <c r="C20" s="141"/>
      <c r="D20" s="141"/>
      <c r="E20" s="141"/>
      <c r="F20" s="141"/>
      <c r="G20" s="141">
        <v>-1</v>
      </c>
      <c r="H20" s="141"/>
      <c r="I20" s="141"/>
      <c r="J20" s="141"/>
      <c r="K20" s="141"/>
      <c r="L20" s="141"/>
      <c r="M20" s="57"/>
      <c r="N20" s="58"/>
      <c r="O20" s="58"/>
      <c r="P20" s="58"/>
      <c r="Q20" s="58"/>
      <c r="R20" s="58"/>
      <c r="S20" s="58">
        <v>1</v>
      </c>
      <c r="T20" s="58"/>
      <c r="U20" s="58"/>
      <c r="V20" s="58"/>
      <c r="W20" s="58"/>
      <c r="X20" s="58"/>
      <c r="Y20" s="57"/>
      <c r="AA20" s="53">
        <f t="shared" si="0"/>
        <v>0</v>
      </c>
      <c r="AB20" s="114"/>
      <c r="AC20" s="53">
        <v>0</v>
      </c>
    </row>
    <row r="21" spans="1:30" x14ac:dyDescent="0.3">
      <c r="B21" s="59"/>
      <c r="C21" s="141"/>
      <c r="D21" s="141"/>
      <c r="E21" s="141"/>
      <c r="F21" s="141"/>
      <c r="G21" s="141"/>
      <c r="H21" s="141">
        <v>-1</v>
      </c>
      <c r="I21" s="141"/>
      <c r="J21" s="141"/>
      <c r="K21" s="141"/>
      <c r="L21" s="141"/>
      <c r="M21" s="57"/>
      <c r="N21" s="58"/>
      <c r="O21" s="58"/>
      <c r="P21" s="58"/>
      <c r="Q21" s="58"/>
      <c r="R21" s="58"/>
      <c r="S21" s="58"/>
      <c r="T21" s="58">
        <v>1</v>
      </c>
      <c r="U21" s="58"/>
      <c r="V21" s="58"/>
      <c r="W21" s="58"/>
      <c r="X21" s="58"/>
      <c r="Y21" s="57"/>
      <c r="AA21" s="53">
        <f t="shared" si="0"/>
        <v>0</v>
      </c>
      <c r="AB21" s="114"/>
      <c r="AC21" s="53">
        <v>0</v>
      </c>
    </row>
    <row r="22" spans="1:30" x14ac:dyDescent="0.3">
      <c r="B22" s="59"/>
      <c r="C22" s="141"/>
      <c r="D22" s="141"/>
      <c r="E22" s="141"/>
      <c r="F22" s="141"/>
      <c r="G22" s="141"/>
      <c r="H22" s="141"/>
      <c r="I22" s="141">
        <v>-1</v>
      </c>
      <c r="J22" s="141"/>
      <c r="K22" s="141"/>
      <c r="L22" s="141"/>
      <c r="M22" s="57"/>
      <c r="N22" s="58"/>
      <c r="O22" s="58"/>
      <c r="P22" s="58"/>
      <c r="Q22" s="58"/>
      <c r="R22" s="58"/>
      <c r="S22" s="58"/>
      <c r="T22" s="58"/>
      <c r="U22" s="58">
        <v>1</v>
      </c>
      <c r="V22" s="58"/>
      <c r="W22" s="58"/>
      <c r="X22" s="58"/>
      <c r="Y22" s="57"/>
      <c r="AA22" s="53">
        <f t="shared" si="0"/>
        <v>0</v>
      </c>
      <c r="AB22" s="114"/>
      <c r="AC22" s="53">
        <v>0</v>
      </c>
    </row>
    <row r="23" spans="1:30" x14ac:dyDescent="0.3">
      <c r="B23" s="59"/>
      <c r="C23" s="141"/>
      <c r="D23" s="141"/>
      <c r="E23" s="141"/>
      <c r="F23" s="141"/>
      <c r="G23" s="141"/>
      <c r="H23" s="141"/>
      <c r="I23" s="141"/>
      <c r="J23" s="141">
        <v>-1</v>
      </c>
      <c r="K23" s="141"/>
      <c r="L23" s="141"/>
      <c r="M23" s="57"/>
      <c r="N23" s="58"/>
      <c r="O23" s="58"/>
      <c r="P23" s="58"/>
      <c r="Q23" s="58"/>
      <c r="R23" s="58"/>
      <c r="S23" s="58"/>
      <c r="T23" s="58"/>
      <c r="U23" s="58"/>
      <c r="V23" s="58">
        <v>1</v>
      </c>
      <c r="W23" s="58"/>
      <c r="X23" s="58"/>
      <c r="Y23" s="57"/>
      <c r="AA23" s="53">
        <f t="shared" si="0"/>
        <v>0</v>
      </c>
      <c r="AB23" s="114"/>
      <c r="AC23" s="53">
        <v>0</v>
      </c>
    </row>
    <row r="24" spans="1:30" x14ac:dyDescent="0.3">
      <c r="B24" s="59"/>
      <c r="C24" s="141"/>
      <c r="D24" s="141"/>
      <c r="E24" s="141"/>
      <c r="F24" s="141"/>
      <c r="G24" s="141"/>
      <c r="H24" s="141"/>
      <c r="I24" s="141"/>
      <c r="J24" s="141"/>
      <c r="K24" s="141">
        <v>-1</v>
      </c>
      <c r="L24" s="141"/>
      <c r="M24" s="57"/>
      <c r="N24" s="58"/>
      <c r="O24" s="58"/>
      <c r="P24" s="58"/>
      <c r="Q24" s="58"/>
      <c r="R24" s="58"/>
      <c r="S24" s="58"/>
      <c r="T24" s="58"/>
      <c r="U24" s="58"/>
      <c r="V24" s="58"/>
      <c r="W24" s="58">
        <v>1</v>
      </c>
      <c r="X24" s="58"/>
      <c r="Y24" s="57"/>
      <c r="AA24" s="53">
        <f t="shared" si="0"/>
        <v>0</v>
      </c>
      <c r="AB24" s="114"/>
      <c r="AC24" s="53">
        <v>0</v>
      </c>
    </row>
    <row r="25" spans="1:30" x14ac:dyDescent="0.3">
      <c r="B25" s="59"/>
      <c r="C25" s="141"/>
      <c r="D25" s="141"/>
      <c r="E25" s="141"/>
      <c r="F25" s="141"/>
      <c r="G25" s="141"/>
      <c r="H25" s="141"/>
      <c r="I25" s="141"/>
      <c r="J25" s="141"/>
      <c r="K25" s="141"/>
      <c r="L25" s="141">
        <v>-1</v>
      </c>
      <c r="M25" s="57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>
        <v>1</v>
      </c>
      <c r="Y25" s="57"/>
      <c r="AA25" s="53">
        <f t="shared" si="0"/>
        <v>0</v>
      </c>
      <c r="AB25" s="114"/>
      <c r="AC25" s="53">
        <v>0</v>
      </c>
    </row>
    <row r="26" spans="1:30" ht="15" thickBot="1" x14ac:dyDescent="0.35">
      <c r="B26" s="56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4">
        <v>-1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4">
        <v>1</v>
      </c>
      <c r="AA26" s="53">
        <f t="shared" si="0"/>
        <v>0</v>
      </c>
      <c r="AB26" s="114"/>
      <c r="AC26" s="52">
        <v>0</v>
      </c>
    </row>
    <row r="27" spans="1:30" ht="15" thickBot="1" x14ac:dyDescent="0.35">
      <c r="B27" s="51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49">
        <v>0</v>
      </c>
      <c r="N27" s="50">
        <v>1</v>
      </c>
      <c r="O27" s="50">
        <v>1</v>
      </c>
      <c r="P27" s="50">
        <v>1</v>
      </c>
      <c r="Q27" s="50">
        <v>1</v>
      </c>
      <c r="R27" s="50">
        <v>1</v>
      </c>
      <c r="S27" s="50">
        <v>1</v>
      </c>
      <c r="T27" s="50">
        <v>1</v>
      </c>
      <c r="U27" s="50">
        <v>1</v>
      </c>
      <c r="V27" s="50">
        <v>1</v>
      </c>
      <c r="W27" s="50">
        <v>1</v>
      </c>
      <c r="X27" s="50">
        <v>1</v>
      </c>
      <c r="Y27" s="49">
        <v>1</v>
      </c>
      <c r="AA27" s="48">
        <f t="shared" si="0"/>
        <v>3.9999999986051327</v>
      </c>
      <c r="AB27" s="114"/>
      <c r="AC27" s="47">
        <v>5</v>
      </c>
      <c r="AD27" s="46" t="s">
        <v>24</v>
      </c>
    </row>
    <row r="28" spans="1:30" ht="15" thickBot="1" x14ac:dyDescent="0.35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AA28" s="114"/>
      <c r="AB28" s="114"/>
      <c r="AC28" s="114"/>
    </row>
    <row r="29" spans="1:30" ht="15" thickBot="1" x14ac:dyDescent="0.35">
      <c r="A29" s="45" t="s">
        <v>23</v>
      </c>
      <c r="B29" s="44">
        <v>15</v>
      </c>
      <c r="C29" s="43">
        <v>5</v>
      </c>
      <c r="D29" s="43">
        <v>20</v>
      </c>
      <c r="E29" s="43">
        <v>15</v>
      </c>
      <c r="F29" s="43">
        <v>20</v>
      </c>
      <c r="G29" s="43">
        <v>3</v>
      </c>
      <c r="H29" s="43">
        <v>10</v>
      </c>
      <c r="I29" s="43">
        <v>20</v>
      </c>
      <c r="J29" s="43">
        <v>15</v>
      </c>
      <c r="K29" s="43">
        <v>5</v>
      </c>
      <c r="L29" s="43">
        <v>10</v>
      </c>
      <c r="M29" s="43">
        <v>15</v>
      </c>
      <c r="N29" s="42">
        <v>10</v>
      </c>
      <c r="O29" s="41">
        <v>5</v>
      </c>
      <c r="P29" s="41">
        <v>10</v>
      </c>
      <c r="Q29" s="41">
        <v>10</v>
      </c>
      <c r="R29" s="41">
        <v>3</v>
      </c>
      <c r="S29" s="41">
        <v>2</v>
      </c>
      <c r="T29" s="41">
        <v>5</v>
      </c>
      <c r="U29" s="41">
        <v>2</v>
      </c>
      <c r="V29" s="41">
        <v>3</v>
      </c>
      <c r="W29" s="41">
        <v>2</v>
      </c>
      <c r="X29" s="41">
        <v>3</v>
      </c>
      <c r="Y29" s="40">
        <v>5</v>
      </c>
      <c r="AA29" s="39">
        <f>SUMPRODUCT($B$2:$Y$2,B29:Y29)</f>
        <v>89.999999986051336</v>
      </c>
      <c r="AB29" s="114"/>
      <c r="AC29" s="114"/>
    </row>
    <row r="30" spans="1:30" ht="15" thickBot="1" x14ac:dyDescent="0.35">
      <c r="B30" s="254" t="s">
        <v>21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7" t="s">
        <v>20</v>
      </c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9"/>
      <c r="AA30" s="37" t="s">
        <v>19</v>
      </c>
    </row>
    <row r="36" spans="2:12" x14ac:dyDescent="0.3">
      <c r="B36" s="243" t="s">
        <v>102</v>
      </c>
      <c r="C36" s="243"/>
      <c r="D36" s="243" t="s">
        <v>103</v>
      </c>
      <c r="E36" s="243"/>
      <c r="F36" s="243"/>
      <c r="G36" s="243"/>
      <c r="H36" s="243" t="s">
        <v>104</v>
      </c>
      <c r="I36" s="243"/>
      <c r="J36" s="243"/>
      <c r="K36" s="243" t="s">
        <v>105</v>
      </c>
      <c r="L36" s="243"/>
    </row>
    <row r="37" spans="2:12" x14ac:dyDescent="0.3">
      <c r="B37">
        <v>0</v>
      </c>
      <c r="C37"/>
      <c r="D37">
        <v>55</v>
      </c>
      <c r="E37"/>
      <c r="F37"/>
      <c r="G37"/>
      <c r="H37"/>
      <c r="I37"/>
      <c r="J37"/>
      <c r="K37"/>
      <c r="L37"/>
    </row>
    <row r="38" spans="2:12" x14ac:dyDescent="0.3">
      <c r="B38">
        <v>1</v>
      </c>
      <c r="C38"/>
      <c r="D38">
        <v>65</v>
      </c>
      <c r="E38"/>
      <c r="F38">
        <v>1.1000000000000001</v>
      </c>
      <c r="G38"/>
      <c r="H38" t="s">
        <v>234</v>
      </c>
      <c r="I38"/>
      <c r="J38"/>
      <c r="K38"/>
      <c r="L38"/>
    </row>
    <row r="39" spans="2:12" x14ac:dyDescent="0.3">
      <c r="B39">
        <v>2</v>
      </c>
      <c r="C39"/>
      <c r="D39">
        <v>75</v>
      </c>
      <c r="E39"/>
      <c r="F39">
        <v>1.1000000000000001</v>
      </c>
      <c r="G39"/>
      <c r="H39" t="s">
        <v>234</v>
      </c>
      <c r="I39"/>
      <c r="J39"/>
      <c r="K39"/>
      <c r="L39"/>
    </row>
    <row r="40" spans="2:12" x14ac:dyDescent="0.3">
      <c r="B40">
        <v>3</v>
      </c>
      <c r="C40"/>
      <c r="D40">
        <v>85</v>
      </c>
      <c r="E40"/>
      <c r="F40" t="s">
        <v>235</v>
      </c>
      <c r="G40"/>
      <c r="H40"/>
      <c r="I40"/>
      <c r="J40"/>
      <c r="K40"/>
      <c r="L40"/>
    </row>
    <row r="41" spans="2:12" x14ac:dyDescent="0.3">
      <c r="B41">
        <v>4</v>
      </c>
      <c r="C41"/>
      <c r="D41">
        <v>90</v>
      </c>
      <c r="E41"/>
      <c r="F41" t="s">
        <v>236</v>
      </c>
      <c r="G41"/>
      <c r="H41"/>
      <c r="I41"/>
      <c r="J41"/>
      <c r="K41"/>
      <c r="L41"/>
    </row>
    <row r="42" spans="2:12" x14ac:dyDescent="0.3">
      <c r="B42">
        <v>5</v>
      </c>
      <c r="C42"/>
      <c r="D42">
        <v>90</v>
      </c>
      <c r="E42"/>
      <c r="F42"/>
      <c r="G42"/>
      <c r="H42"/>
      <c r="I42"/>
      <c r="J42"/>
      <c r="K42"/>
      <c r="L42"/>
    </row>
    <row r="43" spans="2:12" x14ac:dyDescent="0.3">
      <c r="B43">
        <v>6</v>
      </c>
      <c r="C43"/>
      <c r="D43">
        <v>90</v>
      </c>
      <c r="E43"/>
      <c r="F43"/>
      <c r="G43"/>
      <c r="H43"/>
      <c r="I43"/>
      <c r="J43"/>
      <c r="K43"/>
      <c r="L43"/>
    </row>
    <row r="44" spans="2:12" x14ac:dyDescent="0.3">
      <c r="B44">
        <v>7</v>
      </c>
      <c r="C44"/>
      <c r="D44">
        <v>90</v>
      </c>
      <c r="E44"/>
      <c r="F44"/>
      <c r="G44"/>
      <c r="H44"/>
      <c r="I44"/>
      <c r="J44"/>
      <c r="K44"/>
      <c r="L44"/>
    </row>
    <row r="45" spans="2:12" x14ac:dyDescent="0.3">
      <c r="B45">
        <v>8</v>
      </c>
      <c r="C45"/>
      <c r="D45">
        <v>90</v>
      </c>
      <c r="E45"/>
      <c r="F45"/>
      <c r="G45"/>
      <c r="H45"/>
      <c r="I45"/>
      <c r="J45"/>
      <c r="K45"/>
      <c r="L45"/>
    </row>
    <row r="46" spans="2:12" x14ac:dyDescent="0.3">
      <c r="B46">
        <v>9</v>
      </c>
      <c r="C46"/>
      <c r="D46">
        <v>90</v>
      </c>
      <c r="E46"/>
      <c r="F46"/>
      <c r="G46"/>
      <c r="H46"/>
      <c r="I46"/>
      <c r="J46"/>
      <c r="K46"/>
      <c r="L46"/>
    </row>
    <row r="47" spans="2:12" x14ac:dyDescent="0.3">
      <c r="B47">
        <v>10</v>
      </c>
      <c r="C47"/>
      <c r="D47">
        <v>90</v>
      </c>
      <c r="E47"/>
      <c r="F47"/>
      <c r="G47"/>
      <c r="H47"/>
      <c r="I47"/>
      <c r="J47"/>
      <c r="K47"/>
      <c r="L47"/>
    </row>
    <row r="48" spans="2:12" x14ac:dyDescent="0.3">
      <c r="B48">
        <v>11</v>
      </c>
      <c r="C48"/>
      <c r="D48">
        <v>90</v>
      </c>
      <c r="E48"/>
      <c r="F48"/>
      <c r="G48"/>
      <c r="H48"/>
      <c r="I48"/>
      <c r="J48"/>
      <c r="K48"/>
      <c r="L48"/>
    </row>
    <row r="49" spans="2:12" x14ac:dyDescent="0.3">
      <c r="B49">
        <v>12</v>
      </c>
      <c r="C49"/>
      <c r="D49">
        <v>90</v>
      </c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</sheetData>
  <mergeCells count="7">
    <mergeCell ref="B1:M1"/>
    <mergeCell ref="B30:M30"/>
    <mergeCell ref="N30:Y30"/>
    <mergeCell ref="B36:C36"/>
    <mergeCell ref="D36:G36"/>
    <mergeCell ref="H36:J36"/>
    <mergeCell ref="K36:L36"/>
  </mergeCells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Zadání - Pozemky</vt:lpstr>
      <vt:lpstr>CPM - Pozemky</vt:lpstr>
      <vt:lpstr>Výpočet - Pozemky</vt:lpstr>
      <vt:lpstr>Zadání - Chodník</vt:lpstr>
      <vt:lpstr>CPM - Chodník</vt:lpstr>
      <vt:lpstr>Výpočet - Chodník</vt:lpstr>
      <vt:lpstr>Zadání - IT vývoj</vt:lpstr>
      <vt:lpstr>CPM - IT vývoj</vt:lpstr>
      <vt:lpstr>Výpočet - IT vývoj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Benda, Pavel</dc:creator>
  <cp:lastModifiedBy>Benda, Pavel</cp:lastModifiedBy>
  <dcterms:created xsi:type="dcterms:W3CDTF">2020-02-04T07:08:08Z</dcterms:created>
  <dcterms:modified xsi:type="dcterms:W3CDTF">2020-02-24T09:01:56Z</dcterms:modified>
</cp:coreProperties>
</file>