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řej\Desktop\Bakalářská práce\Přílohy\"/>
    </mc:Choice>
  </mc:AlternateContent>
  <bookViews>
    <workbookView xWindow="0" yWindow="0" windowWidth="20760" windowHeight="11190" firstSheet="4" activeTab="5"/>
  </bookViews>
  <sheets>
    <sheet name="List1" sheetId="1" r:id="rId1"/>
    <sheet name="List4" sheetId="4" r:id="rId2"/>
    <sheet name="List5" sheetId="5" r:id="rId3"/>
    <sheet name="List6" sheetId="6" r:id="rId4"/>
    <sheet name="List7" sheetId="7" r:id="rId5"/>
    <sheet name="List8" sheetId="8" r:id="rId6"/>
    <sheet name="List2" sheetId="2" r:id="rId7"/>
    <sheet name="List3" sheetId="3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8" l="1"/>
  <c r="G8" i="8"/>
  <c r="G9" i="8"/>
  <c r="G10" i="8"/>
  <c r="G6" i="8"/>
  <c r="I16" i="8"/>
  <c r="G61" i="7" l="1"/>
  <c r="G48" i="7"/>
  <c r="G25" i="7"/>
  <c r="G3" i="7"/>
  <c r="J4" i="6" l="1"/>
  <c r="J5" i="6"/>
  <c r="J6" i="6"/>
  <c r="J3" i="6"/>
  <c r="I4" i="6"/>
  <c r="I5" i="6"/>
  <c r="I6" i="6"/>
  <c r="I3" i="6"/>
  <c r="G10" i="5"/>
  <c r="G9" i="5"/>
  <c r="G7" i="5"/>
  <c r="G8" i="5"/>
  <c r="G6" i="5"/>
  <c r="W11" i="4" l="1"/>
  <c r="T11" i="4"/>
  <c r="Q11" i="4"/>
  <c r="N11" i="4"/>
  <c r="K11" i="4"/>
  <c r="H11" i="4"/>
  <c r="E11" i="4"/>
  <c r="R11" i="4"/>
  <c r="L11" i="4"/>
  <c r="F11" i="4"/>
  <c r="I11" i="4"/>
  <c r="X11" i="4"/>
  <c r="O11" i="4"/>
  <c r="U11" i="4"/>
</calcChain>
</file>

<file path=xl/sharedStrings.xml><?xml version="1.0" encoding="utf-8"?>
<sst xmlns="http://schemas.openxmlformats.org/spreadsheetml/2006/main" count="109" uniqueCount="83">
  <si>
    <t>F - množství práce</t>
  </si>
  <si>
    <t>MR - mezní příjmy</t>
  </si>
  <si>
    <t>AR - průměrné příjmy</t>
  </si>
  <si>
    <t>Pi - cena faktorů</t>
  </si>
  <si>
    <t>AC -průměrné náklady</t>
  </si>
  <si>
    <t>MC - mezní náklady</t>
  </si>
  <si>
    <t>Maximalizace zisku</t>
  </si>
  <si>
    <t>Maximalizace tržeb</t>
  </si>
  <si>
    <t>MR = MC</t>
  </si>
  <si>
    <t>MR = 0</t>
  </si>
  <si>
    <t>Naučené schopnosti 15%</t>
  </si>
  <si>
    <t>Vrozené schopnosti 85%</t>
  </si>
  <si>
    <t>Sinch s.r.o.</t>
  </si>
  <si>
    <t>Stagehand.cz</t>
  </si>
  <si>
    <t>Parák</t>
  </si>
  <si>
    <t>Bedňáci.cz</t>
  </si>
  <si>
    <t>Roční tržby</t>
  </si>
  <si>
    <t>Název společnosti</t>
  </si>
  <si>
    <t>P = cena</t>
  </si>
  <si>
    <t>Q = množství</t>
  </si>
  <si>
    <t>AC = průměrné náklady</t>
  </si>
  <si>
    <t>MC = mezní náklady</t>
  </si>
  <si>
    <t>AR = průměrné říjmy</t>
  </si>
  <si>
    <t>MR = mezní příjmy</t>
  </si>
  <si>
    <t>Párák</t>
  </si>
  <si>
    <t>4 hod</t>
  </si>
  <si>
    <t>5 hod</t>
  </si>
  <si>
    <t>Hodinová mzda</t>
  </si>
  <si>
    <t>Minimum práce</t>
  </si>
  <si>
    <t>Odpracované hodiny</t>
  </si>
  <si>
    <t>Hrubá mzdy na DPP</t>
  </si>
  <si>
    <t>0 - 49 hod</t>
  </si>
  <si>
    <t>50 - 99 hod</t>
  </si>
  <si>
    <t>&gt;100 hod</t>
  </si>
  <si>
    <t>80 Kč/ hod</t>
  </si>
  <si>
    <t>90 Kč/ hod</t>
  </si>
  <si>
    <t>100 Kč/ hod</t>
  </si>
  <si>
    <t>80 Kč / hod</t>
  </si>
  <si>
    <t>ČERVEN</t>
  </si>
  <si>
    <t>ČERVENEC</t>
  </si>
  <si>
    <t>SRPEN</t>
  </si>
  <si>
    <t>ZÁŘÍ</t>
  </si>
  <si>
    <t>ŘÍJEN</t>
  </si>
  <si>
    <t>LISTOPAD</t>
  </si>
  <si>
    <t>PROSINEC</t>
  </si>
  <si>
    <t>Mzdy celk.</t>
  </si>
  <si>
    <t>daň ze mzdy</t>
  </si>
  <si>
    <t xml:space="preserve">90 Kč / hod </t>
  </si>
  <si>
    <t>100 Kč / hod</t>
  </si>
  <si>
    <t>Náklady</t>
  </si>
  <si>
    <t>Telefon</t>
  </si>
  <si>
    <t>Internet</t>
  </si>
  <si>
    <t>Příjmy</t>
  </si>
  <si>
    <t>Výdaje</t>
  </si>
  <si>
    <t>Marže</t>
  </si>
  <si>
    <t>Zisk</t>
  </si>
  <si>
    <t>Pracovník / hod</t>
  </si>
  <si>
    <t>Čas trávený cestou</t>
  </si>
  <si>
    <t>Půjčovné vozu / den</t>
  </si>
  <si>
    <t>Taxa/ km</t>
  </si>
  <si>
    <t>Brigády-Praha</t>
  </si>
  <si>
    <t>Práce Praha</t>
  </si>
  <si>
    <t>Jobs.cz</t>
  </si>
  <si>
    <t>"Vem s sebou kamaráda"</t>
  </si>
  <si>
    <t>Nedostavil se</t>
  </si>
  <si>
    <t>Nespolehlivý</t>
  </si>
  <si>
    <t>Kvalitní zaměstanci</t>
  </si>
  <si>
    <t>Ostatní</t>
  </si>
  <si>
    <t>ANO</t>
  </si>
  <si>
    <t>Spíše ANO</t>
  </si>
  <si>
    <t>NE</t>
  </si>
  <si>
    <t>Spíše NE</t>
  </si>
  <si>
    <t>Bedňáci</t>
  </si>
  <si>
    <t>Sinch</t>
  </si>
  <si>
    <t>"Zdvořilá otázka"</t>
  </si>
  <si>
    <t>"Finanční motivace"</t>
  </si>
  <si>
    <t>"Osobní cílení"</t>
  </si>
  <si>
    <t>„Osobní cílení s finanční odměnou“</t>
  </si>
  <si>
    <t>„Osobní cílení s příslibem prominentní práce“</t>
  </si>
  <si>
    <t>Odpovědělo</t>
  </si>
  <si>
    <t>Neodpovědělo</t>
  </si>
  <si>
    <t>Z toho doporučeno</t>
  </si>
  <si>
    <t>Celkem 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</si>
</sst>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9" fontId="0" fillId="0" borderId="0" xfId="0" applyNumberFormat="1"/>
    <xf numFmtId="164" fontId="0" fillId="0" borderId="0" xfId="1" applyNumberFormat="1" applyFont="1"/>
    <xf numFmtId="0" fontId="3" fillId="0" borderId="0" xfId="0" applyFont="1"/>
    <xf numFmtId="164" fontId="0" fillId="0" borderId="1" xfId="1" applyNumberFormat="1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7" xfId="0" applyBorder="1" applyAlignment="1">
      <alignment horizontal="center"/>
    </xf>
    <xf numFmtId="0" fontId="3" fillId="0" borderId="8" xfId="0" applyFont="1" applyBorder="1"/>
    <xf numFmtId="164" fontId="0" fillId="0" borderId="9" xfId="1" applyNumberFormat="1" applyFont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4" fillId="0" borderId="8" xfId="0" applyFont="1" applyBorder="1"/>
    <xf numFmtId="0" fontId="4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0" xfId="0" applyFont="1" applyBorder="1" applyAlignment="1">
      <alignment horizontal="center"/>
    </xf>
    <xf numFmtId="164" fontId="0" fillId="0" borderId="0" xfId="1" applyNumberFormat="1" applyFont="1" applyAlignment="1"/>
    <xf numFmtId="0" fontId="0" fillId="0" borderId="0" xfId="0" applyFont="1" applyAlignment="1">
      <alignment horizontal="center"/>
    </xf>
    <xf numFmtId="0" fontId="6" fillId="0" borderId="0" xfId="0" applyFont="1" applyAlignment="1"/>
    <xf numFmtId="164" fontId="7" fillId="2" borderId="2" xfId="1" applyNumberFormat="1" applyFont="1" applyFill="1" applyBorder="1" applyAlignment="1"/>
    <xf numFmtId="164" fontId="6" fillId="0" borderId="0" xfId="0" applyNumberFormat="1" applyFont="1" applyBorder="1" applyAlignment="1"/>
    <xf numFmtId="0" fontId="8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44" fontId="8" fillId="0" borderId="1" xfId="1" applyNumberFormat="1" applyFont="1" applyBorder="1"/>
    <xf numFmtId="164" fontId="8" fillId="0" borderId="1" xfId="1" applyNumberFormat="1" applyFont="1" applyBorder="1"/>
    <xf numFmtId="10" fontId="8" fillId="0" borderId="7" xfId="1" applyNumberFormat="1" applyFont="1" applyBorder="1"/>
    <xf numFmtId="0" fontId="1" fillId="0" borderId="8" xfId="0" applyFont="1" applyBorder="1"/>
    <xf numFmtId="44" fontId="8" fillId="0" borderId="9" xfId="1" applyNumberFormat="1" applyFont="1" applyBorder="1"/>
    <xf numFmtId="164" fontId="8" fillId="0" borderId="9" xfId="1" applyNumberFormat="1" applyFont="1" applyBorder="1"/>
    <xf numFmtId="10" fontId="8" fillId="0" borderId="10" xfId="1" applyNumberFormat="1" applyFont="1" applyBorder="1"/>
    <xf numFmtId="0" fontId="3" fillId="0" borderId="1" xfId="0" applyFont="1" applyBorder="1"/>
    <xf numFmtId="0" fontId="9" fillId="0" borderId="1" xfId="0" applyFont="1" applyBorder="1"/>
    <xf numFmtId="0" fontId="3" fillId="0" borderId="1" xfId="0" applyFont="1" applyFill="1" applyBorder="1"/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D7-427F-BA38-16C113AE1A8B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D7-427F-BA38-16C113AE1A8B}"/>
              </c:ext>
            </c:extLst>
          </c:dPt>
          <c:dLbls>
            <c:dLbl>
              <c:idx val="0"/>
              <c:layout>
                <c:manualLayout>
                  <c:x val="-2.7777777777777779E-3"/>
                  <c:y val="0.185185185185185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D7-427F-BA38-16C113AE1A8B}"/>
                </c:ext>
              </c:extLst>
            </c:dLbl>
            <c:dLbl>
              <c:idx val="1"/>
              <c:layout>
                <c:manualLayout>
                  <c:x val="-5.5555555555555558E-3"/>
                  <c:y val="0.180555555555555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D7-427F-BA38-16C113AE1A8B}"/>
                </c:ext>
              </c:extLst>
            </c:dLbl>
            <c:dLbl>
              <c:idx val="2"/>
              <c:layout>
                <c:manualLayout>
                  <c:x val="-2.7777777777777779E-3"/>
                  <c:y val="0.166666666666666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D7-427F-BA38-16C113AE1A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List5!$D$6:$D$8</c:f>
              <c:strCache>
                <c:ptCount val="3"/>
                <c:pt idx="0">
                  <c:v>80 Kč / hod</c:v>
                </c:pt>
                <c:pt idx="1">
                  <c:v>90 Kč / hod </c:v>
                </c:pt>
                <c:pt idx="2">
                  <c:v>100 Kč / hod</c:v>
                </c:pt>
              </c:strCache>
            </c:strRef>
          </c:cat>
          <c:val>
            <c:numRef>
              <c:f>List5!$E$6:$E$8</c:f>
              <c:numCache>
                <c:formatCode>General</c:formatCode>
                <c:ptCount val="3"/>
                <c:pt idx="0">
                  <c:v>30</c:v>
                </c:pt>
                <c:pt idx="1">
                  <c:v>24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7-427F-BA38-16C113AE1A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7231488"/>
        <c:axId val="317231816"/>
      </c:barChart>
      <c:catAx>
        <c:axId val="3172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7231816"/>
        <c:crosses val="autoZero"/>
        <c:auto val="1"/>
        <c:lblAlgn val="ctr"/>
        <c:lblOffset val="100"/>
        <c:noMultiLvlLbl val="0"/>
      </c:catAx>
      <c:valAx>
        <c:axId val="31723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800"/>
                  <a:t>Počet</a:t>
                </a:r>
                <a:r>
                  <a:rPr lang="cs-CZ" sz="1800" baseline="0"/>
                  <a:t> zaměstnanců</a:t>
                </a:r>
                <a:endParaRPr lang="cs-CZ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72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List6!$G$11</c:f>
              <c:strCache>
                <c:ptCount val="1"/>
                <c:pt idx="0">
                  <c:v>Nedostavil 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List6!$F$12:$F$15</c:f>
              <c:strCache>
                <c:ptCount val="4"/>
                <c:pt idx="0">
                  <c:v>Brigády-Praha</c:v>
                </c:pt>
                <c:pt idx="1">
                  <c:v>Práce Praha</c:v>
                </c:pt>
                <c:pt idx="2">
                  <c:v>Jobs.cz</c:v>
                </c:pt>
                <c:pt idx="3">
                  <c:v>"Vem s sebou kamaráda"</c:v>
                </c:pt>
              </c:strCache>
            </c:strRef>
          </c:cat>
          <c:val>
            <c:numRef>
              <c:f>List6!$G$12:$G$15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D-4369-996F-DFDEF218BDD3}"/>
            </c:ext>
          </c:extLst>
        </c:ser>
        <c:ser>
          <c:idx val="1"/>
          <c:order val="1"/>
          <c:tx>
            <c:strRef>
              <c:f>List6!$H$11</c:f>
              <c:strCache>
                <c:ptCount val="1"/>
                <c:pt idx="0">
                  <c:v>Nespolehlivý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List6!$F$12:$F$15</c:f>
              <c:strCache>
                <c:ptCount val="4"/>
                <c:pt idx="0">
                  <c:v>Brigády-Praha</c:v>
                </c:pt>
                <c:pt idx="1">
                  <c:v>Práce Praha</c:v>
                </c:pt>
                <c:pt idx="2">
                  <c:v>Jobs.cz</c:v>
                </c:pt>
                <c:pt idx="3">
                  <c:v>"Vem s sebou kamaráda"</c:v>
                </c:pt>
              </c:strCache>
            </c:strRef>
          </c:cat>
          <c:val>
            <c:numRef>
              <c:f>List6!$H$12:$H$15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D-4369-996F-DFDEF218BDD3}"/>
            </c:ext>
          </c:extLst>
        </c:ser>
        <c:ser>
          <c:idx val="2"/>
          <c:order val="2"/>
          <c:tx>
            <c:strRef>
              <c:f>List6!$I$11</c:f>
              <c:strCache>
                <c:ptCount val="1"/>
                <c:pt idx="0">
                  <c:v>Kvalitní zaměstanci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cat>
            <c:strRef>
              <c:f>List6!$F$12:$F$15</c:f>
              <c:strCache>
                <c:ptCount val="4"/>
                <c:pt idx="0">
                  <c:v>Brigády-Praha</c:v>
                </c:pt>
                <c:pt idx="1">
                  <c:v>Práce Praha</c:v>
                </c:pt>
                <c:pt idx="2">
                  <c:v>Jobs.cz</c:v>
                </c:pt>
                <c:pt idx="3">
                  <c:v>"Vem s sebou kamaráda"</c:v>
                </c:pt>
              </c:strCache>
            </c:strRef>
          </c:cat>
          <c:val>
            <c:numRef>
              <c:f>List6!$I$12:$I$15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D-4369-996F-DFDEF218BDD3}"/>
            </c:ext>
          </c:extLst>
        </c:ser>
        <c:ser>
          <c:idx val="3"/>
          <c:order val="3"/>
          <c:tx>
            <c:strRef>
              <c:f>List6!$J$11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sp3d/>
          </c:spPr>
          <c:invertIfNegative val="0"/>
          <c:cat>
            <c:strRef>
              <c:f>List6!$F$12:$F$15</c:f>
              <c:strCache>
                <c:ptCount val="4"/>
                <c:pt idx="0">
                  <c:v>Brigády-Praha</c:v>
                </c:pt>
                <c:pt idx="1">
                  <c:v>Práce Praha</c:v>
                </c:pt>
                <c:pt idx="2">
                  <c:v>Jobs.cz</c:v>
                </c:pt>
                <c:pt idx="3">
                  <c:v>"Vem s sebou kamaráda"</c:v>
                </c:pt>
              </c:strCache>
            </c:strRef>
          </c:cat>
          <c:val>
            <c:numRef>
              <c:f>List6!$J$12:$J$15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D-4369-996F-DFDEF218B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8169952"/>
        <c:axId val="448170608"/>
        <c:axId val="0"/>
      </c:bar3DChart>
      <c:catAx>
        <c:axId val="44816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8170608"/>
        <c:crosses val="autoZero"/>
        <c:auto val="1"/>
        <c:lblAlgn val="ctr"/>
        <c:lblOffset val="100"/>
        <c:noMultiLvlLbl val="0"/>
      </c:catAx>
      <c:valAx>
        <c:axId val="44817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Počet</a:t>
                </a:r>
                <a:r>
                  <a:rPr lang="cs-CZ" sz="1100" b="1" baseline="0"/>
                  <a:t> brigádníků</a:t>
                </a:r>
                <a:endParaRPr lang="cs-CZ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816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E42-4C1B-A960-83120610BCDE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E42-4C1B-A960-83120610BCD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E42-4C1B-A960-83120610BCD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E42-4C1B-A960-83120610BC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List7!$C$3:$C$6</c:f>
              <c:strCache>
                <c:ptCount val="4"/>
                <c:pt idx="0">
                  <c:v>ANO</c:v>
                </c:pt>
                <c:pt idx="1">
                  <c:v>Spíše ANO</c:v>
                </c:pt>
                <c:pt idx="2">
                  <c:v>Spíše NE</c:v>
                </c:pt>
                <c:pt idx="3">
                  <c:v>NE</c:v>
                </c:pt>
              </c:strCache>
            </c:strRef>
          </c:cat>
          <c:val>
            <c:numRef>
              <c:f>List7!$D$3:$D$6</c:f>
              <c:numCache>
                <c:formatCode>General</c:formatCode>
                <c:ptCount val="4"/>
                <c:pt idx="0">
                  <c:v>41</c:v>
                </c:pt>
                <c:pt idx="1">
                  <c:v>14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2-4C1B-A960-83120610BCD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E7-45BD-A0ED-A70AF578BFC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BE7-45BD-A0ED-A70AF578BFC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BE7-45BD-A0ED-A70AF578BFC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BE7-45BD-A0ED-A70AF578BF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List7!$C$25:$C$28</c:f>
              <c:strCache>
                <c:ptCount val="4"/>
                <c:pt idx="0">
                  <c:v>ANO</c:v>
                </c:pt>
                <c:pt idx="1">
                  <c:v>Spíše ANO</c:v>
                </c:pt>
                <c:pt idx="2">
                  <c:v>Spíše NE</c:v>
                </c:pt>
                <c:pt idx="3">
                  <c:v>NE</c:v>
                </c:pt>
              </c:strCache>
            </c:strRef>
          </c:cat>
          <c:val>
            <c:numRef>
              <c:f>List7!$D$25:$D$28</c:f>
              <c:numCache>
                <c:formatCode>General</c:formatCode>
                <c:ptCount val="4"/>
                <c:pt idx="0">
                  <c:v>15</c:v>
                </c:pt>
                <c:pt idx="1">
                  <c:v>12</c:v>
                </c:pt>
                <c:pt idx="2">
                  <c:v>32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7-45BD-A0ED-A70AF578BF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List8!$D$18</c:f>
              <c:strCache>
                <c:ptCount val="1"/>
                <c:pt idx="0">
                  <c:v>Odpovědělo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List8!$C$19:$C$23</c:f>
              <c:strCache>
                <c:ptCount val="5"/>
                <c:pt idx="0">
                  <c:v>"Zdvořilá otázka"</c:v>
                </c:pt>
                <c:pt idx="1">
                  <c:v>"Finanční motivace"</c:v>
                </c:pt>
                <c:pt idx="2">
                  <c:v>"Osobní cílení"</c:v>
                </c:pt>
                <c:pt idx="3">
                  <c:v>„Osobní cílení s finanční odměnou“</c:v>
                </c:pt>
                <c:pt idx="4">
                  <c:v>„Osobní cílení s příslibem prominentní práce“</c:v>
                </c:pt>
              </c:strCache>
            </c:strRef>
          </c:cat>
          <c:val>
            <c:numRef>
              <c:f>List8!$D$19:$D$23</c:f>
              <c:numCache>
                <c:formatCode>General</c:formatCode>
                <c:ptCount val="5"/>
                <c:pt idx="0">
                  <c:v>43</c:v>
                </c:pt>
                <c:pt idx="1">
                  <c:v>53</c:v>
                </c:pt>
                <c:pt idx="2">
                  <c:v>136</c:v>
                </c:pt>
                <c:pt idx="3">
                  <c:v>134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B-49AA-8BFB-2A6E082F12C1}"/>
            </c:ext>
          </c:extLst>
        </c:ser>
        <c:ser>
          <c:idx val="1"/>
          <c:order val="1"/>
          <c:tx>
            <c:strRef>
              <c:f>List8!$E$18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List8!$C$19:$C$23</c:f>
              <c:strCache>
                <c:ptCount val="5"/>
                <c:pt idx="0">
                  <c:v>"Zdvořilá otázka"</c:v>
                </c:pt>
                <c:pt idx="1">
                  <c:v>"Finanční motivace"</c:v>
                </c:pt>
                <c:pt idx="2">
                  <c:v>"Osobní cílení"</c:v>
                </c:pt>
                <c:pt idx="3">
                  <c:v>„Osobní cílení s finanční odměnou“</c:v>
                </c:pt>
                <c:pt idx="4">
                  <c:v>„Osobní cílení s příslibem prominentní práce“</c:v>
                </c:pt>
              </c:strCache>
            </c:strRef>
          </c:cat>
          <c:val>
            <c:numRef>
              <c:f>List8!$E$19:$E$23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07B-49AA-8BFB-2A6E082F12C1}"/>
            </c:ext>
          </c:extLst>
        </c:ser>
        <c:ser>
          <c:idx val="2"/>
          <c:order val="2"/>
          <c:tx>
            <c:strRef>
              <c:f>List8!$F$18</c:f>
              <c:strCache>
                <c:ptCount val="1"/>
                <c:pt idx="0">
                  <c:v>Neodpovědělo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List8!$C$19:$C$23</c:f>
              <c:strCache>
                <c:ptCount val="5"/>
                <c:pt idx="0">
                  <c:v>"Zdvořilá otázka"</c:v>
                </c:pt>
                <c:pt idx="1">
                  <c:v>"Finanční motivace"</c:v>
                </c:pt>
                <c:pt idx="2">
                  <c:v>"Osobní cílení"</c:v>
                </c:pt>
                <c:pt idx="3">
                  <c:v>„Osobní cílení s finanční odměnou“</c:v>
                </c:pt>
                <c:pt idx="4">
                  <c:v>„Osobní cílení s příslibem prominentní práce“</c:v>
                </c:pt>
              </c:strCache>
            </c:strRef>
          </c:cat>
          <c:val>
            <c:numRef>
              <c:f>List8!$F$19:$F$23</c:f>
              <c:numCache>
                <c:formatCode>General</c:formatCode>
                <c:ptCount val="5"/>
                <c:pt idx="0">
                  <c:v>185</c:v>
                </c:pt>
                <c:pt idx="1">
                  <c:v>175</c:v>
                </c:pt>
                <c:pt idx="2">
                  <c:v>92</c:v>
                </c:pt>
                <c:pt idx="3">
                  <c:v>94</c:v>
                </c:pt>
                <c:pt idx="4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B-49AA-8BFB-2A6E082F1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3774400"/>
        <c:axId val="323775056"/>
        <c:axId val="0"/>
      </c:bar3DChart>
      <c:catAx>
        <c:axId val="32377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3775056"/>
        <c:crosses val="autoZero"/>
        <c:auto val="1"/>
        <c:lblAlgn val="ctr"/>
        <c:lblOffset val="100"/>
        <c:noMultiLvlLbl val="0"/>
      </c:catAx>
      <c:valAx>
        <c:axId val="32377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377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97-47DC-85E6-8ECD165286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97-47DC-85E6-8ECD165286F8}"/>
              </c:ext>
            </c:extLst>
          </c:dPt>
          <c:cat>
            <c:strRef>
              <c:f>List2!$J$6:$J$7</c:f>
              <c:strCache>
                <c:ptCount val="2"/>
                <c:pt idx="0">
                  <c:v>Naučené schopnosti 15%</c:v>
                </c:pt>
                <c:pt idx="1">
                  <c:v>Vrozené schopnosti 85%</c:v>
                </c:pt>
              </c:strCache>
            </c:strRef>
          </c:cat>
          <c:val>
            <c:numRef>
              <c:f>List2!$K$6:$K$7</c:f>
              <c:numCache>
                <c:formatCode>0%</c:formatCode>
                <c:ptCount val="2"/>
                <c:pt idx="0">
                  <c:v>0.15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6-456A-9E0F-0766761B4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List3!$F$4</c:f>
              <c:strCache>
                <c:ptCount val="1"/>
                <c:pt idx="0">
                  <c:v>Roční tržby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9B9-40FA-A916-D2DC1B6B93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9B9-40FA-A916-D2DC1B6B93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9B9-40FA-A916-D2DC1B6B93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9B9-40FA-A916-D2DC1B6B93C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List3!$E$5:$E$8</c:f>
              <c:strCache>
                <c:ptCount val="4"/>
                <c:pt idx="0">
                  <c:v>Sinch s.r.o.</c:v>
                </c:pt>
                <c:pt idx="1">
                  <c:v>Stagehand.cz</c:v>
                </c:pt>
                <c:pt idx="2">
                  <c:v>Parák</c:v>
                </c:pt>
                <c:pt idx="3">
                  <c:v>Bedňáci.cz</c:v>
                </c:pt>
              </c:strCache>
            </c:strRef>
          </c:cat>
          <c:val>
            <c:numRef>
              <c:f>List3!$F$5:$F$8</c:f>
              <c:numCache>
                <c:formatCode>_-* #\ ##0\ "Kč"_-;\-* #\ ##0\ "Kč"_-;_-* "-"??\ "Kč"_-;_-@_-</c:formatCode>
                <c:ptCount val="4"/>
                <c:pt idx="0">
                  <c:v>14325400</c:v>
                </c:pt>
                <c:pt idx="1">
                  <c:v>8970450</c:v>
                </c:pt>
                <c:pt idx="2">
                  <c:v>7450000</c:v>
                </c:pt>
                <c:pt idx="3">
                  <c:v>675358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5-4DC1-BF7E-ECA2A86008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123825</xdr:rowOff>
    </xdr:from>
    <xdr:to>
      <xdr:col>10</xdr:col>
      <xdr:colOff>495300</xdr:colOff>
      <xdr:row>17</xdr:row>
      <xdr:rowOff>104775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E7372C1-BD75-4D0B-A6FC-3C7065F81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3</xdr:row>
      <xdr:rowOff>123825</xdr:rowOff>
    </xdr:from>
    <xdr:to>
      <xdr:col>14</xdr:col>
      <xdr:colOff>466725</xdr:colOff>
      <xdr:row>18</xdr:row>
      <xdr:rowOff>9525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91BF890-2436-4C89-A8EF-DB81AB03E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3</xdr:row>
      <xdr:rowOff>19050</xdr:rowOff>
    </xdr:from>
    <xdr:to>
      <xdr:col>8</xdr:col>
      <xdr:colOff>885825</xdr:colOff>
      <xdr:row>16</xdr:row>
      <xdr:rowOff>133350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FC85270-F2D6-4EDD-8FC9-928EB1E312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3</xdr:row>
      <xdr:rowOff>123825</xdr:rowOff>
    </xdr:from>
    <xdr:to>
      <xdr:col>13</xdr:col>
      <xdr:colOff>276225</xdr:colOff>
      <xdr:row>18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539D129-7FFF-45CE-8A90-24FDA6656E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15</xdr:row>
      <xdr:rowOff>104775</xdr:rowOff>
    </xdr:from>
    <xdr:to>
      <xdr:col>14</xdr:col>
      <xdr:colOff>495300</xdr:colOff>
      <xdr:row>29</xdr:row>
      <xdr:rowOff>180975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D39F12-F2F1-48A3-9270-07E3AB95A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9</xdr:row>
      <xdr:rowOff>123825</xdr:rowOff>
    </xdr:from>
    <xdr:to>
      <xdr:col>7</xdr:col>
      <xdr:colOff>1000125</xdr:colOff>
      <xdr:row>23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AD0D677-8955-4C4B-A0D7-9DB07B707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123825</xdr:rowOff>
    </xdr:from>
    <xdr:to>
      <xdr:col>9</xdr:col>
      <xdr:colOff>1485900</xdr:colOff>
      <xdr:row>18</xdr:row>
      <xdr:rowOff>9525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4C44B77-7932-4FC9-B6C3-2E2A23A1A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509587</xdr:colOff>
      <xdr:row>3</xdr:row>
      <xdr:rowOff>123825</xdr:rowOff>
    </xdr:from>
    <xdr:to>
      <xdr:col>10</xdr:col>
      <xdr:colOff>14287</xdr:colOff>
      <xdr:row>18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64C05F4-F4BF-45E0-914B-335DD009C6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P18"/>
  <sheetViews>
    <sheetView topLeftCell="F1" workbookViewId="0">
      <selection activeCell="P16" sqref="M15:P16"/>
    </sheetView>
  </sheetViews>
  <sheetFormatPr defaultRowHeight="15" x14ac:dyDescent="0.25"/>
  <cols>
    <col min="4" max="4" width="23.140625" customWidth="1"/>
    <col min="8" max="8" width="23.85546875" customWidth="1"/>
    <col min="9" max="9" width="11.85546875" customWidth="1"/>
    <col min="12" max="12" width="14" customWidth="1"/>
    <col min="13" max="13" width="23.5703125" customWidth="1"/>
    <col min="14" max="14" width="14.42578125" customWidth="1"/>
    <col min="15" max="15" width="15.5703125" customWidth="1"/>
    <col min="16" max="16" width="13.28515625" customWidth="1"/>
  </cols>
  <sheetData>
    <row r="4" spans="4:16" x14ac:dyDescent="0.25">
      <c r="D4" t="s">
        <v>3</v>
      </c>
    </row>
    <row r="5" spans="4:16" ht="18.75" x14ac:dyDescent="0.3">
      <c r="D5" t="s">
        <v>0</v>
      </c>
      <c r="H5" s="1" t="s">
        <v>6</v>
      </c>
      <c r="I5" s="1" t="s">
        <v>8</v>
      </c>
    </row>
    <row r="6" spans="4:16" ht="15" customHeight="1" thickBot="1" x14ac:dyDescent="0.35">
      <c r="D6" t="s">
        <v>1</v>
      </c>
      <c r="H6" s="1" t="s">
        <v>7</v>
      </c>
      <c r="I6" s="1" t="s">
        <v>9</v>
      </c>
    </row>
    <row r="7" spans="4:16" ht="31.5" customHeight="1" x14ac:dyDescent="0.25">
      <c r="D7" t="s">
        <v>2</v>
      </c>
      <c r="L7" s="6"/>
      <c r="M7" s="7" t="s">
        <v>27</v>
      </c>
      <c r="N7" s="8" t="s">
        <v>28</v>
      </c>
    </row>
    <row r="8" spans="4:16" x14ac:dyDescent="0.25">
      <c r="D8" t="s">
        <v>4</v>
      </c>
      <c r="L8" s="9" t="s">
        <v>12</v>
      </c>
      <c r="M8" s="5">
        <v>140</v>
      </c>
      <c r="N8" s="10" t="s">
        <v>25</v>
      </c>
    </row>
    <row r="9" spans="4:16" x14ac:dyDescent="0.25">
      <c r="D9" t="s">
        <v>5</v>
      </c>
      <c r="L9" s="9" t="s">
        <v>13</v>
      </c>
      <c r="M9" s="5">
        <v>150</v>
      </c>
      <c r="N9" s="10" t="s">
        <v>26</v>
      </c>
    </row>
    <row r="10" spans="4:16" x14ac:dyDescent="0.25">
      <c r="L10" s="9" t="s">
        <v>24</v>
      </c>
      <c r="M10" s="5">
        <v>140</v>
      </c>
      <c r="N10" s="10" t="s">
        <v>25</v>
      </c>
    </row>
    <row r="11" spans="4:16" ht="15.75" thickBot="1" x14ac:dyDescent="0.3">
      <c r="L11" s="11" t="s">
        <v>15</v>
      </c>
      <c r="M11" s="12">
        <v>135</v>
      </c>
      <c r="N11" s="13" t="s">
        <v>26</v>
      </c>
    </row>
    <row r="13" spans="4:16" x14ac:dyDescent="0.25">
      <c r="D13" t="s">
        <v>18</v>
      </c>
    </row>
    <row r="14" spans="4:16" ht="15.75" thickBot="1" x14ac:dyDescent="0.3">
      <c r="D14" t="s">
        <v>19</v>
      </c>
    </row>
    <row r="15" spans="4:16" ht="15.75" x14ac:dyDescent="0.25">
      <c r="D15" t="s">
        <v>20</v>
      </c>
      <c r="M15" s="15" t="s">
        <v>29</v>
      </c>
      <c r="N15" s="16" t="s">
        <v>31</v>
      </c>
      <c r="O15" s="16" t="s">
        <v>32</v>
      </c>
      <c r="P15" s="17" t="s">
        <v>33</v>
      </c>
    </row>
    <row r="16" spans="4:16" ht="16.5" thickBot="1" x14ac:dyDescent="0.3">
      <c r="D16" t="s">
        <v>21</v>
      </c>
      <c r="M16" s="14" t="s">
        <v>30</v>
      </c>
      <c r="N16" s="18" t="s">
        <v>34</v>
      </c>
      <c r="O16" s="18" t="s">
        <v>35</v>
      </c>
      <c r="P16" s="19" t="s">
        <v>36</v>
      </c>
    </row>
    <row r="17" spans="4:4" x14ac:dyDescent="0.25">
      <c r="D17" t="s">
        <v>22</v>
      </c>
    </row>
    <row r="18" spans="4:4" x14ac:dyDescent="0.25">
      <c r="D18" t="s">
        <v>23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X11"/>
  <sheetViews>
    <sheetView workbookViewId="0">
      <selection activeCell="D8" sqref="D8:X11"/>
    </sheetView>
  </sheetViews>
  <sheetFormatPr defaultRowHeight="15" x14ac:dyDescent="0.25"/>
  <cols>
    <col min="4" max="4" width="11.140625" customWidth="1"/>
  </cols>
  <sheetData>
    <row r="4" spans="4:24" x14ac:dyDescent="0.25">
      <c r="D4" t="s">
        <v>37</v>
      </c>
    </row>
    <row r="8" spans="4:24" x14ac:dyDescent="0.25">
      <c r="D8" s="41" t="s">
        <v>38</v>
      </c>
      <c r="E8" s="40"/>
      <c r="F8" s="40"/>
      <c r="G8" s="40" t="s">
        <v>39</v>
      </c>
      <c r="H8" s="40"/>
      <c r="I8" s="40"/>
      <c r="J8" s="40" t="s">
        <v>40</v>
      </c>
      <c r="K8" s="40"/>
      <c r="L8" s="40"/>
      <c r="M8" s="40" t="s">
        <v>41</v>
      </c>
      <c r="N8" s="40"/>
      <c r="O8" s="40"/>
      <c r="P8" s="40" t="s">
        <v>42</v>
      </c>
      <c r="Q8" s="40"/>
      <c r="R8" s="40"/>
      <c r="S8" s="40" t="s">
        <v>43</v>
      </c>
      <c r="T8" s="40"/>
      <c r="U8" s="40"/>
      <c r="V8" s="40" t="s">
        <v>44</v>
      </c>
      <c r="W8" s="40"/>
      <c r="X8" s="40"/>
    </row>
    <row r="9" spans="4:24" ht="15.75" thickBot="1" x14ac:dyDescent="0.3">
      <c r="D9" s="20"/>
      <c r="E9" s="21" t="s">
        <v>45</v>
      </c>
      <c r="F9" s="21" t="s">
        <v>46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4:24" ht="15.75" thickBot="1" x14ac:dyDescent="0.3">
      <c r="D10" s="23"/>
      <c r="E10" s="21"/>
      <c r="F10" s="24">
        <v>2026</v>
      </c>
      <c r="G10" s="23"/>
      <c r="H10" s="21"/>
      <c r="I10" s="24">
        <v>1695</v>
      </c>
      <c r="J10" s="23"/>
      <c r="K10" s="25"/>
      <c r="L10" s="24">
        <v>75</v>
      </c>
      <c r="M10" s="23"/>
      <c r="N10" s="25"/>
      <c r="O10" s="24">
        <v>137</v>
      </c>
      <c r="P10" s="23"/>
      <c r="Q10" s="25"/>
      <c r="R10" s="24">
        <v>0</v>
      </c>
      <c r="S10" s="23"/>
      <c r="T10" s="25"/>
      <c r="U10" s="24">
        <v>0</v>
      </c>
      <c r="V10" s="23"/>
      <c r="W10" s="23"/>
      <c r="X10" s="24">
        <v>0</v>
      </c>
    </row>
    <row r="11" spans="4:24" x14ac:dyDescent="0.25">
      <c r="D11" s="23"/>
      <c r="E11" s="25" t="e">
        <f>SUM(#REF!)</f>
        <v>#REF!</v>
      </c>
      <c r="F11" s="25">
        <f ca="1">SUM(F$6:F$1048576)</f>
        <v>2025.6</v>
      </c>
      <c r="G11" s="25"/>
      <c r="H11" s="25" t="e">
        <f>SUM(#REF!)</f>
        <v>#REF!</v>
      </c>
      <c r="I11" s="25">
        <f ca="1">SUM(I$5:I$1048576)</f>
        <v>1695</v>
      </c>
      <c r="J11" s="25"/>
      <c r="K11" s="25" t="e">
        <f>SUM(#REF!)</f>
        <v>#REF!</v>
      </c>
      <c r="L11" s="25">
        <f ca="1">SUM(L$5:L$1048576)</f>
        <v>75</v>
      </c>
      <c r="M11" s="23"/>
      <c r="N11" s="25" t="e">
        <f>SUM(#REF!)</f>
        <v>#REF!</v>
      </c>
      <c r="O11" s="25">
        <f ca="1">SUM(O$5:O$1048576)</f>
        <v>136.5</v>
      </c>
      <c r="P11" s="23"/>
      <c r="Q11" s="25" t="e">
        <f>SUM(#REF!)</f>
        <v>#REF!</v>
      </c>
      <c r="R11" s="25">
        <f ca="1">SUM(R$5:R$1048576)</f>
        <v>0</v>
      </c>
      <c r="S11" s="23"/>
      <c r="T11" s="25" t="e">
        <f>SUM(#REF!)</f>
        <v>#REF!</v>
      </c>
      <c r="U11" s="25">
        <f ca="1">SUM(U$5:U$1048576)</f>
        <v>0</v>
      </c>
      <c r="V11" s="23"/>
      <c r="W11" s="25" t="e">
        <f>SUM(#REF!)</f>
        <v>#REF!</v>
      </c>
      <c r="X11" s="25">
        <f ca="1">SUM(X$5:X$1048576)</f>
        <v>0</v>
      </c>
    </row>
  </sheetData>
  <mergeCells count="7">
    <mergeCell ref="V8:X8"/>
    <mergeCell ref="D8:F8"/>
    <mergeCell ref="G8:I8"/>
    <mergeCell ref="J8:L8"/>
    <mergeCell ref="M8:O8"/>
    <mergeCell ref="P8:R8"/>
    <mergeCell ref="S8:U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10"/>
  <sheetViews>
    <sheetView workbookViewId="0">
      <selection activeCell="G11" sqref="G11"/>
    </sheetView>
  </sheetViews>
  <sheetFormatPr defaultRowHeight="15" x14ac:dyDescent="0.25"/>
  <cols>
    <col min="4" max="4" width="15.7109375" customWidth="1"/>
    <col min="5" max="5" width="10.5703125" customWidth="1"/>
    <col min="6" max="6" width="5.140625" customWidth="1"/>
  </cols>
  <sheetData>
    <row r="6" spans="4:7" x14ac:dyDescent="0.25">
      <c r="D6" t="s">
        <v>37</v>
      </c>
      <c r="E6">
        <v>30</v>
      </c>
      <c r="F6">
        <v>80</v>
      </c>
      <c r="G6">
        <f>E6*F6</f>
        <v>2400</v>
      </c>
    </row>
    <row r="7" spans="4:7" x14ac:dyDescent="0.25">
      <c r="D7" t="s">
        <v>47</v>
      </c>
      <c r="E7">
        <v>24</v>
      </c>
      <c r="F7">
        <v>90</v>
      </c>
      <c r="G7">
        <f t="shared" ref="G7:G8" si="0">E7*F7</f>
        <v>2160</v>
      </c>
    </row>
    <row r="8" spans="4:7" x14ac:dyDescent="0.25">
      <c r="D8" t="s">
        <v>48</v>
      </c>
      <c r="E8">
        <v>18</v>
      </c>
      <c r="F8">
        <v>100</v>
      </c>
      <c r="G8">
        <f t="shared" si="0"/>
        <v>1800</v>
      </c>
    </row>
    <row r="9" spans="4:7" x14ac:dyDescent="0.25">
      <c r="G9">
        <f>SUM(E6:E8)</f>
        <v>72</v>
      </c>
    </row>
    <row r="10" spans="4:7" x14ac:dyDescent="0.25">
      <c r="G10">
        <f>SUM(G6:G8)/G9</f>
        <v>88.333333333333329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5"/>
  <sheetViews>
    <sheetView workbookViewId="0">
      <selection activeCell="J15" sqref="F11:J15"/>
    </sheetView>
  </sheetViews>
  <sheetFormatPr defaultRowHeight="15" x14ac:dyDescent="0.25"/>
  <cols>
    <col min="3" max="3" width="20.140625" customWidth="1"/>
    <col min="6" max="6" width="26.140625" customWidth="1"/>
    <col min="7" max="7" width="19.85546875" customWidth="1"/>
    <col min="8" max="8" width="14.28515625" customWidth="1"/>
    <col min="9" max="9" width="13.5703125" customWidth="1"/>
    <col min="10" max="10" width="19.140625" customWidth="1"/>
  </cols>
  <sheetData>
    <row r="1" spans="3:10" ht="15.75" thickBot="1" x14ac:dyDescent="0.3"/>
    <row r="2" spans="3:10" ht="18.75" x14ac:dyDescent="0.3">
      <c r="C2" t="s">
        <v>49</v>
      </c>
      <c r="F2" s="26"/>
      <c r="G2" s="27" t="s">
        <v>52</v>
      </c>
      <c r="H2" s="27" t="s">
        <v>53</v>
      </c>
      <c r="I2" s="27" t="s">
        <v>55</v>
      </c>
      <c r="J2" s="28" t="s">
        <v>54</v>
      </c>
    </row>
    <row r="3" spans="3:10" ht="18.75" x14ac:dyDescent="0.3">
      <c r="C3" t="s">
        <v>50</v>
      </c>
      <c r="D3">
        <v>499</v>
      </c>
      <c r="F3" s="29" t="s">
        <v>56</v>
      </c>
      <c r="G3" s="30">
        <v>135</v>
      </c>
      <c r="H3" s="30">
        <v>88.3</v>
      </c>
      <c r="I3" s="31">
        <f>G3-H3</f>
        <v>46.7</v>
      </c>
      <c r="J3" s="32">
        <f>(G3/H3)-1</f>
        <v>0.52887882219705551</v>
      </c>
    </row>
    <row r="4" spans="3:10" ht="18.75" x14ac:dyDescent="0.3">
      <c r="C4" t="s">
        <v>51</v>
      </c>
      <c r="D4">
        <v>300</v>
      </c>
      <c r="F4" s="29" t="s">
        <v>57</v>
      </c>
      <c r="G4" s="30">
        <v>70</v>
      </c>
      <c r="H4" s="30">
        <v>44.15</v>
      </c>
      <c r="I4" s="31">
        <f t="shared" ref="I4:I6" si="0">G4-H4</f>
        <v>25.85</v>
      </c>
      <c r="J4" s="32">
        <f t="shared" ref="J4:J6" si="1">(G4/H4)-1</f>
        <v>0.58550396375990954</v>
      </c>
    </row>
    <row r="5" spans="3:10" ht="18.75" x14ac:dyDescent="0.3">
      <c r="F5" s="29" t="s">
        <v>58</v>
      </c>
      <c r="G5" s="30">
        <v>500</v>
      </c>
      <c r="H5" s="30">
        <v>400</v>
      </c>
      <c r="I5" s="31">
        <f t="shared" si="0"/>
        <v>100</v>
      </c>
      <c r="J5" s="32">
        <f t="shared" si="1"/>
        <v>0.25</v>
      </c>
    </row>
    <row r="6" spans="3:10" ht="19.5" thickBot="1" x14ac:dyDescent="0.35">
      <c r="F6" s="33" t="s">
        <v>59</v>
      </c>
      <c r="G6" s="34">
        <v>6</v>
      </c>
      <c r="H6" s="34">
        <v>4.3499999999999996</v>
      </c>
      <c r="I6" s="35">
        <f t="shared" si="0"/>
        <v>1.6500000000000004</v>
      </c>
      <c r="J6" s="36">
        <f t="shared" si="1"/>
        <v>0.3793103448275863</v>
      </c>
    </row>
    <row r="11" spans="3:10" x14ac:dyDescent="0.25">
      <c r="G11" s="4" t="s">
        <v>64</v>
      </c>
      <c r="H11" s="4" t="s">
        <v>65</v>
      </c>
      <c r="I11" s="4" t="s">
        <v>66</v>
      </c>
      <c r="J11" s="4" t="s">
        <v>67</v>
      </c>
    </row>
    <row r="12" spans="3:10" x14ac:dyDescent="0.25">
      <c r="F12" s="4" t="s">
        <v>60</v>
      </c>
      <c r="G12">
        <v>4</v>
      </c>
      <c r="H12">
        <v>3</v>
      </c>
      <c r="I12">
        <v>3</v>
      </c>
      <c r="J12">
        <v>2</v>
      </c>
    </row>
    <row r="13" spans="3:10" x14ac:dyDescent="0.25">
      <c r="F13" s="4" t="s">
        <v>61</v>
      </c>
      <c r="G13">
        <v>4</v>
      </c>
      <c r="H13">
        <v>3</v>
      </c>
      <c r="I13">
        <v>1</v>
      </c>
      <c r="J13">
        <v>0</v>
      </c>
    </row>
    <row r="14" spans="3:10" x14ac:dyDescent="0.25">
      <c r="F14" s="4" t="s">
        <v>62</v>
      </c>
      <c r="G14">
        <v>1</v>
      </c>
      <c r="H14">
        <v>1</v>
      </c>
      <c r="I14">
        <v>1</v>
      </c>
      <c r="J14">
        <v>1</v>
      </c>
    </row>
    <row r="15" spans="3:10" x14ac:dyDescent="0.25">
      <c r="F15" s="4" t="s">
        <v>63</v>
      </c>
      <c r="G15">
        <v>2</v>
      </c>
      <c r="H15">
        <v>7</v>
      </c>
      <c r="I15">
        <v>36</v>
      </c>
      <c r="J15">
        <v>7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64"/>
  <sheetViews>
    <sheetView topLeftCell="A13" workbookViewId="0">
      <selection activeCell="D26" sqref="D26"/>
    </sheetView>
  </sheetViews>
  <sheetFormatPr defaultRowHeight="15" x14ac:dyDescent="0.25"/>
  <cols>
    <col min="3" max="3" width="16.42578125" customWidth="1"/>
  </cols>
  <sheetData>
    <row r="2" spans="3:7" x14ac:dyDescent="0.25">
      <c r="C2" t="s">
        <v>72</v>
      </c>
    </row>
    <row r="3" spans="3:7" x14ac:dyDescent="0.25">
      <c r="C3" t="s">
        <v>68</v>
      </c>
      <c r="D3">
        <v>41</v>
      </c>
      <c r="F3">
        <v>65</v>
      </c>
      <c r="G3">
        <f>F3-SUM(D3:D6)</f>
        <v>0</v>
      </c>
    </row>
    <row r="4" spans="3:7" x14ac:dyDescent="0.25">
      <c r="C4" t="s">
        <v>69</v>
      </c>
      <c r="D4">
        <v>14</v>
      </c>
    </row>
    <row r="5" spans="3:7" x14ac:dyDescent="0.25">
      <c r="C5" t="s">
        <v>71</v>
      </c>
      <c r="D5">
        <v>8</v>
      </c>
    </row>
    <row r="6" spans="3:7" x14ac:dyDescent="0.25">
      <c r="C6" t="s">
        <v>70</v>
      </c>
      <c r="D6">
        <v>2</v>
      </c>
    </row>
    <row r="24" spans="3:7" x14ac:dyDescent="0.25">
      <c r="C24" t="s">
        <v>73</v>
      </c>
    </row>
    <row r="25" spans="3:7" x14ac:dyDescent="0.25">
      <c r="C25" t="s">
        <v>68</v>
      </c>
      <c r="D25">
        <v>15</v>
      </c>
      <c r="F25">
        <v>65</v>
      </c>
      <c r="G25">
        <f>F25-SUM(D25:D28)</f>
        <v>0</v>
      </c>
    </row>
    <row r="26" spans="3:7" x14ac:dyDescent="0.25">
      <c r="C26" t="s">
        <v>69</v>
      </c>
      <c r="D26">
        <v>12</v>
      </c>
    </row>
    <row r="27" spans="3:7" x14ac:dyDescent="0.25">
      <c r="C27" t="s">
        <v>71</v>
      </c>
      <c r="D27">
        <v>32</v>
      </c>
    </row>
    <row r="28" spans="3:7" x14ac:dyDescent="0.25">
      <c r="C28" t="s">
        <v>70</v>
      </c>
      <c r="D28">
        <v>6</v>
      </c>
    </row>
    <row r="47" spans="3:7" x14ac:dyDescent="0.25">
      <c r="C47" t="s">
        <v>24</v>
      </c>
    </row>
    <row r="48" spans="3:7" x14ac:dyDescent="0.25">
      <c r="C48" t="s">
        <v>68</v>
      </c>
      <c r="D48">
        <v>41</v>
      </c>
      <c r="F48">
        <v>65</v>
      </c>
      <c r="G48">
        <f>F48-SUM(D48:D51)</f>
        <v>0</v>
      </c>
    </row>
    <row r="49" spans="3:7" x14ac:dyDescent="0.25">
      <c r="C49" t="s">
        <v>69</v>
      </c>
      <c r="D49">
        <v>14</v>
      </c>
    </row>
    <row r="50" spans="3:7" x14ac:dyDescent="0.25">
      <c r="C50" t="s">
        <v>71</v>
      </c>
      <c r="D50">
        <v>8</v>
      </c>
    </row>
    <row r="51" spans="3:7" x14ac:dyDescent="0.25">
      <c r="C51" t="s">
        <v>70</v>
      </c>
      <c r="D51">
        <v>2</v>
      </c>
    </row>
    <row r="61" spans="3:7" x14ac:dyDescent="0.25">
      <c r="C61" t="s">
        <v>68</v>
      </c>
      <c r="D61">
        <v>41</v>
      </c>
      <c r="F61">
        <v>65</v>
      </c>
      <c r="G61">
        <f>F61-SUM(D61:D64)</f>
        <v>0</v>
      </c>
    </row>
    <row r="62" spans="3:7" x14ac:dyDescent="0.25">
      <c r="C62" t="s">
        <v>69</v>
      </c>
      <c r="D62">
        <v>14</v>
      </c>
    </row>
    <row r="63" spans="3:7" x14ac:dyDescent="0.25">
      <c r="C63" t="s">
        <v>71</v>
      </c>
      <c r="D63">
        <v>8</v>
      </c>
    </row>
    <row r="64" spans="3:7" x14ac:dyDescent="0.25">
      <c r="C64" t="s">
        <v>70</v>
      </c>
      <c r="D64">
        <v>2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23"/>
  <sheetViews>
    <sheetView tabSelected="1" workbookViewId="0">
      <selection activeCell="F23" sqref="C18:F23"/>
    </sheetView>
  </sheetViews>
  <sheetFormatPr defaultRowHeight="15" x14ac:dyDescent="0.25"/>
  <cols>
    <col min="3" max="3" width="39.85546875" customWidth="1"/>
    <col min="4" max="4" width="14.140625" customWidth="1"/>
    <col min="5" max="5" width="17.42578125" customWidth="1"/>
    <col min="6" max="6" width="14" customWidth="1"/>
    <col min="7" max="7" width="11.5703125" customWidth="1"/>
    <col min="8" max="8" width="17.28515625" customWidth="1"/>
  </cols>
  <sheetData>
    <row r="5" spans="3:9" x14ac:dyDescent="0.25">
      <c r="C5" s="37"/>
      <c r="D5" s="37" t="s">
        <v>79</v>
      </c>
      <c r="E5" s="37" t="s">
        <v>81</v>
      </c>
      <c r="F5" s="37" t="s">
        <v>80</v>
      </c>
      <c r="G5" s="39" t="s">
        <v>82</v>
      </c>
    </row>
    <row r="6" spans="3:9" x14ac:dyDescent="0.25">
      <c r="C6" s="37" t="s">
        <v>74</v>
      </c>
      <c r="D6" s="37">
        <v>43</v>
      </c>
      <c r="E6" s="37">
        <v>8</v>
      </c>
      <c r="F6" s="37">
        <v>185</v>
      </c>
      <c r="G6" s="37">
        <f>3*76</f>
        <v>228</v>
      </c>
    </row>
    <row r="7" spans="3:9" x14ac:dyDescent="0.25">
      <c r="C7" s="37" t="s">
        <v>75</v>
      </c>
      <c r="D7" s="37">
        <v>53</v>
      </c>
      <c r="E7" s="37">
        <v>15</v>
      </c>
      <c r="F7" s="37">
        <v>175</v>
      </c>
      <c r="G7" s="37">
        <f t="shared" ref="G7:G10" si="0">3*76</f>
        <v>228</v>
      </c>
    </row>
    <row r="8" spans="3:9" x14ac:dyDescent="0.25">
      <c r="C8" s="37" t="s">
        <v>76</v>
      </c>
      <c r="D8" s="37">
        <v>136</v>
      </c>
      <c r="E8" s="37">
        <v>34</v>
      </c>
      <c r="F8" s="37">
        <v>92</v>
      </c>
      <c r="G8" s="37">
        <f t="shared" si="0"/>
        <v>228</v>
      </c>
    </row>
    <row r="9" spans="3:9" x14ac:dyDescent="0.25">
      <c r="C9" s="37" t="s">
        <v>77</v>
      </c>
      <c r="D9" s="37">
        <v>134</v>
      </c>
      <c r="E9" s="37">
        <v>30</v>
      </c>
      <c r="F9" s="37">
        <v>94</v>
      </c>
      <c r="G9" s="37">
        <f t="shared" si="0"/>
        <v>228</v>
      </c>
    </row>
    <row r="10" spans="3:9" ht="15.75" x14ac:dyDescent="0.25">
      <c r="C10" s="38" t="s">
        <v>78</v>
      </c>
      <c r="D10" s="37">
        <v>65</v>
      </c>
      <c r="E10" s="37">
        <v>15</v>
      </c>
      <c r="F10" s="37">
        <v>163</v>
      </c>
      <c r="G10" s="37">
        <f t="shared" si="0"/>
        <v>228</v>
      </c>
    </row>
    <row r="16" spans="3:9" x14ac:dyDescent="0.25">
      <c r="H16">
        <v>22</v>
      </c>
      <c r="I16">
        <f>22/(5/3)</f>
        <v>13.2</v>
      </c>
    </row>
    <row r="18" spans="3:7" x14ac:dyDescent="0.25">
      <c r="C18" s="37"/>
      <c r="D18" s="37" t="s">
        <v>79</v>
      </c>
      <c r="E18" s="37"/>
      <c r="F18" s="37" t="s">
        <v>80</v>
      </c>
      <c r="G18" s="39"/>
    </row>
    <row r="19" spans="3:7" x14ac:dyDescent="0.25">
      <c r="C19" s="37" t="s">
        <v>74</v>
      </c>
      <c r="D19" s="37">
        <v>43</v>
      </c>
      <c r="E19" s="37"/>
      <c r="F19" s="37">
        <v>185</v>
      </c>
      <c r="G19" s="37"/>
    </row>
    <row r="20" spans="3:7" x14ac:dyDescent="0.25">
      <c r="C20" s="37" t="s">
        <v>75</v>
      </c>
      <c r="D20" s="37">
        <v>53</v>
      </c>
      <c r="E20" s="37"/>
      <c r="F20" s="37">
        <v>175</v>
      </c>
      <c r="G20" s="37"/>
    </row>
    <row r="21" spans="3:7" x14ac:dyDescent="0.25">
      <c r="C21" s="37" t="s">
        <v>76</v>
      </c>
      <c r="D21" s="37">
        <v>136</v>
      </c>
      <c r="E21" s="37"/>
      <c r="F21" s="37">
        <v>92</v>
      </c>
      <c r="G21" s="37"/>
    </row>
    <row r="22" spans="3:7" x14ac:dyDescent="0.25">
      <c r="C22" s="37" t="s">
        <v>77</v>
      </c>
      <c r="D22" s="37">
        <v>134</v>
      </c>
      <c r="E22" s="37"/>
      <c r="F22" s="37">
        <v>94</v>
      </c>
      <c r="G22" s="37"/>
    </row>
    <row r="23" spans="3:7" ht="15.75" x14ac:dyDescent="0.25">
      <c r="C23" s="38" t="s">
        <v>78</v>
      </c>
      <c r="D23" s="37">
        <v>65</v>
      </c>
      <c r="E23" s="37"/>
      <c r="F23" s="37">
        <v>163</v>
      </c>
      <c r="G23" s="37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K7"/>
  <sheetViews>
    <sheetView workbookViewId="0">
      <selection activeCell="K7" sqref="J6:K7"/>
    </sheetView>
  </sheetViews>
  <sheetFormatPr defaultRowHeight="15" x14ac:dyDescent="0.25"/>
  <cols>
    <col min="7" max="7" width="2.5703125" customWidth="1"/>
    <col min="8" max="8" width="9.140625" hidden="1" customWidth="1"/>
    <col min="9" max="9" width="28.42578125" customWidth="1"/>
    <col min="10" max="10" width="32.42578125" customWidth="1"/>
  </cols>
  <sheetData>
    <row r="6" spans="10:11" x14ac:dyDescent="0.25">
      <c r="J6" t="s">
        <v>10</v>
      </c>
      <c r="K6" s="2">
        <v>0.15</v>
      </c>
    </row>
    <row r="7" spans="10:11" x14ac:dyDescent="0.25">
      <c r="J7" t="s">
        <v>11</v>
      </c>
      <c r="K7" s="2">
        <v>0.85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8"/>
  <sheetViews>
    <sheetView workbookViewId="0">
      <selection activeCell="F8" sqref="E4:F8"/>
    </sheetView>
  </sheetViews>
  <sheetFormatPr defaultRowHeight="15" x14ac:dyDescent="0.25"/>
  <cols>
    <col min="5" max="5" width="20.7109375" customWidth="1"/>
    <col min="6" max="6" width="18.7109375" customWidth="1"/>
  </cols>
  <sheetData>
    <row r="4" spans="5:6" x14ac:dyDescent="0.25">
      <c r="E4" s="4" t="s">
        <v>17</v>
      </c>
      <c r="F4" s="4" t="s">
        <v>16</v>
      </c>
    </row>
    <row r="5" spans="5:6" x14ac:dyDescent="0.25">
      <c r="E5" t="s">
        <v>12</v>
      </c>
      <c r="F5" s="3">
        <v>14325400</v>
      </c>
    </row>
    <row r="6" spans="5:6" x14ac:dyDescent="0.25">
      <c r="E6" t="s">
        <v>13</v>
      </c>
      <c r="F6" s="3">
        <v>8970450</v>
      </c>
    </row>
    <row r="7" spans="5:6" x14ac:dyDescent="0.25">
      <c r="E7" t="s">
        <v>14</v>
      </c>
      <c r="F7" s="3">
        <v>7450000</v>
      </c>
    </row>
    <row r="8" spans="5:6" x14ac:dyDescent="0.25">
      <c r="E8" t="s">
        <v>15</v>
      </c>
      <c r="F8" s="3">
        <v>675358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List1</vt:lpstr>
      <vt:lpstr>List4</vt:lpstr>
      <vt:lpstr>List5</vt:lpstr>
      <vt:lpstr>List6</vt:lpstr>
      <vt:lpstr>List7</vt:lpstr>
      <vt:lpstr>List8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Dostál</dc:creator>
  <cp:lastModifiedBy>Ondřej Dostál</cp:lastModifiedBy>
  <dcterms:created xsi:type="dcterms:W3CDTF">2017-03-07T07:55:48Z</dcterms:created>
  <dcterms:modified xsi:type="dcterms:W3CDTF">2017-03-13T10:28:25Z</dcterms:modified>
</cp:coreProperties>
</file>