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+xml"/>
  <Override PartName="/xl/tables/table2.xml" ContentType="application/vnd.openxmlformats-officedocument.spreadsheetml.table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b851ccd0db8fba3/Diploma thesis/Data/"/>
    </mc:Choice>
  </mc:AlternateContent>
  <xr:revisionPtr revIDLastSave="387" documentId="13_ncr:1_{82A35E39-E3B8-467C-9D15-CD0E6C52F364}" xr6:coauthVersionLast="47" xr6:coauthVersionMax="47" xr10:uidLastSave="{6C0216EB-8E37-42C8-ABA1-D801FDAE8DE0}"/>
  <bookViews>
    <workbookView xWindow="-120" yWindow="-120" windowWidth="29040" windowHeight="15840" activeTab="7" xr2:uid="{00000000-000D-0000-FFFF-FFFF00000000}"/>
  </bookViews>
  <sheets>
    <sheet name="GDP growth graphs" sheetId="1" r:id="rId1"/>
    <sheet name="unemployment" sheetId="3" r:id="rId2"/>
    <sheet name="gini" sheetId="4" r:id="rId3"/>
    <sheet name="Lorenz curve" sheetId="5" r:id="rId4"/>
    <sheet name="world income growth" sheetId="6" r:id="rId5"/>
    <sheet name="wage comparison" sheetId="7" r:id="rId6"/>
    <sheet name="stock market emisions" sheetId="8" r:id="rId7"/>
    <sheet name="Gender" sheetId="9" r:id="rId8"/>
    <sheet name="P90_10" sheetId="11" r:id="rId9"/>
    <sheet name="youth unemployment" sheetId="13" r:id="rId10"/>
    <sheet name="Institutions" sheetId="14" r:id="rId11"/>
    <sheet name="employment by sector" sheetId="15" r:id="rId12"/>
    <sheet name="final list" sheetId="17" r:id="rId13"/>
    <sheet name="cze preliminary" sheetId="20" r:id="rId14"/>
    <sheet name="Czech" sheetId="18" r:id="rId15"/>
    <sheet name="ger preliminary" sheetId="21" r:id="rId16"/>
    <sheet name="German" sheetId="19" r:id="rId17"/>
  </sheets>
  <definedNames>
    <definedName name="ExternalData_1" localSheetId="1" hidden="1">unemployment!$A$1:$H$61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21" l="1"/>
  <c r="H9" i="21"/>
  <c r="H10" i="21"/>
  <c r="H11" i="21"/>
  <c r="H12" i="21"/>
  <c r="E7" i="19"/>
  <c r="E8" i="19"/>
  <c r="E9" i="19"/>
  <c r="E10" i="19"/>
  <c r="E11" i="19"/>
  <c r="R4" i="13"/>
  <c r="R3" i="13"/>
  <c r="R2" i="13"/>
  <c r="C5" i="17"/>
  <c r="S10" i="17"/>
  <c r="T10" i="17" s="1"/>
  <c r="F3" i="9"/>
  <c r="F4" i="9"/>
  <c r="F5" i="9"/>
  <c r="B6" i="15"/>
  <c r="F6" i="15" s="1"/>
  <c r="C6" i="15"/>
  <c r="D6" i="15"/>
  <c r="E6" i="15"/>
  <c r="F5" i="15"/>
  <c r="F4" i="15"/>
  <c r="B4" i="15"/>
  <c r="C4" i="15"/>
  <c r="D4" i="15"/>
  <c r="E4" i="15"/>
  <c r="F3" i="15"/>
  <c r="X19" i="14"/>
  <c r="V15" i="14"/>
  <c r="V3" i="14"/>
  <c r="V2" i="14"/>
  <c r="U14" i="14"/>
  <c r="V14" i="14" s="1"/>
  <c r="U3" i="14"/>
  <c r="I4" i="13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B6" i="11"/>
  <c r="P3" i="9"/>
  <c r="P4" i="9"/>
  <c r="P5" i="9"/>
  <c r="P6" i="9"/>
  <c r="P7" i="9"/>
  <c r="P8" i="9"/>
  <c r="P9" i="9"/>
  <c r="P10" i="9"/>
  <c r="P11" i="9"/>
  <c r="P12" i="9"/>
  <c r="P13" i="9"/>
  <c r="P14" i="9"/>
  <c r="P2" i="9"/>
  <c r="F18" i="9"/>
  <c r="F17" i="9"/>
  <c r="F16" i="9"/>
  <c r="F15" i="9"/>
  <c r="F14" i="9"/>
  <c r="F13" i="9"/>
  <c r="F12" i="9"/>
  <c r="F11" i="9"/>
  <c r="F10" i="9"/>
  <c r="F20" i="9" s="1"/>
  <c r="F9" i="9"/>
  <c r="F8" i="9"/>
  <c r="F7" i="9"/>
  <c r="F6" i="9"/>
  <c r="F19" i="9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G21" i="8"/>
  <c r="H21" i="8"/>
  <c r="G22" i="8"/>
  <c r="H22" i="8"/>
  <c r="G23" i="8"/>
  <c r="H23" i="8"/>
  <c r="G24" i="8"/>
  <c r="H24" i="8"/>
  <c r="G25" i="8"/>
  <c r="H25" i="8"/>
  <c r="G26" i="8"/>
  <c r="H26" i="8"/>
  <c r="G13" i="8"/>
  <c r="H13" i="8"/>
  <c r="F19" i="8"/>
  <c r="F20" i="8"/>
  <c r="F21" i="8"/>
  <c r="F22" i="8"/>
  <c r="F23" i="8"/>
  <c r="F24" i="8"/>
  <c r="F25" i="8"/>
  <c r="C20" i="8"/>
  <c r="C21" i="8"/>
  <c r="C22" i="8"/>
  <c r="C23" i="8"/>
  <c r="C24" i="8"/>
  <c r="C25" i="8"/>
  <c r="F4" i="4"/>
  <c r="H47" i="3"/>
  <c r="H27" i="3"/>
  <c r="H7" i="3"/>
  <c r="G4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3EFE703-7EE4-4445-BCCE-DD6C0F8D474B}" keepAlive="1" name="Query - DP_LIVE_02122023102949606" description="Connection to the 'DP_LIVE_02122023102949606' query in the workbook." type="5" refreshedVersion="8" background="1" saveData="1">
    <dbPr connection="Provider=Microsoft.Mashup.OleDb.1;Data Source=$Workbook$;Location=DP_LIVE_02122023102949606;Extended Properties=&quot;&quot;" command="SELECT * FROM [DP_LIVE_02122023102949606]"/>
  </connection>
</connections>
</file>

<file path=xl/sharedStrings.xml><?xml version="1.0" encoding="utf-8"?>
<sst xmlns="http://schemas.openxmlformats.org/spreadsheetml/2006/main" count="952" uniqueCount="166">
  <si>
    <t>LOCATION</t>
  </si>
  <si>
    <t>INDICATOR</t>
  </si>
  <si>
    <t>SUBJECT</t>
  </si>
  <si>
    <t>MEASURE</t>
  </si>
  <si>
    <t>FREQUENCY</t>
  </si>
  <si>
    <t>TIME</t>
  </si>
  <si>
    <t>%</t>
  </si>
  <si>
    <t>CZE</t>
  </si>
  <si>
    <t>GDP</t>
  </si>
  <si>
    <t>TOT</t>
  </si>
  <si>
    <t>USD_CAP</t>
  </si>
  <si>
    <t>A</t>
  </si>
  <si>
    <t>DEU</t>
  </si>
  <si>
    <t>OECD</t>
  </si>
  <si>
    <t>Value</t>
  </si>
  <si>
    <t>Flag Codes</t>
  </si>
  <si>
    <t>HUR</t>
  </si>
  <si>
    <t>PC_LF</t>
  </si>
  <si>
    <t/>
  </si>
  <si>
    <t>E</t>
  </si>
  <si>
    <t>Czechia</t>
  </si>
  <si>
    <t>Gini index</t>
  </si>
  <si>
    <t>SI.POV.GINI</t>
  </si>
  <si>
    <t>Germany</t>
  </si>
  <si>
    <t>France</t>
  </si>
  <si>
    <t>FRA</t>
  </si>
  <si>
    <t>Poland</t>
  </si>
  <si>
    <t>POL</t>
  </si>
  <si>
    <t>Country Name</t>
  </si>
  <si>
    <t>Country Code</t>
  </si>
  <si>
    <t>Indicator Name</t>
  </si>
  <si>
    <t>Indicator Code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</si>
  <si>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</si>
  <si>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</si>
  <si>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</si>
  <si>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</si>
  <si>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</si>
  <si>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</si>
  <si>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</si>
  <si>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</si>
  <si>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</si>
  <si>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</si>
  <si>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</si>
  <si>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</si>
  <si>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</si>
  <si>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</si>
  <si>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</si>
  <si>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</si>
  <si>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</si>
  <si>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</si>
  <si>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</si>
  <si>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population</t>
  </si>
  <si>
    <t>income</t>
  </si>
  <si>
    <t>x</t>
  </si>
  <si>
    <t>y</t>
  </si>
  <si>
    <t>World</t>
  </si>
  <si>
    <t>WLD</t>
  </si>
  <si>
    <t>GDP per capita growth (annual %)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</si>
  <si>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</si>
  <si>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</si>
  <si>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</si>
  <si>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</si>
  <si>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</si>
  <si>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</si>
  <si>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</si>
  <si>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</si>
  <si>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</si>
  <si>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</si>
  <si>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</si>
  <si>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</si>
  <si>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</si>
  <si>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</si>
  <si>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</si>
  <si>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</si>
  <si>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</si>
  <si>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</si>
  <si>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</si>
  <si>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</si>
  <si>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</si>
  <si>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</si>
  <si>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</si>
  <si>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</si>
  <si>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</si>
  <si>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</si>
  <si>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</si>
  <si>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</si>
  <si>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</si>
  <si>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</si>
  <si>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</si>
  <si>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</si>
  <si>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</si>
  <si>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</si>
  <si>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</si>
  <si>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</si>
  <si>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</si>
  <si>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</si>
  <si>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</si>
  <si>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</si>
  <si>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</si>
  <si>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2021</t>
  </si>
  <si>
    <t>2022</t>
  </si>
  <si>
    <t>1968-1982</t>
  </si>
  <si>
    <t>1983-1997</t>
  </si>
  <si>
    <t>2001-2015</t>
  </si>
  <si>
    <t>Men</t>
  </si>
  <si>
    <t>Women</t>
  </si>
  <si>
    <t>year</t>
  </si>
  <si>
    <t>CZE number</t>
  </si>
  <si>
    <t>DEU Number</t>
  </si>
  <si>
    <t>domestif</t>
  </si>
  <si>
    <t>foreign</t>
  </si>
  <si>
    <t>https://www.statista.com/statistics/1325359/listed-companies-frankfurt-stock-exchange-by-location/</t>
  </si>
  <si>
    <t>http://ftp.pse.cz/Statist.dta/Objemy/Month/monthly-statistics-201901.pdf</t>
  </si>
  <si>
    <t>https://www.pse.cz/statisticke-soubory</t>
  </si>
  <si>
    <t>https://www.pse.cz/en/annual-reports</t>
  </si>
  <si>
    <t>http://ftp.pse.cz/Info.bas/Statistiky/Rocni_udaje/key_data.pdf</t>
  </si>
  <si>
    <t>DEU CDAX index - all companies in germany</t>
  </si>
  <si>
    <t>Czech Log</t>
  </si>
  <si>
    <t>DEU log</t>
  </si>
  <si>
    <t>Germany %</t>
  </si>
  <si>
    <t>Average wage</t>
  </si>
  <si>
    <t>Median wage</t>
  </si>
  <si>
    <t>http://data.oecd.org/earnwage/gender-wage-gap.htm</t>
  </si>
  <si>
    <t>https://www.czso.cz/csu/czso/struktura-mezd-zamestnancu-2021</t>
  </si>
  <si>
    <t>https://www.destatis.de/EN/Themes/Labour/Earnings/Earnings-Earnings-Differences/Tables/liste-average-gross-monthly-earnings.html</t>
  </si>
  <si>
    <t>1. decil</t>
  </si>
  <si>
    <t>9.decil</t>
  </si>
  <si>
    <t>median</t>
  </si>
  <si>
    <t>Column1</t>
  </si>
  <si>
    <t>Column2</t>
  </si>
  <si>
    <t>https://www.mpsv.cz/web/cz/archiv-publikaci-ispv</t>
  </si>
  <si>
    <t>90/10 ratio</t>
  </si>
  <si>
    <t>P50/10</t>
  </si>
  <si>
    <t>P90/10</t>
  </si>
  <si>
    <t>P90/50</t>
  </si>
  <si>
    <t>gini</t>
  </si>
  <si>
    <t>stocks</t>
  </si>
  <si>
    <t>Ger</t>
  </si>
  <si>
    <t>GER</t>
  </si>
  <si>
    <t>youth employment %</t>
  </si>
  <si>
    <t xml:space="preserve">gender disparity </t>
  </si>
  <si>
    <t>Cze</t>
  </si>
  <si>
    <t>Training</t>
  </si>
  <si>
    <t>Out of work income support</t>
  </si>
  <si>
    <t xml:space="preserve">Public employment services </t>
  </si>
  <si>
    <t>expenditure % of gdp</t>
  </si>
  <si>
    <t>collective bargaining coverage</t>
  </si>
  <si>
    <t>trade union density</t>
  </si>
  <si>
    <t xml:space="preserve">   number of total employees - number of employees legaly excluded from right to bargain</t>
  </si>
  <si>
    <t>number of net union members  as a proportion to the number of employees</t>
  </si>
  <si>
    <t>Collective bargaining coverage</t>
  </si>
  <si>
    <t>Trade union density</t>
  </si>
  <si>
    <t>Total spending</t>
  </si>
  <si>
    <t>Safety nets</t>
  </si>
  <si>
    <t>Union density</t>
  </si>
  <si>
    <t>cze</t>
  </si>
  <si>
    <t>industry</t>
  </si>
  <si>
    <t>agri</t>
  </si>
  <si>
    <t>service</t>
  </si>
  <si>
    <t>manufacturing</t>
  </si>
  <si>
    <t>ger</t>
  </si>
  <si>
    <t>Youth unemployment</t>
  </si>
  <si>
    <t>Stocks</t>
  </si>
  <si>
    <t>Gender</t>
  </si>
  <si>
    <t>Gini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</si>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</sst>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$-C09]#,##0"/>
    <numFmt numFmtId="165" formatCode="#,##0.00\ &quot;Kč&quot;"/>
    <numFmt numFmtId="166" formatCode="0.0%"/>
    <numFmt numFmtId="167" formatCode="#,##0\ [$EUR]"/>
    <numFmt numFmtId="168" formatCode="#,##0\ &quot;Kč&quot;"/>
    <numFmt numFmtId="169" formatCode="0.0000"/>
    <numFmt numFmtId="170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1"/>
      <color rgb="FF0061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8" fillId="2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" fontId="0" fillId="0" borderId="0" xfId="0" applyNumberFormat="1"/>
    <xf numFmtId="9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9" fontId="0" fillId="0" borderId="0" xfId="42" applyFont="1"/>
    <xf numFmtId="166" fontId="20" fillId="0" borderId="0" xfId="0" applyNumberFormat="1" applyFont="1" applyAlignment="1">
      <alignment horizontal="left" vertical="center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17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/>
    </xf>
    <xf numFmtId="0" fontId="8" fillId="2" borderId="0" xfId="6" applyAlignment="1">
      <alignment horizontal="left"/>
    </xf>
    <xf numFmtId="0" fontId="8" fillId="2" borderId="0" xfId="6" applyAlignment="1">
      <alignment horizontal="right"/>
    </xf>
    <xf numFmtId="0" fontId="8" fillId="2" borderId="0" xfId="6" applyAlignment="1">
      <alignment horizontal="right" vertical="center" wrapText="1"/>
    </xf>
    <xf numFmtId="0" fontId="0" fillId="0" borderId="0" xfId="42" applyNumberFormat="1" applyFont="1"/>
    <xf numFmtId="0" fontId="3" fillId="0" borderId="0" xfId="43"/>
    <xf numFmtId="0" fontId="8" fillId="2" borderId="0" xfId="44"/>
    <xf numFmtId="2" fontId="2" fillId="0" borderId="0" xfId="45" applyNumberFormat="1" applyAlignment="1">
      <alignment horizontal="right"/>
    </xf>
    <xf numFmtId="170" fontId="2" fillId="0" borderId="0" xfId="45" applyNumberFormat="1" applyAlignment="1">
      <alignment horizontal="right"/>
    </xf>
    <xf numFmtId="170" fontId="2" fillId="0" borderId="0" xfId="45" applyNumberFormat="1" applyAlignment="1">
      <alignment horizontal="right" vertical="center" wrapText="1"/>
    </xf>
    <xf numFmtId="0" fontId="2" fillId="0" borderId="0" xfId="45"/>
    <xf numFmtId="2" fontId="3" fillId="0" borderId="0" xfId="43" applyNumberFormat="1"/>
    <xf numFmtId="2" fontId="0" fillId="0" borderId="0" xfId="46" applyNumberFormat="1" applyFont="1"/>
    <xf numFmtId="0" fontId="1" fillId="0" borderId="0" xfId="47"/>
    <xf numFmtId="0" fontId="21" fillId="2" borderId="0" xfId="48"/>
    <xf numFmtId="2" fontId="0" fillId="0" borderId="0" xfId="49" applyNumberFormat="1" applyFont="1"/>
    <xf numFmtId="2" fontId="1" fillId="0" borderId="0" xfId="47" applyNumberFormat="1"/>
    <xf numFmtId="2" fontId="1" fillId="0" borderId="0" xfId="47" applyNumberFormat="1" applyAlignment="1">
      <alignment horizontal="right"/>
    </xf>
    <xf numFmtId="10" fontId="0" fillId="0" borderId="0" xfId="49" applyNumberFormat="1" applyFont="1"/>
    <xf numFmtId="170" fontId="1" fillId="0" borderId="0" xfId="47" applyNumberFormat="1"/>
    <xf numFmtId="170" fontId="0" fillId="0" borderId="0" xfId="49" applyNumberFormat="1" applyFont="1"/>
    <xf numFmtId="9" fontId="0" fillId="0" borderId="0" xfId="49" applyFont="1"/>
    <xf numFmtId="0" fontId="0" fillId="0" borderId="0" xfId="49" applyNumberFormat="1" applyFont="1"/>
    <xf numFmtId="0" fontId="1" fillId="0" borderId="0" xfId="47" applyAlignment="1">
      <alignment horizontal="left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Good 2" xfId="44" xr:uid="{4BB4F659-986C-485D-A7AC-DE41644819D1}"/>
    <cellStyle name="Good 3" xfId="48" xr:uid="{46324201-1214-4AD1-A481-FED2601C6983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2899DABF-FA52-412A-8827-1B628E997B87}"/>
    <cellStyle name="Normal 3" xfId="45" xr:uid="{D6E4EC14-4A01-4601-BC92-4A83CEC54667}"/>
    <cellStyle name="Normal 4" xfId="47" xr:uid="{186B634E-47CB-44A2-AAA9-887C1866D8C3}"/>
    <cellStyle name="Note" xfId="15" builtinId="10" customBuiltin="1"/>
    <cellStyle name="Output" xfId="10" builtinId="21" customBuiltin="1"/>
    <cellStyle name="Percent" xfId="42" builtinId="5"/>
    <cellStyle name="Percent 2" xfId="46" xr:uid="{0184FB64-6FB8-4204-92A2-16C2E278EB8D}"/>
    <cellStyle name="Percent 3" xfId="49" xr:uid="{562CD500-54C0-4591-A36F-FF3C9F9ADE01}"/>
    <cellStyle name="Title" xfId="1" builtinId="15" customBuiltin="1"/>
    <cellStyle name="Total" xfId="17" builtinId="25" customBuiltin="1"/>
    <cellStyle name="Warning Text" xfId="14" builtinId="11" customBuiltin="1"/>
  </cellStyles>
  <dxfs count="28"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168" formatCode="#,##0\ &quot;Kč&quot;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'GDP growth graphs'!$A$2</c:f>
              <c:strCache>
                <c:ptCount val="1"/>
                <c:pt idx="0">
                  <c:v>CZE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'GDP growth graphs'!$F$2:$F$21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'GDP growth graphs'!$H$2:$H$21</c:f>
              <c:numCache>
                <c:formatCode>0%</c:formatCode>
                <c:ptCount val="20"/>
                <c:pt idx="0">
                  <c:v>7.0000000000000007E-2</c:v>
                </c:pt>
                <c:pt idx="1">
                  <c:v>7.0000000000000007E-2</c:v>
                </c:pt>
                <c:pt idx="2">
                  <c:v>0.05</c:v>
                </c:pt>
                <c:pt idx="3">
                  <c:v>0.08</c:v>
                </c:pt>
                <c:pt idx="4">
                  <c:v>0.09</c:v>
                </c:pt>
                <c:pt idx="5">
                  <c:v>0.06</c:v>
                </c:pt>
                <c:pt idx="6">
                  <c:v>-0.01</c:v>
                </c:pt>
                <c:pt idx="7">
                  <c:v>0</c:v>
                </c:pt>
                <c:pt idx="8">
                  <c:v>0.04</c:v>
                </c:pt>
                <c:pt idx="9">
                  <c:v>0.01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0.06</c:v>
                </c:pt>
                <c:pt idx="14">
                  <c:v>7.0000000000000007E-2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-0.03</c:v>
                </c:pt>
                <c:pt idx="18">
                  <c:v>0.04</c:v>
                </c:pt>
                <c:pt idx="19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6-4CAB-86E7-F934A76C1DB6}"/>
            </c:ext>
          </c:extLst>
        </c:ser>
        <c:ser>
          <c:idx val="1"/>
          <c:order val="1"/>
          <c:tx>
            <c:strRef>
              <c:f>'GDP growth graphs'!$A$44</c:f>
              <c:strCache>
                <c:ptCount val="1"/>
                <c:pt idx="0">
                  <c:v>OECD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'GDP growth graphs'!$F$2:$F$21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'GDP growth graphs'!$H$44:$H$63</c:f>
              <c:numCache>
                <c:formatCode>0%</c:formatCode>
                <c:ptCount val="20"/>
                <c:pt idx="0">
                  <c:v>0.03</c:v>
                </c:pt>
                <c:pt idx="1">
                  <c:v>0.05</c:v>
                </c:pt>
                <c:pt idx="2">
                  <c:v>0.05</c:v>
                </c:pt>
                <c:pt idx="3">
                  <c:v>0.06</c:v>
                </c:pt>
                <c:pt idx="4">
                  <c:v>0.05</c:v>
                </c:pt>
                <c:pt idx="5">
                  <c:v>0.03</c:v>
                </c:pt>
                <c:pt idx="6">
                  <c:v>-0.03</c:v>
                </c:pt>
                <c:pt idx="7">
                  <c:v>0.04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0.04</c:v>
                </c:pt>
                <c:pt idx="15">
                  <c:v>0.04</c:v>
                </c:pt>
                <c:pt idx="16">
                  <c:v>0.03</c:v>
                </c:pt>
                <c:pt idx="17">
                  <c:v>-0.03</c:v>
                </c:pt>
                <c:pt idx="18">
                  <c:v>0.08</c:v>
                </c:pt>
                <c:pt idx="19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6-4CAB-86E7-F934A76C1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5486560"/>
        <c:axId val="1797387280"/>
      </c:lineChart>
      <c:catAx>
        <c:axId val="178548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387280"/>
        <c:crosses val="autoZero"/>
        <c:auto val="1"/>
        <c:lblAlgn val="ctr"/>
        <c:lblOffset val="100"/>
        <c:noMultiLvlLbl val="0"/>
      </c:catAx>
      <c:valAx>
        <c:axId val="179738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GDP</a:t>
                </a:r>
                <a:r>
                  <a:rPr lang="en-GB" baseline="0"/>
                  <a:t> </a:t>
                </a:r>
                <a:r>
                  <a:rPr lang="en-GB"/>
                  <a:t>US dolars</a:t>
                </a:r>
                <a:r>
                  <a:rPr lang="en-GB" baseline="0"/>
                  <a:t> per </a:t>
                </a:r>
                <a:r>
                  <a:rPr lang="en-GB"/>
                  <a:t>Capita ,growth</a:t>
                </a:r>
                <a:r>
                  <a:rPr lang="en-GB" baseline="0"/>
                  <a:t>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48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'stock market emisions'!$F$5</c:f>
              <c:strCache>
                <c:ptCount val="1"/>
                <c:pt idx="0">
                  <c:v>DEU CDAX index - all companies in 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'stock market emisions'!$A$6:$A$26</c15:sqref>
                  </c15:fullRef>
                </c:ext>
              </c:extLst>
              <c:f>'stock market emisions'!$A$13:$A$26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'stock market emisions'!$F$6:$F$26</c15:sqref>
                  </c15:fullRef>
                </c:ext>
              </c:extLst>
              <c:f>'stock market emisions'!$F$13:$F$26</c:f>
              <c:numCache>
                <c:formatCode>General</c:formatCode>
                <c:ptCount val="14"/>
                <c:pt idx="0">
                  <c:v>1240</c:v>
                </c:pt>
                <c:pt idx="1">
                  <c:v>1142</c:v>
                </c:pt>
                <c:pt idx="2">
                  <c:v>1176</c:v>
                </c:pt>
                <c:pt idx="3">
                  <c:v>1052</c:v>
                </c:pt>
                <c:pt idx="4">
                  <c:v>994</c:v>
                </c:pt>
                <c:pt idx="5">
                  <c:v>922</c:v>
                </c:pt>
                <c:pt idx="6">
                  <c:v>858</c:v>
                </c:pt>
                <c:pt idx="7">
                  <c:v>848</c:v>
                </c:pt>
                <c:pt idx="8">
                  <c:v>838</c:v>
                </c:pt>
                <c:pt idx="9">
                  <c:v>852</c:v>
                </c:pt>
                <c:pt idx="10">
                  <c:v>844</c:v>
                </c:pt>
                <c:pt idx="11">
                  <c:v>1218</c:v>
                </c:pt>
                <c:pt idx="12">
                  <c:v>1197</c:v>
                </c:pt>
                <c:pt idx="13">
                  <c:v>1149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D4-420B-A7F0-0EAB984AB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4072424"/>
        <c:axId val="8840684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'stock market emisions'!$A$5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'stock market emisions'!$A$6:$A$26</c15:sqref>
                        </c15:fullRef>
                        <c15:formulaRef>
                          <c15:sqref>'stock market emisions'!$A$13:$A$26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'stock market emisions'!$A$6:$A$26</c15:sqref>
                        </c15:fullRef>
                        <c15:formulaRef>
                          <c15:sqref>'stock market emisions'!$A$13:$A$26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BD4-420B-A7F0-0EAB984AB198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'stock market emisions'!$B$5</c15:sqref>
                        </c15:formulaRef>
                      </c:ext>
                    </c:extLst>
                    <c:strCache>
                      <c:ptCount val="1"/>
                      <c:pt idx="0">
                        <c:v>CZE number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'stock market emisions'!$A$6:$A$26</c15:sqref>
                        </c15:fullRef>
                        <c15:formulaRef>
                          <c15:sqref>'stock market emisions'!$A$13:$A$26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'stock market emisions'!$B$6:$B$26</c15:sqref>
                        </c15:fullRef>
                        <c15:formulaRef>
                          <c15:sqref>'stock market emisions'!$B$13:$B$26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27</c:v>
                      </c:pt>
                      <c:pt idx="1">
                        <c:v>26</c:v>
                      </c:pt>
                      <c:pt idx="2">
                        <c:v>28</c:v>
                      </c:pt>
                      <c:pt idx="3">
                        <c:v>26</c:v>
                      </c:pt>
                      <c:pt idx="4">
                        <c:v>23</c:v>
                      </c:pt>
                      <c:pt idx="5">
                        <c:v>25</c:v>
                      </c:pt>
                      <c:pt idx="6">
                        <c:v>25</c:v>
                      </c:pt>
                      <c:pt idx="7">
                        <c:v>23</c:v>
                      </c:pt>
                      <c:pt idx="8">
                        <c:v>53</c:v>
                      </c:pt>
                      <c:pt idx="9">
                        <c:v>54</c:v>
                      </c:pt>
                      <c:pt idx="10">
                        <c:v>55</c:v>
                      </c:pt>
                      <c:pt idx="11">
                        <c:v>55</c:v>
                      </c:pt>
                      <c:pt idx="12">
                        <c:v>59</c:v>
                      </c:pt>
                      <c:pt idx="13">
                        <c:v>61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BD4-420B-A7F0-0EAB984AB198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'stock market emisions'!$C$5</c15:sqref>
                        </c15:formulaRef>
                      </c:ext>
                    </c:extLst>
                    <c:strCache>
                      <c:ptCount val="1"/>
                      <c:pt idx="0">
                        <c:v>DEU Number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'stock market emisions'!$A$6:$A$26</c15:sqref>
                        </c15:fullRef>
                        <c15:formulaRef>
                          <c15:sqref>'stock market emisions'!$A$13:$A$26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'stock market emisions'!$C$6:$C$26</c15:sqref>
                        </c15:fullRef>
                        <c15:formulaRef>
                          <c15:sqref>'stock market emisions'!$C$13:$C$26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7">
                        <c:v>499</c:v>
                      </c:pt>
                      <c:pt idx="8">
                        <c:v>514</c:v>
                      </c:pt>
                      <c:pt idx="9">
                        <c:v>523</c:v>
                      </c:pt>
                      <c:pt idx="10">
                        <c:v>485</c:v>
                      </c:pt>
                      <c:pt idx="11">
                        <c:v>489</c:v>
                      </c:pt>
                      <c:pt idx="12">
                        <c:v>489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BD4-420B-A7F0-0EAB984AB19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'stock market emisions'!$D$5</c15:sqref>
                        </c15:formulaRef>
                      </c:ext>
                    </c:extLst>
                    <c:strCache>
                      <c:ptCount val="1"/>
                      <c:pt idx="0">
                        <c:v>domestif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'stock market emisions'!$A$6:$A$26</c15:sqref>
                        </c15:fullRef>
                        <c15:formulaRef>
                          <c15:sqref>'stock market emisions'!$A$13:$A$26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'stock market emisions'!$D$6:$D$26</c15:sqref>
                        </c15:fullRef>
                        <c15:formulaRef>
                          <c15:sqref>'stock market emisions'!$D$13:$D$26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7">
                        <c:v>450</c:v>
                      </c:pt>
                      <c:pt idx="8">
                        <c:v>465</c:v>
                      </c:pt>
                      <c:pt idx="9">
                        <c:v>471</c:v>
                      </c:pt>
                      <c:pt idx="10">
                        <c:v>438</c:v>
                      </c:pt>
                      <c:pt idx="11">
                        <c:v>440</c:v>
                      </c:pt>
                      <c:pt idx="12">
                        <c:v>436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BD4-420B-A7F0-0EAB984AB19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'stock market emisions'!$E$5</c15:sqref>
                        </c15:formulaRef>
                      </c:ext>
                    </c:extLst>
                    <c:strCache>
                      <c:ptCount val="1"/>
                      <c:pt idx="0">
                        <c:v>foreign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'stock market emisions'!$A$6:$A$26</c15:sqref>
                        </c15:fullRef>
                        <c15:formulaRef>
                          <c15:sqref>'stock market emisions'!$A$13:$A$26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'stock market emisions'!$E$6:$E$26</c15:sqref>
                        </c15:fullRef>
                        <c15:formulaRef>
                          <c15:sqref>'stock market emisions'!$E$13:$E$26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7">
                        <c:v>49</c:v>
                      </c:pt>
                      <c:pt idx="8">
                        <c:v>49</c:v>
                      </c:pt>
                      <c:pt idx="9">
                        <c:v>52</c:v>
                      </c:pt>
                      <c:pt idx="10">
                        <c:v>47</c:v>
                      </c:pt>
                      <c:pt idx="11">
                        <c:v>49</c:v>
                      </c:pt>
                      <c:pt idx="12">
                        <c:v>53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BD4-420B-A7F0-0EAB984AB19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'stock market emisions'!$G$5</c15:sqref>
                        </c15:formulaRef>
                      </c:ext>
                    </c:extLst>
                    <c:strCache>
                      <c:ptCount val="1"/>
                      <c:pt idx="0">
                        <c:v>Czech Log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'stock market emisions'!$A$6:$A$26</c15:sqref>
                        </c15:fullRef>
                        <c15:formulaRef>
                          <c15:sqref>'stock market emisions'!$A$13:$A$26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'stock market emisions'!$G$6:$G$26</c15:sqref>
                        </c15:fullRef>
                        <c15:formulaRef>
                          <c15:sqref>'stock market emisions'!$G$13:$G$26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1.4313637641589874</c:v>
                      </c:pt>
                      <c:pt idx="1">
                        <c:v>1.414973347970818</c:v>
                      </c:pt>
                      <c:pt idx="2">
                        <c:v>1.4471580313422192</c:v>
                      </c:pt>
                      <c:pt idx="3">
                        <c:v>1.414973347970818</c:v>
                      </c:pt>
                      <c:pt idx="4">
                        <c:v>1.3617278360175928</c:v>
                      </c:pt>
                      <c:pt idx="5">
                        <c:v>1.3979400086720377</c:v>
                      </c:pt>
                      <c:pt idx="6">
                        <c:v>1.3979400086720377</c:v>
                      </c:pt>
                      <c:pt idx="7">
                        <c:v>1.3617278360175928</c:v>
                      </c:pt>
                      <c:pt idx="8">
                        <c:v>1.7242758696007889</c:v>
                      </c:pt>
                      <c:pt idx="9">
                        <c:v>1.7323937598229686</c:v>
                      </c:pt>
                      <c:pt idx="10">
                        <c:v>1.7403626894942439</c:v>
                      </c:pt>
                      <c:pt idx="11">
                        <c:v>1.7403626894942439</c:v>
                      </c:pt>
                      <c:pt idx="12">
                        <c:v>1.7708520116421442</c:v>
                      </c:pt>
                      <c:pt idx="13">
                        <c:v>1.7853298350107671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BD4-420B-A7F0-0EAB984AB198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'stock market emisions'!$H$5</c15:sqref>
                        </c15:formulaRef>
                      </c:ext>
                    </c:extLst>
                    <c:strCache>
                      <c:ptCount val="1"/>
                      <c:pt idx="0">
                        <c:v>DEU log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'stock market emisions'!$A$6:$A$26</c15:sqref>
                        </c15:fullRef>
                        <c15:formulaRef>
                          <c15:sqref>'stock market emisions'!$A$13:$A$26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'stock market emisions'!$H$6:$H$26</c15:sqref>
                        </c15:fullRef>
                        <c15:formulaRef>
                          <c15:sqref>'stock market emisions'!$H$13:$H$26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3.0934216851622351</c:v>
                      </c:pt>
                      <c:pt idx="1">
                        <c:v>3.0576661039098294</c:v>
                      </c:pt>
                      <c:pt idx="2">
                        <c:v>3.0704073217401198</c:v>
                      </c:pt>
                      <c:pt idx="3">
                        <c:v>3.0220157398177201</c:v>
                      </c:pt>
                      <c:pt idx="4">
                        <c:v>2.9973863843973132</c:v>
                      </c:pt>
                      <c:pt idx="5">
                        <c:v>2.9647309210536292</c:v>
                      </c:pt>
                      <c:pt idx="6">
                        <c:v>2.9334872878487053</c:v>
                      </c:pt>
                      <c:pt idx="7">
                        <c:v>2.9283958522567137</c:v>
                      </c:pt>
                      <c:pt idx="8">
                        <c:v>2.9232440186302764</c:v>
                      </c:pt>
                      <c:pt idx="9">
                        <c:v>2.9304395947667001</c:v>
                      </c:pt>
                      <c:pt idx="10">
                        <c:v>2.9263424466256551</c:v>
                      </c:pt>
                      <c:pt idx="11">
                        <c:v>3.0856472882968564</c:v>
                      </c:pt>
                      <c:pt idx="12">
                        <c:v>3.0780941504064105</c:v>
                      </c:pt>
                      <c:pt idx="13">
                        <c:v>3.060320028688285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BD4-420B-A7F0-0EAB984AB198}"/>
                  </c:ext>
                </c:extLst>
              </c15:ser>
            </c15:filteredLineSeries>
          </c:ext>
        </c:extLst>
      </c:lineChart>
      <c:catAx>
        <c:axId val="88407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068464"/>
        <c:crosses val="autoZero"/>
        <c:auto val="1"/>
        <c:lblAlgn val="ctr"/>
        <c:lblOffset val="100"/>
        <c:noMultiLvlLbl val="0"/>
      </c:catAx>
      <c:valAx>
        <c:axId val="884068464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07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strRef>
              <c:f>'stock market emisions'!$B$5</c:f>
              <c:strCache>
                <c:ptCount val="1"/>
                <c:pt idx="0">
                  <c:v>CZE number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'stock market emisions'!$A$6:$A$26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'stock market emisions'!$B$6:$B$26</c:f>
              <c:numCache>
                <c:formatCode>General</c:formatCode>
                <c:ptCount val="21"/>
                <c:pt idx="0">
                  <c:v>65</c:v>
                </c:pt>
                <c:pt idx="1">
                  <c:v>55</c:v>
                </c:pt>
                <c:pt idx="2">
                  <c:v>39</c:v>
                </c:pt>
                <c:pt idx="3">
                  <c:v>32</c:v>
                </c:pt>
                <c:pt idx="4">
                  <c:v>32</c:v>
                </c:pt>
                <c:pt idx="5">
                  <c:v>28</c:v>
                </c:pt>
                <c:pt idx="6">
                  <c:v>25</c:v>
                </c:pt>
                <c:pt idx="7">
                  <c:v>27</c:v>
                </c:pt>
                <c:pt idx="8">
                  <c:v>26</c:v>
                </c:pt>
                <c:pt idx="9">
                  <c:v>28</c:v>
                </c:pt>
                <c:pt idx="10">
                  <c:v>26</c:v>
                </c:pt>
                <c:pt idx="11">
                  <c:v>23</c:v>
                </c:pt>
                <c:pt idx="12">
                  <c:v>25</c:v>
                </c:pt>
                <c:pt idx="13">
                  <c:v>25</c:v>
                </c:pt>
                <c:pt idx="14">
                  <c:v>23</c:v>
                </c:pt>
                <c:pt idx="15">
                  <c:v>53</c:v>
                </c:pt>
                <c:pt idx="16">
                  <c:v>54</c:v>
                </c:pt>
                <c:pt idx="17">
                  <c:v>55</c:v>
                </c:pt>
                <c:pt idx="18">
                  <c:v>55</c:v>
                </c:pt>
                <c:pt idx="19">
                  <c:v>59</c:v>
                </c:pt>
                <c:pt idx="20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38-4270-B66A-C670D2AD6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4026704"/>
        <c:axId val="88402742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'stock market emisions'!$A$5</c15:sqref>
                        </c15:formulaRef>
                      </c:ext>
                    </c:extLst>
                    <c:strCache>
                      <c:ptCount val="1"/>
                      <c:pt idx="0">
                        <c:v>year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'stock market emisions'!$A$6:$A$26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  <c:pt idx="13">
                        <c:v>2016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</c:v>
                      </c:pt>
                      <c:pt idx="18">
                        <c:v>2021</c:v>
                      </c:pt>
                      <c:pt idx="19">
                        <c:v>2022</c:v>
                      </c:pt>
                      <c:pt idx="20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'stock market emisions'!$A$6:$A$26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2003</c:v>
                      </c:pt>
                      <c:pt idx="1">
                        <c:v>2004</c:v>
                      </c:pt>
                      <c:pt idx="2">
                        <c:v>2005</c:v>
                      </c:pt>
                      <c:pt idx="3">
                        <c:v>2006</c:v>
                      </c:pt>
                      <c:pt idx="4">
                        <c:v>2007</c:v>
                      </c:pt>
                      <c:pt idx="5">
                        <c:v>2008</c:v>
                      </c:pt>
                      <c:pt idx="6">
                        <c:v>2009</c:v>
                      </c:pt>
                      <c:pt idx="7">
                        <c:v>2010</c:v>
                      </c:pt>
                      <c:pt idx="8">
                        <c:v>2011</c:v>
                      </c:pt>
                      <c:pt idx="9">
                        <c:v>2012</c:v>
                      </c:pt>
                      <c:pt idx="10">
                        <c:v>2013</c:v>
                      </c:pt>
                      <c:pt idx="11">
                        <c:v>2014</c:v>
                      </c:pt>
                      <c:pt idx="12">
                        <c:v>2015</c:v>
                      </c:pt>
                      <c:pt idx="13">
                        <c:v>2016</c:v>
                      </c:pt>
                      <c:pt idx="14">
                        <c:v>2017</c:v>
                      </c:pt>
                      <c:pt idx="15">
                        <c:v>2018</c:v>
                      </c:pt>
                      <c:pt idx="16">
                        <c:v>2019</c:v>
                      </c:pt>
                      <c:pt idx="17">
                        <c:v>2020</c:v>
                      </c:pt>
                      <c:pt idx="18">
                        <c:v>2021</c:v>
                      </c:pt>
                      <c:pt idx="19">
                        <c:v>2022</c:v>
                      </c:pt>
                      <c:pt idx="20">
                        <c:v>2023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538-4270-B66A-C670D2AD6641}"/>
                  </c:ext>
                </c:extLst>
              </c15:ser>
            </c15:filteredLineSeries>
          </c:ext>
        </c:extLst>
      </c:lineChart>
      <c:catAx>
        <c:axId val="88402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027424"/>
        <c:crosses val="autoZero"/>
        <c:auto val="1"/>
        <c:lblAlgn val="ctr"/>
        <c:lblOffset val="100"/>
        <c:noMultiLvlLbl val="0"/>
      </c:catAx>
      <c:valAx>
        <c:axId val="884027424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02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Gender!$B$1</c:f>
              <c:strCache>
                <c:ptCount val="1"/>
                <c:pt idx="0">
                  <c:v>Average wage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Gender!$A$3:$A$19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Gender!$B$3:$B$19</c:f>
              <c:numCache>
                <c:formatCode>#\ ##0.00\ "Kč"</c:formatCode>
                <c:ptCount val="17"/>
                <c:pt idx="0">
                  <c:v>22908</c:v>
                </c:pt>
                <c:pt idx="1">
                  <c:v>24604</c:v>
                </c:pt>
                <c:pt idx="2">
                  <c:v>26349</c:v>
                </c:pt>
                <c:pt idx="3">
                  <c:v>26677</c:v>
                </c:pt>
                <c:pt idx="4">
                  <c:v>26881</c:v>
                </c:pt>
                <c:pt idx="5">
                  <c:v>25645</c:v>
                </c:pt>
                <c:pt idx="6">
                  <c:v>26033</c:v>
                </c:pt>
                <c:pt idx="7">
                  <c:v>26211</c:v>
                </c:pt>
                <c:pt idx="8">
                  <c:v>26802</c:v>
                </c:pt>
                <c:pt idx="9">
                  <c:v>27811</c:v>
                </c:pt>
                <c:pt idx="10">
                  <c:v>29056</c:v>
                </c:pt>
                <c:pt idx="11">
                  <c:v>31109</c:v>
                </c:pt>
                <c:pt idx="12">
                  <c:v>33684</c:v>
                </c:pt>
                <c:pt idx="13">
                  <c:v>36380</c:v>
                </c:pt>
                <c:pt idx="14">
                  <c:v>38628</c:v>
                </c:pt>
                <c:pt idx="15">
                  <c:v>35169</c:v>
                </c:pt>
                <c:pt idx="16">
                  <c:v>37418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A5-4F34-BCDA-4DAB35877A06}"/>
            </c:ext>
          </c:extLst>
        </c:ser>
        <c:ser>
          <c:idx val="1"/>
          <c:order val="1"/>
          <c:tx>
            <c:strRef>
              <c:f>Gender!$C$1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Gender!$A$3:$A$19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Gender!$C$3:$C$19</c:f>
              <c:numCache>
                <c:formatCode>#\ ##0.00\ "Kč"</c:formatCode>
                <c:ptCount val="17"/>
                <c:pt idx="0">
                  <c:v>25593</c:v>
                </c:pt>
                <c:pt idx="1">
                  <c:v>27489</c:v>
                </c:pt>
                <c:pt idx="2">
                  <c:v>29628</c:v>
                </c:pt>
                <c:pt idx="3">
                  <c:v>29953</c:v>
                </c:pt>
                <c:pt idx="4">
                  <c:v>30192</c:v>
                </c:pt>
                <c:pt idx="5">
                  <c:v>28234</c:v>
                </c:pt>
                <c:pt idx="6">
                  <c:v>28873</c:v>
                </c:pt>
                <c:pt idx="7">
                  <c:v>29026</c:v>
                </c:pt>
                <c:pt idx="8">
                  <c:v>29721</c:v>
                </c:pt>
                <c:pt idx="9">
                  <c:v>30842</c:v>
                </c:pt>
                <c:pt idx="10">
                  <c:v>32065</c:v>
                </c:pt>
                <c:pt idx="11">
                  <c:v>34293</c:v>
                </c:pt>
                <c:pt idx="12">
                  <c:v>37008</c:v>
                </c:pt>
                <c:pt idx="13">
                  <c:v>39820</c:v>
                </c:pt>
                <c:pt idx="14">
                  <c:v>41667</c:v>
                </c:pt>
                <c:pt idx="15">
                  <c:v>37070</c:v>
                </c:pt>
                <c:pt idx="16">
                  <c:v>40020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A5-4F34-BCDA-4DAB35877A06}"/>
            </c:ext>
          </c:extLst>
        </c:ser>
        <c:ser>
          <c:idx val="2"/>
          <c:order val="2"/>
          <c:tx>
            <c:strRef>
              <c:f>Gender!$D$1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Gender!$A$3:$A$19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Gender!$D$3:$D$19</c:f>
              <c:numCache>
                <c:formatCode>#\ ##0.00\ "Kč"</c:formatCode>
                <c:ptCount val="17"/>
                <c:pt idx="0">
                  <c:v>19305</c:v>
                </c:pt>
                <c:pt idx="1">
                  <c:v>20684</c:v>
                </c:pt>
                <c:pt idx="2">
                  <c:v>21939</c:v>
                </c:pt>
                <c:pt idx="3">
                  <c:v>22414</c:v>
                </c:pt>
                <c:pt idx="4">
                  <c:v>22666</c:v>
                </c:pt>
                <c:pt idx="5">
                  <c:v>22389</c:v>
                </c:pt>
                <c:pt idx="6">
                  <c:v>22496</c:v>
                </c:pt>
                <c:pt idx="7">
                  <c:v>22729</c:v>
                </c:pt>
                <c:pt idx="8">
                  <c:v>23203</c:v>
                </c:pt>
                <c:pt idx="9">
                  <c:v>24094</c:v>
                </c:pt>
                <c:pt idx="10">
                  <c:v>25309</c:v>
                </c:pt>
                <c:pt idx="11">
                  <c:v>27187</c:v>
                </c:pt>
                <c:pt idx="12">
                  <c:v>29627</c:v>
                </c:pt>
                <c:pt idx="13">
                  <c:v>32207</c:v>
                </c:pt>
                <c:pt idx="14">
                  <c:v>34899</c:v>
                </c:pt>
                <c:pt idx="15">
                  <c:v>32800</c:v>
                </c:pt>
                <c:pt idx="16">
                  <c:v>34587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A5-4F34-BCDA-4DAB35877A06}"/>
            </c:ext>
          </c:extLst>
        </c:ser>
        <c:ser>
          <c:idx val="3"/>
          <c:order val="3"/>
          <c:tx>
            <c:strRef>
              <c:f>Gender!$E$1</c:f>
              <c:strCache>
                <c:ptCount val="1"/>
                <c:pt idx="0">
                  <c:v>Median wage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Gender!$A$3:$A$19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Gender!$E$3:$E$19</c:f>
              <c:numCache>
                <c:formatCode>#\ ##0.00\ "Kč"</c:formatCode>
                <c:ptCount val="17"/>
                <c:pt idx="0">
                  <c:v>19512</c:v>
                </c:pt>
                <c:pt idx="1">
                  <c:v>20908</c:v>
                </c:pt>
                <c:pt idx="2">
                  <c:v>22217</c:v>
                </c:pt>
                <c:pt idx="3">
                  <c:v>22229</c:v>
                </c:pt>
                <c:pt idx="4">
                  <c:v>22608</c:v>
                </c:pt>
                <c:pt idx="5">
                  <c:v>21826</c:v>
                </c:pt>
                <c:pt idx="6">
                  <c:v>21997</c:v>
                </c:pt>
                <c:pt idx="7">
                  <c:v>22266</c:v>
                </c:pt>
                <c:pt idx="8">
                  <c:v>22844</c:v>
                </c:pt>
                <c:pt idx="9">
                  <c:v>23726</c:v>
                </c:pt>
                <c:pt idx="10">
                  <c:v>24982</c:v>
                </c:pt>
                <c:pt idx="11">
                  <c:v>26843</c:v>
                </c:pt>
                <c:pt idx="12">
                  <c:v>29184</c:v>
                </c:pt>
                <c:pt idx="13">
                  <c:v>31449</c:v>
                </c:pt>
                <c:pt idx="14">
                  <c:v>33195</c:v>
                </c:pt>
                <c:pt idx="15">
                  <c:v>35169</c:v>
                </c:pt>
                <c:pt idx="16">
                  <c:v>37418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A5-4F34-BCDA-4DAB3587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741560"/>
        <c:axId val="856742280"/>
      </c:lineChart>
      <c:catAx>
        <c:axId val="85674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742280"/>
        <c:crosses val="autoZero"/>
        <c:auto val="1"/>
        <c:lblAlgn val="ctr"/>
        <c:lblOffset val="100"/>
        <c:noMultiLvlLbl val="0"/>
      </c:catAx>
      <c:valAx>
        <c:axId val="856742280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Kč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74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Gender!$A$6:$A$19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Gender!$F$6:$F$19</c:f>
              <c:numCache>
                <c:formatCode>General</c:formatCode>
                <c:ptCount val="14"/>
                <c:pt idx="0">
                  <c:v>0.33635227982510929</c:v>
                </c:pt>
                <c:pt idx="1">
                  <c:v>0.33203917762287127</c:v>
                </c:pt>
                <c:pt idx="2">
                  <c:v>0.26106570190718648</c:v>
                </c:pt>
                <c:pt idx="3">
                  <c:v>0.28347261735419638</c:v>
                </c:pt>
                <c:pt idx="4">
                  <c:v>0.27704694443222322</c:v>
                </c:pt>
                <c:pt idx="5">
                  <c:v>0.28091195104081379</c:v>
                </c:pt>
                <c:pt idx="6">
                  <c:v>0.2800697269029635</c:v>
                </c:pt>
                <c:pt idx="7">
                  <c:v>0.26694061401082614</c:v>
                </c:pt>
                <c:pt idx="8">
                  <c:v>0.26137492183764288</c:v>
                </c:pt>
                <c:pt idx="9">
                  <c:v>0.24913086036385734</c:v>
                </c:pt>
                <c:pt idx="10">
                  <c:v>0.23637718508398797</c:v>
                </c:pt>
                <c:pt idx="11">
                  <c:v>0.19393105819650991</c:v>
                </c:pt>
                <c:pt idx="12">
                  <c:v>0.13018292682926824</c:v>
                </c:pt>
                <c:pt idx="13">
                  <c:v>0.15708214068869797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D0-466E-8DA4-32A8949C0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711056"/>
        <c:axId val="897708896"/>
      </c:lineChart>
      <c:catAx>
        <c:axId val="89771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708896"/>
        <c:crosses val="autoZero"/>
        <c:auto val="1"/>
        <c:lblAlgn val="ctr"/>
        <c:lblOffset val="100"/>
        <c:noMultiLvlLbl val="0"/>
      </c:catAx>
      <c:valAx>
        <c:axId val="89770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71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Gender!$J$2:$J$17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Gender!$K$2:$K$17</c:f>
              <c:numCache>
                <c:formatCode>0.0%</c:formatCode>
                <c:ptCount val="16"/>
                <c:pt idx="0">
                  <c:v>0.185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0.16700000000000001</c:v>
                </c:pt>
                <c:pt idx="5">
                  <c:v>0.16900000000000001</c:v>
                </c:pt>
                <c:pt idx="6">
                  <c:v>0.16300000000000001</c:v>
                </c:pt>
                <c:pt idx="7">
                  <c:v>0.14299999999999999</c:v>
                </c:pt>
                <c:pt idx="8">
                  <c:v>0.17199999999999999</c:v>
                </c:pt>
                <c:pt idx="9">
                  <c:v>0.158</c:v>
                </c:pt>
                <c:pt idx="10">
                  <c:v>0.155</c:v>
                </c:pt>
                <c:pt idx="11">
                  <c:v>0.14399999999999999</c:v>
                </c:pt>
                <c:pt idx="12">
                  <c:v>0.157</c:v>
                </c:pt>
                <c:pt idx="13">
                  <c:v>0.14399999999999999</c:v>
                </c:pt>
                <c:pt idx="14">
                  <c:v>0.121</c:v>
                </c:pt>
                <c:pt idx="15">
                  <c:v>0.13500000000000001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8-4BF9-B272-048EBB841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7711056"/>
        <c:axId val="897708896"/>
      </c:lineChart>
      <c:catAx>
        <c:axId val="89771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708896"/>
        <c:crosses val="autoZero"/>
        <c:auto val="1"/>
        <c:lblAlgn val="ctr"/>
        <c:lblOffset val="100"/>
        <c:noMultiLvlLbl val="0"/>
      </c:catAx>
      <c:valAx>
        <c:axId val="89770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771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Gender!$M$1</c:f>
              <c:strCache>
                <c:ptCount val="1"/>
                <c:pt idx="0">
                  <c:v>Average wage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Gender!$L$2:$L$14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Gender!$M$2:$M$14</c:f>
              <c:numCache>
                <c:formatCode>#\ ##0\ [$EUR]</c:formatCode>
                <c:ptCount val="13"/>
                <c:pt idx="0">
                  <c:v>3141</c:v>
                </c:pt>
                <c:pt idx="1">
                  <c:v>3227</c:v>
                </c:pt>
                <c:pt idx="2">
                  <c:v>3311</c:v>
                </c:pt>
                <c:pt idx="3">
                  <c:v>3391</c:v>
                </c:pt>
                <c:pt idx="4">
                  <c:v>3449</c:v>
                </c:pt>
                <c:pt idx="5">
                  <c:v>3527</c:v>
                </c:pt>
                <c:pt idx="6">
                  <c:v>3612</c:v>
                </c:pt>
                <c:pt idx="7">
                  <c:v>3703</c:v>
                </c:pt>
                <c:pt idx="8">
                  <c:v>3771</c:v>
                </c:pt>
                <c:pt idx="9">
                  <c:v>3880</c:v>
                </c:pt>
                <c:pt idx="10">
                  <c:v>3994</c:v>
                </c:pt>
                <c:pt idx="11">
                  <c:v>3975</c:v>
                </c:pt>
                <c:pt idx="12">
                  <c:v>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7B-4F4A-8ACD-6D7C974BD1BD}"/>
            </c:ext>
          </c:extLst>
        </c:ser>
        <c:ser>
          <c:idx val="1"/>
          <c:order val="1"/>
          <c:tx>
            <c:strRef>
              <c:f>Gender!$N$1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Gender!$L$2:$L$14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Gender!$N$2:$N$14</c:f>
              <c:numCache>
                <c:formatCode>#\ ##0\ [$EUR]</c:formatCode>
                <c:ptCount val="13"/>
                <c:pt idx="0">
                  <c:v>3320</c:v>
                </c:pt>
                <c:pt idx="1">
                  <c:v>3416</c:v>
                </c:pt>
                <c:pt idx="2">
                  <c:v>3508</c:v>
                </c:pt>
                <c:pt idx="3">
                  <c:v>3595</c:v>
                </c:pt>
                <c:pt idx="4">
                  <c:v>3645</c:v>
                </c:pt>
                <c:pt idx="5">
                  <c:v>3728</c:v>
                </c:pt>
                <c:pt idx="6">
                  <c:v>3810</c:v>
                </c:pt>
                <c:pt idx="7">
                  <c:v>3898</c:v>
                </c:pt>
                <c:pt idx="8">
                  <c:v>3964</c:v>
                </c:pt>
                <c:pt idx="9">
                  <c:v>4075</c:v>
                </c:pt>
                <c:pt idx="10">
                  <c:v>4181</c:v>
                </c:pt>
                <c:pt idx="11">
                  <c:v>4146</c:v>
                </c:pt>
                <c:pt idx="12">
                  <c:v>4275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7B-4F4A-8ACD-6D7C974BD1BD}"/>
            </c:ext>
          </c:extLst>
        </c:ser>
        <c:ser>
          <c:idx val="2"/>
          <c:order val="2"/>
          <c:tx>
            <c:strRef>
              <c:f>Gender!$O$1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Gender!$L$2:$L$14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Gender!$O$2:$O$14</c:f>
              <c:numCache>
                <c:formatCode>#\ ##0\ [$EUR]</c:formatCode>
                <c:ptCount val="13"/>
                <c:pt idx="0">
                  <c:v>2729</c:v>
                </c:pt>
                <c:pt idx="1">
                  <c:v>2791</c:v>
                </c:pt>
                <c:pt idx="2">
                  <c:v>2861</c:v>
                </c:pt>
                <c:pt idx="3">
                  <c:v>2925</c:v>
                </c:pt>
                <c:pt idx="4">
                  <c:v>3007</c:v>
                </c:pt>
                <c:pt idx="5">
                  <c:v>3075</c:v>
                </c:pt>
                <c:pt idx="6">
                  <c:v>3161</c:v>
                </c:pt>
                <c:pt idx="7">
                  <c:v>3258</c:v>
                </c:pt>
                <c:pt idx="8">
                  <c:v>3330</c:v>
                </c:pt>
                <c:pt idx="9">
                  <c:v>3432</c:v>
                </c:pt>
                <c:pt idx="10">
                  <c:v>3559</c:v>
                </c:pt>
                <c:pt idx="11">
                  <c:v>3578</c:v>
                </c:pt>
                <c:pt idx="12">
                  <c:v>3699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7B-4F4A-8ACD-6D7C974BD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9148552"/>
        <c:axId val="899146392"/>
      </c:lineChart>
      <c:catAx>
        <c:axId val="89914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146392"/>
        <c:crosses val="autoZero"/>
        <c:auto val="1"/>
        <c:lblAlgn val="ctr"/>
        <c:lblOffset val="100"/>
        <c:noMultiLvlLbl val="0"/>
      </c:catAx>
      <c:valAx>
        <c:axId val="899146392"/>
        <c:scaling>
          <c:orientation val="minMax"/>
          <c:min val="2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14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P90_10!$A$20</c:f>
              <c:strCache>
                <c:ptCount val="1"/>
                <c:pt idx="0">
                  <c:v>P50/10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P90_10!$B$19:$S$19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P90_10!$B$20:$S$20</c:f>
              <c:numCache>
                <c:formatCode>General</c:formatCode>
                <c:ptCount val="18"/>
                <c:pt idx="0">
                  <c:v>1.9</c:v>
                </c:pt>
                <c:pt idx="1">
                  <c:v>1.88</c:v>
                </c:pt>
                <c:pt idx="2">
                  <c:v>1.88</c:v>
                </c:pt>
                <c:pt idx="3">
                  <c:v>1.89</c:v>
                </c:pt>
                <c:pt idx="4">
                  <c:v>1.89</c:v>
                </c:pt>
                <c:pt idx="5">
                  <c:v>1.91</c:v>
                </c:pt>
                <c:pt idx="6">
                  <c:v>1.88</c:v>
                </c:pt>
                <c:pt idx="7">
                  <c:v>1.88</c:v>
                </c:pt>
                <c:pt idx="8">
                  <c:v>1.89</c:v>
                </c:pt>
                <c:pt idx="9">
                  <c:v>1.91</c:v>
                </c:pt>
                <c:pt idx="10">
                  <c:v>1.93</c:v>
                </c:pt>
                <c:pt idx="11">
                  <c:v>1.9</c:v>
                </c:pt>
                <c:pt idx="12">
                  <c:v>1.9</c:v>
                </c:pt>
                <c:pt idx="13">
                  <c:v>1.86</c:v>
                </c:pt>
                <c:pt idx="14">
                  <c:v>1.81</c:v>
                </c:pt>
                <c:pt idx="15">
                  <c:v>1.77</c:v>
                </c:pt>
                <c:pt idx="16">
                  <c:v>1.75</c:v>
                </c:pt>
                <c:pt idx="17">
                  <c:v>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E5-44E6-A5A6-B48548BC66FF}"/>
            </c:ext>
          </c:extLst>
        </c:ser>
        <c:ser>
          <c:idx val="1"/>
          <c:order val="1"/>
          <c:tx>
            <c:strRef>
              <c:f>P90_10!$A$21</c:f>
              <c:strCache>
                <c:ptCount val="1"/>
                <c:pt idx="0">
                  <c:v>P90/50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P90_10!$B$19:$S$19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P90_10!$B$21:$S$21</c:f>
              <c:numCache>
                <c:formatCode>General</c:formatCode>
                <c:ptCount val="18"/>
                <c:pt idx="0">
                  <c:v>1.81</c:v>
                </c:pt>
                <c:pt idx="1">
                  <c:v>1.83</c:v>
                </c:pt>
                <c:pt idx="2">
                  <c:v>1.84</c:v>
                </c:pt>
                <c:pt idx="3">
                  <c:v>1.85</c:v>
                </c:pt>
                <c:pt idx="4">
                  <c:v>1.87</c:v>
                </c:pt>
                <c:pt idx="5">
                  <c:v>1.87</c:v>
                </c:pt>
                <c:pt idx="6">
                  <c:v>1.87</c:v>
                </c:pt>
                <c:pt idx="7">
                  <c:v>1.85</c:v>
                </c:pt>
                <c:pt idx="8">
                  <c:v>1.86</c:v>
                </c:pt>
                <c:pt idx="9">
                  <c:v>1.85</c:v>
                </c:pt>
                <c:pt idx="10">
                  <c:v>1.85</c:v>
                </c:pt>
                <c:pt idx="11">
                  <c:v>1.82</c:v>
                </c:pt>
                <c:pt idx="12">
                  <c:v>1.81</c:v>
                </c:pt>
                <c:pt idx="13">
                  <c:v>1.8</c:v>
                </c:pt>
                <c:pt idx="14">
                  <c:v>1.79</c:v>
                </c:pt>
                <c:pt idx="15">
                  <c:v>1.81</c:v>
                </c:pt>
                <c:pt idx="16">
                  <c:v>1.81</c:v>
                </c:pt>
                <c:pt idx="17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E5-44E6-A5A6-B48548BC66FF}"/>
            </c:ext>
          </c:extLst>
        </c:ser>
        <c:ser>
          <c:idx val="2"/>
          <c:order val="2"/>
          <c:tx>
            <c:strRef>
              <c:f>P90_10!$A$22</c:f>
              <c:strCache>
                <c:ptCount val="1"/>
                <c:pt idx="0">
                  <c:v>P90/10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P90_10!$B$19:$S$19</c:f>
              <c:numCache>
                <c:formatCode>General</c:formatCod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numCache>
            </c:numRef>
          </c:cat>
          <c:val>
            <c:numRef>
              <c:f>P90_10!$B$22:$S$22</c:f>
              <c:numCache>
                <c:formatCode>General</c:formatCode>
                <c:ptCount val="18"/>
                <c:pt idx="0">
                  <c:v>3.44</c:v>
                </c:pt>
                <c:pt idx="1">
                  <c:v>3.45</c:v>
                </c:pt>
                <c:pt idx="2">
                  <c:v>3.45</c:v>
                </c:pt>
                <c:pt idx="3">
                  <c:v>3.5</c:v>
                </c:pt>
                <c:pt idx="4">
                  <c:v>3.55</c:v>
                </c:pt>
                <c:pt idx="5">
                  <c:v>3.56</c:v>
                </c:pt>
                <c:pt idx="6">
                  <c:v>3.51</c:v>
                </c:pt>
                <c:pt idx="7">
                  <c:v>3.49</c:v>
                </c:pt>
                <c:pt idx="8">
                  <c:v>3.51</c:v>
                </c:pt>
                <c:pt idx="9">
                  <c:v>3.52</c:v>
                </c:pt>
                <c:pt idx="10">
                  <c:v>3.57</c:v>
                </c:pt>
                <c:pt idx="11">
                  <c:v>3.46</c:v>
                </c:pt>
                <c:pt idx="12">
                  <c:v>3.45</c:v>
                </c:pt>
                <c:pt idx="13">
                  <c:v>3.34</c:v>
                </c:pt>
                <c:pt idx="14">
                  <c:v>3.25</c:v>
                </c:pt>
                <c:pt idx="15">
                  <c:v>3.21</c:v>
                </c:pt>
                <c:pt idx="16">
                  <c:v>3.18</c:v>
                </c:pt>
                <c:pt idx="17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E5-44E6-A5A6-B48548BC6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0410528"/>
        <c:axId val="870404408"/>
      </c:lineChart>
      <c:catAx>
        <c:axId val="87041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404408"/>
        <c:crosses val="autoZero"/>
        <c:auto val="1"/>
        <c:lblAlgn val="ctr"/>
        <c:lblOffset val="100"/>
        <c:noMultiLvlLbl val="0"/>
      </c:catAx>
      <c:valAx>
        <c:axId val="870404408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041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P90_10!$A$13</c:f>
              <c:strCache>
                <c:ptCount val="1"/>
                <c:pt idx="0">
                  <c:v>P50/10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P90_10!$B$12:$R$12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P90_10!$B$13:$R$13</c:f>
              <c:numCache>
                <c:formatCode>General</c:formatCode>
                <c:ptCount val="17"/>
                <c:pt idx="0">
                  <c:v>1.83</c:v>
                </c:pt>
                <c:pt idx="1">
                  <c:v>1.88</c:v>
                </c:pt>
                <c:pt idx="2">
                  <c:v>1.82</c:v>
                </c:pt>
                <c:pt idx="3">
                  <c:v>1.79</c:v>
                </c:pt>
                <c:pt idx="4">
                  <c:v>1.86</c:v>
                </c:pt>
                <c:pt idx="5">
                  <c:v>1.87</c:v>
                </c:pt>
                <c:pt idx="6">
                  <c:v>1.87</c:v>
                </c:pt>
                <c:pt idx="7">
                  <c:v>1.81</c:v>
                </c:pt>
                <c:pt idx="8">
                  <c:v>1.81</c:v>
                </c:pt>
                <c:pt idx="9">
                  <c:v>1.87</c:v>
                </c:pt>
                <c:pt idx="10">
                  <c:v>1.85</c:v>
                </c:pt>
                <c:pt idx="11">
                  <c:v>1.83</c:v>
                </c:pt>
                <c:pt idx="12">
                  <c:v>1.76</c:v>
                </c:pt>
                <c:pt idx="13">
                  <c:v>1.83</c:v>
                </c:pt>
                <c:pt idx="14">
                  <c:v>1.77</c:v>
                </c:pt>
                <c:pt idx="15">
                  <c:v>1.75</c:v>
                </c:pt>
                <c:pt idx="16">
                  <c:v>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41-440F-A282-7AC0CD04772C}"/>
            </c:ext>
          </c:extLst>
        </c:ser>
        <c:ser>
          <c:idx val="1"/>
          <c:order val="1"/>
          <c:tx>
            <c:strRef>
              <c:f>P90_10!$A$14</c:f>
              <c:strCache>
                <c:ptCount val="1"/>
                <c:pt idx="0">
                  <c:v>P90/50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P90_10!$B$12:$R$12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P90_10!$B$14:$R$14</c:f>
              <c:numCache>
                <c:formatCode>General</c:formatCode>
                <c:ptCount val="17"/>
                <c:pt idx="0">
                  <c:v>1.72</c:v>
                </c:pt>
                <c:pt idx="1">
                  <c:v>1.78</c:v>
                </c:pt>
                <c:pt idx="2">
                  <c:v>1.78</c:v>
                </c:pt>
                <c:pt idx="3">
                  <c:v>1.78</c:v>
                </c:pt>
                <c:pt idx="4">
                  <c:v>1.78</c:v>
                </c:pt>
                <c:pt idx="5">
                  <c:v>1.79</c:v>
                </c:pt>
                <c:pt idx="6">
                  <c:v>1.85</c:v>
                </c:pt>
                <c:pt idx="7">
                  <c:v>1.82</c:v>
                </c:pt>
                <c:pt idx="8">
                  <c:v>1.87</c:v>
                </c:pt>
                <c:pt idx="9">
                  <c:v>1.83</c:v>
                </c:pt>
                <c:pt idx="10">
                  <c:v>1.9</c:v>
                </c:pt>
                <c:pt idx="11">
                  <c:v>1.83</c:v>
                </c:pt>
                <c:pt idx="12">
                  <c:v>1.89</c:v>
                </c:pt>
                <c:pt idx="13">
                  <c:v>1.82</c:v>
                </c:pt>
                <c:pt idx="14">
                  <c:v>1.77</c:v>
                </c:pt>
                <c:pt idx="15">
                  <c:v>1.79</c:v>
                </c:pt>
                <c:pt idx="16">
                  <c:v>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1-440F-A282-7AC0CD04772C}"/>
            </c:ext>
          </c:extLst>
        </c:ser>
        <c:ser>
          <c:idx val="2"/>
          <c:order val="2"/>
          <c:tx>
            <c:strRef>
              <c:f>P90_10!$A$15</c:f>
              <c:strCache>
                <c:ptCount val="1"/>
                <c:pt idx="0">
                  <c:v>P90/10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P90_10!$B$12:$R$12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P90_10!$B$15:$R$15</c:f>
              <c:numCache>
                <c:formatCode>General</c:formatCode>
                <c:ptCount val="17"/>
                <c:pt idx="0">
                  <c:v>3.15</c:v>
                </c:pt>
                <c:pt idx="1">
                  <c:v>3.36</c:v>
                </c:pt>
                <c:pt idx="2">
                  <c:v>3.23</c:v>
                </c:pt>
                <c:pt idx="3">
                  <c:v>3.2</c:v>
                </c:pt>
                <c:pt idx="4">
                  <c:v>3.31</c:v>
                </c:pt>
                <c:pt idx="5">
                  <c:v>3.33</c:v>
                </c:pt>
                <c:pt idx="6">
                  <c:v>3.47</c:v>
                </c:pt>
                <c:pt idx="7">
                  <c:v>3.28</c:v>
                </c:pt>
                <c:pt idx="8">
                  <c:v>3.39</c:v>
                </c:pt>
                <c:pt idx="9">
                  <c:v>3.42</c:v>
                </c:pt>
                <c:pt idx="10">
                  <c:v>3.52</c:v>
                </c:pt>
                <c:pt idx="11">
                  <c:v>3.36</c:v>
                </c:pt>
                <c:pt idx="12">
                  <c:v>3.34</c:v>
                </c:pt>
                <c:pt idx="13">
                  <c:v>3.33</c:v>
                </c:pt>
                <c:pt idx="14">
                  <c:v>3.13</c:v>
                </c:pt>
                <c:pt idx="15">
                  <c:v>3.13</c:v>
                </c:pt>
                <c:pt idx="16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41-440F-A282-7AC0CD047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9355664"/>
        <c:axId val="900923040"/>
      </c:lineChart>
      <c:catAx>
        <c:axId val="89935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0923040"/>
        <c:crosses val="autoZero"/>
        <c:auto val="1"/>
        <c:lblAlgn val="ctr"/>
        <c:lblOffset val="100"/>
        <c:noMultiLvlLbl val="0"/>
      </c:catAx>
      <c:valAx>
        <c:axId val="900923040"/>
        <c:scaling>
          <c:orientation val="minMax"/>
          <c:min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935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'youth unemployment'!$A$3</c:f>
              <c:strCache>
                <c:ptCount val="1"/>
                <c:pt idx="0">
                  <c:v>GER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'youth unemployment'!$B$1:$Q$1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'youth unemployment'!$B$3:$Q$3</c:f>
              <c:numCache>
                <c:formatCode>General</c:formatCode>
                <c:ptCount val="16"/>
                <c:pt idx="0">
                  <c:v>11.8</c:v>
                </c:pt>
                <c:pt idx="1">
                  <c:v>10.4</c:v>
                </c:pt>
                <c:pt idx="2">
                  <c:v>11.8</c:v>
                </c:pt>
                <c:pt idx="3">
                  <c:v>10.4</c:v>
                </c:pt>
                <c:pt idx="4">
                  <c:v>9.1</c:v>
                </c:pt>
                <c:pt idx="5">
                  <c:v>8.6</c:v>
                </c:pt>
                <c:pt idx="6">
                  <c:v>8.4</c:v>
                </c:pt>
                <c:pt idx="7">
                  <c:v>8.3000000000000007</c:v>
                </c:pt>
                <c:pt idx="8">
                  <c:v>7.7</c:v>
                </c:pt>
                <c:pt idx="9">
                  <c:v>7.5</c:v>
                </c:pt>
                <c:pt idx="10">
                  <c:v>7.2</c:v>
                </c:pt>
                <c:pt idx="11">
                  <c:v>6.6</c:v>
                </c:pt>
                <c:pt idx="12">
                  <c:v>6.2</c:v>
                </c:pt>
                <c:pt idx="13">
                  <c:v>7.5</c:v>
                </c:pt>
                <c:pt idx="14">
                  <c:v>7</c:v>
                </c:pt>
                <c:pt idx="15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96-44B7-A440-B07683CC7532}"/>
            </c:ext>
          </c:extLst>
        </c:ser>
        <c:ser>
          <c:idx val="2"/>
          <c:order val="1"/>
          <c:tx>
            <c:strRef>
              <c:f>'youth unemployment'!$A$4</c:f>
              <c:strCache>
                <c:ptCount val="1"/>
                <c:pt idx="0">
                  <c:v>OECD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'youth unemployment'!$B$1:$Q$1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'youth unemployment'!$B$4:$Q$4</c:f>
              <c:numCache>
                <c:formatCode>General</c:formatCode>
                <c:ptCount val="16"/>
                <c:pt idx="0">
                  <c:v>12.6</c:v>
                </c:pt>
                <c:pt idx="1">
                  <c:v>13.5</c:v>
                </c:pt>
                <c:pt idx="2">
                  <c:v>17.3</c:v>
                </c:pt>
                <c:pt idx="3">
                  <c:v>17.5</c:v>
                </c:pt>
                <c:pt idx="4">
                  <c:v>16.899999999999999</c:v>
                </c:pt>
                <c:pt idx="5">
                  <c:v>16.8</c:v>
                </c:pt>
                <c:pt idx="6">
                  <c:v>16.600000000000001</c:v>
                </c:pt>
                <c:pt idx="7">
                  <c:v>15.450000000000001</c:v>
                </c:pt>
                <c:pt idx="8">
                  <c:v>14.3</c:v>
                </c:pt>
                <c:pt idx="9">
                  <c:v>13.4</c:v>
                </c:pt>
                <c:pt idx="10">
                  <c:v>12.5</c:v>
                </c:pt>
                <c:pt idx="11">
                  <c:v>11.8</c:v>
                </c:pt>
                <c:pt idx="12">
                  <c:v>11.9</c:v>
                </c:pt>
                <c:pt idx="13">
                  <c:v>15.3</c:v>
                </c:pt>
                <c:pt idx="14">
                  <c:v>12.8</c:v>
                </c:pt>
                <c:pt idx="15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96-44B7-A440-B07683CC7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5442648"/>
        <c:axId val="885441928"/>
      </c:lineChart>
      <c:catAx>
        <c:axId val="88544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441928"/>
        <c:crosses val="autoZero"/>
        <c:auto val="1"/>
        <c:lblAlgn val="ctr"/>
        <c:lblOffset val="100"/>
        <c:noMultiLvlLbl val="0"/>
      </c:catAx>
      <c:valAx>
        <c:axId val="885441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44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'youth unemployment'!$A$2</c:f>
              <c:strCache>
                <c:ptCount val="1"/>
                <c:pt idx="0">
                  <c:v>CZE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'youth unemployment'!$B$1:$Q$1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'youth unemployment'!$B$2:$Q$2</c:f>
              <c:numCache>
                <c:formatCode>General</c:formatCode>
                <c:ptCount val="16"/>
                <c:pt idx="0">
                  <c:v>10.7</c:v>
                </c:pt>
                <c:pt idx="1">
                  <c:v>9.9</c:v>
                </c:pt>
                <c:pt idx="2">
                  <c:v>16.600000000000001</c:v>
                </c:pt>
                <c:pt idx="3">
                  <c:v>18.3</c:v>
                </c:pt>
                <c:pt idx="4">
                  <c:v>18</c:v>
                </c:pt>
                <c:pt idx="5">
                  <c:v>19.5</c:v>
                </c:pt>
                <c:pt idx="6">
                  <c:v>18.899999999999999</c:v>
                </c:pt>
                <c:pt idx="7">
                  <c:v>15.8</c:v>
                </c:pt>
                <c:pt idx="8">
                  <c:v>12.6</c:v>
                </c:pt>
                <c:pt idx="9">
                  <c:v>10.5</c:v>
                </c:pt>
                <c:pt idx="10">
                  <c:v>7.9</c:v>
                </c:pt>
                <c:pt idx="11">
                  <c:v>6.7</c:v>
                </c:pt>
                <c:pt idx="12">
                  <c:v>5.6</c:v>
                </c:pt>
                <c:pt idx="13">
                  <c:v>7.9</c:v>
                </c:pt>
                <c:pt idx="14">
                  <c:v>8.1999999999999993</c:v>
                </c:pt>
                <c:pt idx="15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2-4EF1-9533-3CF9F1A88505}"/>
            </c:ext>
          </c:extLst>
        </c:ser>
        <c:ser>
          <c:idx val="2"/>
          <c:order val="1"/>
          <c:tx>
            <c:strRef>
              <c:f>'youth unemployment'!$A$4</c:f>
              <c:strCache>
                <c:ptCount val="1"/>
                <c:pt idx="0">
                  <c:v>OECD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'youth unemployment'!$B$1:$Q$1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'youth unemployment'!$B$4:$Q$4</c:f>
              <c:numCache>
                <c:formatCode>General</c:formatCode>
                <c:ptCount val="16"/>
                <c:pt idx="0">
                  <c:v>12.6</c:v>
                </c:pt>
                <c:pt idx="1">
                  <c:v>13.5</c:v>
                </c:pt>
                <c:pt idx="2">
                  <c:v>17.3</c:v>
                </c:pt>
                <c:pt idx="3">
                  <c:v>17.5</c:v>
                </c:pt>
                <c:pt idx="4">
                  <c:v>16.899999999999999</c:v>
                </c:pt>
                <c:pt idx="5">
                  <c:v>16.8</c:v>
                </c:pt>
                <c:pt idx="6">
                  <c:v>16.600000000000001</c:v>
                </c:pt>
                <c:pt idx="7">
                  <c:v>15.450000000000001</c:v>
                </c:pt>
                <c:pt idx="8">
                  <c:v>14.3</c:v>
                </c:pt>
                <c:pt idx="9">
                  <c:v>13.4</c:v>
                </c:pt>
                <c:pt idx="10">
                  <c:v>12.5</c:v>
                </c:pt>
                <c:pt idx="11">
                  <c:v>11.8</c:v>
                </c:pt>
                <c:pt idx="12">
                  <c:v>11.9</c:v>
                </c:pt>
                <c:pt idx="13">
                  <c:v>15.3</c:v>
                </c:pt>
                <c:pt idx="14">
                  <c:v>12.8</c:v>
                </c:pt>
                <c:pt idx="15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2-4EF1-9533-3CF9F1A88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5442648"/>
        <c:axId val="885441928"/>
      </c:lineChart>
      <c:catAx>
        <c:axId val="88544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441928"/>
        <c:crosses val="autoZero"/>
        <c:auto val="1"/>
        <c:lblAlgn val="ctr"/>
        <c:lblOffset val="100"/>
        <c:noMultiLvlLbl val="0"/>
      </c:catAx>
      <c:valAx>
        <c:axId val="885441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544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'GDP growth graphs'!$A$23</c:f>
              <c:strCache>
                <c:ptCount val="1"/>
                <c:pt idx="0">
                  <c:v>DEU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'GDP growth graphs'!$H$23:$H$42</c:f>
              <c:numCache>
                <c:formatCode>0%</c:formatCode>
                <c:ptCount val="20"/>
                <c:pt idx="0">
                  <c:v>0.03</c:v>
                </c:pt>
                <c:pt idx="1">
                  <c:v>0.05</c:v>
                </c:pt>
                <c:pt idx="2">
                  <c:v>0.02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0.04</c:v>
                </c:pt>
                <c:pt idx="6">
                  <c:v>-0.03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0.02</c:v>
                </c:pt>
                <c:pt idx="10">
                  <c:v>0.04</c:v>
                </c:pt>
                <c:pt idx="11">
                  <c:v>0.04</c:v>
                </c:pt>
                <c:pt idx="12">
                  <c:v>0.01</c:v>
                </c:pt>
                <c:pt idx="13">
                  <c:v>0.06</c:v>
                </c:pt>
                <c:pt idx="14">
                  <c:v>0.05</c:v>
                </c:pt>
                <c:pt idx="15">
                  <c:v>0.04</c:v>
                </c:pt>
                <c:pt idx="16">
                  <c:v>0.04</c:v>
                </c:pt>
                <c:pt idx="17">
                  <c:v>-0.02</c:v>
                </c:pt>
                <c:pt idx="18">
                  <c:v>0.04</c:v>
                </c:pt>
                <c:pt idx="19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08-49AE-AF78-725B130A5E49}"/>
            </c:ext>
          </c:extLst>
        </c:ser>
        <c:ser>
          <c:idx val="3"/>
          <c:order val="1"/>
          <c:tx>
            <c:strRef>
              <c:f>'GDP growth graphs'!$A$44</c:f>
              <c:strCache>
                <c:ptCount val="1"/>
                <c:pt idx="0">
                  <c:v>OECD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'GDP growth graphs'!$F$2:$F$21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'GDP growth graphs'!$H$44:$H$63</c:f>
              <c:numCache>
                <c:formatCode>0%</c:formatCode>
                <c:ptCount val="20"/>
                <c:pt idx="0">
                  <c:v>0.03</c:v>
                </c:pt>
                <c:pt idx="1">
                  <c:v>0.05</c:v>
                </c:pt>
                <c:pt idx="2">
                  <c:v>0.05</c:v>
                </c:pt>
                <c:pt idx="3">
                  <c:v>0.06</c:v>
                </c:pt>
                <c:pt idx="4">
                  <c:v>0.05</c:v>
                </c:pt>
                <c:pt idx="5">
                  <c:v>0.03</c:v>
                </c:pt>
                <c:pt idx="6">
                  <c:v>-0.03</c:v>
                </c:pt>
                <c:pt idx="7">
                  <c:v>0.04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0.04</c:v>
                </c:pt>
                <c:pt idx="15">
                  <c:v>0.04</c:v>
                </c:pt>
                <c:pt idx="16">
                  <c:v>0.03</c:v>
                </c:pt>
                <c:pt idx="17">
                  <c:v>-0.03</c:v>
                </c:pt>
                <c:pt idx="18">
                  <c:v>0.08</c:v>
                </c:pt>
                <c:pt idx="19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08-49AE-AF78-725B130A5E49}"/>
            </c:ext>
          </c:extLst>
        </c:ser>
        <c:ser>
          <c:idx val="0"/>
          <c:order val="2"/>
          <c:tx>
            <c:strRef>
              <c:f>'GDP growth graphs'!$A$2</c:f>
              <c:strCache>
                <c:ptCount val="1"/>
                <c:pt idx="0">
                  <c:v>CZE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'GDP growth graphs'!$F$2:$F$21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'GDP growth graphs'!$H$2:$H$21</c:f>
              <c:numCache>
                <c:formatCode>0%</c:formatCode>
                <c:ptCount val="20"/>
                <c:pt idx="0">
                  <c:v>7.0000000000000007E-2</c:v>
                </c:pt>
                <c:pt idx="1">
                  <c:v>7.0000000000000007E-2</c:v>
                </c:pt>
                <c:pt idx="2">
                  <c:v>0.05</c:v>
                </c:pt>
                <c:pt idx="3">
                  <c:v>0.08</c:v>
                </c:pt>
                <c:pt idx="4">
                  <c:v>0.09</c:v>
                </c:pt>
                <c:pt idx="5">
                  <c:v>0.06</c:v>
                </c:pt>
                <c:pt idx="6">
                  <c:v>-0.01</c:v>
                </c:pt>
                <c:pt idx="7">
                  <c:v>0</c:v>
                </c:pt>
                <c:pt idx="8">
                  <c:v>0.04</c:v>
                </c:pt>
                <c:pt idx="9">
                  <c:v>0.01</c:v>
                </c:pt>
                <c:pt idx="10">
                  <c:v>0.05</c:v>
                </c:pt>
                <c:pt idx="11">
                  <c:v>0.05</c:v>
                </c:pt>
                <c:pt idx="12">
                  <c:v>0.04</c:v>
                </c:pt>
                <c:pt idx="13">
                  <c:v>0.06</c:v>
                </c:pt>
                <c:pt idx="14">
                  <c:v>7.0000000000000007E-2</c:v>
                </c:pt>
                <c:pt idx="15">
                  <c:v>0.06</c:v>
                </c:pt>
                <c:pt idx="16">
                  <c:v>7.0000000000000007E-2</c:v>
                </c:pt>
                <c:pt idx="17">
                  <c:v>-0.03</c:v>
                </c:pt>
                <c:pt idx="18">
                  <c:v>0.04</c:v>
                </c:pt>
                <c:pt idx="19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08-49AE-AF78-725B130A5E49}"/>
            </c:ext>
          </c:extLst>
        </c:ser>
        <c:ser>
          <c:idx val="1"/>
          <c:order val="3"/>
          <c:tx>
            <c:strRef>
              <c:f>'GDP growth graphs'!$A$44</c:f>
              <c:strCache>
                <c:ptCount val="1"/>
                <c:pt idx="0">
                  <c:v>OECD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'GDP growth graphs'!$F$2:$F$21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'GDP growth graphs'!$H$44:$H$63</c:f>
              <c:numCache>
                <c:formatCode>0%</c:formatCode>
                <c:ptCount val="20"/>
                <c:pt idx="0">
                  <c:v>0.03</c:v>
                </c:pt>
                <c:pt idx="1">
                  <c:v>0.05</c:v>
                </c:pt>
                <c:pt idx="2">
                  <c:v>0.05</c:v>
                </c:pt>
                <c:pt idx="3">
                  <c:v>0.06</c:v>
                </c:pt>
                <c:pt idx="4">
                  <c:v>0.05</c:v>
                </c:pt>
                <c:pt idx="5">
                  <c:v>0.03</c:v>
                </c:pt>
                <c:pt idx="6">
                  <c:v>-0.03</c:v>
                </c:pt>
                <c:pt idx="7">
                  <c:v>0.04</c:v>
                </c:pt>
                <c:pt idx="8">
                  <c:v>0.04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0.04</c:v>
                </c:pt>
                <c:pt idx="15">
                  <c:v>0.04</c:v>
                </c:pt>
                <c:pt idx="16">
                  <c:v>0.03</c:v>
                </c:pt>
                <c:pt idx="17">
                  <c:v>-0.03</c:v>
                </c:pt>
                <c:pt idx="18">
                  <c:v>0.08</c:v>
                </c:pt>
                <c:pt idx="19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08-49AE-AF78-725B130A5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5486560"/>
        <c:axId val="1797387280"/>
      </c:lineChart>
      <c:catAx>
        <c:axId val="178548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7387280"/>
        <c:crosses val="autoZero"/>
        <c:auto val="1"/>
        <c:lblAlgn val="ctr"/>
        <c:lblOffset val="100"/>
        <c:noMultiLvlLbl val="0"/>
      </c:catAx>
      <c:valAx>
        <c:axId val="179738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GDP</a:t>
                </a:r>
                <a:r>
                  <a:rPr lang="en-GB" baseline="0"/>
                  <a:t> </a:t>
                </a:r>
                <a:r>
                  <a:rPr lang="en-GB"/>
                  <a:t>US dolar</a:t>
                </a:r>
                <a:r>
                  <a:rPr lang="en-GB" baseline="0"/>
                  <a:t>s per </a:t>
                </a:r>
                <a:r>
                  <a:rPr lang="en-GB"/>
                  <a:t>Capita, growth</a:t>
                </a:r>
                <a:r>
                  <a:rPr lang="en-GB" baseline="0"/>
                  <a:t>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486560"/>
        <c:crosses val="autoZero"/>
        <c:crossBetween val="between"/>
      </c:valAx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Institutions!$A$3</c:f>
              <c:strCache>
                <c:ptCount val="1"/>
                <c:pt idx="0">
                  <c:v>Trade union density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Institutions!$B$1:$V$1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Institutions!$B$3:$V$3</c:f>
              <c:numCache>
                <c:formatCode>0.0</c:formatCode>
                <c:ptCount val="21"/>
                <c:pt idx="0">
                  <c:v>27.2</c:v>
                </c:pt>
                <c:pt idx="1">
                  <c:v>23.8</c:v>
                </c:pt>
                <c:pt idx="2">
                  <c:v>22.4</c:v>
                </c:pt>
                <c:pt idx="3">
                  <c:v>22.3</c:v>
                </c:pt>
                <c:pt idx="4">
                  <c:v>20.6</c:v>
                </c:pt>
                <c:pt idx="5">
                  <c:v>19.100000000000001</c:v>
                </c:pt>
                <c:pt idx="6">
                  <c:v>18.100000000000001</c:v>
                </c:pt>
                <c:pt idx="7">
                  <c:v>17.399999999999999</c:v>
                </c:pt>
                <c:pt idx="8">
                  <c:v>16.899999999999999</c:v>
                </c:pt>
                <c:pt idx="9">
                  <c:v>16.7</c:v>
                </c:pt>
                <c:pt idx="10">
                  <c:v>16.100000000000001</c:v>
                </c:pt>
                <c:pt idx="11">
                  <c:v>15.4</c:v>
                </c:pt>
                <c:pt idx="12">
                  <c:v>14.8</c:v>
                </c:pt>
                <c:pt idx="13">
                  <c:v>13.6</c:v>
                </c:pt>
                <c:pt idx="14">
                  <c:v>12.9</c:v>
                </c:pt>
                <c:pt idx="15">
                  <c:v>11.9</c:v>
                </c:pt>
                <c:pt idx="16">
                  <c:v>11.9</c:v>
                </c:pt>
                <c:pt idx="17">
                  <c:v>11.7</c:v>
                </c:pt>
                <c:pt idx="18">
                  <c:v>11.4</c:v>
                </c:pt>
                <c:pt idx="19">
                  <c:v>11.4</c:v>
                </c:pt>
                <c:pt idx="20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C-4E3D-BB54-7CFFF92090E5}"/>
            </c:ext>
          </c:extLst>
        </c:ser>
        <c:ser>
          <c:idx val="1"/>
          <c:order val="1"/>
          <c:tx>
            <c:strRef>
              <c:f>Institutions!$A$2</c:f>
              <c:strCache>
                <c:ptCount val="1"/>
                <c:pt idx="0">
                  <c:v>Collective bargaining coverage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Institutions!$B$1:$V$1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Institutions!$B$2:$V$2</c:f>
              <c:numCache>
                <c:formatCode>0.0</c:formatCode>
                <c:ptCount val="21"/>
                <c:pt idx="0">
                  <c:v>42.4</c:v>
                </c:pt>
                <c:pt idx="1">
                  <c:v>38.5</c:v>
                </c:pt>
                <c:pt idx="2">
                  <c:v>38.5</c:v>
                </c:pt>
                <c:pt idx="3">
                  <c:v>41.1</c:v>
                </c:pt>
                <c:pt idx="4">
                  <c:v>40.4</c:v>
                </c:pt>
                <c:pt idx="5">
                  <c:v>38.200000000000003</c:v>
                </c:pt>
                <c:pt idx="6">
                  <c:v>37</c:v>
                </c:pt>
                <c:pt idx="7">
                  <c:v>36.4</c:v>
                </c:pt>
                <c:pt idx="8">
                  <c:v>38.200000000000003</c:v>
                </c:pt>
                <c:pt idx="9">
                  <c:v>38</c:v>
                </c:pt>
                <c:pt idx="10">
                  <c:v>36</c:v>
                </c:pt>
                <c:pt idx="11">
                  <c:v>36.9</c:v>
                </c:pt>
                <c:pt idx="12">
                  <c:v>36.700000000000003</c:v>
                </c:pt>
                <c:pt idx="13">
                  <c:v>36.4</c:v>
                </c:pt>
                <c:pt idx="14">
                  <c:v>34.299999999999997</c:v>
                </c:pt>
                <c:pt idx="15">
                  <c:v>34.200000000000003</c:v>
                </c:pt>
                <c:pt idx="16">
                  <c:v>32.9</c:v>
                </c:pt>
                <c:pt idx="17">
                  <c:v>33.6</c:v>
                </c:pt>
                <c:pt idx="18">
                  <c:v>34.200000000000003</c:v>
                </c:pt>
                <c:pt idx="19">
                  <c:v>34.700000000000003</c:v>
                </c:pt>
                <c:pt idx="20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C-4E3D-BB54-7CFFF9209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4965648"/>
        <c:axId val="994967088"/>
      </c:lineChart>
      <c:catAx>
        <c:axId val="99496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967088"/>
        <c:crosses val="autoZero"/>
        <c:auto val="1"/>
        <c:lblAlgn val="ctr"/>
        <c:lblOffset val="100"/>
        <c:noMultiLvlLbl val="0"/>
      </c:catAx>
      <c:valAx>
        <c:axId val="994967088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96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Institutions!$A$7</c:f>
              <c:strCache>
                <c:ptCount val="1"/>
                <c:pt idx="0">
                  <c:v>Public employment services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Institutions!$F$1:$W$1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Institutions!$F$7:$W$7</c:f>
              <c:numCache>
                <c:formatCode>General</c:formatCode>
                <c:ptCount val="18"/>
                <c:pt idx="0">
                  <c:v>0.11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0.11</c:v>
                </c:pt>
                <c:pt idx="5">
                  <c:v>0.12</c:v>
                </c:pt>
                <c:pt idx="6">
                  <c:v>0.11</c:v>
                </c:pt>
                <c:pt idx="7">
                  <c:v>0.09</c:v>
                </c:pt>
                <c:pt idx="8">
                  <c:v>0.11</c:v>
                </c:pt>
                <c:pt idx="9">
                  <c:v>0.1</c:v>
                </c:pt>
                <c:pt idx="10">
                  <c:v>0.12</c:v>
                </c:pt>
                <c:pt idx="11">
                  <c:v>0.12</c:v>
                </c:pt>
                <c:pt idx="12">
                  <c:v>0.11</c:v>
                </c:pt>
                <c:pt idx="13">
                  <c:v>0.11</c:v>
                </c:pt>
                <c:pt idx="14">
                  <c:v>0.12</c:v>
                </c:pt>
                <c:pt idx="15">
                  <c:v>0.12</c:v>
                </c:pt>
                <c:pt idx="16">
                  <c:v>0.12</c:v>
                </c:pt>
                <c:pt idx="17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EC-4925-BD28-39A2C514F445}"/>
            </c:ext>
          </c:extLst>
        </c:ser>
        <c:ser>
          <c:idx val="1"/>
          <c:order val="1"/>
          <c:tx>
            <c:strRef>
              <c:f>Institutions!$A$8</c:f>
              <c:strCache>
                <c:ptCount val="1"/>
                <c:pt idx="0">
                  <c:v>Training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Institutions!$F$1:$W$1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Institutions!$F$8:$W$8</c:f>
              <c:numCache>
                <c:formatCode>General</c:formatCode>
                <c:ptCount val="18"/>
                <c:pt idx="0">
                  <c:v>0.02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0.03</c:v>
                </c:pt>
                <c:pt idx="6">
                  <c:v>0.04</c:v>
                </c:pt>
                <c:pt idx="7">
                  <c:v>0.01</c:v>
                </c:pt>
                <c:pt idx="8">
                  <c:v>0.01</c:v>
                </c:pt>
                <c:pt idx="9">
                  <c:v>0.02</c:v>
                </c:pt>
                <c:pt idx="10">
                  <c:v>0.01</c:v>
                </c:pt>
                <c:pt idx="11">
                  <c:v>0.02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EC-4925-BD28-39A2C514F445}"/>
            </c:ext>
          </c:extLst>
        </c:ser>
        <c:ser>
          <c:idx val="2"/>
          <c:order val="2"/>
          <c:tx>
            <c:strRef>
              <c:f>Institutions!$A$9</c:f>
              <c:strCache>
                <c:ptCount val="1"/>
                <c:pt idx="0">
                  <c:v>Out of work income support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Institutions!$F$1:$W$1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Institutions!$F$9:$W$9</c:f>
              <c:numCache>
                <c:formatCode>General</c:formatCode>
                <c:ptCount val="18"/>
                <c:pt idx="0">
                  <c:v>0.23</c:v>
                </c:pt>
                <c:pt idx="1">
                  <c:v>0.22</c:v>
                </c:pt>
                <c:pt idx="2">
                  <c:v>0.21</c:v>
                </c:pt>
                <c:pt idx="3">
                  <c:v>0.19</c:v>
                </c:pt>
                <c:pt idx="4">
                  <c:v>0.18</c:v>
                </c:pt>
                <c:pt idx="5">
                  <c:v>0.4</c:v>
                </c:pt>
                <c:pt idx="6">
                  <c:v>0.35</c:v>
                </c:pt>
                <c:pt idx="7">
                  <c:v>0.26</c:v>
                </c:pt>
                <c:pt idx="8">
                  <c:v>0.23</c:v>
                </c:pt>
                <c:pt idx="9">
                  <c:v>0.24</c:v>
                </c:pt>
                <c:pt idx="10">
                  <c:v>0.22</c:v>
                </c:pt>
                <c:pt idx="11">
                  <c:v>0.18</c:v>
                </c:pt>
                <c:pt idx="12">
                  <c:v>0.18</c:v>
                </c:pt>
                <c:pt idx="13">
                  <c:v>0.16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1.03</c:v>
                </c:pt>
                <c:pt idx="17">
                  <c:v>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EC-4925-BD28-39A2C514F445}"/>
            </c:ext>
          </c:extLst>
        </c:ser>
        <c:ser>
          <c:idx val="3"/>
          <c:order val="3"/>
          <c:tx>
            <c:strRef>
              <c:f>Institutions!$A$10</c:f>
              <c:strCache>
                <c:ptCount val="1"/>
                <c:pt idx="0">
                  <c:v>Total spending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Institutions!$F$1:$W$1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Institutions!$F$10:$W$10</c:f>
              <c:numCache>
                <c:formatCode>0.00</c:formatCode>
                <c:ptCount val="18"/>
                <c:pt idx="0">
                  <c:v>0.46</c:v>
                </c:pt>
                <c:pt idx="1">
                  <c:v>0.45</c:v>
                </c:pt>
                <c:pt idx="2">
                  <c:v>0.45</c:v>
                </c:pt>
                <c:pt idx="3">
                  <c:v>0.42</c:v>
                </c:pt>
                <c:pt idx="4">
                  <c:v>0.4</c:v>
                </c:pt>
                <c:pt idx="5">
                  <c:v>0.67</c:v>
                </c:pt>
                <c:pt idx="6">
                  <c:v>0.66</c:v>
                </c:pt>
                <c:pt idx="7">
                  <c:v>0.52</c:v>
                </c:pt>
                <c:pt idx="8">
                  <c:v>0.47</c:v>
                </c:pt>
                <c:pt idx="9">
                  <c:v>0.53</c:v>
                </c:pt>
                <c:pt idx="10">
                  <c:v>0.57999999999999996</c:v>
                </c:pt>
                <c:pt idx="11">
                  <c:v>0.61</c:v>
                </c:pt>
                <c:pt idx="12">
                  <c:v>0.53</c:v>
                </c:pt>
                <c:pt idx="13">
                  <c:v>0.46</c:v>
                </c:pt>
                <c:pt idx="14">
                  <c:v>0.45</c:v>
                </c:pt>
                <c:pt idx="15">
                  <c:v>0.42</c:v>
                </c:pt>
                <c:pt idx="16">
                  <c:v>1.33</c:v>
                </c:pt>
                <c:pt idx="17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EC-4925-BD28-39A2C514F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992648"/>
        <c:axId val="836986528"/>
      </c:lineChart>
      <c:catAx>
        <c:axId val="83699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986528"/>
        <c:crosses val="autoZero"/>
        <c:auto val="1"/>
        <c:lblAlgn val="ctr"/>
        <c:lblOffset val="100"/>
        <c:noMultiLvlLbl val="0"/>
      </c:catAx>
      <c:valAx>
        <c:axId val="83698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99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Institutions!$A$14</c:f>
              <c:strCache>
                <c:ptCount val="1"/>
                <c:pt idx="0">
                  <c:v>Collective bargaining coverage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Institutions!$B$13:$W$13</c15:sqref>
                  </c15:fullRef>
                </c:ext>
              </c:extLst>
              <c:f>Institutions!$B$13:$V$13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Institutions!$B$14:$W$14</c15:sqref>
                  </c15:fullRef>
                </c:ext>
              </c:extLst>
              <c:f>Institutions!$B$14:$V$14</c:f>
              <c:numCache>
                <c:formatCode>General</c:formatCode>
                <c:ptCount val="21"/>
                <c:pt idx="0">
                  <c:v>67.8</c:v>
                </c:pt>
                <c:pt idx="1">
                  <c:v>68.8</c:v>
                </c:pt>
                <c:pt idx="2">
                  <c:v>67.8</c:v>
                </c:pt>
                <c:pt idx="3">
                  <c:v>67.599999999999994</c:v>
                </c:pt>
                <c:pt idx="4">
                  <c:v>65.8</c:v>
                </c:pt>
                <c:pt idx="5">
                  <c:v>64.900000000000006</c:v>
                </c:pt>
                <c:pt idx="6">
                  <c:v>63.3</c:v>
                </c:pt>
                <c:pt idx="7">
                  <c:v>61.7</c:v>
                </c:pt>
                <c:pt idx="8">
                  <c:v>61.3</c:v>
                </c:pt>
                <c:pt idx="9">
                  <c:v>61.7</c:v>
                </c:pt>
                <c:pt idx="10">
                  <c:v>59.8</c:v>
                </c:pt>
                <c:pt idx="11">
                  <c:v>58.9</c:v>
                </c:pt>
                <c:pt idx="12">
                  <c:v>58.3</c:v>
                </c:pt>
                <c:pt idx="13">
                  <c:v>57.6</c:v>
                </c:pt>
                <c:pt idx="14">
                  <c:v>57.8</c:v>
                </c:pt>
                <c:pt idx="15">
                  <c:v>56.8</c:v>
                </c:pt>
                <c:pt idx="16">
                  <c:v>56</c:v>
                </c:pt>
                <c:pt idx="17">
                  <c:v>55</c:v>
                </c:pt>
                <c:pt idx="18">
                  <c:v>54</c:v>
                </c:pt>
                <c:pt idx="19">
                  <c:v>54</c:v>
                </c:pt>
                <c:pt idx="20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BB-4531-8464-E0EBE7393E74}"/>
            </c:ext>
          </c:extLst>
        </c:ser>
        <c:ser>
          <c:idx val="2"/>
          <c:order val="1"/>
          <c:tx>
            <c:strRef>
              <c:f>Institutions!$A$15</c:f>
              <c:strCache>
                <c:ptCount val="1"/>
                <c:pt idx="0">
                  <c:v>Trade union density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Institutions!$B$13:$W$13</c15:sqref>
                  </c15:fullRef>
                </c:ext>
              </c:extLst>
              <c:f>Institutions!$B$13:$V$13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Institutions!$B$15:$W$15</c15:sqref>
                  </c15:fullRef>
                </c:ext>
              </c:extLst>
              <c:f>Institutions!$B$15:$V$15</c:f>
              <c:numCache>
                <c:formatCode>0.0</c:formatCode>
                <c:ptCount val="21"/>
                <c:pt idx="0">
                  <c:v>24.6</c:v>
                </c:pt>
                <c:pt idx="1">
                  <c:v>23.7</c:v>
                </c:pt>
                <c:pt idx="2">
                  <c:v>23.5</c:v>
                </c:pt>
                <c:pt idx="3">
                  <c:v>23</c:v>
                </c:pt>
                <c:pt idx="4">
                  <c:v>22.2</c:v>
                </c:pt>
                <c:pt idx="5">
                  <c:v>21.5</c:v>
                </c:pt>
                <c:pt idx="6">
                  <c:v>20.6</c:v>
                </c:pt>
                <c:pt idx="7">
                  <c:v>19.8</c:v>
                </c:pt>
                <c:pt idx="8">
                  <c:v>19</c:v>
                </c:pt>
                <c:pt idx="9">
                  <c:v>18.8</c:v>
                </c:pt>
                <c:pt idx="10">
                  <c:v>18.899999999999999</c:v>
                </c:pt>
                <c:pt idx="11">
                  <c:v>18.399999999999999</c:v>
                </c:pt>
                <c:pt idx="12">
                  <c:v>18.3</c:v>
                </c:pt>
                <c:pt idx="13">
                  <c:v>18</c:v>
                </c:pt>
                <c:pt idx="14">
                  <c:v>17.7</c:v>
                </c:pt>
                <c:pt idx="15">
                  <c:v>17.600000000000001</c:v>
                </c:pt>
                <c:pt idx="16">
                  <c:v>17</c:v>
                </c:pt>
                <c:pt idx="17">
                  <c:v>16.7</c:v>
                </c:pt>
                <c:pt idx="18">
                  <c:v>16.600000000000001</c:v>
                </c:pt>
                <c:pt idx="19">
                  <c:v>16.3</c:v>
                </c:pt>
                <c:pt idx="20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BB-4531-8464-E0EBE7393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3274184"/>
        <c:axId val="923280664"/>
      </c:lineChart>
      <c:catAx>
        <c:axId val="9232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280664"/>
        <c:crosses val="autoZero"/>
        <c:auto val="1"/>
        <c:lblAlgn val="ctr"/>
        <c:lblOffset val="100"/>
        <c:noMultiLvlLbl val="0"/>
      </c:catAx>
      <c:valAx>
        <c:axId val="92328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27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Institutions!$A$18</c:f>
              <c:strCache>
                <c:ptCount val="1"/>
                <c:pt idx="0">
                  <c:v>Public employment services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Institutions!$F$13:$W$13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Institutions!$F$18:$W$18</c:f>
              <c:numCache>
                <c:formatCode>General</c:formatCode>
                <c:ptCount val="18"/>
                <c:pt idx="0">
                  <c:v>0.23</c:v>
                </c:pt>
                <c:pt idx="1">
                  <c:v>0.31</c:v>
                </c:pt>
                <c:pt idx="2">
                  <c:v>0.3</c:v>
                </c:pt>
                <c:pt idx="3">
                  <c:v>0.31</c:v>
                </c:pt>
                <c:pt idx="4">
                  <c:v>0.33</c:v>
                </c:pt>
                <c:pt idx="5">
                  <c:v>0.38</c:v>
                </c:pt>
                <c:pt idx="6">
                  <c:v>0.38</c:v>
                </c:pt>
                <c:pt idx="7">
                  <c:v>0.34</c:v>
                </c:pt>
                <c:pt idx="8">
                  <c:v>0.33</c:v>
                </c:pt>
                <c:pt idx="9">
                  <c:v>0.35</c:v>
                </c:pt>
                <c:pt idx="10">
                  <c:v>0.37</c:v>
                </c:pt>
                <c:pt idx="11">
                  <c:v>0.36</c:v>
                </c:pt>
                <c:pt idx="12">
                  <c:v>0.36</c:v>
                </c:pt>
                <c:pt idx="13">
                  <c:v>0.39</c:v>
                </c:pt>
                <c:pt idx="14">
                  <c:v>0.43</c:v>
                </c:pt>
                <c:pt idx="15">
                  <c:v>0.34</c:v>
                </c:pt>
                <c:pt idx="16">
                  <c:v>0.33</c:v>
                </c:pt>
                <c:pt idx="17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7-4925-B83C-8599660C9421}"/>
            </c:ext>
          </c:extLst>
        </c:ser>
        <c:ser>
          <c:idx val="1"/>
          <c:order val="1"/>
          <c:tx>
            <c:strRef>
              <c:f>Institutions!$A$19</c:f>
              <c:strCache>
                <c:ptCount val="1"/>
                <c:pt idx="0">
                  <c:v>Training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Institutions!$F$13:$W$13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Institutions!$F$19:$W$19</c:f>
              <c:numCache>
                <c:formatCode>General</c:formatCode>
                <c:ptCount val="18"/>
                <c:pt idx="0">
                  <c:v>0.44</c:v>
                </c:pt>
                <c:pt idx="1">
                  <c:v>0.39</c:v>
                </c:pt>
                <c:pt idx="2">
                  <c:v>0.36</c:v>
                </c:pt>
                <c:pt idx="3">
                  <c:v>0.31</c:v>
                </c:pt>
                <c:pt idx="4">
                  <c:v>0.3</c:v>
                </c:pt>
                <c:pt idx="5">
                  <c:v>0.36</c:v>
                </c:pt>
                <c:pt idx="6">
                  <c:v>0.27</c:v>
                </c:pt>
                <c:pt idx="7">
                  <c:v>0.25</c:v>
                </c:pt>
                <c:pt idx="8">
                  <c:v>0.22</c:v>
                </c:pt>
                <c:pt idx="9">
                  <c:v>0.22</c:v>
                </c:pt>
                <c:pt idx="10">
                  <c:v>0.21</c:v>
                </c:pt>
                <c:pt idx="11">
                  <c:v>0.2</c:v>
                </c:pt>
                <c:pt idx="12">
                  <c:v>0.19</c:v>
                </c:pt>
                <c:pt idx="13">
                  <c:v>0.19</c:v>
                </c:pt>
                <c:pt idx="14">
                  <c:v>0.18</c:v>
                </c:pt>
                <c:pt idx="15">
                  <c:v>0.18</c:v>
                </c:pt>
                <c:pt idx="16">
                  <c:v>0.19</c:v>
                </c:pt>
                <c:pt idx="17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B7-4925-B83C-8599660C9421}"/>
            </c:ext>
          </c:extLst>
        </c:ser>
        <c:ser>
          <c:idx val="2"/>
          <c:order val="2"/>
          <c:tx>
            <c:strRef>
              <c:f>Institutions!$A$20</c:f>
              <c:strCache>
                <c:ptCount val="1"/>
                <c:pt idx="0">
                  <c:v>Out of work income support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Institutions!$F$13:$W$13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Institutions!$F$20:$W$20</c:f>
              <c:numCache>
                <c:formatCode>0.00</c:formatCode>
                <c:ptCount val="18"/>
                <c:pt idx="0">
                  <c:v>2.15</c:v>
                </c:pt>
                <c:pt idx="1">
                  <c:v>1.88</c:v>
                </c:pt>
                <c:pt idx="2">
                  <c:v>1.58</c:v>
                </c:pt>
                <c:pt idx="3">
                  <c:v>1.1399999999999999</c:v>
                </c:pt>
                <c:pt idx="4">
                  <c:v>0.96</c:v>
                </c:pt>
                <c:pt idx="5">
                  <c:v>1.41</c:v>
                </c:pt>
                <c:pt idx="6">
                  <c:v>1.24</c:v>
                </c:pt>
                <c:pt idx="7">
                  <c:v>0.94</c:v>
                </c:pt>
                <c:pt idx="8">
                  <c:v>0.9</c:v>
                </c:pt>
                <c:pt idx="9">
                  <c:v>0.95</c:v>
                </c:pt>
                <c:pt idx="10">
                  <c:v>0.9</c:v>
                </c:pt>
                <c:pt idx="11">
                  <c:v>0.86</c:v>
                </c:pt>
                <c:pt idx="12">
                  <c:v>0.81</c:v>
                </c:pt>
                <c:pt idx="13">
                  <c:v>0.75</c:v>
                </c:pt>
                <c:pt idx="14">
                  <c:v>0.7</c:v>
                </c:pt>
                <c:pt idx="15">
                  <c:v>0.72</c:v>
                </c:pt>
                <c:pt idx="16">
                  <c:v>1.3</c:v>
                </c:pt>
                <c:pt idx="17">
                  <c:v>1.19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B7-4925-B83C-8599660C9421}"/>
            </c:ext>
          </c:extLst>
        </c:ser>
        <c:ser>
          <c:idx val="3"/>
          <c:order val="3"/>
          <c:tx>
            <c:strRef>
              <c:f>Institutions!$A$21</c:f>
              <c:strCache>
                <c:ptCount val="1"/>
                <c:pt idx="0">
                  <c:v>Total spending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Institutions!$F$13:$W$13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Institutions!$F$21:$W$21</c:f>
              <c:numCache>
                <c:formatCode>0.00</c:formatCode>
                <c:ptCount val="18"/>
                <c:pt idx="0">
                  <c:v>3.32</c:v>
                </c:pt>
                <c:pt idx="1">
                  <c:v>3.05</c:v>
                </c:pt>
                <c:pt idx="2">
                  <c:v>2.57</c:v>
                </c:pt>
                <c:pt idx="3">
                  <c:v>2.0499999999999998</c:v>
                </c:pt>
                <c:pt idx="4">
                  <c:v>1.9</c:v>
                </c:pt>
                <c:pt idx="5">
                  <c:v>2.46</c:v>
                </c:pt>
                <c:pt idx="6">
                  <c:v>2.19</c:v>
                </c:pt>
                <c:pt idx="7">
                  <c:v>1.76</c:v>
                </c:pt>
                <c:pt idx="8">
                  <c:v>1.62</c:v>
                </c:pt>
                <c:pt idx="9">
                  <c:v>1.65</c:v>
                </c:pt>
                <c:pt idx="10">
                  <c:v>1.59</c:v>
                </c:pt>
                <c:pt idx="11">
                  <c:v>1.52</c:v>
                </c:pt>
                <c:pt idx="12">
                  <c:v>1.45</c:v>
                </c:pt>
                <c:pt idx="13">
                  <c:v>1.41</c:v>
                </c:pt>
                <c:pt idx="14">
                  <c:v>1.38</c:v>
                </c:pt>
                <c:pt idx="15">
                  <c:v>1.31</c:v>
                </c:pt>
                <c:pt idx="16">
                  <c:v>1.91</c:v>
                </c:pt>
                <c:pt idx="17">
                  <c:v>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B7-4925-B83C-8599660C9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5460896"/>
        <c:axId val="935460176"/>
      </c:lineChart>
      <c:catAx>
        <c:axId val="93546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460176"/>
        <c:crosses val="autoZero"/>
        <c:auto val="1"/>
        <c:lblAlgn val="ctr"/>
        <c:lblOffset val="100"/>
        <c:noMultiLvlLbl val="0"/>
      </c:catAx>
      <c:valAx>
        <c:axId val="93546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546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unemployment!$A$2</c:f>
              <c:strCache>
                <c:ptCount val="1"/>
                <c:pt idx="0">
                  <c:v>CZE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unemployment!$F$2:$F$21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unemployment!$G$2:$G$21</c:f>
              <c:numCache>
                <c:formatCode>0.00</c:formatCode>
                <c:ptCount val="20"/>
                <c:pt idx="0">
                  <c:v>7.7750000000000004</c:v>
                </c:pt>
                <c:pt idx="1">
                  <c:v>8.2916670000000003</c:v>
                </c:pt>
                <c:pt idx="2">
                  <c:v>7.9416669999999998</c:v>
                </c:pt>
                <c:pt idx="3">
                  <c:v>7.1333330000000004</c:v>
                </c:pt>
                <c:pt idx="4">
                  <c:v>5.3250000000000002</c:v>
                </c:pt>
                <c:pt idx="5">
                  <c:v>4.4083329999999998</c:v>
                </c:pt>
                <c:pt idx="6">
                  <c:v>6.6833330000000002</c:v>
                </c:pt>
                <c:pt idx="7">
                  <c:v>7.2916670000000003</c:v>
                </c:pt>
                <c:pt idx="8">
                  <c:v>6.7166670000000002</c:v>
                </c:pt>
                <c:pt idx="9">
                  <c:v>6.9749999999999996</c:v>
                </c:pt>
                <c:pt idx="10">
                  <c:v>6.9666670000000002</c:v>
                </c:pt>
                <c:pt idx="11">
                  <c:v>6.1166669999999996</c:v>
                </c:pt>
                <c:pt idx="12">
                  <c:v>5.0583330000000002</c:v>
                </c:pt>
                <c:pt idx="13">
                  <c:v>3.9666670000000002</c:v>
                </c:pt>
                <c:pt idx="14">
                  <c:v>2.9083329999999998</c:v>
                </c:pt>
                <c:pt idx="15">
                  <c:v>2.266667</c:v>
                </c:pt>
                <c:pt idx="16">
                  <c:v>2.016667</c:v>
                </c:pt>
                <c:pt idx="17">
                  <c:v>2.5499999999999998</c:v>
                </c:pt>
                <c:pt idx="18">
                  <c:v>2.8083330000000002</c:v>
                </c:pt>
                <c:pt idx="19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57-49C4-A5B0-833F1C2BD25C}"/>
            </c:ext>
          </c:extLst>
        </c:ser>
        <c:ser>
          <c:idx val="1"/>
          <c:order val="1"/>
          <c:tx>
            <c:strRef>
              <c:f>unemployment!$A$44</c:f>
              <c:strCache>
                <c:ptCount val="1"/>
                <c:pt idx="0">
                  <c:v>OECD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unemployment!$G$42:$G$61</c:f>
              <c:numCache>
                <c:formatCode>0.00</c:formatCode>
                <c:ptCount val="20"/>
                <c:pt idx="0">
                  <c:v>6.8</c:v>
                </c:pt>
                <c:pt idx="1">
                  <c:v>6.7974349444444435</c:v>
                </c:pt>
                <c:pt idx="2">
                  <c:v>6.8633800000000003</c:v>
                </c:pt>
                <c:pt idx="3">
                  <c:v>6.3531459999999997</c:v>
                </c:pt>
                <c:pt idx="4">
                  <c:v>5.8581940000000001</c:v>
                </c:pt>
                <c:pt idx="5">
                  <c:v>6.1877829999999996</c:v>
                </c:pt>
                <c:pt idx="6">
                  <c:v>8.3131419999999991</c:v>
                </c:pt>
                <c:pt idx="7">
                  <c:v>8.5346469999999997</c:v>
                </c:pt>
                <c:pt idx="8">
                  <c:v>8.1269460000000002</c:v>
                </c:pt>
                <c:pt idx="9">
                  <c:v>8.1075780000000002</c:v>
                </c:pt>
                <c:pt idx="10">
                  <c:v>8.0135249999999996</c:v>
                </c:pt>
                <c:pt idx="11">
                  <c:v>7.4550539999999996</c:v>
                </c:pt>
                <c:pt idx="12">
                  <c:v>6.888414</c:v>
                </c:pt>
                <c:pt idx="13">
                  <c:v>6.4700870000000004</c:v>
                </c:pt>
                <c:pt idx="14">
                  <c:v>5.9406530000000002</c:v>
                </c:pt>
                <c:pt idx="15">
                  <c:v>5.4914990000000001</c:v>
                </c:pt>
                <c:pt idx="16">
                  <c:v>5.4182940000000004</c:v>
                </c:pt>
                <c:pt idx="17">
                  <c:v>7.1643689999999998</c:v>
                </c:pt>
                <c:pt idx="18">
                  <c:v>6.1639179999999998</c:v>
                </c:pt>
                <c:pt idx="19">
                  <c:v>5.0031999999999996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57-49C4-A5B0-833F1C2BD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0384368"/>
        <c:axId val="930391568"/>
      </c:lineChart>
      <c:catAx>
        <c:axId val="9303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391568"/>
        <c:crosses val="autoZero"/>
        <c:auto val="1"/>
        <c:lblAlgn val="ctr"/>
        <c:lblOffset val="100"/>
        <c:noMultiLvlLbl val="0"/>
      </c:catAx>
      <c:valAx>
        <c:axId val="93039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Unemployment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38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unemployment!$A$22</c:f>
              <c:strCache>
                <c:ptCount val="1"/>
                <c:pt idx="0">
                  <c:v>DEU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unemployment!$F$2:$F$21</c:f>
              <c:numCache>
                <c:formatCode>General</c:formatCod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numCache>
            </c:numRef>
          </c:cat>
          <c:val>
            <c:numRef>
              <c:f>unemployment!$G$22:$G$41</c:f>
              <c:numCache>
                <c:formatCode>0.00</c:formatCode>
                <c:ptCount val="20"/>
                <c:pt idx="0">
                  <c:v>9.8083329999999993</c:v>
                </c:pt>
                <c:pt idx="1">
                  <c:v>10.5</c:v>
                </c:pt>
                <c:pt idx="2">
                  <c:v>11.283329999999999</c:v>
                </c:pt>
                <c:pt idx="3">
                  <c:v>10.275</c:v>
                </c:pt>
                <c:pt idx="4">
                  <c:v>8.5416670000000003</c:v>
                </c:pt>
                <c:pt idx="5">
                  <c:v>7.4249999999999998</c:v>
                </c:pt>
                <c:pt idx="6">
                  <c:v>7.2249999999999996</c:v>
                </c:pt>
                <c:pt idx="7">
                  <c:v>6.5750000000000002</c:v>
                </c:pt>
                <c:pt idx="8">
                  <c:v>5.516667</c:v>
                </c:pt>
                <c:pt idx="9">
                  <c:v>5.0833329999999997</c:v>
                </c:pt>
                <c:pt idx="10">
                  <c:v>4.95</c:v>
                </c:pt>
                <c:pt idx="11">
                  <c:v>4.7083329999999997</c:v>
                </c:pt>
                <c:pt idx="12">
                  <c:v>4.3666669999999996</c:v>
                </c:pt>
                <c:pt idx="13">
                  <c:v>3.9083329999999998</c:v>
                </c:pt>
                <c:pt idx="14">
                  <c:v>3.5666669999999998</c:v>
                </c:pt>
                <c:pt idx="15">
                  <c:v>3.2083330000000001</c:v>
                </c:pt>
                <c:pt idx="16">
                  <c:v>2.9750000000000001</c:v>
                </c:pt>
                <c:pt idx="17">
                  <c:v>3.625</c:v>
                </c:pt>
                <c:pt idx="18">
                  <c:v>3.5750000000000002</c:v>
                </c:pt>
                <c:pt idx="19">
                  <c:v>3.0666669999999998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34-4FA9-AE71-19895CCEA1A5}"/>
            </c:ext>
          </c:extLst>
        </c:ser>
        <c:ser>
          <c:idx val="1"/>
          <c:order val="1"/>
          <c:tx>
            <c:strRef>
              <c:f>unemployment!$A$44</c:f>
              <c:strCache>
                <c:ptCount val="1"/>
                <c:pt idx="0">
                  <c:v>OECD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unemployment!$G$42:$G$61</c:f>
              <c:numCache>
                <c:formatCode>0.00</c:formatCode>
                <c:ptCount val="20"/>
                <c:pt idx="0">
                  <c:v>6.8</c:v>
                </c:pt>
                <c:pt idx="1">
                  <c:v>6.7974349444444435</c:v>
                </c:pt>
                <c:pt idx="2">
                  <c:v>6.8633800000000003</c:v>
                </c:pt>
                <c:pt idx="3">
                  <c:v>6.3531459999999997</c:v>
                </c:pt>
                <c:pt idx="4">
                  <c:v>5.8581940000000001</c:v>
                </c:pt>
                <c:pt idx="5">
                  <c:v>6.1877829999999996</c:v>
                </c:pt>
                <c:pt idx="6">
                  <c:v>8.3131419999999991</c:v>
                </c:pt>
                <c:pt idx="7">
                  <c:v>8.5346469999999997</c:v>
                </c:pt>
                <c:pt idx="8">
                  <c:v>8.1269460000000002</c:v>
                </c:pt>
                <c:pt idx="9">
                  <c:v>8.1075780000000002</c:v>
                </c:pt>
                <c:pt idx="10">
                  <c:v>8.0135249999999996</c:v>
                </c:pt>
                <c:pt idx="11">
                  <c:v>7.4550539999999996</c:v>
                </c:pt>
                <c:pt idx="12">
                  <c:v>6.888414</c:v>
                </c:pt>
                <c:pt idx="13">
                  <c:v>6.4700870000000004</c:v>
                </c:pt>
                <c:pt idx="14">
                  <c:v>5.9406530000000002</c:v>
                </c:pt>
                <c:pt idx="15">
                  <c:v>5.4914990000000001</c:v>
                </c:pt>
                <c:pt idx="16">
                  <c:v>5.4182940000000004</c:v>
                </c:pt>
                <c:pt idx="17">
                  <c:v>7.1643689999999998</c:v>
                </c:pt>
                <c:pt idx="18">
                  <c:v>6.1639179999999998</c:v>
                </c:pt>
                <c:pt idx="19">
                  <c:v>5.0031999999999996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34-4FA9-AE71-19895CCEA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30384368"/>
        <c:axId val="930391568"/>
      </c:lineChart>
      <c:catAx>
        <c:axId val="93038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391568"/>
        <c:crosses val="autoZero"/>
        <c:auto val="1"/>
        <c:lblAlgn val="ctr"/>
        <c:lblOffset val="100"/>
        <c:noMultiLvlLbl val="0"/>
      </c:catAx>
      <c:valAx>
        <c:axId val="93039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Unemployment %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038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gini!$A$4</c:f>
              <c:strCache>
                <c:ptCount val="1"/>
                <c:pt idx="0">
                  <c:v>Czechia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gini!$E$1:$W$1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gini!$E$4:$W$4</c:f>
              <c:numCache>
                <c:formatCode>General</c:formatCode>
                <c:ptCount val="19"/>
                <c:pt idx="0">
                  <c:v>26.6</c:v>
                </c:pt>
                <c:pt idx="1">
                  <c:v>27.05</c:v>
                </c:pt>
                <c:pt idx="2">
                  <c:v>27.5</c:v>
                </c:pt>
                <c:pt idx="3">
                  <c:v>26.9</c:v>
                </c:pt>
                <c:pt idx="4">
                  <c:v>26.7</c:v>
                </c:pt>
                <c:pt idx="5">
                  <c:v>26</c:v>
                </c:pt>
                <c:pt idx="6">
                  <c:v>26.3</c:v>
                </c:pt>
                <c:pt idx="7">
                  <c:v>26.2</c:v>
                </c:pt>
                <c:pt idx="8">
                  <c:v>26.6</c:v>
                </c:pt>
                <c:pt idx="9">
                  <c:v>26.4</c:v>
                </c:pt>
                <c:pt idx="10">
                  <c:v>26.1</c:v>
                </c:pt>
                <c:pt idx="11">
                  <c:v>26.5</c:v>
                </c:pt>
                <c:pt idx="12">
                  <c:v>25.9</c:v>
                </c:pt>
                <c:pt idx="13">
                  <c:v>25.9</c:v>
                </c:pt>
                <c:pt idx="14">
                  <c:v>25.4</c:v>
                </c:pt>
                <c:pt idx="15">
                  <c:v>24.9</c:v>
                </c:pt>
                <c:pt idx="16">
                  <c:v>25</c:v>
                </c:pt>
                <c:pt idx="17">
                  <c:v>25.3</c:v>
                </c:pt>
                <c:pt idx="18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5-472A-B289-7B94A81B0138}"/>
            </c:ext>
          </c:extLst>
        </c:ser>
        <c:ser>
          <c:idx val="1"/>
          <c:order val="1"/>
          <c:tx>
            <c:strRef>
              <c:f>gini!$A$5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gini!$E$1:$W$1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gini!$E$5:$W$5</c:f>
              <c:numCache>
                <c:formatCode>General</c:formatCode>
                <c:ptCount val="19"/>
                <c:pt idx="0">
                  <c:v>29.9</c:v>
                </c:pt>
                <c:pt idx="1">
                  <c:v>29.9</c:v>
                </c:pt>
                <c:pt idx="2">
                  <c:v>30.2</c:v>
                </c:pt>
                <c:pt idx="3">
                  <c:v>31.6</c:v>
                </c:pt>
                <c:pt idx="4">
                  <c:v>31</c:v>
                </c:pt>
                <c:pt idx="5">
                  <c:v>31.1</c:v>
                </c:pt>
                <c:pt idx="6">
                  <c:v>30.9</c:v>
                </c:pt>
                <c:pt idx="7">
                  <c:v>30.5</c:v>
                </c:pt>
                <c:pt idx="8">
                  <c:v>30.3</c:v>
                </c:pt>
                <c:pt idx="9">
                  <c:v>30.7</c:v>
                </c:pt>
                <c:pt idx="10">
                  <c:v>31.1</c:v>
                </c:pt>
                <c:pt idx="11">
                  <c:v>31.5</c:v>
                </c:pt>
                <c:pt idx="12">
                  <c:v>30.9</c:v>
                </c:pt>
                <c:pt idx="13">
                  <c:v>31.4</c:v>
                </c:pt>
                <c:pt idx="14">
                  <c:v>31.4</c:v>
                </c:pt>
                <c:pt idx="15">
                  <c:v>31.9</c:v>
                </c:pt>
                <c:pt idx="16">
                  <c:v>31.8</c:v>
                </c:pt>
                <c:pt idx="17">
                  <c:v>31.7</c:v>
                </c:pt>
                <c:pt idx="18">
                  <c:v>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5-472A-B289-7B94A81B0138}"/>
            </c:ext>
          </c:extLst>
        </c:ser>
        <c:ser>
          <c:idx val="2"/>
          <c:order val="2"/>
          <c:tx>
            <c:strRef>
              <c:f>gini!$A$6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gini!$E$1:$W$1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gini!$E$6:$W$6</c:f>
              <c:numCache>
                <c:formatCode>General</c:formatCode>
                <c:ptCount val="19"/>
                <c:pt idx="0">
                  <c:v>31.8</c:v>
                </c:pt>
                <c:pt idx="1">
                  <c:v>31.4</c:v>
                </c:pt>
                <c:pt idx="2">
                  <c:v>30.6</c:v>
                </c:pt>
                <c:pt idx="3">
                  <c:v>29.8</c:v>
                </c:pt>
                <c:pt idx="4">
                  <c:v>29.7</c:v>
                </c:pt>
                <c:pt idx="5">
                  <c:v>32.4</c:v>
                </c:pt>
                <c:pt idx="6">
                  <c:v>33</c:v>
                </c:pt>
                <c:pt idx="7">
                  <c:v>32.700000000000003</c:v>
                </c:pt>
                <c:pt idx="8">
                  <c:v>33.700000000000003</c:v>
                </c:pt>
                <c:pt idx="9">
                  <c:v>33.299999999999997</c:v>
                </c:pt>
                <c:pt idx="10">
                  <c:v>33.1</c:v>
                </c:pt>
                <c:pt idx="11">
                  <c:v>32.5</c:v>
                </c:pt>
                <c:pt idx="12">
                  <c:v>32.299999999999997</c:v>
                </c:pt>
                <c:pt idx="13">
                  <c:v>32.700000000000003</c:v>
                </c:pt>
                <c:pt idx="14">
                  <c:v>31.9</c:v>
                </c:pt>
                <c:pt idx="15">
                  <c:v>31.6</c:v>
                </c:pt>
                <c:pt idx="16">
                  <c:v>32.4</c:v>
                </c:pt>
                <c:pt idx="17">
                  <c:v>31.2</c:v>
                </c:pt>
                <c:pt idx="18">
                  <c:v>30.7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C5-472A-B289-7B94A81B0138}"/>
            </c:ext>
          </c:extLst>
        </c:ser>
        <c:ser>
          <c:idx val="3"/>
          <c:order val="3"/>
          <c:tx>
            <c:strRef>
              <c:f>gini!$A$7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gini!$E$1:$W$1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gini!$E$7:$W$7</c:f>
              <c:numCache>
                <c:formatCode>General</c:formatCode>
                <c:ptCount val="19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35.799999999999997</c:v>
                </c:pt>
                <c:pt idx="4">
                  <c:v>34.700000000000003</c:v>
                </c:pt>
                <c:pt idx="5">
                  <c:v>34</c:v>
                </c:pt>
                <c:pt idx="6">
                  <c:v>33.5</c:v>
                </c:pt>
                <c:pt idx="7">
                  <c:v>33.4</c:v>
                </c:pt>
                <c:pt idx="8">
                  <c:v>33.200000000000003</c:v>
                </c:pt>
                <c:pt idx="9">
                  <c:v>33.200000000000003</c:v>
                </c:pt>
                <c:pt idx="10">
                  <c:v>33</c:v>
                </c:pt>
                <c:pt idx="11">
                  <c:v>33.1</c:v>
                </c:pt>
                <c:pt idx="12">
                  <c:v>32.799999999999997</c:v>
                </c:pt>
                <c:pt idx="13">
                  <c:v>31.8</c:v>
                </c:pt>
                <c:pt idx="14">
                  <c:v>31.2</c:v>
                </c:pt>
                <c:pt idx="15">
                  <c:v>29.7</c:v>
                </c:pt>
                <c:pt idx="16">
                  <c:v>30.2</c:v>
                </c:pt>
                <c:pt idx="17">
                  <c:v>28.8</c:v>
                </c:pt>
                <c:pt idx="18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C5-472A-B289-7B94A81B0138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gini!$E$1:$W$1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gini!$E$6:$W$6</c:f>
              <c:numCache>
                <c:formatCode>General</c:formatCode>
                <c:ptCount val="19"/>
                <c:pt idx="0">
                  <c:v>31.8</c:v>
                </c:pt>
                <c:pt idx="1">
                  <c:v>31.4</c:v>
                </c:pt>
                <c:pt idx="2">
                  <c:v>30.6</c:v>
                </c:pt>
                <c:pt idx="3">
                  <c:v>29.8</c:v>
                </c:pt>
                <c:pt idx="4">
                  <c:v>29.7</c:v>
                </c:pt>
                <c:pt idx="5">
                  <c:v>32.4</c:v>
                </c:pt>
                <c:pt idx="6">
                  <c:v>33</c:v>
                </c:pt>
                <c:pt idx="7">
                  <c:v>32.700000000000003</c:v>
                </c:pt>
                <c:pt idx="8">
                  <c:v>33.700000000000003</c:v>
                </c:pt>
                <c:pt idx="9">
                  <c:v>33.299999999999997</c:v>
                </c:pt>
                <c:pt idx="10">
                  <c:v>33.1</c:v>
                </c:pt>
                <c:pt idx="11">
                  <c:v>32.5</c:v>
                </c:pt>
                <c:pt idx="12">
                  <c:v>32.299999999999997</c:v>
                </c:pt>
                <c:pt idx="13">
                  <c:v>32.700000000000003</c:v>
                </c:pt>
                <c:pt idx="14">
                  <c:v>31.9</c:v>
                </c:pt>
                <c:pt idx="15">
                  <c:v>31.6</c:v>
                </c:pt>
                <c:pt idx="16">
                  <c:v>32.4</c:v>
                </c:pt>
                <c:pt idx="17">
                  <c:v>31.2</c:v>
                </c:pt>
                <c:pt idx="18">
                  <c:v>30.7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C5-472A-B289-7B94A81B0138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gini!$E$1:$W$1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gini!$E$7:$W$7</c:f>
              <c:numCache>
                <c:formatCode>General</c:formatCode>
                <c:ptCount val="19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35.799999999999997</c:v>
                </c:pt>
                <c:pt idx="4">
                  <c:v>34.700000000000003</c:v>
                </c:pt>
                <c:pt idx="5">
                  <c:v>34</c:v>
                </c:pt>
                <c:pt idx="6">
                  <c:v>33.5</c:v>
                </c:pt>
                <c:pt idx="7">
                  <c:v>33.4</c:v>
                </c:pt>
                <c:pt idx="8">
                  <c:v>33.200000000000003</c:v>
                </c:pt>
                <c:pt idx="9">
                  <c:v>33.200000000000003</c:v>
                </c:pt>
                <c:pt idx="10">
                  <c:v>33</c:v>
                </c:pt>
                <c:pt idx="11">
                  <c:v>33.1</c:v>
                </c:pt>
                <c:pt idx="12">
                  <c:v>32.799999999999997</c:v>
                </c:pt>
                <c:pt idx="13">
                  <c:v>31.8</c:v>
                </c:pt>
                <c:pt idx="14">
                  <c:v>31.2</c:v>
                </c:pt>
                <c:pt idx="15">
                  <c:v>29.7</c:v>
                </c:pt>
                <c:pt idx="16">
                  <c:v>30.2</c:v>
                </c:pt>
                <c:pt idx="17">
                  <c:v>28.8</c:v>
                </c:pt>
                <c:pt idx="18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C5-472A-B289-7B94A81B0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8070416"/>
        <c:axId val="908071136"/>
      </c:lineChart>
      <c:catAx>
        <c:axId val="90807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071136"/>
        <c:crosses val="autoZero"/>
        <c:auto val="1"/>
        <c:lblAlgn val="ctr"/>
        <c:lblOffset val="100"/>
        <c:noMultiLvlLbl val="0"/>
      </c:catAx>
      <c:valAx>
        <c:axId val="90807113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07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gini!$A$4</c:f>
              <c:strCache>
                <c:ptCount val="1"/>
                <c:pt idx="0">
                  <c:v>Czechia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gini!$E$1:$W$1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gini!$E$4:$W$4</c:f>
              <c:numCache>
                <c:formatCode>General</c:formatCode>
                <c:ptCount val="19"/>
                <c:pt idx="0">
                  <c:v>26.6</c:v>
                </c:pt>
                <c:pt idx="1">
                  <c:v>27.05</c:v>
                </c:pt>
                <c:pt idx="2">
                  <c:v>27.5</c:v>
                </c:pt>
                <c:pt idx="3">
                  <c:v>26.9</c:v>
                </c:pt>
                <c:pt idx="4">
                  <c:v>26.7</c:v>
                </c:pt>
                <c:pt idx="5">
                  <c:v>26</c:v>
                </c:pt>
                <c:pt idx="6">
                  <c:v>26.3</c:v>
                </c:pt>
                <c:pt idx="7">
                  <c:v>26.2</c:v>
                </c:pt>
                <c:pt idx="8">
                  <c:v>26.6</c:v>
                </c:pt>
                <c:pt idx="9">
                  <c:v>26.4</c:v>
                </c:pt>
                <c:pt idx="10">
                  <c:v>26.1</c:v>
                </c:pt>
                <c:pt idx="11">
                  <c:v>26.5</c:v>
                </c:pt>
                <c:pt idx="12">
                  <c:v>25.9</c:v>
                </c:pt>
                <c:pt idx="13">
                  <c:v>25.9</c:v>
                </c:pt>
                <c:pt idx="14">
                  <c:v>25.4</c:v>
                </c:pt>
                <c:pt idx="15">
                  <c:v>24.9</c:v>
                </c:pt>
                <c:pt idx="16">
                  <c:v>25</c:v>
                </c:pt>
                <c:pt idx="17">
                  <c:v>25.3</c:v>
                </c:pt>
                <c:pt idx="18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F0-4506-BC9A-0A34F43E3742}"/>
            </c:ext>
          </c:extLst>
        </c:ser>
        <c:ser>
          <c:idx val="1"/>
          <c:order val="1"/>
          <c:tx>
            <c:strRef>
              <c:f>gini!$A$5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gini!$E$1:$W$1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gini!$E$5:$W$5</c:f>
              <c:numCache>
                <c:formatCode>General</c:formatCode>
                <c:ptCount val="19"/>
                <c:pt idx="0">
                  <c:v>29.9</c:v>
                </c:pt>
                <c:pt idx="1">
                  <c:v>29.9</c:v>
                </c:pt>
                <c:pt idx="2">
                  <c:v>30.2</c:v>
                </c:pt>
                <c:pt idx="3">
                  <c:v>31.6</c:v>
                </c:pt>
                <c:pt idx="4">
                  <c:v>31</c:v>
                </c:pt>
                <c:pt idx="5">
                  <c:v>31.1</c:v>
                </c:pt>
                <c:pt idx="6">
                  <c:v>30.9</c:v>
                </c:pt>
                <c:pt idx="7">
                  <c:v>30.5</c:v>
                </c:pt>
                <c:pt idx="8">
                  <c:v>30.3</c:v>
                </c:pt>
                <c:pt idx="9">
                  <c:v>30.7</c:v>
                </c:pt>
                <c:pt idx="10">
                  <c:v>31.1</c:v>
                </c:pt>
                <c:pt idx="11">
                  <c:v>31.5</c:v>
                </c:pt>
                <c:pt idx="12">
                  <c:v>30.9</c:v>
                </c:pt>
                <c:pt idx="13">
                  <c:v>31.4</c:v>
                </c:pt>
                <c:pt idx="14">
                  <c:v>31.4</c:v>
                </c:pt>
                <c:pt idx="15">
                  <c:v>31.9</c:v>
                </c:pt>
                <c:pt idx="16">
                  <c:v>31.8</c:v>
                </c:pt>
                <c:pt idx="17">
                  <c:v>31.7</c:v>
                </c:pt>
                <c:pt idx="18">
                  <c:v>31.7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F0-4506-BC9A-0A34F43E3742}"/>
            </c:ext>
          </c:extLst>
        </c:ser>
        <c:ser>
          <c:idx val="2"/>
          <c:order val="2"/>
          <c:tx>
            <c:strRef>
              <c:f>gini!$A$6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gini!$E$1:$W$1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gini!$E$6:$W$6</c:f>
              <c:numCache>
                <c:formatCode>General</c:formatCode>
                <c:ptCount val="19"/>
                <c:pt idx="0">
                  <c:v>31.8</c:v>
                </c:pt>
                <c:pt idx="1">
                  <c:v>31.4</c:v>
                </c:pt>
                <c:pt idx="2">
                  <c:v>30.6</c:v>
                </c:pt>
                <c:pt idx="3">
                  <c:v>29.8</c:v>
                </c:pt>
                <c:pt idx="4">
                  <c:v>29.7</c:v>
                </c:pt>
                <c:pt idx="5">
                  <c:v>32.4</c:v>
                </c:pt>
                <c:pt idx="6">
                  <c:v>33</c:v>
                </c:pt>
                <c:pt idx="7">
                  <c:v>32.700000000000003</c:v>
                </c:pt>
                <c:pt idx="8">
                  <c:v>33.700000000000003</c:v>
                </c:pt>
                <c:pt idx="9">
                  <c:v>33.299999999999997</c:v>
                </c:pt>
                <c:pt idx="10">
                  <c:v>33.1</c:v>
                </c:pt>
                <c:pt idx="11">
                  <c:v>32.5</c:v>
                </c:pt>
                <c:pt idx="12">
                  <c:v>32.299999999999997</c:v>
                </c:pt>
                <c:pt idx="13">
                  <c:v>32.700000000000003</c:v>
                </c:pt>
                <c:pt idx="14">
                  <c:v>31.9</c:v>
                </c:pt>
                <c:pt idx="15">
                  <c:v>31.6</c:v>
                </c:pt>
                <c:pt idx="16">
                  <c:v>32.4</c:v>
                </c:pt>
                <c:pt idx="17">
                  <c:v>31.2</c:v>
                </c:pt>
                <c:pt idx="18">
                  <c:v>30.7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F0-4506-BC9A-0A34F43E3742}"/>
            </c:ext>
          </c:extLst>
        </c:ser>
        <c:ser>
          <c:idx val="3"/>
          <c:order val="3"/>
          <c:tx>
            <c:strRef>
              <c:f>gini!$A$7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gini!$E$1:$W$1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gini!$E$7:$W$7</c:f>
              <c:numCache>
                <c:formatCode>General</c:formatCode>
                <c:ptCount val="19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35.799999999999997</c:v>
                </c:pt>
                <c:pt idx="4">
                  <c:v>34.700000000000003</c:v>
                </c:pt>
                <c:pt idx="5">
                  <c:v>34</c:v>
                </c:pt>
                <c:pt idx="6">
                  <c:v>33.5</c:v>
                </c:pt>
                <c:pt idx="7">
                  <c:v>33.4</c:v>
                </c:pt>
                <c:pt idx="8">
                  <c:v>33.200000000000003</c:v>
                </c:pt>
                <c:pt idx="9">
                  <c:v>33.200000000000003</c:v>
                </c:pt>
                <c:pt idx="10">
                  <c:v>33</c:v>
                </c:pt>
                <c:pt idx="11">
                  <c:v>33.1</c:v>
                </c:pt>
                <c:pt idx="12">
                  <c:v>32.799999999999997</c:v>
                </c:pt>
                <c:pt idx="13">
                  <c:v>31.8</c:v>
                </c:pt>
                <c:pt idx="14">
                  <c:v>31.2</c:v>
                </c:pt>
                <c:pt idx="15">
                  <c:v>29.7</c:v>
                </c:pt>
                <c:pt idx="16">
                  <c:v>30.2</c:v>
                </c:pt>
                <c:pt idx="17">
                  <c:v>28.8</c:v>
                </c:pt>
                <c:pt idx="18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F0-4506-BC9A-0A34F43E3742}"/>
            </c:ext>
          </c:extLst>
        </c:ser>
        <c:ser>
          <c:idx val="4"/>
          <c:order val="4"/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gini!$E$1:$W$1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gini!$E$6:$W$6</c:f>
              <c:numCache>
                <c:formatCode>General</c:formatCode>
                <c:ptCount val="19"/>
                <c:pt idx="0">
                  <c:v>31.8</c:v>
                </c:pt>
                <c:pt idx="1">
                  <c:v>31.4</c:v>
                </c:pt>
                <c:pt idx="2">
                  <c:v>30.6</c:v>
                </c:pt>
                <c:pt idx="3">
                  <c:v>29.8</c:v>
                </c:pt>
                <c:pt idx="4">
                  <c:v>29.7</c:v>
                </c:pt>
                <c:pt idx="5">
                  <c:v>32.4</c:v>
                </c:pt>
                <c:pt idx="6">
                  <c:v>33</c:v>
                </c:pt>
                <c:pt idx="7">
                  <c:v>32.700000000000003</c:v>
                </c:pt>
                <c:pt idx="8">
                  <c:v>33.700000000000003</c:v>
                </c:pt>
                <c:pt idx="9">
                  <c:v>33.299999999999997</c:v>
                </c:pt>
                <c:pt idx="10">
                  <c:v>33.1</c:v>
                </c:pt>
                <c:pt idx="11">
                  <c:v>32.5</c:v>
                </c:pt>
                <c:pt idx="12">
                  <c:v>32.299999999999997</c:v>
                </c:pt>
                <c:pt idx="13">
                  <c:v>32.700000000000003</c:v>
                </c:pt>
                <c:pt idx="14">
                  <c:v>31.9</c:v>
                </c:pt>
                <c:pt idx="15">
                  <c:v>31.6</c:v>
                </c:pt>
                <c:pt idx="16">
                  <c:v>32.4</c:v>
                </c:pt>
                <c:pt idx="17">
                  <c:v>31.2</c:v>
                </c:pt>
                <c:pt idx="18">
                  <c:v>30.7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F0-4506-BC9A-0A34F43E3742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gini!$E$1:$W$1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gini!$E$7:$W$7</c:f>
              <c:numCache>
                <c:formatCode>General</c:formatCode>
                <c:ptCount val="19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35.799999999999997</c:v>
                </c:pt>
                <c:pt idx="4">
                  <c:v>34.700000000000003</c:v>
                </c:pt>
                <c:pt idx="5">
                  <c:v>34</c:v>
                </c:pt>
                <c:pt idx="6">
                  <c:v>33.5</c:v>
                </c:pt>
                <c:pt idx="7">
                  <c:v>33.4</c:v>
                </c:pt>
                <c:pt idx="8">
                  <c:v>33.200000000000003</c:v>
                </c:pt>
                <c:pt idx="9">
                  <c:v>33.200000000000003</c:v>
                </c:pt>
                <c:pt idx="10">
                  <c:v>33</c:v>
                </c:pt>
                <c:pt idx="11">
                  <c:v>33.1</c:v>
                </c:pt>
                <c:pt idx="12">
                  <c:v>32.799999999999997</c:v>
                </c:pt>
                <c:pt idx="13">
                  <c:v>31.8</c:v>
                </c:pt>
                <c:pt idx="14">
                  <c:v>31.2</c:v>
                </c:pt>
                <c:pt idx="15">
                  <c:v>29.7</c:v>
                </c:pt>
                <c:pt idx="16">
                  <c:v>30.2</c:v>
                </c:pt>
                <c:pt idx="17">
                  <c:v>28.8</c:v>
                </c:pt>
                <c:pt idx="18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F0-4506-BC9A-0A34F43E3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8070416"/>
        <c:axId val="908071136"/>
      </c:lineChart>
      <c:catAx>
        <c:axId val="90807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071136"/>
        <c:crosses val="autoZero"/>
        <c:auto val="1"/>
        <c:lblAlgn val="ctr"/>
        <c:lblOffset val="100"/>
        <c:noMultiLvlLbl val="0"/>
      </c:catAx>
      <c:valAx>
        <c:axId val="908071136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07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'Lorenz curve'!$A$2:$A$6</c:f>
              <c:numCache>
                <c:formatCode>0%</c:formatCode>
                <c:ptCount val="5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0.6</c:v>
                </c:pt>
                <c:pt idx="4">
                  <c:v>1</c:v>
                </c:pt>
              </c:numCache>
            </c:numRef>
          </c:xVal>
          <c:yVal>
            <c:numRef>
              <c:f>'Lorenz curve'!$B$2:$B$6</c:f>
              <c:numCache>
                <c:formatCode>0%</c:formatCode>
                <c:ptCount val="5"/>
                <c:pt idx="0">
                  <c:v>0</c:v>
                </c:pt>
                <c:pt idx="1">
                  <c:v>0.1</c:v>
                </c:pt>
                <c:pt idx="2">
                  <c:v>0.39</c:v>
                </c:pt>
                <c:pt idx="3">
                  <c:v>0.47</c:v>
                </c:pt>
                <c:pt idx="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78-4424-A765-4A406B22D912}"/>
            </c:ext>
          </c:extLst>
        </c:ser>
        <c:ser>
          <c:idx val="1"/>
          <c:order val="1"/>
          <c:tx>
            <c:v>Line of Equality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'Lorenz curve'!$C$2:$C$12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'Lorenz curve'!$D$2:$D$12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78-4424-A765-4A406B22D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067896"/>
        <c:axId val="908068976"/>
      </c:scatterChart>
      <c:valAx>
        <c:axId val="90806789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068976"/>
        <c:crosses val="autoZero"/>
        <c:crossBetween val="midCat"/>
      </c:valAx>
      <c:valAx>
        <c:axId val="9080689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8067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Income g</a:t>
            </a:r>
            <a:r>
              <a:rPr lang="en-US"/>
              <a:t>rowth per capita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Growth per capita growth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'world income growth'!$F$1:$BN$1</c:f>
              <c:strCache>
                <c:ptCount val="6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</c:strCache>
            </c:strRef>
          </c:cat>
          <c:val>
            <c:numRef>
              <c:f>'world income growth'!$F$2:$BO$2</c:f>
              <c:numCache>
                <c:formatCode>General</c:formatCode>
                <c:ptCount val="62"/>
                <c:pt idx="0">
                  <c:v>2.4068232525278148</c:v>
                </c:pt>
                <c:pt idx="1">
                  <c:v>3.4816782037443943</c:v>
                </c:pt>
                <c:pt idx="2">
                  <c:v>2.991508383657532</c:v>
                </c:pt>
                <c:pt idx="3">
                  <c:v>4.367685236743597</c:v>
                </c:pt>
                <c:pt idx="4">
                  <c:v>3.3999314181273519</c:v>
                </c:pt>
                <c:pt idx="5">
                  <c:v>3.5267230108618151</c:v>
                </c:pt>
                <c:pt idx="6">
                  <c:v>2.0540234148377152</c:v>
                </c:pt>
                <c:pt idx="7">
                  <c:v>3.7933930560964058</c:v>
                </c:pt>
                <c:pt idx="8">
                  <c:v>3.6372927579674723</c:v>
                </c:pt>
                <c:pt idx="9">
                  <c:v>1.8295245086104757</c:v>
                </c:pt>
                <c:pt idx="10">
                  <c:v>2.125767504758528</c:v>
                </c:pt>
                <c:pt idx="11">
                  <c:v>3.5365413770834095</c:v>
                </c:pt>
                <c:pt idx="12">
                  <c:v>4.3327887342152565</c:v>
                </c:pt>
                <c:pt idx="13">
                  <c:v>-0.13584650003340926</c:v>
                </c:pt>
                <c:pt idx="14">
                  <c:v>-1.197578698334425</c:v>
                </c:pt>
                <c:pt idx="15">
                  <c:v>3.4471093093446257</c:v>
                </c:pt>
                <c:pt idx="16">
                  <c:v>2.3039648650013049</c:v>
                </c:pt>
                <c:pt idx="17">
                  <c:v>2.3410241507924923</c:v>
                </c:pt>
                <c:pt idx="18">
                  <c:v>2.3638625193662222</c:v>
                </c:pt>
                <c:pt idx="19">
                  <c:v>0.111932583172063</c:v>
                </c:pt>
                <c:pt idx="20">
                  <c:v>0.18017545919846611</c:v>
                </c:pt>
                <c:pt idx="21">
                  <c:v>-1.4788812275683654</c:v>
                </c:pt>
                <c:pt idx="22">
                  <c:v>0.82452425867258228</c:v>
                </c:pt>
                <c:pt idx="23">
                  <c:v>2.913542853567634</c:v>
                </c:pt>
                <c:pt idx="24">
                  <c:v>1.9364155181661005</c:v>
                </c:pt>
                <c:pt idx="25">
                  <c:v>1.5952981940990867</c:v>
                </c:pt>
                <c:pt idx="26">
                  <c:v>1.9247094699016429</c:v>
                </c:pt>
                <c:pt idx="27">
                  <c:v>2.8101909049878202</c:v>
                </c:pt>
                <c:pt idx="28">
                  <c:v>1.9283967037705452</c:v>
                </c:pt>
                <c:pt idx="29">
                  <c:v>1.035515415101429</c:v>
                </c:pt>
                <c:pt idx="30">
                  <c:v>-0.30897604922715516</c:v>
                </c:pt>
                <c:pt idx="31">
                  <c:v>0.40579782868870495</c:v>
                </c:pt>
                <c:pt idx="32">
                  <c:v>0.2635663138536728</c:v>
                </c:pt>
                <c:pt idx="33">
                  <c:v>1.7702331058869305</c:v>
                </c:pt>
                <c:pt idx="34">
                  <c:v>1.5569731451512467</c:v>
                </c:pt>
                <c:pt idx="35">
                  <c:v>2.0362110611553703</c:v>
                </c:pt>
                <c:pt idx="36">
                  <c:v>2.4058803822563277</c:v>
                </c:pt>
                <c:pt idx="37">
                  <c:v>1.381477154922635</c:v>
                </c:pt>
                <c:pt idx="38">
                  <c:v>2.1427393549710274</c:v>
                </c:pt>
                <c:pt idx="39">
                  <c:v>3.1201532172103299</c:v>
                </c:pt>
                <c:pt idx="40">
                  <c:v>0.66588674302987272</c:v>
                </c:pt>
                <c:pt idx="41">
                  <c:v>0.97831015255364662</c:v>
                </c:pt>
                <c:pt idx="42">
                  <c:v>1.7989501766328289</c:v>
                </c:pt>
                <c:pt idx="43">
                  <c:v>3.1563785419460118</c:v>
                </c:pt>
                <c:pt idx="44">
                  <c:v>2.7069325868444309</c:v>
                </c:pt>
                <c:pt idx="45">
                  <c:v>3.1247700909102747</c:v>
                </c:pt>
                <c:pt idx="46">
                  <c:v>3.0954578490596845</c:v>
                </c:pt>
                <c:pt idx="47">
                  <c:v>0.81223988370928168</c:v>
                </c:pt>
                <c:pt idx="48">
                  <c:v>-2.5471750924546228</c:v>
                </c:pt>
                <c:pt idx="49">
                  <c:v>3.2776227035949574</c:v>
                </c:pt>
                <c:pt idx="50">
                  <c:v>2.0903887395592733</c:v>
                </c:pt>
                <c:pt idx="51">
                  <c:v>1.4518466530686567</c:v>
                </c:pt>
                <c:pt idx="52">
                  <c:v>1.5543903320655943</c:v>
                </c:pt>
                <c:pt idx="53">
                  <c:v>1.8306873525902603</c:v>
                </c:pt>
                <c:pt idx="54">
                  <c:v>1.8676008937474222</c:v>
                </c:pt>
                <c:pt idx="55">
                  <c:v>1.6164625320584491</c:v>
                </c:pt>
                <c:pt idx="56">
                  <c:v>2.2156944064604573</c:v>
                </c:pt>
                <c:pt idx="57">
                  <c:v>2.1616365059635996</c:v>
                </c:pt>
                <c:pt idx="58">
                  <c:v>1.5225088940788822</c:v>
                </c:pt>
                <c:pt idx="59">
                  <c:v>-4.0423945574391951</c:v>
                </c:pt>
                <c:pt idx="60">
                  <c:v>5.1206190764233668</c:v>
                </c:pt>
                <c:pt idx="61">
                  <c:v>2.2637292918767855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2-4801-AB9E-7D816A443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2206672"/>
        <c:axId val="852204872"/>
      </c:lineChart>
      <c:catAx>
        <c:axId val="85220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204872"/>
        <c:crosses val="autoZero"/>
        <c:auto val="1"/>
        <c:lblAlgn val="ctr"/>
        <c:lblOffset val="100"/>
        <c:noMultiLvlLbl val="0"/>
      </c:catAx>
      <c:valAx>
        <c:axId val="852204872"/>
        <c:scaling>
          <c:orientation val="minMax"/>
          <c:max val="5"/>
          <c:min val="-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220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'wage comparison'!$B$1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'wage comparison'!$A$2:$A$4</c:f>
              <c:strCache>
                <c:ptCount val="3"/>
                <c:pt idx="0">
                  <c:v>1968-1982</c:v>
                </c:pt>
                <c:pt idx="1">
                  <c:v>1983-1997</c:v>
                </c:pt>
                <c:pt idx="2">
                  <c:v>2001-2015</c:v>
                </c:pt>
              </c:strCache>
            </c:strRef>
          </c:cat>
          <c:val>
            <c:numRef>
              <c:f>'wage comparison'!$B$2:$B$4</c:f>
              <c:numCache>
                <c:formatCode>[$$-C09]#\ ##0</c:formatCode>
                <c:ptCount val="3"/>
                <c:pt idx="0">
                  <c:v>51575</c:v>
                </c:pt>
                <c:pt idx="1">
                  <c:v>50044</c:v>
                </c:pt>
                <c:pt idx="2">
                  <c:v>50442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2-4CFE-BD82-664942F6FC5D}"/>
            </c:ext>
          </c:extLst>
        </c:ser>
        <c:ser>
          <c:idx val="1"/>
          <c:order val="1"/>
          <c:tx>
            <c:strRef>
              <c:f>'wage comparison'!$C$1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'wage comparison'!$A$2:$A$4</c:f>
              <c:strCache>
                <c:ptCount val="3"/>
                <c:pt idx="0">
                  <c:v>1968-1982</c:v>
                </c:pt>
                <c:pt idx="1">
                  <c:v>1983-1997</c:v>
                </c:pt>
                <c:pt idx="2">
                  <c:v>2001-2015</c:v>
                </c:pt>
              </c:strCache>
            </c:strRef>
          </c:cat>
          <c:val>
            <c:numRef>
              <c:f>'wage comparison'!$C$2:$C$4</c:f>
              <c:numCache>
                <c:formatCode>[$$-C09]#\ ##0</c:formatCode>
                <c:ptCount val="3"/>
                <c:pt idx="0">
                  <c:v>14379</c:v>
                </c:pt>
                <c:pt idx="1">
                  <c:v>21574</c:v>
                </c:pt>
                <c:pt idx="2">
                  <c:v>28683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22-4CFE-BD82-664942F6F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4937096"/>
        <c:axId val="948361176"/>
      </c:barChart>
      <c:catAx>
        <c:axId val="924937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361176"/>
        <c:crosses val="autoZero"/>
        <c:auto val="1"/>
        <c:lblAlgn val="ctr"/>
        <c:lblOffset val="100"/>
        <c:noMultiLvlLbl val="0"/>
      </c:catAx>
      <c:valAx>
        <c:axId val="94836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C09]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937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</xdr:colOff>
      <xdr:row>0</xdr:row>
      <xdr:rowOff>127000</xdr:rowOff>
    </xdr:from>
    <xdr:to>
      <xdr:col>19</xdr:col>
      <xdr:colOff>330200</xdr:colOff>
      <xdr:row>15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B489B3-7F62-0F6E-7A5A-805604E52C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107950</xdr:colOff>
      <xdr:row>17</xdr:row>
      <xdr:rowOff>177800</xdr:rowOff>
    </xdr:from>
    <xdr:to>
      <xdr:col>19</xdr:col>
      <xdr:colOff>387350</xdr:colOff>
      <xdr:row>32</xdr:row>
      <xdr:rowOff>158750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86FDFDF-3EC8-7E9B-520E-D8EC7EE8F0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22</xdr:row>
      <xdr:rowOff>138112</xdr:rowOff>
    </xdr:from>
    <xdr:to>
      <xdr:col>21</xdr:col>
      <xdr:colOff>495300</xdr:colOff>
      <xdr:row>37</xdr:row>
      <xdr:rowOff>23812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21FF16-8E34-92FB-4C40-E70C08F385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795337</xdr:colOff>
      <xdr:row>5</xdr:row>
      <xdr:rowOff>134750</xdr:rowOff>
    </xdr:from>
    <xdr:to>
      <xdr:col>27</xdr:col>
      <xdr:colOff>271462</xdr:colOff>
      <xdr:row>20</xdr:row>
      <xdr:rowOff>20450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F15A346-21BD-946C-2E70-792E896007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90487</xdr:rowOff>
    </xdr:from>
    <xdr:to>
      <xdr:col>18</xdr:col>
      <xdr:colOff>228600</xdr:colOff>
      <xdr:row>25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BF3026-93B6-1B7B-515D-1226EC8415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10</xdr:row>
      <xdr:rowOff>95250</xdr:rowOff>
    </xdr:from>
    <xdr:to>
      <xdr:col>8</xdr:col>
      <xdr:colOff>400050</xdr:colOff>
      <xdr:row>24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32BFC8-F906-45A8-B10A-3AD2FD971F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514350</xdr:colOff>
      <xdr:row>0</xdr:row>
      <xdr:rowOff>0</xdr:rowOff>
    </xdr:from>
    <xdr:to>
      <xdr:col>29</xdr:col>
      <xdr:colOff>209550</xdr:colOff>
      <xdr:row>14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218E6D-412D-E2AC-550F-63221C8BB4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171450</xdr:colOff>
      <xdr:row>0</xdr:row>
      <xdr:rowOff>119062</xdr:rowOff>
    </xdr:from>
    <xdr:to>
      <xdr:col>15</xdr:col>
      <xdr:colOff>476250</xdr:colOff>
      <xdr:row>15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6D8504-CA66-D1BA-790D-DF3CE1BA9A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552450</xdr:colOff>
      <xdr:row>20</xdr:row>
      <xdr:rowOff>14287</xdr:rowOff>
    </xdr:from>
    <xdr:to>
      <xdr:col>28</xdr:col>
      <xdr:colOff>247650</xdr:colOff>
      <xdr:row>34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BD0F663-4430-8672-7AD7-9B1CC62FE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233362</xdr:colOff>
      <xdr:row>14</xdr:row>
      <xdr:rowOff>100012</xdr:rowOff>
    </xdr:from>
    <xdr:to>
      <xdr:col>18</xdr:col>
      <xdr:colOff>538162</xdr:colOff>
      <xdr:row>28</xdr:row>
      <xdr:rowOff>176212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B7D858B-C413-0C66-AD6C-F6F38C0CCF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1</xdr:row>
      <xdr:rowOff>157162</xdr:rowOff>
    </xdr:from>
    <xdr:to>
      <xdr:col>16</xdr:col>
      <xdr:colOff>523875</xdr:colOff>
      <xdr:row>16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8367C7-B8D8-F738-0511-60427A979A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</xdr:colOff>
      <xdr:row>18</xdr:row>
      <xdr:rowOff>0</xdr:rowOff>
    </xdr:from>
    <xdr:to>
      <xdr:col>17</xdr:col>
      <xdr:colOff>371475</xdr:colOff>
      <xdr:row>32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7A9326-4015-4FEB-8702-BA5AC8789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533400</xdr:colOff>
      <xdr:row>10</xdr:row>
      <xdr:rowOff>138112</xdr:rowOff>
    </xdr:from>
    <xdr:to>
      <xdr:col>21</xdr:col>
      <xdr:colOff>228600</xdr:colOff>
      <xdr:row>25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2321DC-C5C5-2825-1F52-2BB293012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523875</xdr:colOff>
      <xdr:row>13</xdr:row>
      <xdr:rowOff>85725</xdr:rowOff>
    </xdr:from>
    <xdr:to>
      <xdr:col>13</xdr:col>
      <xdr:colOff>219075</xdr:colOff>
      <xdr:row>27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F072BD-FDCE-461D-9E05-B023CE961F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290512</xdr:colOff>
      <xdr:row>11</xdr:row>
      <xdr:rowOff>90487</xdr:rowOff>
    </xdr:from>
    <xdr:to>
      <xdr:col>15</xdr:col>
      <xdr:colOff>595312</xdr:colOff>
      <xdr:row>25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730132-83A8-0349-2001-381DA03942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0.39271</cdr:x>
      <cdr:y>0.42535</cdr:y>
    </cdr:from>
    <cdr:to>
      <cdr:x>0.49688</cdr:x>
      <cdr:y>0.50868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17B1606-61AF-3B64-6F48-1A3559799956}"/>
            </a:ext>
          </a:extLst>
        </cdr:cNvPr>
        <cdr:cNvSpPr txBox="1"/>
      </cdr:nvSpPr>
      <cdr:spPr>
        <a:xfrm xmlns:a="http://schemas.openxmlformats.org/drawingml/2006/main">
          <a:off x="1795463" y="1166813"/>
          <a:ext cx="4762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A</a:t>
          </a:r>
          <a:endParaRPr lang="en-GB" sz="1100"/>
        </a:p>
      </cdr:txBody>
    </cdr:sp>
  </cdr:relSizeAnchor>
  <cdr:relSizeAnchor xmlns:cdr="http://schemas.openxmlformats.org/drawingml/2006/chartDrawing">
    <cdr:from>
      <cdr:x>0.46979</cdr:x>
      <cdr:y>0.63368</cdr:y>
    </cdr:from>
    <cdr:to>
      <cdr:x>0.61146</cdr:x>
      <cdr:y>0.74826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4EA2917-7821-7DB0-5B37-C214E9AC829C}"/>
            </a:ext>
          </a:extLst>
        </cdr:cNvPr>
        <cdr:cNvSpPr txBox="1"/>
      </cdr:nvSpPr>
      <cdr:spPr>
        <a:xfrm xmlns:a="http://schemas.openxmlformats.org/drawingml/2006/main">
          <a:off x="2147888" y="1738313"/>
          <a:ext cx="647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B</a:t>
          </a:r>
          <a:endParaRPr lang="en-GB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90487</xdr:rowOff>
    </xdr:from>
    <xdr:to>
      <xdr:col>18</xdr:col>
      <xdr:colOff>228600</xdr:colOff>
      <xdr:row>25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594923-BAC0-2AAD-DFF9-56977353B6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147637</xdr:colOff>
      <xdr:row>11</xdr:row>
      <xdr:rowOff>90487</xdr:rowOff>
    </xdr:from>
    <xdr:to>
      <xdr:col>15</xdr:col>
      <xdr:colOff>452437</xdr:colOff>
      <xdr:row>25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C8C02F-F263-6448-3660-8B8B9454CC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333375</xdr:colOff>
      <xdr:row>3</xdr:row>
      <xdr:rowOff>104775</xdr:rowOff>
    </xdr:from>
    <xdr:to>
      <xdr:col>41</xdr:col>
      <xdr:colOff>564219</xdr:colOff>
      <xdr:row>45</xdr:row>
      <xdr:rowOff>153523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D928C6-2D36-FC7D-A994-D73E4FFE5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8850" y="676275"/>
          <a:ext cx="16080444" cy="8049748"/>
        </a:xfrm>
        <a:prstGeom prst="rect">
          <a:avLst/>
        </a:prstGeom>
      </xdr:spPr>
    </xdr:pic>
    <xdr:clientData/>
  </xdr:twoCellAnchor>
  <xdr:twoCellAnchor>
    <xdr:from>
      <xdr:col>8</xdr:col>
      <xdr:colOff>590550</xdr:colOff>
      <xdr:row>9</xdr:row>
      <xdr:rowOff>90487</xdr:rowOff>
    </xdr:from>
    <xdr:to>
      <xdr:col>16</xdr:col>
      <xdr:colOff>285750</xdr:colOff>
      <xdr:row>23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BADEB7-E867-10E8-3BBE-ADE34612A0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461962</xdr:colOff>
      <xdr:row>17</xdr:row>
      <xdr:rowOff>138112</xdr:rowOff>
    </xdr:from>
    <xdr:to>
      <xdr:col>8</xdr:col>
      <xdr:colOff>519112</xdr:colOff>
      <xdr:row>32</xdr:row>
      <xdr:rowOff>23812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6C49D1-49D7-7866-9273-D77299D661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295274</xdr:colOff>
      <xdr:row>22</xdr:row>
      <xdr:rowOff>66675</xdr:rowOff>
    </xdr:from>
    <xdr:to>
      <xdr:col>16</xdr:col>
      <xdr:colOff>514349</xdr:colOff>
      <xdr:row>42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3F1E3C-9486-F949-8027-0A92C5D93F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71437</xdr:colOff>
      <xdr:row>56</xdr:row>
      <xdr:rowOff>23812</xdr:rowOff>
    </xdr:from>
    <xdr:to>
      <xdr:col>13</xdr:col>
      <xdr:colOff>376237</xdr:colOff>
      <xdr:row>70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16354C-5533-25B9-E14D-387F127D8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219075</xdr:colOff>
      <xdr:row>45</xdr:row>
      <xdr:rowOff>95250</xdr:rowOff>
    </xdr:from>
    <xdr:to>
      <xdr:col>21</xdr:col>
      <xdr:colOff>523875</xdr:colOff>
      <xdr:row>59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AC773B-BC9E-455D-A37B-0278A57A6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395286</xdr:colOff>
      <xdr:row>10</xdr:row>
      <xdr:rowOff>195262</xdr:rowOff>
    </xdr:from>
    <xdr:to>
      <xdr:col>17</xdr:col>
      <xdr:colOff>104774</xdr:colOff>
      <xdr:row>25</xdr:row>
      <xdr:rowOff>14287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20CB6B-C20A-B46B-1DE8-96B0B5BA4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985BC92-82F7-4EB4-871E-E6CD2AAC8535}" autoFormatId="16" applyNumberFormats="0" applyBorderFormats="0" applyFontFormats="0" applyPatternFormats="0" applyAlignmentFormats="0" applyWidthHeightFormats="0">
  <queryTableRefresh nextId="9">
    <queryTableFields count="8">
      <queryTableField id="1" name="LOCATION" tableColumnId="1"/>
      <queryTableField id="2" name="INDICATOR" tableColumnId="2"/>
      <queryTableField id="3" name="SUBJECT" tableColumnId="3"/>
      <queryTableField id="4" name="MEASURE" tableColumnId="4"/>
      <queryTableField id="5" name="FREQUENCY" tableColumnId="5"/>
      <queryTableField id="6" name="TIME" tableColumnId="6"/>
      <queryTableField id="7" name="Value" tableColumnId="7"/>
      <queryTableField id="8" name="Flag Codes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C26577-B642-4B3D-A4EE-712FEDC5F06E}" name="DP_LIVE_02122023102949606" displayName="DP_LIVE_02122023102949606" ref="A1:H61" tableType="queryTable" totalsRowShown="0">
  <autoFilter ref="A1:H61" xr:uid="{E1C26577-B642-4B3D-A4EE-712FEDC5F06E}"/>
  <tableColumns count="8">
    <tableColumn id="1" xr3:uid="{201C4B57-92B7-4B42-A6C6-C223DA50AD51}" uniqueName="1" name="LOCATION" queryTableFieldId="1" dataDxfId="27"/>
    <tableColumn id="2" xr3:uid="{F3E0F0C8-BEA7-449A-A1E9-1634B4826466}" uniqueName="2" name="INDICATOR" queryTableFieldId="2" dataDxfId="26"/>
    <tableColumn id="3" xr3:uid="{BA0866FE-4140-4CCA-BCB0-494F53B63141}" uniqueName="3" name="SUBJECT" queryTableFieldId="3" dataDxfId="25"/>
    <tableColumn id="4" xr3:uid="{7B0FB38B-E156-4CAA-A89C-D57236848194}" uniqueName="4" name="MEASURE" queryTableFieldId="4" dataDxfId="24"/>
    <tableColumn id="5" xr3:uid="{624274F0-2552-4262-98A1-FD42F44EADD0}" uniqueName="5" name="FREQUENCY" queryTableFieldId="5" dataDxfId="23"/>
    <tableColumn id="6" xr3:uid="{9959F808-55E9-4349-BB8B-0DC2E27C2DC6}" uniqueName="6" name="TIME" queryTableFieldId="6"/>
    <tableColumn id="7" xr3:uid="{61896DD1-64CC-40BF-A7A4-74FECB6DDB84}" uniqueName="7" name="Value" queryTableFieldId="7" dataDxfId="22"/>
    <tableColumn id="8" xr3:uid="{791C6568-29DC-4A33-973D-E236806493AA}" uniqueName="8" name="Flag Codes" queryTableFieldId="8" dataDxfId="21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132F843-DBD1-4011-BC58-C3A66C9A257F}" name="Table4" displayName="Table4" ref="A1:V6" totalsRowShown="0">
  <autoFilter ref="A1:V6" xr:uid="{6132F843-DBD1-4011-BC58-C3A66C9A257F}"/>
  <tableColumns count="22">
    <tableColumn id="1" xr3:uid="{AFB03A65-B116-4E4E-B4D6-1EF1DC1B6C51}" name="Column1"/>
    <tableColumn id="2" xr3:uid="{0CA15C96-44C4-4D30-ADF4-CF9A0A67773B}" name="2003" dataDxfId="20"/>
    <tableColumn id="3" xr3:uid="{266BE9AC-2565-4643-9CE1-E8ECC647767D}" name="2004" dataDxfId="19"/>
    <tableColumn id="4" xr3:uid="{95674043-7C10-408E-B323-A407D01FC569}" name="2005" dataDxfId="18"/>
    <tableColumn id="5" xr3:uid="{9FDD9AAE-845E-4458-AD5C-969DA21E1118}" name="2006" dataDxfId="17"/>
    <tableColumn id="6" xr3:uid="{B321B798-6EA4-4667-942B-AC35EEB180FD}" name="2007" dataDxfId="16"/>
    <tableColumn id="7" xr3:uid="{D5BE350C-F3EB-48D1-9CA5-50F591D01222}" name="2008" dataDxfId="15"/>
    <tableColumn id="8" xr3:uid="{36288F30-50A0-447D-A7D4-9E1D0581344F}" name="2009" dataDxfId="14"/>
    <tableColumn id="9" xr3:uid="{32F00F74-59C1-41EA-94F8-C26315232A11}" name="2010" dataDxfId="13"/>
    <tableColumn id="10" xr3:uid="{0D7BBC3D-3D15-42BA-BB28-DB5BE916CF09}" name="2011" dataDxfId="12"/>
    <tableColumn id="11" xr3:uid="{AB21EB14-1D5F-40A2-A057-677E91E0B0C6}" name="2012" dataDxfId="11"/>
    <tableColumn id="12" xr3:uid="{78D46F0F-99D1-4B33-80F2-EEF679150162}" name="2013" dataDxfId="10"/>
    <tableColumn id="13" xr3:uid="{ADF58E59-D634-42C5-8265-A624E5F023A3}" name="2014" dataDxfId="9"/>
    <tableColumn id="14" xr3:uid="{98D38B54-E501-4A70-A73E-321BFDB4EF1F}" name="2015" dataDxfId="8"/>
    <tableColumn id="15" xr3:uid="{1E1736D8-5744-4A17-8CED-8211493A633C}" name="2016" dataDxfId="7"/>
    <tableColumn id="16" xr3:uid="{756E6FB0-D10B-4EF3-91DB-760A1CEDF115}" name="2017" dataDxfId="6"/>
    <tableColumn id="17" xr3:uid="{68FC16D3-9609-4783-8CAB-5D47BDE430E3}" name="2018" dataDxfId="5"/>
    <tableColumn id="18" xr3:uid="{FB994AB4-F949-4F89-AD96-8B392546A949}" name="2019" dataDxfId="4"/>
    <tableColumn id="19" xr3:uid="{3974D6E5-ED19-4B0A-9C97-7E6D740A5762}" name="2020" dataDxfId="3"/>
    <tableColumn id="20" xr3:uid="{811C37CB-D411-404A-B506-19C919365A60}" name="2021" dataDxfId="2"/>
    <tableColumn id="21" xr3:uid="{3482721B-EFCA-4066-8BD9-B125EC8B7535}" name="2022" dataDxfId="1"/>
    <tableColumn id="22" xr3:uid="{8F784837-D204-4FEF-9BFC-E4011C4891D5}" name="Column2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workbookViewId="0">
      <selection activeCell="Z16" sqref="Z16"/>
    </sheetView>
  </sheetViews>
  <sheetFormatPr defaultRowHeight="15" x14ac:dyDescent="0.25"/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>
        <v>18246</v>
      </c>
      <c r="H1" t="s">
        <v>6</v>
      </c>
    </row>
    <row r="2" spans="1:8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>
        <v>2003</v>
      </c>
      <c r="G2">
        <v>19524.39962</v>
      </c>
      <c r="H2" s="2">
        <v>7.0000000000000007E-2</v>
      </c>
    </row>
    <row r="3" spans="1:8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>
        <v>2004</v>
      </c>
      <c r="G3">
        <v>20912.054680000001</v>
      </c>
      <c r="H3" s="2">
        <v>7.0000000000000007E-2</v>
      </c>
    </row>
    <row r="4" spans="1:8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>
        <v>2005</v>
      </c>
      <c r="G4">
        <v>22045.998879999999</v>
      </c>
      <c r="H4" s="2">
        <v>0.05</v>
      </c>
    </row>
    <row r="5" spans="1:8" x14ac:dyDescent="0.25">
      <c r="A5" t="s">
        <v>7</v>
      </c>
      <c r="B5" t="s">
        <v>8</v>
      </c>
      <c r="C5" t="s">
        <v>9</v>
      </c>
      <c r="D5" t="s">
        <v>10</v>
      </c>
      <c r="E5" t="s">
        <v>11</v>
      </c>
      <c r="F5">
        <v>2006</v>
      </c>
      <c r="G5">
        <v>23857.518260000001</v>
      </c>
      <c r="H5" s="2">
        <v>0.08</v>
      </c>
    </row>
    <row r="6" spans="1:8" x14ac:dyDescent="0.25">
      <c r="A6" t="s">
        <v>7</v>
      </c>
      <c r="B6" t="s">
        <v>8</v>
      </c>
      <c r="C6" t="s">
        <v>9</v>
      </c>
      <c r="D6" t="s">
        <v>10</v>
      </c>
      <c r="E6" t="s">
        <v>11</v>
      </c>
      <c r="F6">
        <v>2007</v>
      </c>
      <c r="G6">
        <v>26224.942169999998</v>
      </c>
      <c r="H6" s="2">
        <v>0.09</v>
      </c>
    </row>
    <row r="7" spans="1:8" x14ac:dyDescent="0.25">
      <c r="A7" t="s">
        <v>7</v>
      </c>
      <c r="B7" t="s">
        <v>8</v>
      </c>
      <c r="C7" t="s">
        <v>9</v>
      </c>
      <c r="D7" t="s">
        <v>10</v>
      </c>
      <c r="E7" t="s">
        <v>11</v>
      </c>
      <c r="F7">
        <v>2008</v>
      </c>
      <c r="G7">
        <v>27853.549900000002</v>
      </c>
      <c r="H7" s="2">
        <v>0.06</v>
      </c>
    </row>
    <row r="8" spans="1:8" x14ac:dyDescent="0.25">
      <c r="A8" t="s">
        <v>7</v>
      </c>
      <c r="B8" t="s">
        <v>8</v>
      </c>
      <c r="C8" t="s">
        <v>9</v>
      </c>
      <c r="D8" t="s">
        <v>10</v>
      </c>
      <c r="E8" t="s">
        <v>11</v>
      </c>
      <c r="F8">
        <v>2009</v>
      </c>
      <c r="G8">
        <v>27635.956470000001</v>
      </c>
      <c r="H8" s="2">
        <v>-0.01</v>
      </c>
    </row>
    <row r="9" spans="1:8" x14ac:dyDescent="0.25">
      <c r="A9" t="s">
        <v>7</v>
      </c>
      <c r="B9" t="s">
        <v>8</v>
      </c>
      <c r="C9" t="s">
        <v>9</v>
      </c>
      <c r="D9" t="s">
        <v>10</v>
      </c>
      <c r="E9" t="s">
        <v>11</v>
      </c>
      <c r="F9">
        <v>2010</v>
      </c>
      <c r="G9">
        <v>27766.983550000001</v>
      </c>
      <c r="H9" s="2">
        <v>0</v>
      </c>
    </row>
    <row r="10" spans="1:8" x14ac:dyDescent="0.25">
      <c r="A10" t="s">
        <v>7</v>
      </c>
      <c r="B10" t="s">
        <v>8</v>
      </c>
      <c r="C10" t="s">
        <v>9</v>
      </c>
      <c r="D10" t="s">
        <v>10</v>
      </c>
      <c r="E10" t="s">
        <v>11</v>
      </c>
      <c r="F10">
        <v>2011</v>
      </c>
      <c r="G10">
        <v>28999.75476</v>
      </c>
      <c r="H10" s="2">
        <v>0.04</v>
      </c>
    </row>
    <row r="11" spans="1:8" x14ac:dyDescent="0.25">
      <c r="A11" t="s">
        <v>7</v>
      </c>
      <c r="B11" t="s">
        <v>8</v>
      </c>
      <c r="C11" t="s">
        <v>9</v>
      </c>
      <c r="D11" t="s">
        <v>10</v>
      </c>
      <c r="E11" t="s">
        <v>11</v>
      </c>
      <c r="F11">
        <v>2012</v>
      </c>
      <c r="G11">
        <v>29258.904849999999</v>
      </c>
      <c r="H11" s="2">
        <v>0.01</v>
      </c>
    </row>
    <row r="12" spans="1:8" x14ac:dyDescent="0.25">
      <c r="A12" t="s">
        <v>7</v>
      </c>
      <c r="B12" t="s">
        <v>8</v>
      </c>
      <c r="C12" t="s">
        <v>9</v>
      </c>
      <c r="D12" t="s">
        <v>10</v>
      </c>
      <c r="E12" t="s">
        <v>11</v>
      </c>
      <c r="F12">
        <v>2013</v>
      </c>
      <c r="G12">
        <v>30828.526409999999</v>
      </c>
      <c r="H12" s="2">
        <v>0.05</v>
      </c>
    </row>
    <row r="13" spans="1:8" x14ac:dyDescent="0.25">
      <c r="A13" t="s">
        <v>7</v>
      </c>
      <c r="B13" t="s">
        <v>8</v>
      </c>
      <c r="C13" t="s">
        <v>9</v>
      </c>
      <c r="D13" t="s">
        <v>10</v>
      </c>
      <c r="E13" t="s">
        <v>11</v>
      </c>
      <c r="F13">
        <v>2014</v>
      </c>
      <c r="G13">
        <v>32504.21758</v>
      </c>
      <c r="H13" s="2">
        <v>0.05</v>
      </c>
    </row>
    <row r="14" spans="1:8" x14ac:dyDescent="0.25">
      <c r="A14" t="s">
        <v>7</v>
      </c>
      <c r="B14" t="s">
        <v>8</v>
      </c>
      <c r="C14" t="s">
        <v>9</v>
      </c>
      <c r="D14" t="s">
        <v>10</v>
      </c>
      <c r="E14" t="s">
        <v>11</v>
      </c>
      <c r="F14">
        <v>2015</v>
      </c>
      <c r="G14">
        <v>33909.309240000002</v>
      </c>
      <c r="H14" s="2">
        <v>0.04</v>
      </c>
    </row>
    <row r="15" spans="1:8" x14ac:dyDescent="0.25">
      <c r="A15" t="s">
        <v>7</v>
      </c>
      <c r="B15" t="s">
        <v>8</v>
      </c>
      <c r="C15" t="s">
        <v>9</v>
      </c>
      <c r="D15" t="s">
        <v>10</v>
      </c>
      <c r="E15" t="s">
        <v>11</v>
      </c>
      <c r="F15">
        <v>2016</v>
      </c>
      <c r="G15">
        <v>36101.285600000003</v>
      </c>
      <c r="H15" s="2">
        <v>0.06</v>
      </c>
    </row>
    <row r="16" spans="1:8" x14ac:dyDescent="0.25">
      <c r="A16" t="s">
        <v>7</v>
      </c>
      <c r="B16" t="s">
        <v>8</v>
      </c>
      <c r="C16" t="s">
        <v>9</v>
      </c>
      <c r="D16" t="s">
        <v>10</v>
      </c>
      <c r="E16" t="s">
        <v>11</v>
      </c>
      <c r="F16">
        <v>2017</v>
      </c>
      <c r="G16">
        <v>38842.896269999997</v>
      </c>
      <c r="H16" s="2">
        <v>7.0000000000000007E-2</v>
      </c>
    </row>
    <row r="17" spans="1:8" x14ac:dyDescent="0.25">
      <c r="A17" t="s">
        <v>7</v>
      </c>
      <c r="B17" t="s">
        <v>8</v>
      </c>
      <c r="C17" t="s">
        <v>9</v>
      </c>
      <c r="D17" t="s">
        <v>10</v>
      </c>
      <c r="E17" t="s">
        <v>11</v>
      </c>
      <c r="F17">
        <v>2018</v>
      </c>
      <c r="G17">
        <v>41157.370410000003</v>
      </c>
      <c r="H17" s="2">
        <v>0.06</v>
      </c>
    </row>
    <row r="18" spans="1:8" x14ac:dyDescent="0.25">
      <c r="A18" t="s">
        <v>7</v>
      </c>
      <c r="B18" t="s">
        <v>8</v>
      </c>
      <c r="C18" t="s">
        <v>9</v>
      </c>
      <c r="D18" t="s">
        <v>10</v>
      </c>
      <c r="E18" t="s">
        <v>11</v>
      </c>
      <c r="F18">
        <v>2019</v>
      </c>
      <c r="G18">
        <v>44223.295749999997</v>
      </c>
      <c r="H18" s="2">
        <v>7.0000000000000007E-2</v>
      </c>
    </row>
    <row r="19" spans="1:8" x14ac:dyDescent="0.25">
      <c r="A19" t="s">
        <v>7</v>
      </c>
      <c r="B19" t="s">
        <v>8</v>
      </c>
      <c r="C19" t="s">
        <v>9</v>
      </c>
      <c r="D19" t="s">
        <v>10</v>
      </c>
      <c r="E19" t="s">
        <v>11</v>
      </c>
      <c r="F19">
        <v>2020</v>
      </c>
      <c r="G19">
        <v>42817.8675</v>
      </c>
      <c r="H19" s="2">
        <v>-0.03</v>
      </c>
    </row>
    <row r="20" spans="1:8" x14ac:dyDescent="0.25">
      <c r="A20" t="s">
        <v>7</v>
      </c>
      <c r="B20" t="s">
        <v>8</v>
      </c>
      <c r="C20" t="s">
        <v>9</v>
      </c>
      <c r="D20" t="s">
        <v>10</v>
      </c>
      <c r="E20" t="s">
        <v>11</v>
      </c>
      <c r="F20">
        <v>2021</v>
      </c>
      <c r="G20">
        <v>44813.002630000003</v>
      </c>
      <c r="H20" s="2">
        <v>0.04</v>
      </c>
    </row>
    <row r="21" spans="1:8" x14ac:dyDescent="0.25">
      <c r="A21" t="s">
        <v>7</v>
      </c>
      <c r="B21" t="s">
        <v>8</v>
      </c>
      <c r="C21" t="s">
        <v>9</v>
      </c>
      <c r="D21" t="s">
        <v>10</v>
      </c>
      <c r="E21" t="s">
        <v>11</v>
      </c>
      <c r="F21">
        <v>2022</v>
      </c>
      <c r="G21">
        <v>49122.317089999997</v>
      </c>
      <c r="H21" s="2">
        <v>0.09</v>
      </c>
    </row>
    <row r="22" spans="1:8" x14ac:dyDescent="0.25">
      <c r="G22">
        <v>29504</v>
      </c>
    </row>
    <row r="23" spans="1:8" x14ac:dyDescent="0.25">
      <c r="A23" t="s">
        <v>12</v>
      </c>
      <c r="B23" t="s">
        <v>8</v>
      </c>
      <c r="C23" t="s">
        <v>9</v>
      </c>
      <c r="D23" t="s">
        <v>10</v>
      </c>
      <c r="E23" t="s">
        <v>11</v>
      </c>
      <c r="F23">
        <v>2003</v>
      </c>
      <c r="G23">
        <v>30270.992249999999</v>
      </c>
      <c r="H23" s="2">
        <v>0.03</v>
      </c>
    </row>
    <row r="24" spans="1:8" x14ac:dyDescent="0.25">
      <c r="A24" t="s">
        <v>12</v>
      </c>
      <c r="B24" t="s">
        <v>8</v>
      </c>
      <c r="C24" t="s">
        <v>9</v>
      </c>
      <c r="D24" t="s">
        <v>10</v>
      </c>
      <c r="E24" t="s">
        <v>11</v>
      </c>
      <c r="F24">
        <v>2004</v>
      </c>
      <c r="G24">
        <v>31741.87573</v>
      </c>
      <c r="H24" s="2">
        <v>0.05</v>
      </c>
    </row>
    <row r="25" spans="1:8" x14ac:dyDescent="0.25">
      <c r="A25" t="s">
        <v>12</v>
      </c>
      <c r="B25" t="s">
        <v>8</v>
      </c>
      <c r="C25" t="s">
        <v>9</v>
      </c>
      <c r="D25" t="s">
        <v>10</v>
      </c>
      <c r="E25" t="s">
        <v>11</v>
      </c>
      <c r="F25">
        <v>2005</v>
      </c>
      <c r="G25">
        <v>32236.740989999998</v>
      </c>
      <c r="H25" s="2">
        <v>0.02</v>
      </c>
    </row>
    <row r="26" spans="1:8" x14ac:dyDescent="0.25">
      <c r="A26" t="s">
        <v>12</v>
      </c>
      <c r="B26" t="s">
        <v>8</v>
      </c>
      <c r="C26" t="s">
        <v>9</v>
      </c>
      <c r="D26" t="s">
        <v>10</v>
      </c>
      <c r="E26" t="s">
        <v>11</v>
      </c>
      <c r="F26">
        <v>2006</v>
      </c>
      <c r="G26">
        <v>34664.54191</v>
      </c>
      <c r="H26" s="2">
        <v>7.0000000000000007E-2</v>
      </c>
    </row>
    <row r="27" spans="1:8" x14ac:dyDescent="0.25">
      <c r="A27" t="s">
        <v>12</v>
      </c>
      <c r="B27" t="s">
        <v>8</v>
      </c>
      <c r="C27" t="s">
        <v>9</v>
      </c>
      <c r="D27" t="s">
        <v>10</v>
      </c>
      <c r="E27" t="s">
        <v>11</v>
      </c>
      <c r="F27">
        <v>2007</v>
      </c>
      <c r="G27">
        <v>36863.11335</v>
      </c>
      <c r="H27" s="2">
        <v>0.06</v>
      </c>
    </row>
    <row r="28" spans="1:8" x14ac:dyDescent="0.25">
      <c r="A28" t="s">
        <v>12</v>
      </c>
      <c r="B28" t="s">
        <v>8</v>
      </c>
      <c r="C28" t="s">
        <v>9</v>
      </c>
      <c r="D28" t="s">
        <v>10</v>
      </c>
      <c r="E28" t="s">
        <v>11</v>
      </c>
      <c r="F28">
        <v>2008</v>
      </c>
      <c r="G28">
        <v>38432.448210000002</v>
      </c>
      <c r="H28" s="2">
        <v>0.04</v>
      </c>
    </row>
    <row r="29" spans="1:8" x14ac:dyDescent="0.25">
      <c r="A29" t="s">
        <v>12</v>
      </c>
      <c r="B29" t="s">
        <v>8</v>
      </c>
      <c r="C29" t="s">
        <v>9</v>
      </c>
      <c r="D29" t="s">
        <v>10</v>
      </c>
      <c r="E29" t="s">
        <v>11</v>
      </c>
      <c r="F29">
        <v>2009</v>
      </c>
      <c r="G29">
        <v>37465.456319999998</v>
      </c>
      <c r="H29" s="2">
        <v>-0.03</v>
      </c>
    </row>
    <row r="30" spans="1:8" x14ac:dyDescent="0.25">
      <c r="A30" t="s">
        <v>12</v>
      </c>
      <c r="B30" t="s">
        <v>8</v>
      </c>
      <c r="C30" t="s">
        <v>9</v>
      </c>
      <c r="D30" t="s">
        <v>10</v>
      </c>
      <c r="E30" t="s">
        <v>11</v>
      </c>
      <c r="F30">
        <v>2010</v>
      </c>
      <c r="G30">
        <v>39675.002379999998</v>
      </c>
      <c r="H30" s="2">
        <v>0.06</v>
      </c>
    </row>
    <row r="31" spans="1:8" x14ac:dyDescent="0.25">
      <c r="A31" t="s">
        <v>12</v>
      </c>
      <c r="B31" t="s">
        <v>8</v>
      </c>
      <c r="C31" t="s">
        <v>9</v>
      </c>
      <c r="D31" t="s">
        <v>10</v>
      </c>
      <c r="E31" t="s">
        <v>11</v>
      </c>
      <c r="F31">
        <v>2011</v>
      </c>
      <c r="G31">
        <v>42541.513129999999</v>
      </c>
      <c r="H31" s="2">
        <v>7.0000000000000007E-2</v>
      </c>
    </row>
    <row r="32" spans="1:8" x14ac:dyDescent="0.25">
      <c r="A32" t="s">
        <v>12</v>
      </c>
      <c r="B32" t="s">
        <v>8</v>
      </c>
      <c r="C32" t="s">
        <v>9</v>
      </c>
      <c r="D32" t="s">
        <v>10</v>
      </c>
      <c r="E32" t="s">
        <v>11</v>
      </c>
      <c r="F32">
        <v>2012</v>
      </c>
      <c r="G32">
        <v>43359.54105</v>
      </c>
      <c r="H32" s="2">
        <v>0.02</v>
      </c>
    </row>
    <row r="33" spans="1:8" x14ac:dyDescent="0.25">
      <c r="A33" t="s">
        <v>12</v>
      </c>
      <c r="B33" t="s">
        <v>8</v>
      </c>
      <c r="C33" t="s">
        <v>9</v>
      </c>
      <c r="D33" t="s">
        <v>10</v>
      </c>
      <c r="E33" t="s">
        <v>11</v>
      </c>
      <c r="F33">
        <v>2013</v>
      </c>
      <c r="G33">
        <v>44993.667840000002</v>
      </c>
      <c r="H33" s="2">
        <v>0.04</v>
      </c>
    </row>
    <row r="34" spans="1:8" x14ac:dyDescent="0.25">
      <c r="A34" t="s">
        <v>12</v>
      </c>
      <c r="B34" t="s">
        <v>8</v>
      </c>
      <c r="C34" t="s">
        <v>9</v>
      </c>
      <c r="D34" t="s">
        <v>10</v>
      </c>
      <c r="E34" t="s">
        <v>11</v>
      </c>
      <c r="F34">
        <v>2014</v>
      </c>
      <c r="G34">
        <v>47011.280400000003</v>
      </c>
      <c r="H34" s="2">
        <v>0.04</v>
      </c>
    </row>
    <row r="35" spans="1:8" x14ac:dyDescent="0.25">
      <c r="A35" t="s">
        <v>12</v>
      </c>
      <c r="B35" t="s">
        <v>8</v>
      </c>
      <c r="C35" t="s">
        <v>9</v>
      </c>
      <c r="D35" t="s">
        <v>10</v>
      </c>
      <c r="E35" t="s">
        <v>11</v>
      </c>
      <c r="F35">
        <v>2015</v>
      </c>
      <c r="G35">
        <v>47609.557159999997</v>
      </c>
      <c r="H35" s="2">
        <v>0.01</v>
      </c>
    </row>
    <row r="36" spans="1:8" x14ac:dyDescent="0.25">
      <c r="A36" t="s">
        <v>12</v>
      </c>
      <c r="B36" t="s">
        <v>8</v>
      </c>
      <c r="C36" t="s">
        <v>9</v>
      </c>
      <c r="D36" t="s">
        <v>10</v>
      </c>
      <c r="E36" t="s">
        <v>11</v>
      </c>
      <c r="F36">
        <v>2016</v>
      </c>
      <c r="G36">
        <v>50579.483719999997</v>
      </c>
      <c r="H36" s="2">
        <v>0.06</v>
      </c>
    </row>
    <row r="37" spans="1:8" x14ac:dyDescent="0.25">
      <c r="A37" t="s">
        <v>12</v>
      </c>
      <c r="B37" t="s">
        <v>8</v>
      </c>
      <c r="C37" t="s">
        <v>9</v>
      </c>
      <c r="D37" t="s">
        <v>10</v>
      </c>
      <c r="E37" t="s">
        <v>11</v>
      </c>
      <c r="F37">
        <v>2017</v>
      </c>
      <c r="G37">
        <v>53071.478369999997</v>
      </c>
      <c r="H37" s="2">
        <v>0.05</v>
      </c>
    </row>
    <row r="38" spans="1:8" x14ac:dyDescent="0.25">
      <c r="A38" t="s">
        <v>12</v>
      </c>
      <c r="B38" t="s">
        <v>8</v>
      </c>
      <c r="C38" t="s">
        <v>9</v>
      </c>
      <c r="D38" t="s">
        <v>10</v>
      </c>
      <c r="E38" t="s">
        <v>11</v>
      </c>
      <c r="F38">
        <v>2018</v>
      </c>
      <c r="G38">
        <v>55195.722049999997</v>
      </c>
      <c r="H38" s="2">
        <v>0.04</v>
      </c>
    </row>
    <row r="39" spans="1:8" x14ac:dyDescent="0.25">
      <c r="A39" t="s">
        <v>12</v>
      </c>
      <c r="B39" t="s">
        <v>8</v>
      </c>
      <c r="C39" t="s">
        <v>9</v>
      </c>
      <c r="D39" t="s">
        <v>10</v>
      </c>
      <c r="E39" t="s">
        <v>11</v>
      </c>
      <c r="F39">
        <v>2019</v>
      </c>
      <c r="G39">
        <v>57411.520689999998</v>
      </c>
      <c r="H39" s="2">
        <v>0.04</v>
      </c>
    </row>
    <row r="40" spans="1:8" x14ac:dyDescent="0.25">
      <c r="A40" t="s">
        <v>12</v>
      </c>
      <c r="B40" t="s">
        <v>8</v>
      </c>
      <c r="C40" t="s">
        <v>9</v>
      </c>
      <c r="D40" t="s">
        <v>10</v>
      </c>
      <c r="E40" t="s">
        <v>11</v>
      </c>
      <c r="F40">
        <v>2020</v>
      </c>
      <c r="G40">
        <v>56454.181109999998</v>
      </c>
      <c r="H40" s="2">
        <v>-0.02</v>
      </c>
    </row>
    <row r="41" spans="1:8" x14ac:dyDescent="0.25">
      <c r="A41" t="s">
        <v>12</v>
      </c>
      <c r="B41" t="s">
        <v>8</v>
      </c>
      <c r="C41" t="s">
        <v>9</v>
      </c>
      <c r="D41" t="s">
        <v>10</v>
      </c>
      <c r="E41" t="s">
        <v>11</v>
      </c>
      <c r="F41">
        <v>2021</v>
      </c>
      <c r="G41">
        <v>59055.316879999998</v>
      </c>
      <c r="H41" s="2">
        <v>0.04</v>
      </c>
    </row>
    <row r="42" spans="1:8" x14ac:dyDescent="0.25">
      <c r="A42" t="s">
        <v>12</v>
      </c>
      <c r="B42" t="s">
        <v>8</v>
      </c>
      <c r="C42" t="s">
        <v>9</v>
      </c>
      <c r="D42" t="s">
        <v>10</v>
      </c>
      <c r="E42" t="s">
        <v>11</v>
      </c>
      <c r="F42">
        <v>2022</v>
      </c>
      <c r="G42">
        <v>63521.899279999998</v>
      </c>
      <c r="H42" s="2">
        <v>7.0000000000000007E-2</v>
      </c>
    </row>
    <row r="43" spans="1:8" x14ac:dyDescent="0.25">
      <c r="G43">
        <v>26233</v>
      </c>
    </row>
    <row r="44" spans="1:8" x14ac:dyDescent="0.25">
      <c r="A44" t="s">
        <v>13</v>
      </c>
      <c r="B44" t="s">
        <v>8</v>
      </c>
      <c r="C44" t="s">
        <v>9</v>
      </c>
      <c r="D44" t="s">
        <v>10</v>
      </c>
      <c r="E44" t="s">
        <v>11</v>
      </c>
      <c r="F44">
        <v>2003</v>
      </c>
      <c r="G44">
        <v>27023.766039999999</v>
      </c>
      <c r="H44" s="2">
        <v>0.03</v>
      </c>
    </row>
    <row r="45" spans="1:8" x14ac:dyDescent="0.25">
      <c r="A45" t="s">
        <v>13</v>
      </c>
      <c r="B45" t="s">
        <v>8</v>
      </c>
      <c r="C45" t="s">
        <v>9</v>
      </c>
      <c r="D45" t="s">
        <v>10</v>
      </c>
      <c r="E45" t="s">
        <v>11</v>
      </c>
      <c r="F45">
        <v>2004</v>
      </c>
      <c r="G45">
        <v>28467.98026</v>
      </c>
      <c r="H45" s="2">
        <v>0.05</v>
      </c>
    </row>
    <row r="46" spans="1:8" x14ac:dyDescent="0.25">
      <c r="A46" t="s">
        <v>13</v>
      </c>
      <c r="B46" t="s">
        <v>8</v>
      </c>
      <c r="C46" t="s">
        <v>9</v>
      </c>
      <c r="D46" t="s">
        <v>10</v>
      </c>
      <c r="E46" t="s">
        <v>11</v>
      </c>
      <c r="F46">
        <v>2005</v>
      </c>
      <c r="G46">
        <v>29814.03515</v>
      </c>
      <c r="H46" s="2">
        <v>0.05</v>
      </c>
    </row>
    <row r="47" spans="1:8" x14ac:dyDescent="0.25">
      <c r="A47" t="s">
        <v>13</v>
      </c>
      <c r="B47" t="s">
        <v>8</v>
      </c>
      <c r="C47" t="s">
        <v>9</v>
      </c>
      <c r="D47" t="s">
        <v>10</v>
      </c>
      <c r="E47" t="s">
        <v>11</v>
      </c>
      <c r="F47">
        <v>2006</v>
      </c>
      <c r="G47">
        <v>31805.544320000001</v>
      </c>
      <c r="H47" s="2">
        <v>0.06</v>
      </c>
    </row>
    <row r="48" spans="1:8" x14ac:dyDescent="0.25">
      <c r="A48" t="s">
        <v>13</v>
      </c>
      <c r="B48" t="s">
        <v>8</v>
      </c>
      <c r="C48" t="s">
        <v>9</v>
      </c>
      <c r="D48" t="s">
        <v>10</v>
      </c>
      <c r="E48" t="s">
        <v>11</v>
      </c>
      <c r="F48">
        <v>2007</v>
      </c>
      <c r="G48">
        <v>33354.234859999997</v>
      </c>
      <c r="H48" s="2">
        <v>0.05</v>
      </c>
    </row>
    <row r="49" spans="1:8" x14ac:dyDescent="0.25">
      <c r="A49" t="s">
        <v>13</v>
      </c>
      <c r="B49" t="s">
        <v>8</v>
      </c>
      <c r="C49" t="s">
        <v>9</v>
      </c>
      <c r="D49" t="s">
        <v>10</v>
      </c>
      <c r="E49" t="s">
        <v>11</v>
      </c>
      <c r="F49">
        <v>2008</v>
      </c>
      <c r="G49">
        <v>34219.431120000001</v>
      </c>
      <c r="H49" s="2">
        <v>0.03</v>
      </c>
    </row>
    <row r="50" spans="1:8" x14ac:dyDescent="0.25">
      <c r="A50" t="s">
        <v>13</v>
      </c>
      <c r="B50" t="s">
        <v>8</v>
      </c>
      <c r="C50" t="s">
        <v>9</v>
      </c>
      <c r="D50" t="s">
        <v>10</v>
      </c>
      <c r="E50" t="s">
        <v>11</v>
      </c>
      <c r="F50">
        <v>2009</v>
      </c>
      <c r="G50">
        <v>33256.511149999998</v>
      </c>
      <c r="H50" s="2">
        <v>-0.03</v>
      </c>
    </row>
    <row r="51" spans="1:8" x14ac:dyDescent="0.25">
      <c r="A51" t="s">
        <v>13</v>
      </c>
      <c r="B51" t="s">
        <v>8</v>
      </c>
      <c r="C51" t="s">
        <v>9</v>
      </c>
      <c r="D51" t="s">
        <v>10</v>
      </c>
      <c r="E51" t="s">
        <v>11</v>
      </c>
      <c r="F51">
        <v>2010</v>
      </c>
      <c r="G51">
        <v>34559.429989999997</v>
      </c>
      <c r="H51" s="2">
        <v>0.04</v>
      </c>
    </row>
    <row r="52" spans="1:8" x14ac:dyDescent="0.25">
      <c r="A52" t="s">
        <v>13</v>
      </c>
      <c r="B52" t="s">
        <v>8</v>
      </c>
      <c r="C52" t="s">
        <v>9</v>
      </c>
      <c r="D52" t="s">
        <v>10</v>
      </c>
      <c r="E52" t="s">
        <v>11</v>
      </c>
      <c r="F52">
        <v>2011</v>
      </c>
      <c r="G52">
        <v>35935.710529999997</v>
      </c>
      <c r="H52" s="2">
        <v>0.04</v>
      </c>
    </row>
    <row r="53" spans="1:8" x14ac:dyDescent="0.25">
      <c r="A53" t="s">
        <v>13</v>
      </c>
      <c r="B53" t="s">
        <v>8</v>
      </c>
      <c r="C53" t="s">
        <v>9</v>
      </c>
      <c r="D53" t="s">
        <v>10</v>
      </c>
      <c r="E53" t="s">
        <v>11</v>
      </c>
      <c r="F53">
        <v>2012</v>
      </c>
      <c r="G53">
        <v>36893.882339999996</v>
      </c>
      <c r="H53" s="2">
        <v>0.03</v>
      </c>
    </row>
    <row r="54" spans="1:8" x14ac:dyDescent="0.25">
      <c r="A54" t="s">
        <v>13</v>
      </c>
      <c r="B54" t="s">
        <v>8</v>
      </c>
      <c r="C54" t="s">
        <v>9</v>
      </c>
      <c r="D54" t="s">
        <v>10</v>
      </c>
      <c r="E54" t="s">
        <v>11</v>
      </c>
      <c r="F54">
        <v>2013</v>
      </c>
      <c r="G54">
        <v>38230.900370000003</v>
      </c>
      <c r="H54" s="2">
        <v>0.03</v>
      </c>
    </row>
    <row r="55" spans="1:8" x14ac:dyDescent="0.25">
      <c r="A55" t="s">
        <v>13</v>
      </c>
      <c r="B55" t="s">
        <v>8</v>
      </c>
      <c r="C55" t="s">
        <v>9</v>
      </c>
      <c r="D55" t="s">
        <v>10</v>
      </c>
      <c r="E55" t="s">
        <v>11</v>
      </c>
      <c r="F55">
        <v>2014</v>
      </c>
      <c r="G55">
        <v>39332.136169999998</v>
      </c>
      <c r="H55" s="2">
        <v>0.03</v>
      </c>
    </row>
    <row r="56" spans="1:8" x14ac:dyDescent="0.25">
      <c r="A56" t="s">
        <v>13</v>
      </c>
      <c r="B56" t="s">
        <v>8</v>
      </c>
      <c r="C56" t="s">
        <v>9</v>
      </c>
      <c r="D56" t="s">
        <v>10</v>
      </c>
      <c r="E56" t="s">
        <v>11</v>
      </c>
      <c r="F56">
        <v>2015</v>
      </c>
      <c r="G56">
        <v>40451.087330000002</v>
      </c>
      <c r="H56" s="2">
        <v>0.03</v>
      </c>
    </row>
    <row r="57" spans="1:8" x14ac:dyDescent="0.25">
      <c r="A57" t="s">
        <v>13</v>
      </c>
      <c r="B57" t="s">
        <v>8</v>
      </c>
      <c r="C57" t="s">
        <v>9</v>
      </c>
      <c r="D57" t="s">
        <v>10</v>
      </c>
      <c r="E57" t="s">
        <v>11</v>
      </c>
      <c r="F57">
        <v>2016</v>
      </c>
      <c r="G57">
        <v>41910.631650000003</v>
      </c>
      <c r="H57" s="2">
        <v>0.03</v>
      </c>
    </row>
    <row r="58" spans="1:8" x14ac:dyDescent="0.25">
      <c r="A58" t="s">
        <v>13</v>
      </c>
      <c r="B58" t="s">
        <v>8</v>
      </c>
      <c r="C58" t="s">
        <v>9</v>
      </c>
      <c r="D58" t="s">
        <v>10</v>
      </c>
      <c r="E58" t="s">
        <v>11</v>
      </c>
      <c r="F58">
        <v>2017</v>
      </c>
      <c r="G58">
        <v>43513.475619999997</v>
      </c>
      <c r="H58" s="2">
        <v>0.04</v>
      </c>
    </row>
    <row r="59" spans="1:8" x14ac:dyDescent="0.25">
      <c r="A59" t="s">
        <v>13</v>
      </c>
      <c r="B59" t="s">
        <v>8</v>
      </c>
      <c r="C59" t="s">
        <v>9</v>
      </c>
      <c r="D59" t="s">
        <v>10</v>
      </c>
      <c r="E59" t="s">
        <v>11</v>
      </c>
      <c r="F59">
        <v>2018</v>
      </c>
      <c r="G59">
        <v>45192.425239999997</v>
      </c>
      <c r="H59" s="2">
        <v>0.04</v>
      </c>
    </row>
    <row r="60" spans="1:8" x14ac:dyDescent="0.25">
      <c r="A60" t="s">
        <v>13</v>
      </c>
      <c r="B60" t="s">
        <v>8</v>
      </c>
      <c r="C60" t="s">
        <v>9</v>
      </c>
      <c r="D60" t="s">
        <v>10</v>
      </c>
      <c r="E60" t="s">
        <v>11</v>
      </c>
      <c r="F60">
        <v>2019</v>
      </c>
      <c r="G60">
        <v>46663.586069999998</v>
      </c>
      <c r="H60" s="2">
        <v>0.03</v>
      </c>
    </row>
    <row r="61" spans="1:8" x14ac:dyDescent="0.25">
      <c r="A61" t="s">
        <v>13</v>
      </c>
      <c r="B61" t="s">
        <v>8</v>
      </c>
      <c r="C61" t="s">
        <v>9</v>
      </c>
      <c r="D61" t="s">
        <v>10</v>
      </c>
      <c r="E61" t="s">
        <v>11</v>
      </c>
      <c r="F61">
        <v>2020</v>
      </c>
      <c r="G61">
        <v>45378.713389999997</v>
      </c>
      <c r="H61" s="2">
        <v>-0.03</v>
      </c>
    </row>
    <row r="62" spans="1:8" x14ac:dyDescent="0.25">
      <c r="A62" t="s">
        <v>13</v>
      </c>
      <c r="B62" t="s">
        <v>8</v>
      </c>
      <c r="C62" t="s">
        <v>9</v>
      </c>
      <c r="D62" t="s">
        <v>10</v>
      </c>
      <c r="E62" t="s">
        <v>11</v>
      </c>
      <c r="F62">
        <v>2021</v>
      </c>
      <c r="G62">
        <v>49215.284200000002</v>
      </c>
      <c r="H62" s="2">
        <v>0.08</v>
      </c>
    </row>
    <row r="63" spans="1:8" x14ac:dyDescent="0.25">
      <c r="A63" t="s">
        <v>13</v>
      </c>
      <c r="B63" t="s">
        <v>8</v>
      </c>
      <c r="C63" t="s">
        <v>9</v>
      </c>
      <c r="D63" t="s">
        <v>10</v>
      </c>
      <c r="E63" t="s">
        <v>11</v>
      </c>
      <c r="F63">
        <v>2022</v>
      </c>
      <c r="G63">
        <v>54052.623879999999</v>
      </c>
      <c r="H63" s="2">
        <v>0.09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A318-9223-4364-A3D6-F7282E913481}">
  <dimension ref="A1:R4"/>
  <sheetViews>
    <sheetView workbookViewId="0">
      <selection activeCell="R2" sqref="R2:R4"/>
    </sheetView>
  </sheetViews>
  <sheetFormatPr defaultRowHeight="15" x14ac:dyDescent="0.25"/>
  <sheetData>
    <row r="1" spans="1:18" x14ac:dyDescent="0.25"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  <c r="H1">
        <v>2013</v>
      </c>
      <c r="I1">
        <v>2014</v>
      </c>
      <c r="J1">
        <v>2015</v>
      </c>
      <c r="K1">
        <v>2016</v>
      </c>
      <c r="L1">
        <v>2017</v>
      </c>
      <c r="M1">
        <v>2018</v>
      </c>
      <c r="N1">
        <v>2019</v>
      </c>
      <c r="O1">
        <v>2020</v>
      </c>
      <c r="P1">
        <v>2021</v>
      </c>
      <c r="Q1">
        <v>2022</v>
      </c>
    </row>
    <row r="2" spans="1:18" x14ac:dyDescent="0.25">
      <c r="A2" t="s">
        <v>7</v>
      </c>
      <c r="B2">
        <v>10.7</v>
      </c>
      <c r="C2">
        <v>9.9</v>
      </c>
      <c r="D2">
        <v>16.600000000000001</v>
      </c>
      <c r="E2">
        <v>18.3</v>
      </c>
      <c r="F2">
        <v>18</v>
      </c>
      <c r="G2">
        <v>19.5</v>
      </c>
      <c r="H2">
        <v>18.899999999999999</v>
      </c>
      <c r="I2">
        <v>15.8</v>
      </c>
      <c r="J2">
        <v>12.6</v>
      </c>
      <c r="K2">
        <v>10.5</v>
      </c>
      <c r="L2">
        <v>7.9</v>
      </c>
      <c r="M2">
        <v>6.7</v>
      </c>
      <c r="N2">
        <v>5.6</v>
      </c>
      <c r="O2">
        <v>7.9</v>
      </c>
      <c r="P2">
        <v>8.1999999999999993</v>
      </c>
      <c r="Q2">
        <v>7.6</v>
      </c>
      <c r="R2">
        <f>AVERAGE(B2:Q2)</f>
        <v>12.168749999999999</v>
      </c>
    </row>
    <row r="3" spans="1:18" x14ac:dyDescent="0.25">
      <c r="A3" t="s">
        <v>138</v>
      </c>
      <c r="B3">
        <v>11.8</v>
      </c>
      <c r="C3">
        <v>10.4</v>
      </c>
      <c r="D3">
        <v>11.8</v>
      </c>
      <c r="E3">
        <v>10.4</v>
      </c>
      <c r="F3">
        <v>9.1</v>
      </c>
      <c r="G3">
        <v>8.6</v>
      </c>
      <c r="H3">
        <v>8.4</v>
      </c>
      <c r="I3">
        <v>8.3000000000000007</v>
      </c>
      <c r="J3">
        <v>7.7</v>
      </c>
      <c r="K3">
        <v>7.5</v>
      </c>
      <c r="L3">
        <v>7.2</v>
      </c>
      <c r="M3">
        <v>6.6</v>
      </c>
      <c r="N3">
        <v>6.2</v>
      </c>
      <c r="O3">
        <v>7.5</v>
      </c>
      <c r="P3">
        <v>7</v>
      </c>
      <c r="Q3">
        <v>5.9</v>
      </c>
      <c r="R3">
        <f>AVERAGE(B3:Q3)</f>
        <v>8.4</v>
      </c>
    </row>
    <row r="4" spans="1:18" x14ac:dyDescent="0.25">
      <c r="A4" t="s">
        <v>13</v>
      </c>
      <c r="B4">
        <v>12.6</v>
      </c>
      <c r="C4">
        <v>13.5</v>
      </c>
      <c r="D4">
        <v>17.3</v>
      </c>
      <c r="E4">
        <v>17.5</v>
      </c>
      <c r="F4">
        <v>16.899999999999999</v>
      </c>
      <c r="G4">
        <v>16.8</v>
      </c>
      <c r="H4">
        <v>16.600000000000001</v>
      </c>
      <c r="I4">
        <f>AVERAGE(H4,J4)</f>
        <v>15.450000000000001</v>
      </c>
      <c r="J4">
        <v>14.3</v>
      </c>
      <c r="K4">
        <v>13.4</v>
      </c>
      <c r="L4">
        <v>12.5</v>
      </c>
      <c r="M4">
        <v>11.8</v>
      </c>
      <c r="N4">
        <v>11.9</v>
      </c>
      <c r="O4">
        <v>15.3</v>
      </c>
      <c r="P4">
        <v>12.8</v>
      </c>
      <c r="Q4">
        <v>10.9</v>
      </c>
      <c r="R4">
        <f>AVERAGE(B4:Q4)</f>
        <v>14.346875000000004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1C6AD-F4D1-4376-BF45-93A889AB6352}">
  <dimension ref="A1:AA27"/>
  <sheetViews>
    <sheetView workbookViewId="0">
      <selection activeCell="F10" sqref="F10:W10"/>
    </sheetView>
  </sheetViews>
  <sheetFormatPr defaultColWidth="9.140625" defaultRowHeight="15" x14ac:dyDescent="0.25"/>
  <cols>
    <col min="1" max="1" width="11.5703125" style="22" customWidth="1"/>
    <col min="2" max="16384" width="9.140625" style="17"/>
  </cols>
  <sheetData>
    <row r="1" spans="1:27" x14ac:dyDescent="0.25">
      <c r="A1" s="23" t="s">
        <v>141</v>
      </c>
      <c r="B1" s="25">
        <v>2000</v>
      </c>
      <c r="C1" s="25">
        <v>2001</v>
      </c>
      <c r="D1" s="25">
        <v>2002</v>
      </c>
      <c r="E1" s="25">
        <v>2003</v>
      </c>
      <c r="F1" s="25">
        <v>2004</v>
      </c>
      <c r="G1" s="25">
        <v>2005</v>
      </c>
      <c r="H1" s="25">
        <v>2006</v>
      </c>
      <c r="I1" s="25">
        <v>2007</v>
      </c>
      <c r="J1" s="25">
        <v>2008</v>
      </c>
      <c r="K1" s="25">
        <v>2009</v>
      </c>
      <c r="L1" s="25">
        <v>2010</v>
      </c>
      <c r="M1" s="25">
        <v>2011</v>
      </c>
      <c r="N1" s="25">
        <v>2012</v>
      </c>
      <c r="O1" s="25">
        <v>2013</v>
      </c>
      <c r="P1" s="25">
        <v>2014</v>
      </c>
      <c r="Q1" s="25">
        <v>2015</v>
      </c>
      <c r="R1" s="25">
        <v>2016</v>
      </c>
      <c r="S1" s="25">
        <v>2017</v>
      </c>
      <c r="T1" s="25">
        <v>2018</v>
      </c>
      <c r="U1" s="25">
        <v>2019</v>
      </c>
      <c r="V1" s="25">
        <v>2020</v>
      </c>
      <c r="W1" s="25">
        <v>2021</v>
      </c>
      <c r="X1" s="24"/>
      <c r="Y1" s="24"/>
      <c r="Z1" s="24"/>
    </row>
    <row r="2" spans="1:27" x14ac:dyDescent="0.25">
      <c r="A2" s="22" t="s">
        <v>150</v>
      </c>
      <c r="B2" s="21">
        <v>42.4</v>
      </c>
      <c r="C2" s="21">
        <v>38.5</v>
      </c>
      <c r="D2" s="21">
        <v>38.5</v>
      </c>
      <c r="E2" s="21">
        <v>41.1</v>
      </c>
      <c r="F2" s="21">
        <v>40.4</v>
      </c>
      <c r="G2" s="21">
        <v>38.200000000000003</v>
      </c>
      <c r="H2" s="21">
        <v>37</v>
      </c>
      <c r="I2" s="21">
        <v>36.4</v>
      </c>
      <c r="J2" s="21">
        <v>38.200000000000003</v>
      </c>
      <c r="K2" s="21">
        <v>38</v>
      </c>
      <c r="L2" s="21">
        <v>36</v>
      </c>
      <c r="M2" s="21">
        <v>36.9</v>
      </c>
      <c r="N2" s="21">
        <v>36.700000000000003</v>
      </c>
      <c r="O2" s="21">
        <v>36.4</v>
      </c>
      <c r="P2" s="21">
        <v>34.299999999999997</v>
      </c>
      <c r="Q2" s="21">
        <v>34.200000000000003</v>
      </c>
      <c r="R2" s="21">
        <v>32.9</v>
      </c>
      <c r="S2" s="21">
        <v>33.6</v>
      </c>
      <c r="T2" s="21">
        <v>34.200000000000003</v>
      </c>
      <c r="U2" s="21">
        <v>34.700000000000003</v>
      </c>
      <c r="V2" s="21">
        <f>U2</f>
        <v>34.700000000000003</v>
      </c>
    </row>
    <row r="3" spans="1:27" x14ac:dyDescent="0.25">
      <c r="A3" s="22" t="s">
        <v>151</v>
      </c>
      <c r="B3" s="21">
        <v>27.2</v>
      </c>
      <c r="C3" s="21">
        <v>23.8</v>
      </c>
      <c r="D3" s="21">
        <v>22.4</v>
      </c>
      <c r="E3" s="21">
        <v>22.3</v>
      </c>
      <c r="F3" s="21">
        <v>20.6</v>
      </c>
      <c r="G3" s="21">
        <v>19.100000000000001</v>
      </c>
      <c r="H3" s="21">
        <v>18.100000000000001</v>
      </c>
      <c r="I3" s="21">
        <v>17.399999999999999</v>
      </c>
      <c r="J3" s="21">
        <v>16.899999999999999</v>
      </c>
      <c r="K3" s="21">
        <v>16.7</v>
      </c>
      <c r="L3" s="21">
        <v>16.100000000000001</v>
      </c>
      <c r="M3" s="21">
        <v>15.4</v>
      </c>
      <c r="N3" s="21">
        <v>14.8</v>
      </c>
      <c r="O3" s="21">
        <v>13.6</v>
      </c>
      <c r="P3" s="21">
        <v>12.9</v>
      </c>
      <c r="Q3" s="21">
        <v>11.9</v>
      </c>
      <c r="R3" s="21">
        <v>11.9</v>
      </c>
      <c r="S3" s="21">
        <v>11.7</v>
      </c>
      <c r="T3" s="21">
        <v>11.4</v>
      </c>
      <c r="U3" s="19">
        <f>T3</f>
        <v>11.4</v>
      </c>
      <c r="V3" s="19">
        <f>U3</f>
        <v>11.4</v>
      </c>
    </row>
    <row r="6" spans="1:27" x14ac:dyDescent="0.25">
      <c r="A6" s="22" t="s">
        <v>145</v>
      </c>
    </row>
    <row r="7" spans="1:27" x14ac:dyDescent="0.25">
      <c r="A7" s="22" t="s">
        <v>144</v>
      </c>
      <c r="F7" s="16">
        <v>0.11</v>
      </c>
      <c r="G7" s="16">
        <v>0.12</v>
      </c>
      <c r="H7" s="16">
        <v>0.12</v>
      </c>
      <c r="I7" s="16">
        <v>0.12</v>
      </c>
      <c r="J7" s="16">
        <v>0.11</v>
      </c>
      <c r="K7" s="16">
        <v>0.12</v>
      </c>
      <c r="L7" s="16">
        <v>0.11</v>
      </c>
      <c r="M7" s="16">
        <v>0.09</v>
      </c>
      <c r="N7" s="16">
        <v>0.11</v>
      </c>
      <c r="O7" s="16">
        <v>0.1</v>
      </c>
      <c r="P7" s="16">
        <v>0.12</v>
      </c>
      <c r="Q7" s="16">
        <v>0.12</v>
      </c>
      <c r="R7" s="16">
        <v>0.11</v>
      </c>
      <c r="S7" s="16">
        <v>0.11</v>
      </c>
      <c r="T7" s="16">
        <v>0.12</v>
      </c>
      <c r="U7" s="16">
        <v>0.12</v>
      </c>
      <c r="V7" s="16">
        <v>0.12</v>
      </c>
      <c r="W7" s="16">
        <v>0.12</v>
      </c>
    </row>
    <row r="8" spans="1:27" x14ac:dyDescent="0.25">
      <c r="A8" s="22" t="s">
        <v>142</v>
      </c>
      <c r="F8" s="17">
        <v>0.02</v>
      </c>
      <c r="G8" s="17">
        <v>0.01</v>
      </c>
      <c r="H8" s="17">
        <v>0.01</v>
      </c>
      <c r="I8" s="17">
        <v>0.01</v>
      </c>
      <c r="J8" s="17">
        <v>0.01</v>
      </c>
      <c r="K8" s="17">
        <v>0.03</v>
      </c>
      <c r="L8" s="17">
        <v>0.04</v>
      </c>
      <c r="M8" s="17">
        <v>0.01</v>
      </c>
      <c r="N8" s="17">
        <v>0.01</v>
      </c>
      <c r="O8" s="17">
        <v>0.02</v>
      </c>
      <c r="P8" s="17">
        <v>0.01</v>
      </c>
      <c r="Q8" s="17">
        <v>0.02</v>
      </c>
      <c r="R8" s="17">
        <v>0.01</v>
      </c>
      <c r="S8" s="17">
        <v>0.01</v>
      </c>
      <c r="T8" s="17">
        <v>0.01</v>
      </c>
      <c r="U8" s="17">
        <v>0.01</v>
      </c>
      <c r="V8" s="17">
        <v>0.01</v>
      </c>
      <c r="W8" s="17">
        <v>0.01</v>
      </c>
    </row>
    <row r="9" spans="1:27" x14ac:dyDescent="0.25">
      <c r="A9" s="22" t="s">
        <v>143</v>
      </c>
      <c r="F9" s="17">
        <v>0.23</v>
      </c>
      <c r="G9" s="17">
        <v>0.22</v>
      </c>
      <c r="H9" s="17">
        <v>0.21</v>
      </c>
      <c r="I9" s="17">
        <v>0.19</v>
      </c>
      <c r="J9" s="17">
        <v>0.18</v>
      </c>
      <c r="K9" s="17">
        <v>0.4</v>
      </c>
      <c r="L9" s="17">
        <v>0.35</v>
      </c>
      <c r="M9" s="17">
        <v>0.26</v>
      </c>
      <c r="N9" s="17">
        <v>0.23</v>
      </c>
      <c r="O9" s="17">
        <v>0.24</v>
      </c>
      <c r="P9" s="17">
        <v>0.22</v>
      </c>
      <c r="Q9" s="17">
        <v>0.18</v>
      </c>
      <c r="R9" s="17">
        <v>0.18</v>
      </c>
      <c r="S9" s="17">
        <v>0.16</v>
      </c>
      <c r="T9" s="17">
        <v>0.14000000000000001</v>
      </c>
      <c r="U9" s="17">
        <v>0.15</v>
      </c>
      <c r="V9" s="17">
        <v>1.03</v>
      </c>
      <c r="W9" s="17">
        <v>0.79</v>
      </c>
    </row>
    <row r="10" spans="1:27" x14ac:dyDescent="0.25">
      <c r="A10" s="22" t="s">
        <v>152</v>
      </c>
      <c r="F10" s="20">
        <v>0.46</v>
      </c>
      <c r="G10" s="20">
        <v>0.45</v>
      </c>
      <c r="H10" s="20">
        <v>0.45</v>
      </c>
      <c r="I10" s="20">
        <v>0.42</v>
      </c>
      <c r="J10" s="20">
        <v>0.4</v>
      </c>
      <c r="K10" s="20">
        <v>0.67</v>
      </c>
      <c r="L10" s="20">
        <v>0.66</v>
      </c>
      <c r="M10" s="20">
        <v>0.52</v>
      </c>
      <c r="N10" s="20">
        <v>0.47</v>
      </c>
      <c r="O10" s="20">
        <v>0.53</v>
      </c>
      <c r="P10" s="20">
        <v>0.57999999999999996</v>
      </c>
      <c r="Q10" s="20">
        <v>0.61</v>
      </c>
      <c r="R10" s="20">
        <v>0.53</v>
      </c>
      <c r="S10" s="20">
        <v>0.46</v>
      </c>
      <c r="T10" s="20">
        <v>0.45</v>
      </c>
      <c r="U10" s="20">
        <v>0.42</v>
      </c>
      <c r="V10" s="20">
        <v>1.33</v>
      </c>
      <c r="W10" s="20">
        <v>1.08</v>
      </c>
    </row>
    <row r="13" spans="1:27" x14ac:dyDescent="0.25">
      <c r="A13" s="23" t="s">
        <v>137</v>
      </c>
      <c r="B13" s="25">
        <v>2000</v>
      </c>
      <c r="C13" s="25">
        <v>2001</v>
      </c>
      <c r="D13" s="25">
        <v>2002</v>
      </c>
      <c r="E13" s="25">
        <v>2003</v>
      </c>
      <c r="F13" s="25">
        <v>2004</v>
      </c>
      <c r="G13" s="25">
        <v>2005</v>
      </c>
      <c r="H13" s="25">
        <v>2006</v>
      </c>
      <c r="I13" s="25">
        <v>2007</v>
      </c>
      <c r="J13" s="25">
        <v>2008</v>
      </c>
      <c r="K13" s="25">
        <v>2009</v>
      </c>
      <c r="L13" s="25">
        <v>2010</v>
      </c>
      <c r="M13" s="25">
        <v>2011</v>
      </c>
      <c r="N13" s="25">
        <v>2012</v>
      </c>
      <c r="O13" s="25">
        <v>2013</v>
      </c>
      <c r="P13" s="25">
        <v>2014</v>
      </c>
      <c r="Q13" s="25">
        <v>2015</v>
      </c>
      <c r="R13" s="25">
        <v>2016</v>
      </c>
      <c r="S13" s="25">
        <v>2017</v>
      </c>
      <c r="T13" s="25">
        <v>2018</v>
      </c>
      <c r="U13" s="25">
        <v>2019</v>
      </c>
      <c r="V13" s="25">
        <v>2020</v>
      </c>
      <c r="W13" s="25">
        <v>2021</v>
      </c>
      <c r="X13" s="24"/>
      <c r="Y13" s="24"/>
      <c r="Z13" s="24"/>
      <c r="AA13" s="24"/>
    </row>
    <row r="14" spans="1:27" x14ac:dyDescent="0.25">
      <c r="A14" s="22" t="s">
        <v>150</v>
      </c>
      <c r="B14" s="18">
        <v>67.8</v>
      </c>
      <c r="C14" s="18">
        <v>68.8</v>
      </c>
      <c r="D14" s="18">
        <v>67.8</v>
      </c>
      <c r="E14" s="18">
        <v>67.599999999999994</v>
      </c>
      <c r="F14" s="18">
        <v>65.8</v>
      </c>
      <c r="G14" s="18">
        <v>64.900000000000006</v>
      </c>
      <c r="H14" s="18">
        <v>63.3</v>
      </c>
      <c r="I14" s="18">
        <v>61.7</v>
      </c>
      <c r="J14" s="18">
        <v>61.3</v>
      </c>
      <c r="K14" s="18">
        <v>61.7</v>
      </c>
      <c r="L14" s="18">
        <v>59.8</v>
      </c>
      <c r="M14" s="18">
        <v>58.9</v>
      </c>
      <c r="N14" s="18">
        <v>58.3</v>
      </c>
      <c r="O14" s="18">
        <v>57.6</v>
      </c>
      <c r="P14" s="18">
        <v>57.8</v>
      </c>
      <c r="Q14" s="18">
        <v>56.8</v>
      </c>
      <c r="R14" s="18">
        <v>56</v>
      </c>
      <c r="S14" s="18">
        <v>55</v>
      </c>
      <c r="T14" s="18">
        <v>54</v>
      </c>
      <c r="U14" s="18">
        <f>T14</f>
        <v>54</v>
      </c>
      <c r="V14" s="17">
        <f>U14</f>
        <v>54</v>
      </c>
    </row>
    <row r="15" spans="1:27" x14ac:dyDescent="0.25">
      <c r="A15" s="22" t="s">
        <v>151</v>
      </c>
      <c r="B15" s="19">
        <v>24.6</v>
      </c>
      <c r="C15" s="19">
        <v>23.7</v>
      </c>
      <c r="D15" s="19">
        <v>23.5</v>
      </c>
      <c r="E15" s="19">
        <v>23</v>
      </c>
      <c r="F15" s="19">
        <v>22.2</v>
      </c>
      <c r="G15" s="19">
        <v>21.5</v>
      </c>
      <c r="H15" s="19">
        <v>20.6</v>
      </c>
      <c r="I15" s="19">
        <v>19.8</v>
      </c>
      <c r="J15" s="19">
        <v>19</v>
      </c>
      <c r="K15" s="19">
        <v>18.8</v>
      </c>
      <c r="L15" s="19">
        <v>18.899999999999999</v>
      </c>
      <c r="M15" s="19">
        <v>18.399999999999999</v>
      </c>
      <c r="N15" s="19">
        <v>18.3</v>
      </c>
      <c r="O15" s="19">
        <v>18</v>
      </c>
      <c r="P15" s="19">
        <v>17.7</v>
      </c>
      <c r="Q15" s="19">
        <v>17.600000000000001</v>
      </c>
      <c r="R15" s="19">
        <v>17</v>
      </c>
      <c r="S15" s="19">
        <v>16.7</v>
      </c>
      <c r="T15" s="19">
        <v>16.600000000000001</v>
      </c>
      <c r="U15" s="19">
        <v>16.3</v>
      </c>
      <c r="V15" s="19">
        <f>U15</f>
        <v>16.3</v>
      </c>
    </row>
    <row r="17" spans="1:24" x14ac:dyDescent="0.25">
      <c r="A17" s="22" t="s">
        <v>145</v>
      </c>
    </row>
    <row r="18" spans="1:24" x14ac:dyDescent="0.25">
      <c r="A18" s="22" t="s">
        <v>144</v>
      </c>
      <c r="F18" s="17">
        <v>0.23</v>
      </c>
      <c r="G18" s="17">
        <v>0.31</v>
      </c>
      <c r="H18" s="17">
        <v>0.3</v>
      </c>
      <c r="I18" s="17">
        <v>0.31</v>
      </c>
      <c r="J18" s="17">
        <v>0.33</v>
      </c>
      <c r="K18" s="17">
        <v>0.38</v>
      </c>
      <c r="L18" s="17">
        <v>0.38</v>
      </c>
      <c r="M18" s="17">
        <v>0.34</v>
      </c>
      <c r="N18" s="17">
        <v>0.33</v>
      </c>
      <c r="O18" s="17">
        <v>0.35</v>
      </c>
      <c r="P18" s="17">
        <v>0.37</v>
      </c>
      <c r="Q18" s="17">
        <v>0.36</v>
      </c>
      <c r="R18" s="17">
        <v>0.36</v>
      </c>
      <c r="S18" s="17">
        <v>0.39</v>
      </c>
      <c r="T18" s="17">
        <v>0.43</v>
      </c>
      <c r="U18" s="17">
        <v>0.34</v>
      </c>
      <c r="V18" s="17">
        <v>0.33</v>
      </c>
      <c r="W18" s="17">
        <v>0.31</v>
      </c>
    </row>
    <row r="19" spans="1:24" x14ac:dyDescent="0.25">
      <c r="A19" s="22" t="s">
        <v>142</v>
      </c>
      <c r="F19" s="17">
        <v>0.44</v>
      </c>
      <c r="G19" s="17">
        <v>0.39</v>
      </c>
      <c r="H19" s="17">
        <v>0.36</v>
      </c>
      <c r="I19" s="17">
        <v>0.31</v>
      </c>
      <c r="J19" s="17">
        <v>0.3</v>
      </c>
      <c r="K19" s="17">
        <v>0.36</v>
      </c>
      <c r="L19" s="17">
        <v>0.27</v>
      </c>
      <c r="M19" s="17">
        <v>0.25</v>
      </c>
      <c r="N19" s="17">
        <v>0.22</v>
      </c>
      <c r="O19" s="17">
        <v>0.22</v>
      </c>
      <c r="P19" s="17">
        <v>0.21</v>
      </c>
      <c r="Q19" s="17">
        <v>0.2</v>
      </c>
      <c r="R19" s="17">
        <v>0.19</v>
      </c>
      <c r="S19" s="17">
        <v>0.19</v>
      </c>
      <c r="T19" s="17">
        <v>0.18</v>
      </c>
      <c r="U19" s="17">
        <v>0.18</v>
      </c>
      <c r="V19" s="17">
        <v>0.19</v>
      </c>
      <c r="W19" s="17">
        <v>0.18</v>
      </c>
      <c r="X19" s="17">
        <f>AVERAGE(F19:W19)</f>
        <v>0.25777777777777783</v>
      </c>
    </row>
    <row r="20" spans="1:24" x14ac:dyDescent="0.25">
      <c r="A20" s="22" t="s">
        <v>143</v>
      </c>
      <c r="F20" s="20">
        <v>2.15</v>
      </c>
      <c r="G20" s="20">
        <v>1.88</v>
      </c>
      <c r="H20" s="20">
        <v>1.58</v>
      </c>
      <c r="I20" s="20">
        <v>1.1399999999999999</v>
      </c>
      <c r="J20" s="20">
        <v>0.96</v>
      </c>
      <c r="K20" s="20">
        <v>1.41</v>
      </c>
      <c r="L20" s="20">
        <v>1.24</v>
      </c>
      <c r="M20" s="20">
        <v>0.94</v>
      </c>
      <c r="N20" s="20">
        <v>0.9</v>
      </c>
      <c r="O20" s="20">
        <v>0.95</v>
      </c>
      <c r="P20" s="20">
        <v>0.9</v>
      </c>
      <c r="Q20" s="20">
        <v>0.86</v>
      </c>
      <c r="R20" s="20">
        <v>0.81</v>
      </c>
      <c r="S20" s="20">
        <v>0.75</v>
      </c>
      <c r="T20" s="20">
        <v>0.7</v>
      </c>
      <c r="U20" s="20">
        <v>0.72</v>
      </c>
      <c r="V20" s="20">
        <v>1.3</v>
      </c>
      <c r="W20" s="20">
        <v>1.19</v>
      </c>
    </row>
    <row r="21" spans="1:24" x14ac:dyDescent="0.25">
      <c r="A21" s="22" t="s">
        <v>152</v>
      </c>
      <c r="F21" s="20">
        <v>3.32</v>
      </c>
      <c r="G21" s="20">
        <v>3.05</v>
      </c>
      <c r="H21" s="20">
        <v>2.57</v>
      </c>
      <c r="I21" s="20">
        <v>2.0499999999999998</v>
      </c>
      <c r="J21" s="20">
        <v>1.9</v>
      </c>
      <c r="K21" s="20">
        <v>2.46</v>
      </c>
      <c r="L21" s="20">
        <v>2.19</v>
      </c>
      <c r="M21" s="20">
        <v>1.76</v>
      </c>
      <c r="N21" s="20">
        <v>1.62</v>
      </c>
      <c r="O21" s="20">
        <v>1.65</v>
      </c>
      <c r="P21" s="20">
        <v>1.59</v>
      </c>
      <c r="Q21" s="20">
        <v>1.52</v>
      </c>
      <c r="R21" s="20">
        <v>1.45</v>
      </c>
      <c r="S21" s="20">
        <v>1.41</v>
      </c>
      <c r="T21" s="20">
        <v>1.38</v>
      </c>
      <c r="U21" s="20">
        <v>1.31</v>
      </c>
      <c r="V21" s="20">
        <v>1.91</v>
      </c>
      <c r="W21" s="20">
        <v>1.76</v>
      </c>
    </row>
    <row r="26" spans="1:24" x14ac:dyDescent="0.25">
      <c r="C26" s="22" t="s">
        <v>146</v>
      </c>
      <c r="F26" s="22" t="s">
        <v>148</v>
      </c>
    </row>
    <row r="27" spans="1:24" x14ac:dyDescent="0.25">
      <c r="C27" s="22" t="s">
        <v>147</v>
      </c>
      <c r="F27" s="22" t="s">
        <v>149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80E51-7B54-454B-863C-45028479675C}">
  <dimension ref="A1:F7"/>
  <sheetViews>
    <sheetView workbookViewId="0">
      <selection activeCell="E7" sqref="E7"/>
    </sheetView>
  </sheetViews>
  <sheetFormatPr defaultRowHeight="15" x14ac:dyDescent="0.25"/>
  <cols>
    <col min="5" max="5" width="14" bestFit="1" customWidth="1"/>
  </cols>
  <sheetData>
    <row r="1" spans="1:6" x14ac:dyDescent="0.25">
      <c r="B1" t="s">
        <v>155</v>
      </c>
    </row>
    <row r="2" spans="1:6" x14ac:dyDescent="0.25">
      <c r="B2" t="s">
        <v>156</v>
      </c>
      <c r="C2" t="s">
        <v>157</v>
      </c>
      <c r="D2" t="s">
        <v>158</v>
      </c>
      <c r="E2" t="s">
        <v>159</v>
      </c>
    </row>
    <row r="3" spans="1:6" x14ac:dyDescent="0.25">
      <c r="A3" t="s">
        <v>155</v>
      </c>
      <c r="B3">
        <v>1921.1</v>
      </c>
      <c r="C3">
        <v>132.9</v>
      </c>
      <c r="D3">
        <v>3159.9</v>
      </c>
      <c r="E3">
        <v>1358.2</v>
      </c>
      <c r="F3">
        <f>B3+C3+D3+E3</f>
        <v>6572.0999999999995</v>
      </c>
    </row>
    <row r="4" spans="1:6" x14ac:dyDescent="0.25">
      <c r="B4" s="9">
        <f t="shared" ref="B4:D4" si="0">B3/$F$3</f>
        <v>0.29231143774440438</v>
      </c>
      <c r="C4" s="9">
        <f t="shared" si="0"/>
        <v>2.0221846898251704E-2</v>
      </c>
      <c r="D4" s="9">
        <f t="shared" si="0"/>
        <v>0.48080522207513587</v>
      </c>
      <c r="E4" s="9">
        <f>E3/$F$3</f>
        <v>0.20666149328220815</v>
      </c>
      <c r="F4">
        <f>B4+C4+D4+E4</f>
        <v>1</v>
      </c>
    </row>
    <row r="5" spans="1:6" x14ac:dyDescent="0.25">
      <c r="A5" t="s">
        <v>160</v>
      </c>
      <c r="B5">
        <v>11336.9</v>
      </c>
      <c r="C5">
        <v>513.70000000000005</v>
      </c>
      <c r="D5">
        <v>29547.4</v>
      </c>
      <c r="E5">
        <v>8200</v>
      </c>
      <c r="F5">
        <f>B5+C5+D5+E5</f>
        <v>49598</v>
      </c>
    </row>
    <row r="6" spans="1:6" x14ac:dyDescent="0.25">
      <c r="B6" s="9">
        <f>B5/$F$5</f>
        <v>0.22857574902213798</v>
      </c>
      <c r="C6" s="9">
        <f t="shared" ref="C6:D6" si="1">C5/$F$5</f>
        <v>1.035727247066414E-2</v>
      </c>
      <c r="D6" s="9">
        <f t="shared" si="1"/>
        <v>0.59573773136013553</v>
      </c>
      <c r="E6" s="9">
        <f>E5/$F$5</f>
        <v>0.16532924714706237</v>
      </c>
      <c r="F6">
        <f>B6+C6+D6+E6</f>
        <v>1</v>
      </c>
    </row>
    <row r="7" spans="1:6" x14ac:dyDescent="0.25">
      <c r="A7" t="s">
        <v>13</v>
      </c>
      <c r="B7">
        <v>135839.5</v>
      </c>
      <c r="C7">
        <v>28845.599999999999</v>
      </c>
      <c r="D7">
        <v>460535.8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9D743-0AF7-44DC-B03C-EDB5B857AE38}">
  <dimension ref="A1:W62"/>
  <sheetViews>
    <sheetView workbookViewId="0">
      <selection activeCell="A15" sqref="A15"/>
    </sheetView>
  </sheetViews>
  <sheetFormatPr defaultColWidth="9.140625" defaultRowHeight="15" x14ac:dyDescent="0.25"/>
  <cols>
    <col min="1" max="1" width="20.28515625" style="27" bestFit="1" customWidth="1"/>
    <col min="2" max="8" width="9.140625" style="27"/>
    <col min="9" max="9" width="9.140625" style="28"/>
    <col min="10" max="19" width="9.140625" style="27"/>
    <col min="20" max="20" width="9.140625" style="28"/>
    <col min="21" max="16384" width="9.140625" style="27"/>
  </cols>
  <sheetData>
    <row r="1" spans="1:23" x14ac:dyDescent="0.25">
      <c r="A1" s="27" t="s">
        <v>7</v>
      </c>
    </row>
    <row r="2" spans="1:23" x14ac:dyDescent="0.25">
      <c r="B2" s="27" t="s">
        <v>32</v>
      </c>
      <c r="C2" s="27" t="s">
        <v>33</v>
      </c>
      <c r="D2" s="27" t="s">
        <v>34</v>
      </c>
      <c r="E2" s="27" t="s">
        <v>35</v>
      </c>
      <c r="F2" s="27" t="s">
        <v>36</v>
      </c>
      <c r="G2" s="27" t="s">
        <v>37</v>
      </c>
      <c r="H2" s="27" t="s">
        <v>38</v>
      </c>
      <c r="I2" s="28" t="s">
        <v>39</v>
      </c>
      <c r="J2" s="27" t="s">
        <v>40</v>
      </c>
      <c r="K2" s="27" t="s">
        <v>41</v>
      </c>
      <c r="L2" s="27" t="s">
        <v>42</v>
      </c>
      <c r="M2" s="27" t="s">
        <v>43</v>
      </c>
      <c r="N2" s="27" t="s">
        <v>44</v>
      </c>
      <c r="O2" s="27" t="s">
        <v>45</v>
      </c>
      <c r="P2" s="27" t="s">
        <v>46</v>
      </c>
      <c r="Q2" s="27" t="s">
        <v>47</v>
      </c>
      <c r="R2" s="27" t="s">
        <v>48</v>
      </c>
      <c r="S2" s="27" t="s">
        <v>49</v>
      </c>
      <c r="T2" s="28" t="s">
        <v>50</v>
      </c>
      <c r="U2" s="27">
        <v>2021</v>
      </c>
      <c r="V2" s="27">
        <v>2022</v>
      </c>
      <c r="W2" s="27">
        <v>2023</v>
      </c>
    </row>
    <row r="5" spans="1:23" x14ac:dyDescent="0.25">
      <c r="A5" s="27" t="s">
        <v>135</v>
      </c>
      <c r="B5" s="27">
        <v>26.6</v>
      </c>
      <c r="C5" s="27">
        <f>AVERAGE(B5,D5)</f>
        <v>27.05</v>
      </c>
      <c r="D5" s="27">
        <v>27.5</v>
      </c>
      <c r="E5" s="27">
        <v>26.9</v>
      </c>
      <c r="F5" s="27">
        <v>26.7</v>
      </c>
      <c r="G5" s="27">
        <v>26</v>
      </c>
      <c r="H5" s="27">
        <v>26.3</v>
      </c>
      <c r="I5" s="28">
        <v>26.2</v>
      </c>
      <c r="J5" s="27">
        <v>26.6</v>
      </c>
      <c r="K5" s="27">
        <v>26.4</v>
      </c>
      <c r="L5" s="27">
        <v>26.1</v>
      </c>
      <c r="M5" s="27">
        <v>26.5</v>
      </c>
      <c r="N5" s="27">
        <v>25.9</v>
      </c>
      <c r="O5" s="27">
        <v>25.9</v>
      </c>
      <c r="P5" s="27">
        <v>25.4</v>
      </c>
      <c r="Q5" s="27">
        <v>24.9</v>
      </c>
      <c r="R5" s="27">
        <v>25</v>
      </c>
      <c r="S5" s="27">
        <v>25.3</v>
      </c>
      <c r="T5" s="28">
        <v>26.2</v>
      </c>
    </row>
    <row r="6" spans="1:23" x14ac:dyDescent="0.25">
      <c r="A6" s="27" t="s">
        <v>133</v>
      </c>
      <c r="E6" s="27">
        <v>3.44</v>
      </c>
      <c r="F6" s="27">
        <v>3.45</v>
      </c>
      <c r="G6" s="27">
        <v>3.45</v>
      </c>
      <c r="H6" s="27">
        <v>3.5</v>
      </c>
      <c r="I6" s="28">
        <v>3.55</v>
      </c>
      <c r="J6" s="27">
        <v>3.56</v>
      </c>
      <c r="K6" s="27">
        <v>3.51</v>
      </c>
      <c r="L6" s="27">
        <v>3.49</v>
      </c>
      <c r="M6" s="27">
        <v>3.51</v>
      </c>
      <c r="N6" s="27">
        <v>3.52</v>
      </c>
      <c r="O6" s="27">
        <v>3.57</v>
      </c>
      <c r="P6" s="27">
        <v>3.46</v>
      </c>
      <c r="Q6" s="27">
        <v>3.45</v>
      </c>
      <c r="R6" s="27">
        <v>3.34</v>
      </c>
      <c r="S6" s="27">
        <v>3.25</v>
      </c>
      <c r="T6" s="28">
        <v>3.21</v>
      </c>
      <c r="U6" s="27">
        <v>3.18</v>
      </c>
      <c r="V6" s="27">
        <v>3.16</v>
      </c>
    </row>
    <row r="7" spans="1:23" x14ac:dyDescent="0.25">
      <c r="A7" s="27" t="s">
        <v>140</v>
      </c>
      <c r="G7" s="34">
        <v>32.571872571872603</v>
      </c>
      <c r="H7" s="34">
        <v>32.899825952427001</v>
      </c>
      <c r="I7" s="34">
        <v>35.047176261452201</v>
      </c>
      <c r="J7" s="34">
        <v>33.635227982510898</v>
      </c>
      <c r="K7" s="34">
        <v>33.203917762287098</v>
      </c>
      <c r="L7" s="34">
        <v>26.1065701907186</v>
      </c>
      <c r="M7" s="34">
        <v>28.3472617354196</v>
      </c>
      <c r="N7" s="34">
        <v>27.704694443222301</v>
      </c>
      <c r="O7" s="34">
        <v>28.0911951040814</v>
      </c>
      <c r="P7" s="34">
        <v>28.006972690296401</v>
      </c>
      <c r="Q7" s="34">
        <v>26.6940614010826</v>
      </c>
      <c r="R7" s="34">
        <v>26.137492183764302</v>
      </c>
      <c r="S7" s="34">
        <v>24.9130860363857</v>
      </c>
      <c r="T7" s="34">
        <v>23.637718508398802</v>
      </c>
      <c r="U7" s="33">
        <v>19.393105819651002</v>
      </c>
      <c r="V7" s="33">
        <v>13.0182926829268</v>
      </c>
      <c r="W7" s="33">
        <v>15.7082140688698</v>
      </c>
    </row>
    <row r="8" spans="1:23" x14ac:dyDescent="0.25">
      <c r="A8" s="27" t="s">
        <v>136</v>
      </c>
      <c r="C8" s="27">
        <v>65</v>
      </c>
      <c r="D8" s="27">
        <v>55</v>
      </c>
      <c r="E8" s="27">
        <v>39</v>
      </c>
      <c r="F8" s="27">
        <v>32</v>
      </c>
      <c r="G8" s="27">
        <v>32</v>
      </c>
      <c r="H8" s="27">
        <v>28</v>
      </c>
      <c r="I8" s="28">
        <v>25</v>
      </c>
      <c r="J8" s="27">
        <v>27</v>
      </c>
      <c r="K8" s="27">
        <v>26</v>
      </c>
      <c r="L8" s="27">
        <v>28</v>
      </c>
      <c r="M8" s="27">
        <v>26</v>
      </c>
      <c r="N8" s="27">
        <v>23</v>
      </c>
      <c r="O8" s="27">
        <v>25</v>
      </c>
      <c r="P8" s="27">
        <v>25</v>
      </c>
      <c r="Q8" s="27">
        <v>23</v>
      </c>
      <c r="R8" s="27">
        <v>53</v>
      </c>
      <c r="S8" s="27">
        <v>54</v>
      </c>
      <c r="T8" s="28">
        <v>55</v>
      </c>
      <c r="U8" s="27">
        <v>55</v>
      </c>
      <c r="V8" s="27">
        <v>59</v>
      </c>
      <c r="W8" s="27">
        <v>61</v>
      </c>
    </row>
    <row r="9" spans="1:23" x14ac:dyDescent="0.25">
      <c r="A9" s="27" t="s">
        <v>139</v>
      </c>
      <c r="G9" s="32">
        <v>10.7</v>
      </c>
      <c r="H9" s="32">
        <v>9.9</v>
      </c>
      <c r="I9" s="32">
        <v>16.600000000000001</v>
      </c>
      <c r="J9" s="32">
        <v>18.3</v>
      </c>
      <c r="K9" s="32">
        <v>18</v>
      </c>
      <c r="L9" s="32">
        <v>19.5</v>
      </c>
      <c r="M9" s="32">
        <v>18.899999999999999</v>
      </c>
      <c r="N9" s="32">
        <v>15.8</v>
      </c>
      <c r="O9" s="32">
        <v>12.6</v>
      </c>
      <c r="P9" s="32">
        <v>10.5</v>
      </c>
      <c r="Q9" s="32">
        <v>7.9</v>
      </c>
      <c r="R9" s="32">
        <v>6.7</v>
      </c>
      <c r="S9" s="32">
        <v>5.6</v>
      </c>
      <c r="T9" s="32">
        <v>7.9</v>
      </c>
      <c r="U9" s="32">
        <v>8.1999999999999993</v>
      </c>
      <c r="V9" s="32">
        <v>7.6</v>
      </c>
    </row>
    <row r="10" spans="1:23" x14ac:dyDescent="0.25">
      <c r="A10" s="27" t="s">
        <v>154</v>
      </c>
      <c r="B10" s="31">
        <v>22.4</v>
      </c>
      <c r="C10" s="31">
        <v>22.3</v>
      </c>
      <c r="D10" s="31">
        <v>20.6</v>
      </c>
      <c r="E10" s="31">
        <v>19.100000000000001</v>
      </c>
      <c r="F10" s="31">
        <v>18.100000000000001</v>
      </c>
      <c r="G10" s="31">
        <v>17.399999999999999</v>
      </c>
      <c r="H10" s="31">
        <v>16.899999999999999</v>
      </c>
      <c r="I10" s="31">
        <v>16.7</v>
      </c>
      <c r="J10" s="31">
        <v>16.100000000000001</v>
      </c>
      <c r="K10" s="31">
        <v>15.4</v>
      </c>
      <c r="L10" s="31">
        <v>14.8</v>
      </c>
      <c r="M10" s="31">
        <v>13.6</v>
      </c>
      <c r="N10" s="31">
        <v>12.9</v>
      </c>
      <c r="O10" s="31">
        <v>11.9</v>
      </c>
      <c r="P10" s="31">
        <v>11.9</v>
      </c>
      <c r="Q10" s="31">
        <v>11.7</v>
      </c>
      <c r="R10" s="31">
        <v>11.4</v>
      </c>
      <c r="S10" s="30">
        <f>R10</f>
        <v>11.4</v>
      </c>
      <c r="T10" s="30">
        <f>S10</f>
        <v>11.4</v>
      </c>
    </row>
    <row r="11" spans="1:23" x14ac:dyDescent="0.25">
      <c r="A11" s="27" t="s">
        <v>153</v>
      </c>
      <c r="D11" s="29">
        <v>0.46</v>
      </c>
      <c r="E11" s="29">
        <v>0.45</v>
      </c>
      <c r="F11" s="29">
        <v>0.45</v>
      </c>
      <c r="G11" s="29">
        <v>0.42</v>
      </c>
      <c r="H11" s="29">
        <v>0.4</v>
      </c>
      <c r="I11" s="29">
        <v>0.67</v>
      </c>
      <c r="J11" s="29">
        <v>0.66</v>
      </c>
      <c r="K11" s="29">
        <v>0.52</v>
      </c>
      <c r="L11" s="29">
        <v>0.47</v>
      </c>
      <c r="M11" s="29">
        <v>0.53</v>
      </c>
      <c r="N11" s="29">
        <v>0.57999999999999996</v>
      </c>
      <c r="O11" s="29">
        <v>0.61</v>
      </c>
      <c r="P11" s="29">
        <v>0.53</v>
      </c>
      <c r="Q11" s="29">
        <v>0.46</v>
      </c>
      <c r="R11" s="29">
        <v>0.45</v>
      </c>
      <c r="S11" s="29">
        <v>0.42</v>
      </c>
      <c r="T11" s="29">
        <v>1.33</v>
      </c>
      <c r="U11" s="29">
        <v>1.08</v>
      </c>
    </row>
    <row r="61" spans="2:9" x14ac:dyDescent="0.25">
      <c r="B61" s="27">
        <v>2009</v>
      </c>
      <c r="C61" s="27">
        <v>26.2</v>
      </c>
      <c r="D61" s="27">
        <v>3.55</v>
      </c>
      <c r="E61" s="27">
        <v>0.33635227982510929</v>
      </c>
      <c r="F61" s="27">
        <v>25</v>
      </c>
      <c r="G61" s="28">
        <v>16.600000000000001</v>
      </c>
      <c r="H61" s="28">
        <v>16.7</v>
      </c>
      <c r="I61" s="28">
        <v>0.67</v>
      </c>
    </row>
    <row r="62" spans="2:9" x14ac:dyDescent="0.25">
      <c r="B62" s="27" t="s">
        <v>40</v>
      </c>
      <c r="C62" s="27">
        <v>26.6</v>
      </c>
      <c r="D62" s="27">
        <v>3.56</v>
      </c>
      <c r="E62" s="27">
        <v>0.33203917762287127</v>
      </c>
      <c r="F62" s="27">
        <v>27</v>
      </c>
      <c r="G62" s="27">
        <v>18.3</v>
      </c>
      <c r="H62" s="27">
        <v>16.100000000000001</v>
      </c>
      <c r="I62" s="27">
        <v>0.66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0BC4-5256-4749-A0AC-49AF8FC30B6C}">
  <dimension ref="A1:H17"/>
  <sheetViews>
    <sheetView workbookViewId="0">
      <selection sqref="A1:H1"/>
    </sheetView>
  </sheetViews>
  <sheetFormatPr defaultRowHeight="15" x14ac:dyDescent="0.25"/>
  <cols>
    <col min="1" max="16384" width="9.140625" style="35"/>
  </cols>
  <sheetData>
    <row r="1" spans="1:8" x14ac:dyDescent="0.25">
      <c r="A1" s="35" t="s">
        <v>165</v>
      </c>
      <c r="B1" s="35" t="s">
        <v>164</v>
      </c>
      <c r="C1" s="35" t="s">
        <v>133</v>
      </c>
      <c r="D1" s="35" t="s">
        <v>163</v>
      </c>
      <c r="E1" s="35" t="s">
        <v>162</v>
      </c>
      <c r="F1" s="35" t="s">
        <v>161</v>
      </c>
      <c r="G1" s="35" t="s">
        <v>154</v>
      </c>
      <c r="H1" s="35" t="s">
        <v>153</v>
      </c>
    </row>
    <row r="2" spans="1:8" x14ac:dyDescent="0.25">
      <c r="A2" s="45">
        <v>2007</v>
      </c>
      <c r="B2" s="35">
        <v>26</v>
      </c>
      <c r="C2" s="35">
        <v>3.45</v>
      </c>
      <c r="D2" s="44">
        <v>32.571872571872603</v>
      </c>
      <c r="E2" s="35">
        <v>32</v>
      </c>
      <c r="F2" s="35">
        <v>10.7</v>
      </c>
      <c r="G2" s="35">
        <v>17.399999999999999</v>
      </c>
      <c r="H2" s="35">
        <v>0.42</v>
      </c>
    </row>
    <row r="3" spans="1:8" x14ac:dyDescent="0.25">
      <c r="A3" s="45">
        <v>2008</v>
      </c>
      <c r="B3" s="35">
        <v>26.3</v>
      </c>
      <c r="C3" s="35">
        <v>3.5</v>
      </c>
      <c r="D3" s="44">
        <v>32.899825952427001</v>
      </c>
      <c r="E3" s="35">
        <v>28</v>
      </c>
      <c r="F3" s="35">
        <v>9.9</v>
      </c>
      <c r="G3" s="35">
        <v>16.899999999999999</v>
      </c>
      <c r="H3" s="35">
        <v>0.4</v>
      </c>
    </row>
    <row r="4" spans="1:8" x14ac:dyDescent="0.25">
      <c r="A4" s="35" t="s">
        <v>39</v>
      </c>
      <c r="B4" s="35">
        <v>26.2</v>
      </c>
      <c r="C4" s="35">
        <v>3.55</v>
      </c>
      <c r="D4" s="44">
        <v>35.047176261452201</v>
      </c>
      <c r="E4" s="35">
        <v>25</v>
      </c>
      <c r="F4" s="36">
        <v>16.600000000000001</v>
      </c>
      <c r="G4" s="36">
        <v>16.7</v>
      </c>
      <c r="H4" s="36">
        <v>0.67</v>
      </c>
    </row>
    <row r="5" spans="1:8" x14ac:dyDescent="0.25">
      <c r="A5" s="35" t="s">
        <v>40</v>
      </c>
      <c r="B5" s="35">
        <v>26.6</v>
      </c>
      <c r="C5" s="35">
        <v>3.56</v>
      </c>
      <c r="D5" s="44">
        <v>33.635227982510898</v>
      </c>
      <c r="E5" s="35">
        <v>27</v>
      </c>
      <c r="F5" s="35">
        <v>18.3</v>
      </c>
      <c r="G5" s="35">
        <v>16.100000000000001</v>
      </c>
      <c r="H5" s="35">
        <v>0.66</v>
      </c>
    </row>
    <row r="6" spans="1:8" x14ac:dyDescent="0.25">
      <c r="A6" s="35" t="s">
        <v>41</v>
      </c>
      <c r="B6" s="35">
        <v>26.4</v>
      </c>
      <c r="C6" s="35">
        <v>3.51</v>
      </c>
      <c r="D6" s="44">
        <v>33.203917762287098</v>
      </c>
      <c r="E6" s="35">
        <v>26</v>
      </c>
      <c r="F6" s="35">
        <v>18</v>
      </c>
      <c r="G6" s="35">
        <v>15.4</v>
      </c>
      <c r="H6" s="35">
        <v>0.52</v>
      </c>
    </row>
    <row r="7" spans="1:8" x14ac:dyDescent="0.25">
      <c r="A7" s="35" t="s">
        <v>42</v>
      </c>
      <c r="B7" s="35">
        <v>26.1</v>
      </c>
      <c r="C7" s="35">
        <v>3.49</v>
      </c>
      <c r="D7" s="44">
        <v>26.1065701907186</v>
      </c>
      <c r="E7" s="35">
        <v>28</v>
      </c>
      <c r="F7" s="35">
        <v>19.5</v>
      </c>
      <c r="G7" s="35">
        <v>14.8</v>
      </c>
      <c r="H7" s="35">
        <v>0.47</v>
      </c>
    </row>
    <row r="8" spans="1:8" x14ac:dyDescent="0.25">
      <c r="A8" s="35" t="s">
        <v>43</v>
      </c>
      <c r="B8" s="35">
        <v>26.5</v>
      </c>
      <c r="C8" s="35">
        <v>3.51</v>
      </c>
      <c r="D8" s="44">
        <v>28.3472617354196</v>
      </c>
      <c r="E8" s="35">
        <v>26</v>
      </c>
      <c r="F8" s="35">
        <v>18.899999999999999</v>
      </c>
      <c r="G8" s="35">
        <v>13.6</v>
      </c>
      <c r="H8" s="35">
        <v>0.53</v>
      </c>
    </row>
    <row r="9" spans="1:8" x14ac:dyDescent="0.25">
      <c r="A9" s="35" t="s">
        <v>44</v>
      </c>
      <c r="B9" s="35">
        <v>25.9</v>
      </c>
      <c r="C9" s="35">
        <v>3.52</v>
      </c>
      <c r="D9" s="44">
        <v>27.704694443222301</v>
      </c>
      <c r="E9" s="35">
        <v>23</v>
      </c>
      <c r="F9" s="35">
        <v>15.8</v>
      </c>
      <c r="G9" s="35">
        <v>12.9</v>
      </c>
      <c r="H9" s="35">
        <v>0.57999999999999996</v>
      </c>
    </row>
    <row r="10" spans="1:8" x14ac:dyDescent="0.25">
      <c r="A10" s="35" t="s">
        <v>45</v>
      </c>
      <c r="B10" s="35">
        <v>25.9</v>
      </c>
      <c r="C10" s="35">
        <v>3.57</v>
      </c>
      <c r="D10" s="44">
        <v>28.0911951040814</v>
      </c>
      <c r="E10" s="35">
        <v>25</v>
      </c>
      <c r="F10" s="35">
        <v>12.6</v>
      </c>
      <c r="G10" s="35">
        <v>11.9</v>
      </c>
      <c r="H10" s="35">
        <v>0.61</v>
      </c>
    </row>
    <row r="11" spans="1:8" x14ac:dyDescent="0.25">
      <c r="A11" s="35" t="s">
        <v>46</v>
      </c>
      <c r="B11" s="35">
        <v>25.4</v>
      </c>
      <c r="C11" s="35">
        <v>3.46</v>
      </c>
      <c r="D11" s="44">
        <v>28.006972690296401</v>
      </c>
      <c r="E11" s="35">
        <v>25</v>
      </c>
      <c r="F11" s="35">
        <v>10.5</v>
      </c>
      <c r="G11" s="35">
        <v>11.9</v>
      </c>
      <c r="H11" s="35">
        <v>0.53</v>
      </c>
    </row>
    <row r="12" spans="1:8" x14ac:dyDescent="0.25">
      <c r="A12" s="35" t="s">
        <v>47</v>
      </c>
      <c r="B12" s="35">
        <v>24.9</v>
      </c>
      <c r="C12" s="35">
        <v>3.45</v>
      </c>
      <c r="D12" s="44">
        <v>26.6940614010826</v>
      </c>
      <c r="E12" s="35">
        <v>23</v>
      </c>
      <c r="F12" s="35">
        <v>7.9</v>
      </c>
      <c r="G12" s="35">
        <v>11.7</v>
      </c>
      <c r="H12" s="35">
        <v>0.46</v>
      </c>
    </row>
    <row r="13" spans="1:8" x14ac:dyDescent="0.25">
      <c r="A13" s="35" t="s">
        <v>48</v>
      </c>
      <c r="B13" s="35">
        <v>25</v>
      </c>
      <c r="C13" s="35">
        <v>3.34</v>
      </c>
      <c r="D13" s="44">
        <v>26.137492183764302</v>
      </c>
      <c r="E13" s="35">
        <v>53</v>
      </c>
      <c r="F13" s="35">
        <v>6.7</v>
      </c>
      <c r="G13" s="35">
        <v>11.4</v>
      </c>
      <c r="H13" s="35">
        <v>0.45</v>
      </c>
    </row>
    <row r="14" spans="1:8" x14ac:dyDescent="0.25">
      <c r="A14" s="35" t="s">
        <v>49</v>
      </c>
      <c r="B14" s="35">
        <v>25.3</v>
      </c>
      <c r="C14" s="35">
        <v>3.25</v>
      </c>
      <c r="D14" s="44">
        <v>24.9130860363857</v>
      </c>
      <c r="E14" s="35">
        <v>54</v>
      </c>
      <c r="F14" s="35">
        <v>5.6</v>
      </c>
      <c r="G14" s="35">
        <v>11.4</v>
      </c>
      <c r="H14" s="35">
        <v>0.42</v>
      </c>
    </row>
    <row r="15" spans="1:8" x14ac:dyDescent="0.25">
      <c r="A15" s="35" t="s">
        <v>50</v>
      </c>
      <c r="B15" s="35">
        <v>26.2</v>
      </c>
      <c r="C15" s="35">
        <v>3.21</v>
      </c>
      <c r="D15" s="44">
        <v>23.637718508398802</v>
      </c>
      <c r="E15" s="35">
        <v>55</v>
      </c>
      <c r="F15" s="35">
        <v>7.9</v>
      </c>
      <c r="G15" s="36">
        <v>11.4</v>
      </c>
      <c r="H15" s="36">
        <v>1.33</v>
      </c>
    </row>
    <row r="16" spans="1:8" x14ac:dyDescent="0.25">
      <c r="D16" s="43"/>
    </row>
    <row r="17" spans="4:4" x14ac:dyDescent="0.25">
      <c r="D17" s="4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50D6E-80F3-4673-87C8-59AED1372E54}">
  <dimension ref="A1:Y14"/>
  <sheetViews>
    <sheetView workbookViewId="0">
      <selection sqref="A1:H1"/>
    </sheetView>
  </sheetViews>
  <sheetFormatPr defaultRowHeight="15" x14ac:dyDescent="0.25"/>
  <cols>
    <col min="1" max="16384" width="9.140625" style="35"/>
  </cols>
  <sheetData>
    <row r="1" spans="1:25" x14ac:dyDescent="0.25">
      <c r="A1" s="35" t="s">
        <v>165</v>
      </c>
      <c r="B1" s="35" t="s">
        <v>164</v>
      </c>
      <c r="C1" s="35" t="s">
        <v>133</v>
      </c>
      <c r="D1" s="35" t="s">
        <v>163</v>
      </c>
      <c r="E1" s="35" t="s">
        <v>162</v>
      </c>
      <c r="F1" s="35" t="s">
        <v>161</v>
      </c>
      <c r="G1" s="35" t="s">
        <v>154</v>
      </c>
      <c r="H1" s="35" t="s">
        <v>153</v>
      </c>
    </row>
    <row r="2" spans="1:25" x14ac:dyDescent="0.25">
      <c r="A2" s="35" t="s">
        <v>41</v>
      </c>
      <c r="B2" s="35">
        <v>26.4</v>
      </c>
      <c r="C2" s="35">
        <v>3.51</v>
      </c>
      <c r="D2" s="37">
        <v>33.203917762287098</v>
      </c>
      <c r="E2" s="35">
        <v>26</v>
      </c>
      <c r="F2" s="35">
        <v>18</v>
      </c>
      <c r="G2" s="35">
        <v>15.4</v>
      </c>
      <c r="H2" s="35">
        <v>0.52</v>
      </c>
    </row>
    <row r="3" spans="1:25" x14ac:dyDescent="0.25">
      <c r="A3" s="35" t="s">
        <v>42</v>
      </c>
      <c r="B3" s="35">
        <v>26.1</v>
      </c>
      <c r="C3" s="35">
        <v>3.49</v>
      </c>
      <c r="D3" s="37">
        <v>26.1065701907186</v>
      </c>
      <c r="E3" s="35">
        <v>28</v>
      </c>
      <c r="F3" s="35">
        <v>19.5</v>
      </c>
      <c r="G3" s="35">
        <v>14.8</v>
      </c>
      <c r="H3" s="35">
        <v>0.47</v>
      </c>
    </row>
    <row r="4" spans="1:25" x14ac:dyDescent="0.25">
      <c r="A4" s="35" t="s">
        <v>43</v>
      </c>
      <c r="B4" s="35">
        <v>26.5</v>
      </c>
      <c r="C4" s="35">
        <v>3.51</v>
      </c>
      <c r="D4" s="37">
        <v>28.3472617354196</v>
      </c>
      <c r="E4" s="35">
        <v>26</v>
      </c>
      <c r="F4" s="35">
        <v>18.899999999999999</v>
      </c>
      <c r="G4" s="35">
        <v>13.6</v>
      </c>
      <c r="H4" s="35">
        <v>0.53</v>
      </c>
    </row>
    <row r="5" spans="1:25" x14ac:dyDescent="0.25">
      <c r="A5" s="35" t="s">
        <v>44</v>
      </c>
      <c r="B5" s="35">
        <v>25.9</v>
      </c>
      <c r="C5" s="35">
        <v>3.52</v>
      </c>
      <c r="D5" s="37">
        <v>27.704694443222301</v>
      </c>
      <c r="E5" s="35">
        <v>23</v>
      </c>
      <c r="F5" s="35">
        <v>15.8</v>
      </c>
      <c r="G5" s="35">
        <v>12.9</v>
      </c>
      <c r="H5" s="35">
        <v>0.57999999999999996</v>
      </c>
    </row>
    <row r="6" spans="1:25" x14ac:dyDescent="0.25">
      <c r="A6" s="35" t="s">
        <v>45</v>
      </c>
      <c r="B6" s="35">
        <v>25.9</v>
      </c>
      <c r="C6" s="35">
        <v>3.57</v>
      </c>
      <c r="D6" s="37">
        <v>28.0911951040814</v>
      </c>
      <c r="E6" s="35">
        <v>25</v>
      </c>
      <c r="F6" s="35">
        <v>12.6</v>
      </c>
      <c r="G6" s="35">
        <v>11.9</v>
      </c>
      <c r="H6" s="35">
        <v>0.61</v>
      </c>
    </row>
    <row r="7" spans="1:25" x14ac:dyDescent="0.25">
      <c r="A7" s="35" t="s">
        <v>46</v>
      </c>
      <c r="B7" s="35">
        <v>25.4</v>
      </c>
      <c r="C7" s="35">
        <v>3.46</v>
      </c>
      <c r="D7" s="37">
        <v>28.006972690296401</v>
      </c>
      <c r="E7" s="35">
        <v>25</v>
      </c>
      <c r="F7" s="35">
        <v>10.5</v>
      </c>
      <c r="G7" s="35">
        <v>11.9</v>
      </c>
      <c r="H7" s="35">
        <v>0.53</v>
      </c>
    </row>
    <row r="8" spans="1:25" x14ac:dyDescent="0.25">
      <c r="A8" s="35" t="s">
        <v>47</v>
      </c>
      <c r="B8" s="35">
        <v>24.9</v>
      </c>
      <c r="C8" s="35">
        <v>3.45</v>
      </c>
      <c r="D8" s="37">
        <v>26.6940614010826</v>
      </c>
      <c r="E8" s="35">
        <v>23</v>
      </c>
      <c r="F8" s="35">
        <v>7.9</v>
      </c>
      <c r="G8" s="35">
        <v>11.7</v>
      </c>
      <c r="H8" s="35">
        <v>0.46</v>
      </c>
    </row>
    <row r="9" spans="1:25" x14ac:dyDescent="0.25">
      <c r="A9" s="35" t="s">
        <v>48</v>
      </c>
      <c r="B9" s="35">
        <v>25</v>
      </c>
      <c r="C9" s="35">
        <v>3.34</v>
      </c>
      <c r="D9" s="37">
        <v>26.137492183764302</v>
      </c>
      <c r="E9" s="35">
        <v>53</v>
      </c>
      <c r="F9" s="35">
        <v>6.7</v>
      </c>
      <c r="G9" s="35">
        <v>11.4</v>
      </c>
      <c r="H9" s="35">
        <v>0.45</v>
      </c>
    </row>
    <row r="10" spans="1:25" x14ac:dyDescent="0.25">
      <c r="A10" s="35" t="s">
        <v>49</v>
      </c>
      <c r="B10" s="35">
        <v>25.3</v>
      </c>
      <c r="C10" s="35">
        <v>3.25</v>
      </c>
      <c r="D10" s="37">
        <v>24.9130860363857</v>
      </c>
      <c r="E10" s="35">
        <v>54</v>
      </c>
      <c r="F10" s="35">
        <v>5.6</v>
      </c>
      <c r="G10" s="35">
        <v>11.4</v>
      </c>
      <c r="H10" s="35">
        <v>0.42</v>
      </c>
    </row>
    <row r="11" spans="1:25" x14ac:dyDescent="0.25">
      <c r="A11" s="35" t="s">
        <v>50</v>
      </c>
      <c r="B11" s="35">
        <v>26.2</v>
      </c>
      <c r="C11" s="35">
        <v>3.21</v>
      </c>
      <c r="D11" s="37">
        <v>23.637718508398802</v>
      </c>
      <c r="E11" s="35">
        <v>55</v>
      </c>
      <c r="F11" s="35">
        <v>7.9</v>
      </c>
      <c r="G11" s="36">
        <v>11.4</v>
      </c>
      <c r="H11" s="36">
        <v>1.33</v>
      </c>
    </row>
    <row r="14" spans="1:25" x14ac:dyDescent="0.25">
      <c r="W14" s="36"/>
      <c r="X14" s="36"/>
      <c r="Y14" s="3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F3FF4-B88F-452F-A09A-A77704A50D69}">
  <dimension ref="A1:H17"/>
  <sheetViews>
    <sheetView workbookViewId="0">
      <selection sqref="A1:H1"/>
    </sheetView>
  </sheetViews>
  <sheetFormatPr defaultRowHeight="15" x14ac:dyDescent="0.25"/>
  <cols>
    <col min="1" max="16384" width="9.140625" style="35"/>
  </cols>
  <sheetData>
    <row r="1" spans="1:8" x14ac:dyDescent="0.25">
      <c r="A1" s="35" t="s">
        <v>165</v>
      </c>
      <c r="B1" s="35" t="s">
        <v>164</v>
      </c>
      <c r="C1" s="35" t="s">
        <v>133</v>
      </c>
      <c r="D1" s="35" t="s">
        <v>163</v>
      </c>
      <c r="E1" s="35" t="s">
        <v>162</v>
      </c>
      <c r="F1" s="35" t="s">
        <v>161</v>
      </c>
      <c r="G1" s="35" t="s">
        <v>154</v>
      </c>
      <c r="H1" s="35" t="s">
        <v>153</v>
      </c>
    </row>
    <row r="2" spans="1:8" x14ac:dyDescent="0.25">
      <c r="A2" s="35">
        <v>2010</v>
      </c>
      <c r="B2" s="35">
        <v>30.3</v>
      </c>
      <c r="C2" s="35">
        <v>3.33</v>
      </c>
      <c r="D2" s="38">
        <v>22.393407380867082</v>
      </c>
      <c r="E2" s="35">
        <v>10.4</v>
      </c>
      <c r="F2" s="41">
        <v>18.899999999999999</v>
      </c>
      <c r="G2" s="39">
        <v>2.19</v>
      </c>
      <c r="H2" s="35">
        <v>1240</v>
      </c>
    </row>
    <row r="3" spans="1:8" x14ac:dyDescent="0.25">
      <c r="A3" s="35">
        <v>2011</v>
      </c>
      <c r="B3" s="35">
        <v>30.7</v>
      </c>
      <c r="C3" s="35">
        <v>3.47</v>
      </c>
      <c r="D3" s="38">
        <v>22.614470464872415</v>
      </c>
      <c r="E3" s="35">
        <v>9.1</v>
      </c>
      <c r="F3" s="41">
        <v>18.399999999999999</v>
      </c>
      <c r="G3" s="39">
        <v>1.76</v>
      </c>
      <c r="H3" s="35">
        <v>1142</v>
      </c>
    </row>
    <row r="4" spans="1:8" x14ac:dyDescent="0.25">
      <c r="A4" s="35">
        <v>2012</v>
      </c>
      <c r="B4" s="35">
        <v>31.1</v>
      </c>
      <c r="C4" s="35">
        <v>3.28</v>
      </c>
      <c r="D4" s="38">
        <v>22.905982905982913</v>
      </c>
      <c r="E4" s="35">
        <v>8.6</v>
      </c>
      <c r="F4" s="41">
        <v>18.3</v>
      </c>
      <c r="G4" s="39">
        <v>1.62</v>
      </c>
      <c r="H4" s="35">
        <v>1176</v>
      </c>
    </row>
    <row r="5" spans="1:8" x14ac:dyDescent="0.25">
      <c r="A5" s="35">
        <v>2013</v>
      </c>
      <c r="B5" s="35">
        <v>31.5</v>
      </c>
      <c r="C5" s="35">
        <v>3.39</v>
      </c>
      <c r="D5" s="38">
        <v>21.217159960093124</v>
      </c>
      <c r="E5" s="35">
        <v>8.4</v>
      </c>
      <c r="F5" s="41">
        <v>18</v>
      </c>
      <c r="G5" s="39">
        <v>1.65</v>
      </c>
      <c r="H5" s="35">
        <v>1052</v>
      </c>
    </row>
    <row r="6" spans="1:8" x14ac:dyDescent="0.25">
      <c r="A6" s="35">
        <v>2014</v>
      </c>
      <c r="B6" s="35">
        <v>30.9</v>
      </c>
      <c r="C6" s="35">
        <v>3.42</v>
      </c>
      <c r="D6" s="38">
        <v>21.235772357723583</v>
      </c>
      <c r="E6" s="35">
        <v>8.3000000000000007</v>
      </c>
      <c r="F6" s="41">
        <v>17.7</v>
      </c>
      <c r="G6" s="39">
        <v>1.59</v>
      </c>
      <c r="H6" s="35">
        <v>994</v>
      </c>
    </row>
    <row r="7" spans="1:8" x14ac:dyDescent="0.25">
      <c r="A7" s="35">
        <v>2015</v>
      </c>
      <c r="B7" s="35">
        <v>31.4</v>
      </c>
      <c r="C7" s="35">
        <v>3.52</v>
      </c>
      <c r="D7" s="38">
        <v>20.531477380575769</v>
      </c>
      <c r="E7" s="35">
        <v>7.7</v>
      </c>
      <c r="F7" s="41">
        <v>17.600000000000001</v>
      </c>
      <c r="G7" s="39">
        <v>1.52</v>
      </c>
      <c r="H7" s="35">
        <v>922</v>
      </c>
    </row>
    <row r="8" spans="1:8" x14ac:dyDescent="0.25">
      <c r="A8" s="35">
        <v>2016</v>
      </c>
      <c r="B8" s="35">
        <v>31.4</v>
      </c>
      <c r="C8" s="35">
        <v>3.36</v>
      </c>
      <c r="D8" s="37">
        <v>19.643953345610797</v>
      </c>
      <c r="E8" s="35">
        <v>7.5</v>
      </c>
      <c r="F8" s="42">
        <v>17</v>
      </c>
      <c r="G8" s="39">
        <v>1.45</v>
      </c>
      <c r="H8" s="35">
        <f>864-6</f>
        <v>858</v>
      </c>
    </row>
    <row r="9" spans="1:8" x14ac:dyDescent="0.25">
      <c r="A9" s="35">
        <v>2017</v>
      </c>
      <c r="B9" s="35">
        <v>31.9</v>
      </c>
      <c r="C9" s="35">
        <v>3.34</v>
      </c>
      <c r="D9" s="38">
        <v>19.039039039039029</v>
      </c>
      <c r="E9" s="35">
        <v>7.2</v>
      </c>
      <c r="F9" s="41">
        <v>16.7</v>
      </c>
      <c r="G9" s="39">
        <v>1.41</v>
      </c>
      <c r="H9" s="35">
        <f>854-6</f>
        <v>848</v>
      </c>
    </row>
    <row r="10" spans="1:8" x14ac:dyDescent="0.25">
      <c r="A10" s="35">
        <v>2018</v>
      </c>
      <c r="B10" s="35">
        <v>31.8</v>
      </c>
      <c r="C10" s="35">
        <v>3.33</v>
      </c>
      <c r="D10" s="38">
        <v>18.735431235431243</v>
      </c>
      <c r="E10" s="35">
        <v>6.6</v>
      </c>
      <c r="F10" s="41">
        <v>16.600000000000001</v>
      </c>
      <c r="G10" s="39">
        <v>1.38</v>
      </c>
      <c r="H10" s="35">
        <f>844-6</f>
        <v>838</v>
      </c>
    </row>
    <row r="11" spans="1:8" x14ac:dyDescent="0.25">
      <c r="A11" s="35">
        <v>2019</v>
      </c>
      <c r="B11" s="35">
        <v>31.7</v>
      </c>
      <c r="C11" s="35">
        <v>3.13</v>
      </c>
      <c r="D11" s="38">
        <v>17.476819331272829</v>
      </c>
      <c r="E11" s="35">
        <v>6.2</v>
      </c>
      <c r="F11" s="41">
        <v>16.3</v>
      </c>
      <c r="G11" s="39">
        <v>1.31</v>
      </c>
      <c r="H11" s="35">
        <f>858-6</f>
        <v>852</v>
      </c>
    </row>
    <row r="12" spans="1:8" x14ac:dyDescent="0.25">
      <c r="A12" s="35">
        <v>2020</v>
      </c>
      <c r="B12" s="35">
        <v>31.7</v>
      </c>
      <c r="C12" s="35">
        <v>3.13</v>
      </c>
      <c r="D12" s="38">
        <v>15.874790385690329</v>
      </c>
      <c r="E12" s="35">
        <v>7.5</v>
      </c>
      <c r="F12" s="41">
        <v>16.3</v>
      </c>
      <c r="G12" s="39">
        <v>1.91</v>
      </c>
      <c r="H12" s="35">
        <f>850-6</f>
        <v>844</v>
      </c>
    </row>
    <row r="14" spans="1:8" x14ac:dyDescent="0.25">
      <c r="D14" s="38"/>
      <c r="F14" s="41"/>
      <c r="G14" s="39"/>
    </row>
    <row r="15" spans="1:8" x14ac:dyDescent="0.25">
      <c r="D15" s="38"/>
      <c r="F15" s="41"/>
      <c r="G15" s="39"/>
    </row>
    <row r="16" spans="1:8" x14ac:dyDescent="0.25">
      <c r="D16" s="38"/>
      <c r="F16" s="41"/>
      <c r="G16" s="39"/>
    </row>
    <row r="17" spans="4:7" x14ac:dyDescent="0.25">
      <c r="D17" s="38"/>
      <c r="F17" s="41"/>
      <c r="G17" s="3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B8A39-06D3-49B9-89BC-B58CE2AC2ADD}">
  <dimension ref="A1:R18"/>
  <sheetViews>
    <sheetView workbookViewId="0">
      <selection sqref="A1:H1"/>
    </sheetView>
  </sheetViews>
  <sheetFormatPr defaultRowHeight="15" x14ac:dyDescent="0.25"/>
  <cols>
    <col min="1" max="4" width="9.140625" style="35"/>
    <col min="5" max="5" width="10.28515625" style="35" customWidth="1"/>
    <col min="6" max="6" width="21.140625" style="35" customWidth="1"/>
    <col min="7" max="7" width="23.7109375" style="35" bestFit="1" customWidth="1"/>
    <col min="8" max="8" width="12.140625" style="35" customWidth="1"/>
    <col min="9" max="16384" width="9.140625" style="35"/>
  </cols>
  <sheetData>
    <row r="1" spans="1:18" x14ac:dyDescent="0.25">
      <c r="A1" s="35" t="s">
        <v>165</v>
      </c>
      <c r="B1" s="35" t="s">
        <v>164</v>
      </c>
      <c r="C1" s="35" t="s">
        <v>133</v>
      </c>
      <c r="D1" s="35" t="s">
        <v>163</v>
      </c>
      <c r="E1" s="35" t="s">
        <v>162</v>
      </c>
      <c r="F1" s="35" t="s">
        <v>161</v>
      </c>
      <c r="G1" s="35" t="s">
        <v>154</v>
      </c>
      <c r="H1" s="35" t="s">
        <v>153</v>
      </c>
    </row>
    <row r="2" spans="1:18" x14ac:dyDescent="0.25">
      <c r="A2" s="35">
        <v>2011</v>
      </c>
      <c r="B2" s="35">
        <v>30.7</v>
      </c>
      <c r="C2" s="35">
        <v>3.47</v>
      </c>
      <c r="D2" s="38">
        <v>22.614470464872415</v>
      </c>
      <c r="E2" s="35">
        <v>1142</v>
      </c>
      <c r="F2" s="35">
        <v>9.1</v>
      </c>
      <c r="G2" s="41">
        <v>18.399999999999999</v>
      </c>
      <c r="H2" s="39">
        <v>1.76</v>
      </c>
      <c r="J2" s="40"/>
    </row>
    <row r="3" spans="1:18" x14ac:dyDescent="0.25">
      <c r="A3" s="35">
        <v>2012</v>
      </c>
      <c r="B3" s="35">
        <v>31.1</v>
      </c>
      <c r="C3" s="35">
        <v>3.28</v>
      </c>
      <c r="D3" s="38">
        <v>22.905982905982913</v>
      </c>
      <c r="E3" s="35">
        <v>1176</v>
      </c>
      <c r="F3" s="35">
        <v>8.6</v>
      </c>
      <c r="G3" s="41">
        <v>18.3</v>
      </c>
      <c r="H3" s="39">
        <v>1.62</v>
      </c>
      <c r="K3" s="40"/>
      <c r="L3" s="40"/>
      <c r="M3" s="40"/>
      <c r="N3" s="40"/>
      <c r="O3" s="40"/>
      <c r="P3" s="40"/>
      <c r="Q3" s="40"/>
      <c r="R3" s="40"/>
    </row>
    <row r="4" spans="1:18" x14ac:dyDescent="0.25">
      <c r="A4" s="35">
        <v>2013</v>
      </c>
      <c r="B4" s="35">
        <v>31.5</v>
      </c>
      <c r="C4" s="35">
        <v>3.39</v>
      </c>
      <c r="D4" s="38">
        <v>21.217159960093124</v>
      </c>
      <c r="E4" s="35">
        <v>1052</v>
      </c>
      <c r="F4" s="35">
        <v>8.4</v>
      </c>
      <c r="G4" s="41">
        <v>18</v>
      </c>
      <c r="H4" s="39">
        <v>1.65</v>
      </c>
    </row>
    <row r="5" spans="1:18" x14ac:dyDescent="0.25">
      <c r="A5" s="35">
        <v>2014</v>
      </c>
      <c r="B5" s="35">
        <v>30.9</v>
      </c>
      <c r="C5" s="35">
        <v>3.42</v>
      </c>
      <c r="D5" s="38">
        <v>21.235772357723583</v>
      </c>
      <c r="E5" s="35">
        <v>994</v>
      </c>
      <c r="F5" s="35">
        <v>8.3000000000000007</v>
      </c>
      <c r="G5" s="41">
        <v>17.7</v>
      </c>
      <c r="H5" s="39">
        <v>1.59</v>
      </c>
    </row>
    <row r="6" spans="1:18" x14ac:dyDescent="0.25">
      <c r="A6" s="35">
        <v>2015</v>
      </c>
      <c r="B6" s="35">
        <v>31.4</v>
      </c>
      <c r="C6" s="35">
        <v>3.52</v>
      </c>
      <c r="D6" s="38">
        <v>20.531477380575769</v>
      </c>
      <c r="E6" s="35">
        <v>922</v>
      </c>
      <c r="F6" s="35">
        <v>7.7</v>
      </c>
      <c r="G6" s="41">
        <v>17.600000000000001</v>
      </c>
      <c r="H6" s="39">
        <v>1.52</v>
      </c>
    </row>
    <row r="7" spans="1:18" x14ac:dyDescent="0.25">
      <c r="A7" s="35">
        <v>2016</v>
      </c>
      <c r="B7" s="35">
        <v>31.4</v>
      </c>
      <c r="C7" s="35">
        <v>3.36</v>
      </c>
      <c r="D7" s="37">
        <v>19.643953345610797</v>
      </c>
      <c r="E7" s="35">
        <f>864-6</f>
        <v>858</v>
      </c>
      <c r="F7" s="35">
        <v>7.5</v>
      </c>
      <c r="G7" s="42">
        <v>17</v>
      </c>
      <c r="H7" s="39">
        <v>1.45</v>
      </c>
    </row>
    <row r="8" spans="1:18" x14ac:dyDescent="0.25">
      <c r="A8" s="35">
        <v>2017</v>
      </c>
      <c r="B8" s="35">
        <v>31.9</v>
      </c>
      <c r="C8" s="35">
        <v>3.34</v>
      </c>
      <c r="D8" s="38">
        <v>19.039039039039029</v>
      </c>
      <c r="E8" s="35">
        <f>854-6</f>
        <v>848</v>
      </c>
      <c r="F8" s="35">
        <v>7.2</v>
      </c>
      <c r="G8" s="41">
        <v>16.7</v>
      </c>
      <c r="H8" s="39">
        <v>1.41</v>
      </c>
    </row>
    <row r="9" spans="1:18" x14ac:dyDescent="0.25">
      <c r="A9" s="35">
        <v>2018</v>
      </c>
      <c r="B9" s="35">
        <v>31.8</v>
      </c>
      <c r="C9" s="35">
        <v>3.33</v>
      </c>
      <c r="D9" s="38">
        <v>18.735431235431243</v>
      </c>
      <c r="E9" s="35">
        <f>844-6</f>
        <v>838</v>
      </c>
      <c r="F9" s="35">
        <v>6.6</v>
      </c>
      <c r="G9" s="41">
        <v>16.600000000000001</v>
      </c>
      <c r="H9" s="39">
        <v>1.38</v>
      </c>
    </row>
    <row r="10" spans="1:18" x14ac:dyDescent="0.25">
      <c r="A10" s="35">
        <v>2019</v>
      </c>
      <c r="B10" s="35">
        <v>31.7</v>
      </c>
      <c r="C10" s="35">
        <v>3.13</v>
      </c>
      <c r="D10" s="38">
        <v>17.476819331272829</v>
      </c>
      <c r="E10" s="35">
        <f>858-6</f>
        <v>852</v>
      </c>
      <c r="F10" s="35">
        <v>6.2</v>
      </c>
      <c r="G10" s="41">
        <v>16.3</v>
      </c>
      <c r="H10" s="39">
        <v>1.31</v>
      </c>
    </row>
    <row r="11" spans="1:18" x14ac:dyDescent="0.25">
      <c r="A11" s="35">
        <v>2020</v>
      </c>
      <c r="B11" s="35">
        <v>31.7</v>
      </c>
      <c r="C11" s="35">
        <v>3.13</v>
      </c>
      <c r="D11" s="38">
        <v>15.874790385690329</v>
      </c>
      <c r="E11" s="35">
        <f>850-6</f>
        <v>844</v>
      </c>
      <c r="F11" s="35">
        <v>7.5</v>
      </c>
      <c r="G11" s="41">
        <v>16.3</v>
      </c>
      <c r="H11" s="39">
        <v>1.91</v>
      </c>
    </row>
    <row r="13" spans="1:18" x14ac:dyDescent="0.25">
      <c r="I13" s="37"/>
      <c r="J13" s="37"/>
      <c r="K13" s="40"/>
      <c r="L13" s="40"/>
      <c r="M13" s="40"/>
    </row>
    <row r="14" spans="1:18" x14ac:dyDescent="0.25">
      <c r="I14" s="38"/>
      <c r="J14" s="38"/>
    </row>
    <row r="15" spans="1:18" x14ac:dyDescent="0.25">
      <c r="I15" s="38"/>
      <c r="J15" s="38"/>
    </row>
    <row r="16" spans="1:18" x14ac:dyDescent="0.25">
      <c r="I16" s="38"/>
      <c r="J16" s="38"/>
    </row>
    <row r="17" spans="4:10" x14ac:dyDescent="0.25">
      <c r="I17" s="38"/>
      <c r="J17" s="38"/>
    </row>
    <row r="18" spans="4:10" x14ac:dyDescent="0.25">
      <c r="D18" s="38"/>
      <c r="G18" s="39"/>
      <c r="J18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F75E6-6FF8-4807-BB3B-726B351D6FB7}">
  <dimension ref="A1:H61"/>
  <sheetViews>
    <sheetView topLeftCell="D1" zoomScale="145" zoomScaleNormal="145" workbookViewId="0">
      <selection activeCell="H47" sqref="H47"/>
    </sheetView>
  </sheetViews>
  <sheetFormatPr defaultRowHeight="15" x14ac:dyDescent="0.25"/>
  <cols>
    <col min="1" max="1" width="12.42578125" bestFit="1" customWidth="1"/>
    <col min="2" max="2" width="13.140625" bestFit="1" customWidth="1"/>
    <col min="3" max="3" width="10.7109375" bestFit="1" customWidth="1"/>
    <col min="4" max="4" width="12" bestFit="1" customWidth="1"/>
    <col min="5" max="5" width="14" bestFit="1" customWidth="1"/>
    <col min="6" max="6" width="7.7109375" bestFit="1" customWidth="1"/>
    <col min="7" max="7" width="8.5703125" style="3" bestFit="1" customWidth="1"/>
    <col min="8" max="8" width="12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3" t="s">
        <v>14</v>
      </c>
      <c r="H1" t="s">
        <v>15</v>
      </c>
    </row>
    <row r="2" spans="1:8" x14ac:dyDescent="0.25">
      <c r="A2" t="s">
        <v>7</v>
      </c>
      <c r="B2" t="s">
        <v>16</v>
      </c>
      <c r="C2" t="s">
        <v>9</v>
      </c>
      <c r="D2" t="s">
        <v>17</v>
      </c>
      <c r="E2" t="s">
        <v>11</v>
      </c>
      <c r="F2">
        <v>2003</v>
      </c>
      <c r="G2" s="3">
        <v>7.7750000000000004</v>
      </c>
      <c r="H2" t="s">
        <v>18</v>
      </c>
    </row>
    <row r="3" spans="1:8" x14ac:dyDescent="0.25">
      <c r="A3" t="s">
        <v>7</v>
      </c>
      <c r="B3" t="s">
        <v>16</v>
      </c>
      <c r="C3" t="s">
        <v>9</v>
      </c>
      <c r="D3" t="s">
        <v>17</v>
      </c>
      <c r="E3" t="s">
        <v>11</v>
      </c>
      <c r="F3">
        <v>2004</v>
      </c>
      <c r="G3" s="3">
        <v>8.2916670000000003</v>
      </c>
      <c r="H3" t="s">
        <v>18</v>
      </c>
    </row>
    <row r="4" spans="1:8" x14ac:dyDescent="0.25">
      <c r="A4" t="s">
        <v>7</v>
      </c>
      <c r="B4" t="s">
        <v>16</v>
      </c>
      <c r="C4" t="s">
        <v>9</v>
      </c>
      <c r="D4" t="s">
        <v>17</v>
      </c>
      <c r="E4" t="s">
        <v>11</v>
      </c>
      <c r="F4">
        <v>2005</v>
      </c>
      <c r="G4" s="3">
        <v>7.9416669999999998</v>
      </c>
      <c r="H4" t="s">
        <v>18</v>
      </c>
    </row>
    <row r="5" spans="1:8" x14ac:dyDescent="0.25">
      <c r="A5" t="s">
        <v>7</v>
      </c>
      <c r="B5" t="s">
        <v>16</v>
      </c>
      <c r="C5" t="s">
        <v>9</v>
      </c>
      <c r="D5" t="s">
        <v>17</v>
      </c>
      <c r="E5" t="s">
        <v>11</v>
      </c>
      <c r="F5">
        <v>2006</v>
      </c>
      <c r="G5" s="3">
        <v>7.1333330000000004</v>
      </c>
      <c r="H5" t="s">
        <v>18</v>
      </c>
    </row>
    <row r="6" spans="1:8" x14ac:dyDescent="0.25">
      <c r="A6" t="s">
        <v>7</v>
      </c>
      <c r="B6" t="s">
        <v>16</v>
      </c>
      <c r="C6" t="s">
        <v>9</v>
      </c>
      <c r="D6" t="s">
        <v>17</v>
      </c>
      <c r="E6" t="s">
        <v>11</v>
      </c>
      <c r="F6">
        <v>2007</v>
      </c>
      <c r="G6" s="3">
        <v>5.3250000000000002</v>
      </c>
      <c r="H6" t="s">
        <v>18</v>
      </c>
    </row>
    <row r="7" spans="1:8" x14ac:dyDescent="0.25">
      <c r="A7" t="s">
        <v>7</v>
      </c>
      <c r="B7" t="s">
        <v>16</v>
      </c>
      <c r="C7" t="s">
        <v>9</v>
      </c>
      <c r="D7" t="s">
        <v>17</v>
      </c>
      <c r="E7" t="s">
        <v>11</v>
      </c>
      <c r="F7">
        <v>2008</v>
      </c>
      <c r="G7" s="3">
        <v>4.4083329999999998</v>
      </c>
      <c r="H7" s="3">
        <f>G8-DP_LIVE_02122023102949606[[#This Row],[Value]]</f>
        <v>2.2750000000000004</v>
      </c>
    </row>
    <row r="8" spans="1:8" x14ac:dyDescent="0.25">
      <c r="A8" t="s">
        <v>7</v>
      </c>
      <c r="B8" t="s">
        <v>16</v>
      </c>
      <c r="C8" t="s">
        <v>9</v>
      </c>
      <c r="D8" t="s">
        <v>17</v>
      </c>
      <c r="E8" t="s">
        <v>11</v>
      </c>
      <c r="F8">
        <v>2009</v>
      </c>
      <c r="G8" s="3">
        <v>6.6833330000000002</v>
      </c>
      <c r="H8" t="s">
        <v>18</v>
      </c>
    </row>
    <row r="9" spans="1:8" x14ac:dyDescent="0.25">
      <c r="A9" t="s">
        <v>7</v>
      </c>
      <c r="B9" t="s">
        <v>16</v>
      </c>
      <c r="C9" t="s">
        <v>9</v>
      </c>
      <c r="D9" t="s">
        <v>17</v>
      </c>
      <c r="E9" t="s">
        <v>11</v>
      </c>
      <c r="F9">
        <v>2010</v>
      </c>
      <c r="G9" s="3">
        <v>7.2916670000000003</v>
      </c>
      <c r="H9" t="s">
        <v>18</v>
      </c>
    </row>
    <row r="10" spans="1:8" x14ac:dyDescent="0.25">
      <c r="A10" t="s">
        <v>7</v>
      </c>
      <c r="B10" t="s">
        <v>16</v>
      </c>
      <c r="C10" t="s">
        <v>9</v>
      </c>
      <c r="D10" t="s">
        <v>17</v>
      </c>
      <c r="E10" t="s">
        <v>11</v>
      </c>
      <c r="F10">
        <v>2011</v>
      </c>
      <c r="G10" s="3">
        <v>6.7166670000000002</v>
      </c>
      <c r="H10" t="s">
        <v>18</v>
      </c>
    </row>
    <row r="11" spans="1:8" x14ac:dyDescent="0.25">
      <c r="A11" t="s">
        <v>7</v>
      </c>
      <c r="B11" t="s">
        <v>16</v>
      </c>
      <c r="C11" t="s">
        <v>9</v>
      </c>
      <c r="D11" t="s">
        <v>17</v>
      </c>
      <c r="E11" t="s">
        <v>11</v>
      </c>
      <c r="F11">
        <v>2012</v>
      </c>
      <c r="G11" s="3">
        <v>6.9749999999999996</v>
      </c>
      <c r="H11" t="s">
        <v>18</v>
      </c>
    </row>
    <row r="12" spans="1:8" x14ac:dyDescent="0.25">
      <c r="A12" t="s">
        <v>7</v>
      </c>
      <c r="B12" t="s">
        <v>16</v>
      </c>
      <c r="C12" t="s">
        <v>9</v>
      </c>
      <c r="D12" t="s">
        <v>17</v>
      </c>
      <c r="E12" t="s">
        <v>11</v>
      </c>
      <c r="F12">
        <v>2013</v>
      </c>
      <c r="G12" s="3">
        <v>6.9666670000000002</v>
      </c>
      <c r="H12" t="s">
        <v>18</v>
      </c>
    </row>
    <row r="13" spans="1:8" x14ac:dyDescent="0.25">
      <c r="A13" t="s">
        <v>7</v>
      </c>
      <c r="B13" t="s">
        <v>16</v>
      </c>
      <c r="C13" t="s">
        <v>9</v>
      </c>
      <c r="D13" t="s">
        <v>17</v>
      </c>
      <c r="E13" t="s">
        <v>11</v>
      </c>
      <c r="F13">
        <v>2014</v>
      </c>
      <c r="G13" s="3">
        <v>6.1166669999999996</v>
      </c>
      <c r="H13" t="s">
        <v>18</v>
      </c>
    </row>
    <row r="14" spans="1:8" x14ac:dyDescent="0.25">
      <c r="A14" t="s">
        <v>7</v>
      </c>
      <c r="B14" t="s">
        <v>16</v>
      </c>
      <c r="C14" t="s">
        <v>9</v>
      </c>
      <c r="D14" t="s">
        <v>17</v>
      </c>
      <c r="E14" t="s">
        <v>11</v>
      </c>
      <c r="F14">
        <v>2015</v>
      </c>
      <c r="G14" s="3">
        <v>5.0583330000000002</v>
      </c>
      <c r="H14" t="s">
        <v>18</v>
      </c>
    </row>
    <row r="15" spans="1:8" x14ac:dyDescent="0.25">
      <c r="A15" t="s">
        <v>7</v>
      </c>
      <c r="B15" t="s">
        <v>16</v>
      </c>
      <c r="C15" t="s">
        <v>9</v>
      </c>
      <c r="D15" t="s">
        <v>17</v>
      </c>
      <c r="E15" t="s">
        <v>11</v>
      </c>
      <c r="F15">
        <v>2016</v>
      </c>
      <c r="G15" s="3">
        <v>3.9666670000000002</v>
      </c>
      <c r="H15" t="s">
        <v>18</v>
      </c>
    </row>
    <row r="16" spans="1:8" x14ac:dyDescent="0.25">
      <c r="A16" t="s">
        <v>7</v>
      </c>
      <c r="B16" t="s">
        <v>16</v>
      </c>
      <c r="C16" t="s">
        <v>9</v>
      </c>
      <c r="D16" t="s">
        <v>17</v>
      </c>
      <c r="E16" t="s">
        <v>11</v>
      </c>
      <c r="F16">
        <v>2017</v>
      </c>
      <c r="G16" s="3">
        <v>2.9083329999999998</v>
      </c>
      <c r="H16" t="s">
        <v>18</v>
      </c>
    </row>
    <row r="17" spans="1:8" x14ac:dyDescent="0.25">
      <c r="A17" t="s">
        <v>7</v>
      </c>
      <c r="B17" t="s">
        <v>16</v>
      </c>
      <c r="C17" t="s">
        <v>9</v>
      </c>
      <c r="D17" t="s">
        <v>17</v>
      </c>
      <c r="E17" t="s">
        <v>11</v>
      </c>
      <c r="F17">
        <v>2018</v>
      </c>
      <c r="G17" s="3">
        <v>2.266667</v>
      </c>
      <c r="H17" t="s">
        <v>18</v>
      </c>
    </row>
    <row r="18" spans="1:8" x14ac:dyDescent="0.25">
      <c r="A18" t="s">
        <v>7</v>
      </c>
      <c r="B18" t="s">
        <v>16</v>
      </c>
      <c r="C18" t="s">
        <v>9</v>
      </c>
      <c r="D18" t="s">
        <v>17</v>
      </c>
      <c r="E18" t="s">
        <v>11</v>
      </c>
      <c r="F18">
        <v>2019</v>
      </c>
      <c r="G18" s="3">
        <v>2.016667</v>
      </c>
      <c r="H18" t="s">
        <v>18</v>
      </c>
    </row>
    <row r="19" spans="1:8" x14ac:dyDescent="0.25">
      <c r="A19" t="s">
        <v>7</v>
      </c>
      <c r="B19" t="s">
        <v>16</v>
      </c>
      <c r="C19" t="s">
        <v>9</v>
      </c>
      <c r="D19" t="s">
        <v>17</v>
      </c>
      <c r="E19" t="s">
        <v>11</v>
      </c>
      <c r="F19">
        <v>2020</v>
      </c>
      <c r="G19" s="3">
        <v>2.5499999999999998</v>
      </c>
      <c r="H19" t="s">
        <v>18</v>
      </c>
    </row>
    <row r="20" spans="1:8" x14ac:dyDescent="0.25">
      <c r="A20" t="s">
        <v>7</v>
      </c>
      <c r="B20" t="s">
        <v>16</v>
      </c>
      <c r="C20" t="s">
        <v>9</v>
      </c>
      <c r="D20" t="s">
        <v>17</v>
      </c>
      <c r="E20" t="s">
        <v>11</v>
      </c>
      <c r="F20">
        <v>2021</v>
      </c>
      <c r="G20" s="3">
        <v>2.8083330000000002</v>
      </c>
      <c r="H20" t="s">
        <v>18</v>
      </c>
    </row>
    <row r="21" spans="1:8" x14ac:dyDescent="0.25">
      <c r="A21" t="s">
        <v>7</v>
      </c>
      <c r="B21" t="s">
        <v>16</v>
      </c>
      <c r="C21" t="s">
        <v>9</v>
      </c>
      <c r="D21" t="s">
        <v>17</v>
      </c>
      <c r="E21" t="s">
        <v>11</v>
      </c>
      <c r="F21">
        <v>2022</v>
      </c>
      <c r="G21" s="3">
        <v>2.4</v>
      </c>
      <c r="H21" t="s">
        <v>18</v>
      </c>
    </row>
    <row r="22" spans="1:8" x14ac:dyDescent="0.25">
      <c r="A22" t="s">
        <v>12</v>
      </c>
      <c r="B22" t="s">
        <v>16</v>
      </c>
      <c r="C22" t="s">
        <v>9</v>
      </c>
      <c r="D22" t="s">
        <v>17</v>
      </c>
      <c r="E22" t="s">
        <v>11</v>
      </c>
      <c r="F22">
        <v>2003</v>
      </c>
      <c r="G22" s="3">
        <v>9.8083329999999993</v>
      </c>
      <c r="H22" t="s">
        <v>18</v>
      </c>
    </row>
    <row r="23" spans="1:8" x14ac:dyDescent="0.25">
      <c r="A23" t="s">
        <v>12</v>
      </c>
      <c r="B23" t="s">
        <v>16</v>
      </c>
      <c r="C23" t="s">
        <v>9</v>
      </c>
      <c r="D23" t="s">
        <v>17</v>
      </c>
      <c r="E23" t="s">
        <v>11</v>
      </c>
      <c r="F23">
        <v>2004</v>
      </c>
      <c r="G23" s="3">
        <v>10.5</v>
      </c>
      <c r="H23" t="s">
        <v>18</v>
      </c>
    </row>
    <row r="24" spans="1:8" x14ac:dyDescent="0.25">
      <c r="A24" t="s">
        <v>12</v>
      </c>
      <c r="B24" t="s">
        <v>16</v>
      </c>
      <c r="C24" t="s">
        <v>9</v>
      </c>
      <c r="D24" t="s">
        <v>17</v>
      </c>
      <c r="E24" t="s">
        <v>11</v>
      </c>
      <c r="F24">
        <v>2005</v>
      </c>
      <c r="G24" s="3">
        <v>11.283329999999999</v>
      </c>
      <c r="H24" t="s">
        <v>18</v>
      </c>
    </row>
    <row r="25" spans="1:8" x14ac:dyDescent="0.25">
      <c r="A25" t="s">
        <v>12</v>
      </c>
      <c r="B25" t="s">
        <v>16</v>
      </c>
      <c r="C25" t="s">
        <v>9</v>
      </c>
      <c r="D25" t="s">
        <v>17</v>
      </c>
      <c r="E25" t="s">
        <v>11</v>
      </c>
      <c r="F25">
        <v>2006</v>
      </c>
      <c r="G25" s="3">
        <v>10.275</v>
      </c>
      <c r="H25" t="s">
        <v>18</v>
      </c>
    </row>
    <row r="26" spans="1:8" x14ac:dyDescent="0.25">
      <c r="A26" t="s">
        <v>12</v>
      </c>
      <c r="B26" t="s">
        <v>16</v>
      </c>
      <c r="C26" t="s">
        <v>9</v>
      </c>
      <c r="D26" t="s">
        <v>17</v>
      </c>
      <c r="E26" t="s">
        <v>11</v>
      </c>
      <c r="F26">
        <v>2007</v>
      </c>
      <c r="G26" s="3">
        <v>8.5416670000000003</v>
      </c>
      <c r="H26" t="s">
        <v>18</v>
      </c>
    </row>
    <row r="27" spans="1:8" x14ac:dyDescent="0.25">
      <c r="A27" t="s">
        <v>12</v>
      </c>
      <c r="B27" t="s">
        <v>16</v>
      </c>
      <c r="C27" t="s">
        <v>9</v>
      </c>
      <c r="D27" t="s">
        <v>17</v>
      </c>
      <c r="E27" t="s">
        <v>11</v>
      </c>
      <c r="F27">
        <v>2008</v>
      </c>
      <c r="G27" s="3">
        <v>7.4249999999999998</v>
      </c>
      <c r="H27" s="3">
        <f>G28-DP_LIVE_02122023102949606[[#This Row],[Value]]</f>
        <v>-0.20000000000000018</v>
      </c>
    </row>
    <row r="28" spans="1:8" x14ac:dyDescent="0.25">
      <c r="A28" t="s">
        <v>12</v>
      </c>
      <c r="B28" t="s">
        <v>16</v>
      </c>
      <c r="C28" t="s">
        <v>9</v>
      </c>
      <c r="D28" t="s">
        <v>17</v>
      </c>
      <c r="E28" t="s">
        <v>11</v>
      </c>
      <c r="F28">
        <v>2009</v>
      </c>
      <c r="G28" s="3">
        <v>7.2249999999999996</v>
      </c>
      <c r="H28" t="s">
        <v>18</v>
      </c>
    </row>
    <row r="29" spans="1:8" x14ac:dyDescent="0.25">
      <c r="A29" t="s">
        <v>12</v>
      </c>
      <c r="B29" t="s">
        <v>16</v>
      </c>
      <c r="C29" t="s">
        <v>9</v>
      </c>
      <c r="D29" t="s">
        <v>17</v>
      </c>
      <c r="E29" t="s">
        <v>11</v>
      </c>
      <c r="F29">
        <v>2010</v>
      </c>
      <c r="G29" s="3">
        <v>6.5750000000000002</v>
      </c>
      <c r="H29" t="s">
        <v>18</v>
      </c>
    </row>
    <row r="30" spans="1:8" x14ac:dyDescent="0.25">
      <c r="A30" t="s">
        <v>12</v>
      </c>
      <c r="B30" t="s">
        <v>16</v>
      </c>
      <c r="C30" t="s">
        <v>9</v>
      </c>
      <c r="D30" t="s">
        <v>17</v>
      </c>
      <c r="E30" t="s">
        <v>11</v>
      </c>
      <c r="F30">
        <v>2011</v>
      </c>
      <c r="G30" s="3">
        <v>5.516667</v>
      </c>
      <c r="H30" t="s">
        <v>18</v>
      </c>
    </row>
    <row r="31" spans="1:8" x14ac:dyDescent="0.25">
      <c r="A31" t="s">
        <v>12</v>
      </c>
      <c r="B31" t="s">
        <v>16</v>
      </c>
      <c r="C31" t="s">
        <v>9</v>
      </c>
      <c r="D31" t="s">
        <v>17</v>
      </c>
      <c r="E31" t="s">
        <v>11</v>
      </c>
      <c r="F31">
        <v>2012</v>
      </c>
      <c r="G31" s="3">
        <v>5.0833329999999997</v>
      </c>
      <c r="H31" t="s">
        <v>18</v>
      </c>
    </row>
    <row r="32" spans="1:8" x14ac:dyDescent="0.25">
      <c r="A32" t="s">
        <v>12</v>
      </c>
      <c r="B32" t="s">
        <v>16</v>
      </c>
      <c r="C32" t="s">
        <v>9</v>
      </c>
      <c r="D32" t="s">
        <v>17</v>
      </c>
      <c r="E32" t="s">
        <v>11</v>
      </c>
      <c r="F32">
        <v>2013</v>
      </c>
      <c r="G32" s="3">
        <v>4.95</v>
      </c>
      <c r="H32" t="s">
        <v>18</v>
      </c>
    </row>
    <row r="33" spans="1:8" x14ac:dyDescent="0.25">
      <c r="A33" t="s">
        <v>12</v>
      </c>
      <c r="B33" t="s">
        <v>16</v>
      </c>
      <c r="C33" t="s">
        <v>9</v>
      </c>
      <c r="D33" t="s">
        <v>17</v>
      </c>
      <c r="E33" t="s">
        <v>11</v>
      </c>
      <c r="F33">
        <v>2014</v>
      </c>
      <c r="G33" s="3">
        <v>4.7083329999999997</v>
      </c>
      <c r="H33" t="s">
        <v>18</v>
      </c>
    </row>
    <row r="34" spans="1:8" x14ac:dyDescent="0.25">
      <c r="A34" t="s">
        <v>12</v>
      </c>
      <c r="B34" t="s">
        <v>16</v>
      </c>
      <c r="C34" t="s">
        <v>9</v>
      </c>
      <c r="D34" t="s">
        <v>17</v>
      </c>
      <c r="E34" t="s">
        <v>11</v>
      </c>
      <c r="F34">
        <v>2015</v>
      </c>
      <c r="G34" s="3">
        <v>4.3666669999999996</v>
      </c>
      <c r="H34" t="s">
        <v>18</v>
      </c>
    </row>
    <row r="35" spans="1:8" x14ac:dyDescent="0.25">
      <c r="A35" t="s">
        <v>12</v>
      </c>
      <c r="B35" t="s">
        <v>16</v>
      </c>
      <c r="C35" t="s">
        <v>9</v>
      </c>
      <c r="D35" t="s">
        <v>17</v>
      </c>
      <c r="E35" t="s">
        <v>11</v>
      </c>
      <c r="F35">
        <v>2016</v>
      </c>
      <c r="G35" s="3">
        <v>3.9083329999999998</v>
      </c>
      <c r="H35" t="s">
        <v>18</v>
      </c>
    </row>
    <row r="36" spans="1:8" x14ac:dyDescent="0.25">
      <c r="A36" t="s">
        <v>12</v>
      </c>
      <c r="B36" t="s">
        <v>16</v>
      </c>
      <c r="C36" t="s">
        <v>9</v>
      </c>
      <c r="D36" t="s">
        <v>17</v>
      </c>
      <c r="E36" t="s">
        <v>11</v>
      </c>
      <c r="F36">
        <v>2017</v>
      </c>
      <c r="G36" s="3">
        <v>3.5666669999999998</v>
      </c>
      <c r="H36" t="s">
        <v>18</v>
      </c>
    </row>
    <row r="37" spans="1:8" x14ac:dyDescent="0.25">
      <c r="A37" t="s">
        <v>12</v>
      </c>
      <c r="B37" t="s">
        <v>16</v>
      </c>
      <c r="C37" t="s">
        <v>9</v>
      </c>
      <c r="D37" t="s">
        <v>17</v>
      </c>
      <c r="E37" t="s">
        <v>11</v>
      </c>
      <c r="F37">
        <v>2018</v>
      </c>
      <c r="G37" s="3">
        <v>3.2083330000000001</v>
      </c>
      <c r="H37" t="s">
        <v>18</v>
      </c>
    </row>
    <row r="38" spans="1:8" x14ac:dyDescent="0.25">
      <c r="A38" t="s">
        <v>12</v>
      </c>
      <c r="B38" t="s">
        <v>16</v>
      </c>
      <c r="C38" t="s">
        <v>9</v>
      </c>
      <c r="D38" t="s">
        <v>17</v>
      </c>
      <c r="E38" t="s">
        <v>11</v>
      </c>
      <c r="F38">
        <v>2019</v>
      </c>
      <c r="G38" s="3">
        <v>2.9750000000000001</v>
      </c>
      <c r="H38" t="s">
        <v>18</v>
      </c>
    </row>
    <row r="39" spans="1:8" x14ac:dyDescent="0.25">
      <c r="A39" t="s">
        <v>12</v>
      </c>
      <c r="B39" t="s">
        <v>16</v>
      </c>
      <c r="C39" t="s">
        <v>9</v>
      </c>
      <c r="D39" t="s">
        <v>17</v>
      </c>
      <c r="E39" t="s">
        <v>11</v>
      </c>
      <c r="F39">
        <v>2020</v>
      </c>
      <c r="G39" s="3">
        <v>3.625</v>
      </c>
      <c r="H39" t="s">
        <v>18</v>
      </c>
    </row>
    <row r="40" spans="1:8" x14ac:dyDescent="0.25">
      <c r="A40" t="s">
        <v>12</v>
      </c>
      <c r="B40" t="s">
        <v>16</v>
      </c>
      <c r="C40" t="s">
        <v>9</v>
      </c>
      <c r="D40" t="s">
        <v>17</v>
      </c>
      <c r="E40" t="s">
        <v>11</v>
      </c>
      <c r="F40">
        <v>2021</v>
      </c>
      <c r="G40" s="3">
        <v>3.5750000000000002</v>
      </c>
      <c r="H40" t="s">
        <v>18</v>
      </c>
    </row>
    <row r="41" spans="1:8" x14ac:dyDescent="0.25">
      <c r="A41" t="s">
        <v>12</v>
      </c>
      <c r="B41" t="s">
        <v>16</v>
      </c>
      <c r="C41" t="s">
        <v>9</v>
      </c>
      <c r="D41" t="s">
        <v>17</v>
      </c>
      <c r="E41" t="s">
        <v>11</v>
      </c>
      <c r="F41">
        <v>2022</v>
      </c>
      <c r="G41" s="3">
        <v>3.0666669999999998</v>
      </c>
      <c r="H41" t="s">
        <v>18</v>
      </c>
    </row>
    <row r="42" spans="1:8" x14ac:dyDescent="0.25">
      <c r="A42" t="s">
        <v>13</v>
      </c>
      <c r="F42">
        <v>2003</v>
      </c>
      <c r="G42" s="3">
        <v>6.8</v>
      </c>
    </row>
    <row r="43" spans="1:8" x14ac:dyDescent="0.25">
      <c r="A43" t="s">
        <v>13</v>
      </c>
      <c r="F43">
        <v>2004</v>
      </c>
      <c r="G43" s="3">
        <f>AVERAGE(G44:G61)</f>
        <v>6.7974349444444435</v>
      </c>
    </row>
    <row r="44" spans="1:8" x14ac:dyDescent="0.25">
      <c r="A44" t="s">
        <v>13</v>
      </c>
      <c r="B44" t="s">
        <v>16</v>
      </c>
      <c r="C44" t="s">
        <v>9</v>
      </c>
      <c r="D44" t="s">
        <v>17</v>
      </c>
      <c r="E44" t="s">
        <v>11</v>
      </c>
      <c r="F44">
        <v>2005</v>
      </c>
      <c r="G44" s="3">
        <v>6.8633800000000003</v>
      </c>
      <c r="H44" t="s">
        <v>19</v>
      </c>
    </row>
    <row r="45" spans="1:8" x14ac:dyDescent="0.25">
      <c r="A45" t="s">
        <v>13</v>
      </c>
      <c r="B45" t="s">
        <v>16</v>
      </c>
      <c r="C45" t="s">
        <v>9</v>
      </c>
      <c r="D45" t="s">
        <v>17</v>
      </c>
      <c r="E45" t="s">
        <v>11</v>
      </c>
      <c r="F45">
        <v>2006</v>
      </c>
      <c r="G45" s="3">
        <v>6.3531459999999997</v>
      </c>
      <c r="H45" t="s">
        <v>19</v>
      </c>
    </row>
    <row r="46" spans="1:8" x14ac:dyDescent="0.25">
      <c r="A46" t="s">
        <v>13</v>
      </c>
      <c r="B46" t="s">
        <v>16</v>
      </c>
      <c r="C46" t="s">
        <v>9</v>
      </c>
      <c r="D46" t="s">
        <v>17</v>
      </c>
      <c r="E46" t="s">
        <v>11</v>
      </c>
      <c r="F46">
        <v>2007</v>
      </c>
      <c r="G46" s="3">
        <v>5.8581940000000001</v>
      </c>
      <c r="H46" t="s">
        <v>19</v>
      </c>
    </row>
    <row r="47" spans="1:8" x14ac:dyDescent="0.25">
      <c r="A47" t="s">
        <v>13</v>
      </c>
      <c r="B47" t="s">
        <v>16</v>
      </c>
      <c r="C47" t="s">
        <v>9</v>
      </c>
      <c r="D47" t="s">
        <v>17</v>
      </c>
      <c r="E47" t="s">
        <v>11</v>
      </c>
      <c r="F47">
        <v>2008</v>
      </c>
      <c r="G47" s="3">
        <v>6.1877829999999996</v>
      </c>
      <c r="H47" s="3">
        <f>G48-DP_LIVE_02122023102949606[[#This Row],[Value]]</f>
        <v>2.1253589999999996</v>
      </c>
    </row>
    <row r="48" spans="1:8" x14ac:dyDescent="0.25">
      <c r="A48" t="s">
        <v>13</v>
      </c>
      <c r="B48" t="s">
        <v>16</v>
      </c>
      <c r="C48" t="s">
        <v>9</v>
      </c>
      <c r="D48" t="s">
        <v>17</v>
      </c>
      <c r="E48" t="s">
        <v>11</v>
      </c>
      <c r="F48">
        <v>2009</v>
      </c>
      <c r="G48" s="3">
        <v>8.3131419999999991</v>
      </c>
      <c r="H48" t="s">
        <v>19</v>
      </c>
    </row>
    <row r="49" spans="1:8" x14ac:dyDescent="0.25">
      <c r="A49" t="s">
        <v>13</v>
      </c>
      <c r="B49" t="s">
        <v>16</v>
      </c>
      <c r="C49" t="s">
        <v>9</v>
      </c>
      <c r="D49" t="s">
        <v>17</v>
      </c>
      <c r="E49" t="s">
        <v>11</v>
      </c>
      <c r="F49">
        <v>2010</v>
      </c>
      <c r="G49" s="3">
        <v>8.5346469999999997</v>
      </c>
      <c r="H49" t="s">
        <v>19</v>
      </c>
    </row>
    <row r="50" spans="1:8" x14ac:dyDescent="0.25">
      <c r="A50" t="s">
        <v>13</v>
      </c>
      <c r="B50" t="s">
        <v>16</v>
      </c>
      <c r="C50" t="s">
        <v>9</v>
      </c>
      <c r="D50" t="s">
        <v>17</v>
      </c>
      <c r="E50" t="s">
        <v>11</v>
      </c>
      <c r="F50">
        <v>2011</v>
      </c>
      <c r="G50" s="3">
        <v>8.1269460000000002</v>
      </c>
      <c r="H50" t="s">
        <v>19</v>
      </c>
    </row>
    <row r="51" spans="1:8" x14ac:dyDescent="0.25">
      <c r="A51" t="s">
        <v>13</v>
      </c>
      <c r="B51" t="s">
        <v>16</v>
      </c>
      <c r="C51" t="s">
        <v>9</v>
      </c>
      <c r="D51" t="s">
        <v>17</v>
      </c>
      <c r="E51" t="s">
        <v>11</v>
      </c>
      <c r="F51">
        <v>2012</v>
      </c>
      <c r="G51" s="3">
        <v>8.1075780000000002</v>
      </c>
      <c r="H51" t="s">
        <v>19</v>
      </c>
    </row>
    <row r="52" spans="1:8" x14ac:dyDescent="0.25">
      <c r="A52" t="s">
        <v>13</v>
      </c>
      <c r="B52" t="s">
        <v>16</v>
      </c>
      <c r="C52" t="s">
        <v>9</v>
      </c>
      <c r="D52" t="s">
        <v>17</v>
      </c>
      <c r="E52" t="s">
        <v>11</v>
      </c>
      <c r="F52">
        <v>2013</v>
      </c>
      <c r="G52" s="3">
        <v>8.0135249999999996</v>
      </c>
      <c r="H52" t="s">
        <v>19</v>
      </c>
    </row>
    <row r="53" spans="1:8" x14ac:dyDescent="0.25">
      <c r="A53" t="s">
        <v>13</v>
      </c>
      <c r="B53" t="s">
        <v>16</v>
      </c>
      <c r="C53" t="s">
        <v>9</v>
      </c>
      <c r="D53" t="s">
        <v>17</v>
      </c>
      <c r="E53" t="s">
        <v>11</v>
      </c>
      <c r="F53">
        <v>2014</v>
      </c>
      <c r="G53" s="3">
        <v>7.4550539999999996</v>
      </c>
      <c r="H53" t="s">
        <v>19</v>
      </c>
    </row>
    <row r="54" spans="1:8" x14ac:dyDescent="0.25">
      <c r="A54" t="s">
        <v>13</v>
      </c>
      <c r="B54" t="s">
        <v>16</v>
      </c>
      <c r="C54" t="s">
        <v>9</v>
      </c>
      <c r="D54" t="s">
        <v>17</v>
      </c>
      <c r="E54" t="s">
        <v>11</v>
      </c>
      <c r="F54">
        <v>2015</v>
      </c>
      <c r="G54" s="3">
        <v>6.888414</v>
      </c>
      <c r="H54" t="s">
        <v>19</v>
      </c>
    </row>
    <row r="55" spans="1:8" x14ac:dyDescent="0.25">
      <c r="A55" t="s">
        <v>13</v>
      </c>
      <c r="B55" t="s">
        <v>16</v>
      </c>
      <c r="C55" t="s">
        <v>9</v>
      </c>
      <c r="D55" t="s">
        <v>17</v>
      </c>
      <c r="E55" t="s">
        <v>11</v>
      </c>
      <c r="F55">
        <v>2016</v>
      </c>
      <c r="G55" s="3">
        <v>6.4700870000000004</v>
      </c>
      <c r="H55" t="s">
        <v>19</v>
      </c>
    </row>
    <row r="56" spans="1:8" x14ac:dyDescent="0.25">
      <c r="A56" t="s">
        <v>13</v>
      </c>
      <c r="B56" t="s">
        <v>16</v>
      </c>
      <c r="C56" t="s">
        <v>9</v>
      </c>
      <c r="D56" t="s">
        <v>17</v>
      </c>
      <c r="E56" t="s">
        <v>11</v>
      </c>
      <c r="F56">
        <v>2017</v>
      </c>
      <c r="G56" s="3">
        <v>5.9406530000000002</v>
      </c>
      <c r="H56" t="s">
        <v>19</v>
      </c>
    </row>
    <row r="57" spans="1:8" x14ac:dyDescent="0.25">
      <c r="A57" t="s">
        <v>13</v>
      </c>
      <c r="B57" t="s">
        <v>16</v>
      </c>
      <c r="C57" t="s">
        <v>9</v>
      </c>
      <c r="D57" t="s">
        <v>17</v>
      </c>
      <c r="E57" t="s">
        <v>11</v>
      </c>
      <c r="F57">
        <v>2018</v>
      </c>
      <c r="G57" s="3">
        <v>5.4914990000000001</v>
      </c>
      <c r="H57" t="s">
        <v>19</v>
      </c>
    </row>
    <row r="58" spans="1:8" x14ac:dyDescent="0.25">
      <c r="A58" t="s">
        <v>13</v>
      </c>
      <c r="B58" t="s">
        <v>16</v>
      </c>
      <c r="C58" t="s">
        <v>9</v>
      </c>
      <c r="D58" t="s">
        <v>17</v>
      </c>
      <c r="E58" t="s">
        <v>11</v>
      </c>
      <c r="F58">
        <v>2019</v>
      </c>
      <c r="G58" s="3">
        <v>5.4182940000000004</v>
      </c>
      <c r="H58" t="s">
        <v>19</v>
      </c>
    </row>
    <row r="59" spans="1:8" x14ac:dyDescent="0.25">
      <c r="A59" t="s">
        <v>13</v>
      </c>
      <c r="B59" t="s">
        <v>16</v>
      </c>
      <c r="C59" t="s">
        <v>9</v>
      </c>
      <c r="D59" t="s">
        <v>17</v>
      </c>
      <c r="E59" t="s">
        <v>11</v>
      </c>
      <c r="F59">
        <v>2020</v>
      </c>
      <c r="G59" s="3">
        <v>7.1643689999999998</v>
      </c>
      <c r="H59" t="s">
        <v>19</v>
      </c>
    </row>
    <row r="60" spans="1:8" x14ac:dyDescent="0.25">
      <c r="A60" t="s">
        <v>13</v>
      </c>
      <c r="B60" t="s">
        <v>16</v>
      </c>
      <c r="C60" t="s">
        <v>9</v>
      </c>
      <c r="D60" t="s">
        <v>17</v>
      </c>
      <c r="E60" t="s">
        <v>11</v>
      </c>
      <c r="F60">
        <v>2021</v>
      </c>
      <c r="G60" s="3">
        <v>6.1639179999999998</v>
      </c>
      <c r="H60" t="s">
        <v>19</v>
      </c>
    </row>
    <row r="61" spans="1:8" x14ac:dyDescent="0.25">
      <c r="A61" t="s">
        <v>13</v>
      </c>
      <c r="B61" t="s">
        <v>16</v>
      </c>
      <c r="C61" t="s">
        <v>9</v>
      </c>
      <c r="D61" t="s">
        <v>17</v>
      </c>
      <c r="E61" t="s">
        <v>11</v>
      </c>
      <c r="F61">
        <v>2022</v>
      </c>
      <c r="G61" s="3">
        <v>5.0031999999999996</v>
      </c>
      <c r="H61" t="s">
        <v>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3F10E-CC79-4082-ABEE-731E24EBEE65}">
  <dimension ref="A1:W7"/>
  <sheetViews>
    <sheetView topLeftCell="E1" zoomScale="145" zoomScaleNormal="145" workbookViewId="0">
      <selection activeCell="E1" sqref="E1:W4"/>
    </sheetView>
  </sheetViews>
  <sheetFormatPr defaultRowHeight="15" x14ac:dyDescent="0.25"/>
  <sheetData>
    <row r="1" spans="1:23" x14ac:dyDescent="0.2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  <c r="R1" t="s">
        <v>45</v>
      </c>
      <c r="S1" t="s">
        <v>46</v>
      </c>
      <c r="T1" t="s">
        <v>47</v>
      </c>
      <c r="U1" t="s">
        <v>48</v>
      </c>
      <c r="V1" t="s">
        <v>49</v>
      </c>
      <c r="W1" t="s">
        <v>50</v>
      </c>
    </row>
    <row r="4" spans="1:23" x14ac:dyDescent="0.25">
      <c r="A4" t="s">
        <v>20</v>
      </c>
      <c r="B4" t="s">
        <v>7</v>
      </c>
      <c r="C4" t="s">
        <v>21</v>
      </c>
      <c r="D4" t="s">
        <v>22</v>
      </c>
      <c r="E4">
        <v>26.6</v>
      </c>
      <c r="F4">
        <f>AVERAGE(E4,G4)</f>
        <v>27.05</v>
      </c>
      <c r="G4">
        <v>27.5</v>
      </c>
      <c r="H4">
        <v>26.9</v>
      </c>
      <c r="I4">
        <v>26.7</v>
      </c>
      <c r="J4">
        <v>26</v>
      </c>
      <c r="K4">
        <v>26.3</v>
      </c>
      <c r="L4">
        <v>26.2</v>
      </c>
      <c r="M4">
        <v>26.6</v>
      </c>
      <c r="N4">
        <v>26.4</v>
      </c>
      <c r="O4">
        <v>26.1</v>
      </c>
      <c r="P4">
        <v>26.5</v>
      </c>
      <c r="Q4">
        <v>25.9</v>
      </c>
      <c r="R4">
        <v>25.9</v>
      </c>
      <c r="S4">
        <v>25.4</v>
      </c>
      <c r="T4">
        <v>24.9</v>
      </c>
      <c r="U4">
        <v>25</v>
      </c>
      <c r="V4">
        <v>25.3</v>
      </c>
      <c r="W4">
        <v>26.2</v>
      </c>
    </row>
    <row r="5" spans="1:23" x14ac:dyDescent="0.25">
      <c r="A5" t="s">
        <v>23</v>
      </c>
      <c r="B5" t="s">
        <v>12</v>
      </c>
      <c r="C5" t="s">
        <v>21</v>
      </c>
      <c r="D5" t="s">
        <v>22</v>
      </c>
      <c r="E5">
        <v>29.9</v>
      </c>
      <c r="F5">
        <v>29.9</v>
      </c>
      <c r="G5">
        <v>30.2</v>
      </c>
      <c r="H5">
        <v>31.6</v>
      </c>
      <c r="I5">
        <v>31</v>
      </c>
      <c r="J5">
        <v>31.1</v>
      </c>
      <c r="K5">
        <v>30.9</v>
      </c>
      <c r="L5">
        <v>30.5</v>
      </c>
      <c r="M5">
        <v>30.3</v>
      </c>
      <c r="N5">
        <v>30.7</v>
      </c>
      <c r="O5">
        <v>31.1</v>
      </c>
      <c r="P5">
        <v>31.5</v>
      </c>
      <c r="Q5">
        <v>30.9</v>
      </c>
      <c r="R5">
        <v>31.4</v>
      </c>
      <c r="S5">
        <v>31.4</v>
      </c>
      <c r="T5">
        <v>31.9</v>
      </c>
      <c r="U5">
        <v>31.8</v>
      </c>
      <c r="V5">
        <v>31.7</v>
      </c>
      <c r="W5">
        <v>31.7</v>
      </c>
    </row>
    <row r="6" spans="1:23" x14ac:dyDescent="0.25">
      <c r="A6" t="s">
        <v>24</v>
      </c>
      <c r="B6" t="s">
        <v>25</v>
      </c>
      <c r="C6" t="s">
        <v>21</v>
      </c>
      <c r="D6" t="s">
        <v>22</v>
      </c>
      <c r="E6">
        <v>31.8</v>
      </c>
      <c r="F6">
        <v>31.4</v>
      </c>
      <c r="G6">
        <v>30.6</v>
      </c>
      <c r="H6">
        <v>29.8</v>
      </c>
      <c r="I6">
        <v>29.7</v>
      </c>
      <c r="J6">
        <v>32.4</v>
      </c>
      <c r="K6">
        <v>33</v>
      </c>
      <c r="L6">
        <v>32.700000000000003</v>
      </c>
      <c r="M6">
        <v>33.700000000000003</v>
      </c>
      <c r="N6">
        <v>33.299999999999997</v>
      </c>
      <c r="O6">
        <v>33.1</v>
      </c>
      <c r="P6">
        <v>32.5</v>
      </c>
      <c r="Q6">
        <v>32.299999999999997</v>
      </c>
      <c r="R6">
        <v>32.700000000000003</v>
      </c>
      <c r="S6">
        <v>31.9</v>
      </c>
      <c r="T6">
        <v>31.6</v>
      </c>
      <c r="U6">
        <v>32.4</v>
      </c>
      <c r="V6">
        <v>31.2</v>
      </c>
      <c r="W6">
        <v>30.7</v>
      </c>
    </row>
    <row r="7" spans="1:23" x14ac:dyDescent="0.25">
      <c r="A7" t="s">
        <v>26</v>
      </c>
      <c r="B7" t="s">
        <v>27</v>
      </c>
      <c r="C7" t="s">
        <v>21</v>
      </c>
      <c r="D7" t="s">
        <v>22</v>
      </c>
      <c r="E7">
        <v>38</v>
      </c>
      <c r="F7">
        <v>38</v>
      </c>
      <c r="G7">
        <v>38</v>
      </c>
      <c r="H7">
        <v>35.799999999999997</v>
      </c>
      <c r="I7">
        <v>34.700000000000003</v>
      </c>
      <c r="J7">
        <v>34</v>
      </c>
      <c r="K7">
        <v>33.5</v>
      </c>
      <c r="L7">
        <v>33.4</v>
      </c>
      <c r="M7">
        <v>33.200000000000003</v>
      </c>
      <c r="N7">
        <v>33.200000000000003</v>
      </c>
      <c r="O7">
        <v>33</v>
      </c>
      <c r="P7">
        <v>33.1</v>
      </c>
      <c r="Q7">
        <v>32.799999999999997</v>
      </c>
      <c r="R7">
        <v>31.8</v>
      </c>
      <c r="S7">
        <v>31.2</v>
      </c>
      <c r="T7">
        <v>29.7</v>
      </c>
      <c r="U7">
        <v>30.2</v>
      </c>
      <c r="V7">
        <v>28.8</v>
      </c>
      <c r="W7">
        <v>28.8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6E338-AEF4-48B8-A71C-F894BF9CA8A9}">
  <dimension ref="A1:D12"/>
  <sheetViews>
    <sheetView workbookViewId="0">
      <selection activeCell="B4" sqref="B4"/>
    </sheetView>
  </sheetViews>
  <sheetFormatPr defaultRowHeight="15" x14ac:dyDescent="0.25"/>
  <cols>
    <col min="1" max="1" width="10.7109375" bestFit="1" customWidth="1"/>
  </cols>
  <sheetData>
    <row r="1" spans="1:4" x14ac:dyDescent="0.25">
      <c r="A1" t="s">
        <v>51</v>
      </c>
      <c r="B1" t="s">
        <v>52</v>
      </c>
      <c r="C1" t="s">
        <v>53</v>
      </c>
      <c r="D1" t="s">
        <v>54</v>
      </c>
    </row>
    <row r="2" spans="1:4" x14ac:dyDescent="0.25">
      <c r="A2" s="2">
        <v>0</v>
      </c>
      <c r="B2" s="2">
        <v>0</v>
      </c>
      <c r="C2" s="2">
        <v>0</v>
      </c>
      <c r="D2" s="2">
        <v>0</v>
      </c>
    </row>
    <row r="3" spans="1:4" x14ac:dyDescent="0.25">
      <c r="A3" s="2">
        <v>0.2</v>
      </c>
      <c r="B3" s="2">
        <v>0.1</v>
      </c>
      <c r="C3" s="2">
        <v>0.1</v>
      </c>
      <c r="D3" s="2">
        <v>0.1</v>
      </c>
    </row>
    <row r="4" spans="1:4" x14ac:dyDescent="0.25">
      <c r="A4" s="2">
        <v>0.5</v>
      </c>
      <c r="B4" s="2">
        <v>0.39</v>
      </c>
      <c r="C4" s="2">
        <v>0.2</v>
      </c>
      <c r="D4" s="2">
        <v>0.2</v>
      </c>
    </row>
    <row r="5" spans="1:4" x14ac:dyDescent="0.25">
      <c r="A5" s="2">
        <v>0.6</v>
      </c>
      <c r="B5" s="2">
        <v>0.47</v>
      </c>
      <c r="C5" s="2">
        <v>0.3</v>
      </c>
      <c r="D5" s="2">
        <v>0.3</v>
      </c>
    </row>
    <row r="6" spans="1:4" x14ac:dyDescent="0.25">
      <c r="A6" s="2">
        <v>1</v>
      </c>
      <c r="B6" s="2">
        <v>1</v>
      </c>
      <c r="C6" s="2">
        <v>0.4</v>
      </c>
      <c r="D6" s="2">
        <v>0.4</v>
      </c>
    </row>
    <row r="7" spans="1:4" x14ac:dyDescent="0.25">
      <c r="C7" s="2">
        <v>0.5</v>
      </c>
      <c r="D7" s="2">
        <v>0.5</v>
      </c>
    </row>
    <row r="8" spans="1:4" x14ac:dyDescent="0.25">
      <c r="C8" s="2">
        <v>0.6</v>
      </c>
      <c r="D8" s="2">
        <v>0.6</v>
      </c>
    </row>
    <row r="9" spans="1:4" x14ac:dyDescent="0.25">
      <c r="C9" s="2">
        <v>0.7</v>
      </c>
      <c r="D9" s="2">
        <v>0.7</v>
      </c>
    </row>
    <row r="10" spans="1:4" x14ac:dyDescent="0.25">
      <c r="C10" s="2">
        <v>0.8</v>
      </c>
      <c r="D10" s="2">
        <v>0.8</v>
      </c>
    </row>
    <row r="11" spans="1:4" x14ac:dyDescent="0.25">
      <c r="C11" s="2">
        <v>0.9</v>
      </c>
      <c r="D11" s="2">
        <v>0.9</v>
      </c>
    </row>
    <row r="12" spans="1:4" x14ac:dyDescent="0.25">
      <c r="C12" s="2">
        <v>1</v>
      </c>
      <c r="D12" s="2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C4F0-AC06-41C7-B81B-7882B3188B92}">
  <dimension ref="A1:BO2"/>
  <sheetViews>
    <sheetView workbookViewId="0">
      <selection activeCell="V21" sqref="V21"/>
    </sheetView>
  </sheetViews>
  <sheetFormatPr defaultRowHeight="15" x14ac:dyDescent="0.25"/>
  <sheetData>
    <row r="1" spans="1:67" x14ac:dyDescent="0.25">
      <c r="A1" t="s">
        <v>28</v>
      </c>
      <c r="B1" t="s">
        <v>29</v>
      </c>
      <c r="C1" t="s">
        <v>30</v>
      </c>
      <c r="F1" t="s">
        <v>58</v>
      </c>
      <c r="G1" t="s">
        <v>59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  <c r="M1" t="s">
        <v>65</v>
      </c>
      <c r="N1" t="s">
        <v>66</v>
      </c>
      <c r="O1" t="s">
        <v>67</v>
      </c>
      <c r="P1" t="s">
        <v>68</v>
      </c>
      <c r="Q1" t="s">
        <v>69</v>
      </c>
      <c r="R1" t="s">
        <v>70</v>
      </c>
      <c r="S1" t="s">
        <v>71</v>
      </c>
      <c r="T1" t="s">
        <v>72</v>
      </c>
      <c r="U1" t="s">
        <v>73</v>
      </c>
      <c r="V1" t="s">
        <v>74</v>
      </c>
      <c r="W1" t="s">
        <v>75</v>
      </c>
      <c r="X1" t="s">
        <v>76</v>
      </c>
      <c r="Y1" t="s">
        <v>77</v>
      </c>
      <c r="Z1" t="s">
        <v>78</v>
      </c>
      <c r="AA1" t="s">
        <v>79</v>
      </c>
      <c r="AB1" t="s">
        <v>80</v>
      </c>
      <c r="AC1" t="s">
        <v>81</v>
      </c>
      <c r="AD1" t="s">
        <v>82</v>
      </c>
      <c r="AE1" t="s">
        <v>83</v>
      </c>
      <c r="AF1" t="s">
        <v>84</v>
      </c>
      <c r="AG1" t="s">
        <v>85</v>
      </c>
      <c r="AH1" t="s">
        <v>86</v>
      </c>
      <c r="AI1" t="s">
        <v>87</v>
      </c>
      <c r="AJ1" t="s">
        <v>88</v>
      </c>
      <c r="AK1" t="s">
        <v>89</v>
      </c>
      <c r="AL1" t="s">
        <v>90</v>
      </c>
      <c r="AM1" t="s">
        <v>91</v>
      </c>
      <c r="AN1" t="s">
        <v>92</v>
      </c>
      <c r="AO1" t="s">
        <v>93</v>
      </c>
      <c r="AP1" t="s">
        <v>94</v>
      </c>
      <c r="AQ1" t="s">
        <v>95</v>
      </c>
      <c r="AR1" t="s">
        <v>96</v>
      </c>
      <c r="AS1" t="s">
        <v>97</v>
      </c>
      <c r="AT1" t="s">
        <v>98</v>
      </c>
      <c r="AU1" t="s">
        <v>32</v>
      </c>
      <c r="AV1" t="s">
        <v>33</v>
      </c>
      <c r="AW1" t="s">
        <v>34</v>
      </c>
      <c r="AX1" t="s">
        <v>35</v>
      </c>
      <c r="AY1" t="s">
        <v>36</v>
      </c>
      <c r="AZ1" t="s">
        <v>37</v>
      </c>
      <c r="BA1" t="s">
        <v>38</v>
      </c>
      <c r="BB1" t="s">
        <v>39</v>
      </c>
      <c r="BC1" t="s">
        <v>40</v>
      </c>
      <c r="BD1" t="s">
        <v>41</v>
      </c>
      <c r="BE1" t="s">
        <v>42</v>
      </c>
      <c r="BF1" t="s">
        <v>43</v>
      </c>
      <c r="BG1" t="s">
        <v>44</v>
      </c>
      <c r="BH1" t="s">
        <v>45</v>
      </c>
      <c r="BI1" t="s">
        <v>46</v>
      </c>
      <c r="BJ1" t="s">
        <v>47</v>
      </c>
      <c r="BK1" t="s">
        <v>48</v>
      </c>
      <c r="BL1" t="s">
        <v>49</v>
      </c>
      <c r="BM1" t="s">
        <v>50</v>
      </c>
      <c r="BN1" t="s">
        <v>99</v>
      </c>
      <c r="BO1" t="s">
        <v>100</v>
      </c>
    </row>
    <row r="2" spans="1:67" x14ac:dyDescent="0.25">
      <c r="A2" t="s">
        <v>55</v>
      </c>
      <c r="B2" t="s">
        <v>56</v>
      </c>
      <c r="C2" t="s">
        <v>57</v>
      </c>
      <c r="F2">
        <v>2.4068232525278148</v>
      </c>
      <c r="G2">
        <v>3.4816782037443943</v>
      </c>
      <c r="H2">
        <v>2.991508383657532</v>
      </c>
      <c r="I2">
        <v>4.367685236743597</v>
      </c>
      <c r="J2">
        <v>3.3999314181273519</v>
      </c>
      <c r="K2">
        <v>3.5267230108618151</v>
      </c>
      <c r="L2">
        <v>2.0540234148377152</v>
      </c>
      <c r="M2">
        <v>3.7933930560964058</v>
      </c>
      <c r="N2">
        <v>3.6372927579674723</v>
      </c>
      <c r="O2">
        <v>1.8295245086104757</v>
      </c>
      <c r="P2">
        <v>2.125767504758528</v>
      </c>
      <c r="Q2">
        <v>3.5365413770834095</v>
      </c>
      <c r="R2">
        <v>4.3327887342152565</v>
      </c>
      <c r="S2">
        <v>-0.13584650003340926</v>
      </c>
      <c r="T2">
        <v>-1.197578698334425</v>
      </c>
      <c r="U2">
        <v>3.4471093093446257</v>
      </c>
      <c r="V2">
        <v>2.3039648650013049</v>
      </c>
      <c r="W2">
        <v>2.3410241507924923</v>
      </c>
      <c r="X2">
        <v>2.3638625193662222</v>
      </c>
      <c r="Y2">
        <v>0.111932583172063</v>
      </c>
      <c r="Z2">
        <v>0.18017545919846611</v>
      </c>
      <c r="AA2">
        <v>-1.4788812275683654</v>
      </c>
      <c r="AB2">
        <v>0.82452425867258228</v>
      </c>
      <c r="AC2">
        <v>2.913542853567634</v>
      </c>
      <c r="AD2">
        <v>1.9364155181661005</v>
      </c>
      <c r="AE2">
        <v>1.5952981940990867</v>
      </c>
      <c r="AF2">
        <v>1.9247094699016429</v>
      </c>
      <c r="AG2">
        <v>2.8101909049878202</v>
      </c>
      <c r="AH2">
        <v>1.9283967037705452</v>
      </c>
      <c r="AI2">
        <v>1.035515415101429</v>
      </c>
      <c r="AJ2">
        <v>-0.30897604922715516</v>
      </c>
      <c r="AK2">
        <v>0.40579782868870495</v>
      </c>
      <c r="AL2">
        <v>0.2635663138536728</v>
      </c>
      <c r="AM2">
        <v>1.7702331058869305</v>
      </c>
      <c r="AN2">
        <v>1.5569731451512467</v>
      </c>
      <c r="AO2">
        <v>2.0362110611553703</v>
      </c>
      <c r="AP2">
        <v>2.4058803822563277</v>
      </c>
      <c r="AQ2">
        <v>1.381477154922635</v>
      </c>
      <c r="AR2">
        <v>2.1427393549710274</v>
      </c>
      <c r="AS2">
        <v>3.1201532172103299</v>
      </c>
      <c r="AT2">
        <v>0.66588674302987272</v>
      </c>
      <c r="AU2">
        <v>0.97831015255364662</v>
      </c>
      <c r="AV2">
        <v>1.7989501766328289</v>
      </c>
      <c r="AW2">
        <v>3.1563785419460118</v>
      </c>
      <c r="AX2">
        <v>2.7069325868444309</v>
      </c>
      <c r="AY2">
        <v>3.1247700909102747</v>
      </c>
      <c r="AZ2">
        <v>3.0954578490596845</v>
      </c>
      <c r="BA2">
        <v>0.81223988370928168</v>
      </c>
      <c r="BB2">
        <v>-2.5471750924546228</v>
      </c>
      <c r="BC2">
        <v>3.2776227035949574</v>
      </c>
      <c r="BD2">
        <v>2.0903887395592733</v>
      </c>
      <c r="BE2">
        <v>1.4518466530686567</v>
      </c>
      <c r="BF2">
        <v>1.5543903320655943</v>
      </c>
      <c r="BG2">
        <v>1.8306873525902603</v>
      </c>
      <c r="BH2">
        <v>1.8676008937474222</v>
      </c>
      <c r="BI2">
        <v>1.6164625320584491</v>
      </c>
      <c r="BJ2">
        <v>2.2156944064604573</v>
      </c>
      <c r="BK2">
        <v>2.1616365059635996</v>
      </c>
      <c r="BL2">
        <v>1.5225088940788822</v>
      </c>
      <c r="BM2">
        <v>-4.0423945574391951</v>
      </c>
      <c r="BN2">
        <v>5.1206190764233668</v>
      </c>
      <c r="BO2">
        <v>2.2637292918767855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9F059-6C1A-4BC8-87C5-FA24D4E0E412}">
  <dimension ref="A1:C4"/>
  <sheetViews>
    <sheetView workbookViewId="0">
      <selection activeCell="B2" sqref="B2"/>
    </sheetView>
  </sheetViews>
  <sheetFormatPr defaultRowHeight="15" x14ac:dyDescent="0.25"/>
  <cols>
    <col min="2" max="3" width="11" bestFit="1" customWidth="1"/>
  </cols>
  <sheetData>
    <row r="1" spans="1:3" x14ac:dyDescent="0.25">
      <c r="B1" t="s">
        <v>104</v>
      </c>
      <c r="C1" t="s">
        <v>105</v>
      </c>
    </row>
    <row r="2" spans="1:3" x14ac:dyDescent="0.25">
      <c r="A2" t="s">
        <v>101</v>
      </c>
      <c r="B2" s="4">
        <v>51575</v>
      </c>
      <c r="C2" s="4">
        <v>14379</v>
      </c>
    </row>
    <row r="3" spans="1:3" x14ac:dyDescent="0.25">
      <c r="A3" t="s">
        <v>102</v>
      </c>
      <c r="B3" s="4">
        <v>50044</v>
      </c>
      <c r="C3" s="4">
        <v>21574</v>
      </c>
    </row>
    <row r="4" spans="1:3" x14ac:dyDescent="0.25">
      <c r="A4" t="s">
        <v>103</v>
      </c>
      <c r="B4" s="4">
        <v>50442</v>
      </c>
      <c r="C4" s="4">
        <v>28683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2DB75-25FA-47D8-BB69-B55D062BE4F6}">
  <dimension ref="A5:X50"/>
  <sheetViews>
    <sheetView workbookViewId="0">
      <selection activeCell="B6" sqref="B6:B26"/>
    </sheetView>
  </sheetViews>
  <sheetFormatPr defaultRowHeight="15" x14ac:dyDescent="0.25"/>
  <cols>
    <col min="2" max="2" width="11.5703125" bestFit="1" customWidth="1"/>
    <col min="3" max="3" width="12.28515625" bestFit="1" customWidth="1"/>
    <col min="6" max="6" width="40.28515625" bestFit="1" customWidth="1"/>
  </cols>
  <sheetData>
    <row r="5" spans="1:8" x14ac:dyDescent="0.25">
      <c r="A5" t="s">
        <v>106</v>
      </c>
      <c r="B5" t="s">
        <v>107</v>
      </c>
      <c r="C5" t="s">
        <v>108</v>
      </c>
      <c r="D5" t="s">
        <v>109</v>
      </c>
      <c r="E5" t="s">
        <v>110</v>
      </c>
      <c r="F5" t="s">
        <v>116</v>
      </c>
      <c r="G5" t="s">
        <v>117</v>
      </c>
      <c r="H5" t="s">
        <v>118</v>
      </c>
    </row>
    <row r="6" spans="1:8" x14ac:dyDescent="0.25">
      <c r="A6">
        <v>2003</v>
      </c>
      <c r="B6">
        <v>65</v>
      </c>
    </row>
    <row r="7" spans="1:8" x14ac:dyDescent="0.25">
      <c r="A7">
        <v>2004</v>
      </c>
      <c r="B7">
        <v>55</v>
      </c>
    </row>
    <row r="8" spans="1:8" x14ac:dyDescent="0.25">
      <c r="A8">
        <v>2005</v>
      </c>
      <c r="B8">
        <v>39</v>
      </c>
    </row>
    <row r="9" spans="1:8" x14ac:dyDescent="0.25">
      <c r="A9">
        <v>2006</v>
      </c>
      <c r="B9">
        <v>32</v>
      </c>
    </row>
    <row r="10" spans="1:8" x14ac:dyDescent="0.25">
      <c r="A10">
        <v>2007</v>
      </c>
      <c r="B10">
        <v>32</v>
      </c>
    </row>
    <row r="11" spans="1:8" x14ac:dyDescent="0.25">
      <c r="A11">
        <v>2008</v>
      </c>
      <c r="B11">
        <v>28</v>
      </c>
    </row>
    <row r="12" spans="1:8" x14ac:dyDescent="0.25">
      <c r="A12">
        <v>2009</v>
      </c>
      <c r="B12">
        <v>25</v>
      </c>
    </row>
    <row r="13" spans="1:8" x14ac:dyDescent="0.25">
      <c r="A13">
        <v>2010</v>
      </c>
      <c r="B13">
        <v>27</v>
      </c>
      <c r="F13">
        <v>1240</v>
      </c>
      <c r="G13">
        <f>LOG10(B13)</f>
        <v>1.4313637641589874</v>
      </c>
      <c r="H13">
        <f>LOG10(F13)</f>
        <v>3.0934216851622351</v>
      </c>
    </row>
    <row r="14" spans="1:8" x14ac:dyDescent="0.25">
      <c r="A14">
        <v>2011</v>
      </c>
      <c r="B14">
        <v>26</v>
      </c>
      <c r="F14">
        <v>1142</v>
      </c>
      <c r="G14">
        <f t="shared" ref="G14:G26" si="0">LOG10(B14)</f>
        <v>1.414973347970818</v>
      </c>
      <c r="H14">
        <f t="shared" ref="H14:H26" si="1">LOG10(F14)</f>
        <v>3.0576661039098294</v>
      </c>
    </row>
    <row r="15" spans="1:8" x14ac:dyDescent="0.25">
      <c r="A15">
        <v>2012</v>
      </c>
      <c r="B15">
        <v>28</v>
      </c>
      <c r="F15">
        <v>1176</v>
      </c>
      <c r="G15">
        <f t="shared" si="0"/>
        <v>1.4471580313422192</v>
      </c>
      <c r="H15">
        <f t="shared" si="1"/>
        <v>3.0704073217401198</v>
      </c>
    </row>
    <row r="16" spans="1:8" x14ac:dyDescent="0.25">
      <c r="A16">
        <v>2013</v>
      </c>
      <c r="B16">
        <v>26</v>
      </c>
      <c r="F16">
        <v>1052</v>
      </c>
      <c r="G16">
        <f t="shared" si="0"/>
        <v>1.414973347970818</v>
      </c>
      <c r="H16">
        <f t="shared" si="1"/>
        <v>3.0220157398177201</v>
      </c>
    </row>
    <row r="17" spans="1:8" x14ac:dyDescent="0.25">
      <c r="A17">
        <v>2014</v>
      </c>
      <c r="B17">
        <v>23</v>
      </c>
      <c r="F17">
        <v>994</v>
      </c>
      <c r="G17">
        <f t="shared" si="0"/>
        <v>1.3617278360175928</v>
      </c>
      <c r="H17">
        <f t="shared" si="1"/>
        <v>2.9973863843973132</v>
      </c>
    </row>
    <row r="18" spans="1:8" x14ac:dyDescent="0.25">
      <c r="A18">
        <v>2015</v>
      </c>
      <c r="B18">
        <v>25</v>
      </c>
      <c r="F18">
        <v>922</v>
      </c>
      <c r="G18">
        <f t="shared" si="0"/>
        <v>1.3979400086720377</v>
      </c>
      <c r="H18">
        <f t="shared" si="1"/>
        <v>2.9647309210536292</v>
      </c>
    </row>
    <row r="19" spans="1:8" x14ac:dyDescent="0.25">
      <c r="A19">
        <v>2016</v>
      </c>
      <c r="B19">
        <v>25</v>
      </c>
      <c r="F19">
        <f>864-6</f>
        <v>858</v>
      </c>
      <c r="G19">
        <f t="shared" si="0"/>
        <v>1.3979400086720377</v>
      </c>
      <c r="H19">
        <f t="shared" si="1"/>
        <v>2.9334872878487053</v>
      </c>
    </row>
    <row r="20" spans="1:8" x14ac:dyDescent="0.25">
      <c r="A20">
        <v>2017</v>
      </c>
      <c r="B20">
        <v>23</v>
      </c>
      <c r="C20">
        <f t="shared" ref="C20:C24" si="2">D20+E20</f>
        <v>499</v>
      </c>
      <c r="D20">
        <v>450</v>
      </c>
      <c r="E20">
        <v>49</v>
      </c>
      <c r="F20">
        <f>854-6</f>
        <v>848</v>
      </c>
      <c r="G20">
        <f t="shared" si="0"/>
        <v>1.3617278360175928</v>
      </c>
      <c r="H20">
        <f t="shared" si="1"/>
        <v>2.9283958522567137</v>
      </c>
    </row>
    <row r="21" spans="1:8" x14ac:dyDescent="0.25">
      <c r="A21">
        <v>2018</v>
      </c>
      <c r="B21">
        <v>53</v>
      </c>
      <c r="C21">
        <f t="shared" si="2"/>
        <v>514</v>
      </c>
      <c r="D21">
        <v>465</v>
      </c>
      <c r="E21">
        <v>49</v>
      </c>
      <c r="F21">
        <f>844-6</f>
        <v>838</v>
      </c>
      <c r="G21">
        <f t="shared" si="0"/>
        <v>1.7242758696007889</v>
      </c>
      <c r="H21">
        <f t="shared" si="1"/>
        <v>2.9232440186302764</v>
      </c>
    </row>
    <row r="22" spans="1:8" x14ac:dyDescent="0.25">
      <c r="A22">
        <v>2019</v>
      </c>
      <c r="B22">
        <v>54</v>
      </c>
      <c r="C22">
        <f t="shared" si="2"/>
        <v>523</v>
      </c>
      <c r="D22">
        <v>471</v>
      </c>
      <c r="E22">
        <v>52</v>
      </c>
      <c r="F22">
        <f>858-6</f>
        <v>852</v>
      </c>
      <c r="G22">
        <f t="shared" si="0"/>
        <v>1.7323937598229686</v>
      </c>
      <c r="H22">
        <f t="shared" si="1"/>
        <v>2.9304395947667001</v>
      </c>
    </row>
    <row r="23" spans="1:8" x14ac:dyDescent="0.25">
      <c r="A23">
        <v>2020</v>
      </c>
      <c r="B23">
        <v>55</v>
      </c>
      <c r="C23">
        <f t="shared" si="2"/>
        <v>485</v>
      </c>
      <c r="D23">
        <v>438</v>
      </c>
      <c r="E23">
        <v>47</v>
      </c>
      <c r="F23">
        <f>850-6</f>
        <v>844</v>
      </c>
      <c r="G23">
        <f t="shared" si="0"/>
        <v>1.7403626894942439</v>
      </c>
      <c r="H23">
        <f t="shared" si="1"/>
        <v>2.9263424466256551</v>
      </c>
    </row>
    <row r="24" spans="1:8" x14ac:dyDescent="0.25">
      <c r="A24">
        <v>2021</v>
      </c>
      <c r="B24">
        <v>55</v>
      </c>
      <c r="C24">
        <f t="shared" si="2"/>
        <v>489</v>
      </c>
      <c r="D24">
        <v>440</v>
      </c>
      <c r="E24">
        <v>49</v>
      </c>
      <c r="F24">
        <f>1224-6</f>
        <v>1218</v>
      </c>
      <c r="G24">
        <f t="shared" si="0"/>
        <v>1.7403626894942439</v>
      </c>
      <c r="H24">
        <f t="shared" si="1"/>
        <v>3.0856472882968564</v>
      </c>
    </row>
    <row r="25" spans="1:8" x14ac:dyDescent="0.25">
      <c r="A25">
        <v>2022</v>
      </c>
      <c r="B25">
        <v>59</v>
      </c>
      <c r="C25">
        <f>D25+E25</f>
        <v>489</v>
      </c>
      <c r="D25">
        <v>436</v>
      </c>
      <c r="E25">
        <v>53</v>
      </c>
      <c r="F25">
        <f>1203-6</f>
        <v>1197</v>
      </c>
      <c r="G25">
        <f t="shared" si="0"/>
        <v>1.7708520116421442</v>
      </c>
      <c r="H25">
        <f t="shared" si="1"/>
        <v>3.0780941504064105</v>
      </c>
    </row>
    <row r="26" spans="1:8" x14ac:dyDescent="0.25">
      <c r="A26">
        <v>2023</v>
      </c>
      <c r="B26">
        <v>61</v>
      </c>
      <c r="F26">
        <v>1149</v>
      </c>
      <c r="G26">
        <f t="shared" si="0"/>
        <v>1.7853298350107671</v>
      </c>
      <c r="H26">
        <f t="shared" si="1"/>
        <v>3.060320028688285</v>
      </c>
    </row>
    <row r="38" spans="2:2" x14ac:dyDescent="0.25">
      <c r="B38" t="s">
        <v>112</v>
      </c>
    </row>
    <row r="42" spans="2:2" x14ac:dyDescent="0.25">
      <c r="B42" t="s">
        <v>113</v>
      </c>
    </row>
    <row r="44" spans="2:2" x14ac:dyDescent="0.25">
      <c r="B44" t="s">
        <v>114</v>
      </c>
    </row>
    <row r="47" spans="2:2" x14ac:dyDescent="0.25">
      <c r="B47" t="s">
        <v>115</v>
      </c>
    </row>
    <row r="50" spans="24:24" x14ac:dyDescent="0.25">
      <c r="X50" t="s">
        <v>111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BD6D3-428F-4587-9DAD-278C5CB8ADEC}">
  <dimension ref="A1:Z74"/>
  <sheetViews>
    <sheetView tabSelected="1" workbookViewId="0">
      <selection activeCell="W15" sqref="W15"/>
    </sheetView>
  </sheetViews>
  <sheetFormatPr defaultRowHeight="15" x14ac:dyDescent="0.25"/>
  <cols>
    <col min="2" max="5" width="11.42578125" bestFit="1" customWidth="1"/>
    <col min="13" max="13" width="13.5703125" bestFit="1" customWidth="1"/>
  </cols>
  <sheetData>
    <row r="1" spans="1:26" x14ac:dyDescent="0.25">
      <c r="A1" t="s">
        <v>106</v>
      </c>
      <c r="B1" t="s">
        <v>120</v>
      </c>
      <c r="C1" t="s">
        <v>104</v>
      </c>
      <c r="D1" t="s">
        <v>105</v>
      </c>
      <c r="E1" t="s">
        <v>121</v>
      </c>
      <c r="J1" t="s">
        <v>119</v>
      </c>
      <c r="M1" t="s">
        <v>120</v>
      </c>
      <c r="N1" t="s">
        <v>104</v>
      </c>
      <c r="O1" t="s">
        <v>105</v>
      </c>
    </row>
    <row r="2" spans="1:26" ht="15.75" x14ac:dyDescent="0.25">
      <c r="A2">
        <v>2005</v>
      </c>
      <c r="J2">
        <v>2006</v>
      </c>
      <c r="K2" s="10">
        <v>0.185</v>
      </c>
      <c r="L2">
        <v>2009</v>
      </c>
      <c r="M2" s="11">
        <v>3141</v>
      </c>
      <c r="N2" s="11">
        <v>3320</v>
      </c>
      <c r="O2" s="11">
        <v>2729</v>
      </c>
      <c r="P2" s="9">
        <f>N2/O2-1</f>
        <v>0.21656284353242938</v>
      </c>
    </row>
    <row r="3" spans="1:26" ht="15.75" x14ac:dyDescent="0.25">
      <c r="A3">
        <v>2006</v>
      </c>
      <c r="B3" s="5">
        <v>22908</v>
      </c>
      <c r="C3" s="5">
        <v>25593</v>
      </c>
      <c r="D3" s="5">
        <v>19305</v>
      </c>
      <c r="E3" s="5">
        <v>19512</v>
      </c>
      <c r="F3" s="26">
        <f t="shared" ref="F3:F5" si="0">C3/D3 -1</f>
        <v>0.32571872571872573</v>
      </c>
      <c r="J3">
        <v>2007</v>
      </c>
      <c r="K3" s="10">
        <v>0.17</v>
      </c>
      <c r="L3">
        <v>2010</v>
      </c>
      <c r="M3" s="11">
        <v>3227</v>
      </c>
      <c r="N3" s="11">
        <v>3416</v>
      </c>
      <c r="O3" s="11">
        <v>2791</v>
      </c>
      <c r="P3" s="9">
        <f t="shared" ref="P3:P14" si="1">N3/O3-1</f>
        <v>0.22393407380867081</v>
      </c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.75" x14ac:dyDescent="0.25">
      <c r="A4">
        <v>2007</v>
      </c>
      <c r="B4" s="5">
        <v>24604</v>
      </c>
      <c r="C4" s="5">
        <v>27489</v>
      </c>
      <c r="D4" s="5">
        <v>20684</v>
      </c>
      <c r="E4" s="5">
        <v>20908</v>
      </c>
      <c r="F4" s="26">
        <f t="shared" si="0"/>
        <v>0.32899825952426998</v>
      </c>
      <c r="J4">
        <v>2008</v>
      </c>
      <c r="K4" s="10">
        <v>0.17</v>
      </c>
      <c r="L4">
        <v>2011</v>
      </c>
      <c r="M4" s="11">
        <v>3311</v>
      </c>
      <c r="N4" s="11">
        <v>3508</v>
      </c>
      <c r="O4" s="11">
        <v>2861</v>
      </c>
      <c r="P4" s="9">
        <f t="shared" si="1"/>
        <v>0.22614470464872416</v>
      </c>
    </row>
    <row r="5" spans="1:26" ht="15.75" x14ac:dyDescent="0.25">
      <c r="A5">
        <v>2008</v>
      </c>
      <c r="B5" s="5">
        <v>26349</v>
      </c>
      <c r="C5" s="5">
        <v>29628</v>
      </c>
      <c r="D5" s="5">
        <v>21939</v>
      </c>
      <c r="E5" s="5">
        <v>22217</v>
      </c>
      <c r="F5" s="26">
        <f t="shared" si="0"/>
        <v>0.35047176261452218</v>
      </c>
      <c r="J5">
        <v>2009</v>
      </c>
      <c r="K5" s="10">
        <v>0.17</v>
      </c>
      <c r="L5">
        <v>2012</v>
      </c>
      <c r="M5" s="11">
        <v>3391</v>
      </c>
      <c r="N5" s="11">
        <v>3595</v>
      </c>
      <c r="O5" s="11">
        <v>2925</v>
      </c>
      <c r="P5" s="9">
        <f t="shared" si="1"/>
        <v>0.22905982905982913</v>
      </c>
    </row>
    <row r="6" spans="1:26" ht="15.75" x14ac:dyDescent="0.25">
      <c r="A6">
        <v>2009</v>
      </c>
      <c r="B6" s="5">
        <v>26677</v>
      </c>
      <c r="C6" s="5">
        <v>29953</v>
      </c>
      <c r="D6" s="5">
        <v>22414</v>
      </c>
      <c r="E6" s="5">
        <v>22229</v>
      </c>
      <c r="F6" s="26">
        <f t="shared" ref="F6:F19" si="2">C6/D6 -1</f>
        <v>0.33635227982510929</v>
      </c>
      <c r="J6">
        <v>2010</v>
      </c>
      <c r="K6" s="10">
        <v>0.16700000000000001</v>
      </c>
      <c r="L6">
        <v>2013</v>
      </c>
      <c r="M6" s="11">
        <v>3449</v>
      </c>
      <c r="N6" s="11">
        <v>3645</v>
      </c>
      <c r="O6" s="11">
        <v>3007</v>
      </c>
      <c r="P6" s="9">
        <f t="shared" si="1"/>
        <v>0.21217159960093124</v>
      </c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x14ac:dyDescent="0.25">
      <c r="A7">
        <v>2010</v>
      </c>
      <c r="B7" s="5">
        <v>26881</v>
      </c>
      <c r="C7" s="5">
        <v>30192</v>
      </c>
      <c r="D7" s="5">
        <v>22666</v>
      </c>
      <c r="E7" s="5">
        <v>22608</v>
      </c>
      <c r="F7" s="26">
        <f t="shared" si="2"/>
        <v>0.33203917762287127</v>
      </c>
      <c r="J7">
        <v>2011</v>
      </c>
      <c r="K7" s="10">
        <v>0.16900000000000001</v>
      </c>
      <c r="L7">
        <v>2014</v>
      </c>
      <c r="M7" s="11">
        <v>3527</v>
      </c>
      <c r="N7" s="11">
        <v>3728</v>
      </c>
      <c r="O7" s="11">
        <v>3075</v>
      </c>
      <c r="P7" s="9">
        <f t="shared" si="1"/>
        <v>0.21235772357723581</v>
      </c>
    </row>
    <row r="8" spans="1:26" ht="15.75" x14ac:dyDescent="0.25">
      <c r="A8">
        <v>2011</v>
      </c>
      <c r="B8" s="5">
        <v>25645</v>
      </c>
      <c r="C8" s="5">
        <v>28234</v>
      </c>
      <c r="D8" s="5">
        <v>22389</v>
      </c>
      <c r="E8" s="5">
        <v>21826</v>
      </c>
      <c r="F8" s="26">
        <f t="shared" si="2"/>
        <v>0.26106570190718648</v>
      </c>
      <c r="J8">
        <v>2012</v>
      </c>
      <c r="K8" s="10">
        <v>0.16300000000000001</v>
      </c>
      <c r="L8">
        <v>2015</v>
      </c>
      <c r="M8" s="11">
        <v>3612</v>
      </c>
      <c r="N8" s="11">
        <v>3810</v>
      </c>
      <c r="O8" s="11">
        <v>3161</v>
      </c>
      <c r="P8" s="9">
        <f t="shared" si="1"/>
        <v>0.20531477380575769</v>
      </c>
    </row>
    <row r="9" spans="1:26" ht="15.75" x14ac:dyDescent="0.25">
      <c r="A9">
        <v>2012</v>
      </c>
      <c r="B9" s="5">
        <v>26033</v>
      </c>
      <c r="C9" s="5">
        <v>28873</v>
      </c>
      <c r="D9" s="5">
        <v>22496</v>
      </c>
      <c r="E9" s="5">
        <v>21997</v>
      </c>
      <c r="F9" s="26">
        <f t="shared" si="2"/>
        <v>0.28347261735419638</v>
      </c>
      <c r="J9">
        <v>2013</v>
      </c>
      <c r="K9" s="10">
        <v>0.14299999999999999</v>
      </c>
      <c r="L9">
        <v>2016</v>
      </c>
      <c r="M9" s="11">
        <v>3703</v>
      </c>
      <c r="N9" s="11">
        <v>3898</v>
      </c>
      <c r="O9" s="11">
        <v>3258</v>
      </c>
      <c r="P9" s="9">
        <f t="shared" si="1"/>
        <v>0.19643953345610798</v>
      </c>
    </row>
    <row r="10" spans="1:26" ht="15.75" x14ac:dyDescent="0.25">
      <c r="A10">
        <v>2013</v>
      </c>
      <c r="B10" s="5">
        <v>26211</v>
      </c>
      <c r="C10" s="5">
        <v>29026</v>
      </c>
      <c r="D10" s="5">
        <v>22729</v>
      </c>
      <c r="E10" s="5">
        <v>22266</v>
      </c>
      <c r="F10" s="26">
        <f t="shared" si="2"/>
        <v>0.27704694443222322</v>
      </c>
      <c r="J10">
        <v>2014</v>
      </c>
      <c r="K10" s="10">
        <v>0.17199999999999999</v>
      </c>
      <c r="L10">
        <v>2017</v>
      </c>
      <c r="M10" s="11">
        <v>3771</v>
      </c>
      <c r="N10" s="11">
        <v>3964</v>
      </c>
      <c r="O10" s="11">
        <v>3330</v>
      </c>
      <c r="P10" s="9">
        <f t="shared" si="1"/>
        <v>0.1903903903903903</v>
      </c>
    </row>
    <row r="11" spans="1:26" ht="15.75" x14ac:dyDescent="0.25">
      <c r="A11">
        <v>2014</v>
      </c>
      <c r="B11" s="5">
        <v>26802</v>
      </c>
      <c r="C11" s="5">
        <v>29721</v>
      </c>
      <c r="D11" s="5">
        <v>23203</v>
      </c>
      <c r="E11" s="5">
        <v>22844</v>
      </c>
      <c r="F11" s="26">
        <f t="shared" si="2"/>
        <v>0.28091195104081379</v>
      </c>
      <c r="J11">
        <v>2015</v>
      </c>
      <c r="K11" s="10">
        <v>0.158</v>
      </c>
      <c r="L11">
        <v>2018</v>
      </c>
      <c r="M11" s="11">
        <v>3880</v>
      </c>
      <c r="N11" s="11">
        <v>4075</v>
      </c>
      <c r="O11" s="11">
        <v>3432</v>
      </c>
      <c r="P11" s="9">
        <f t="shared" si="1"/>
        <v>0.18735431235431244</v>
      </c>
    </row>
    <row r="12" spans="1:26" ht="15.75" x14ac:dyDescent="0.25">
      <c r="A12">
        <v>2015</v>
      </c>
      <c r="B12" s="5">
        <v>27811</v>
      </c>
      <c r="C12" s="5">
        <v>30842</v>
      </c>
      <c r="D12" s="5">
        <v>24094</v>
      </c>
      <c r="E12" s="5">
        <v>23726</v>
      </c>
      <c r="F12" s="26">
        <f t="shared" si="2"/>
        <v>0.2800697269029635</v>
      </c>
      <c r="J12">
        <v>2016</v>
      </c>
      <c r="K12" s="10">
        <v>0.155</v>
      </c>
      <c r="L12">
        <v>2019</v>
      </c>
      <c r="M12" s="11">
        <v>3994</v>
      </c>
      <c r="N12" s="11">
        <v>4181</v>
      </c>
      <c r="O12" s="11">
        <v>3559</v>
      </c>
      <c r="P12" s="9">
        <f t="shared" si="1"/>
        <v>0.1747681933127283</v>
      </c>
    </row>
    <row r="13" spans="1:26" ht="15.75" x14ac:dyDescent="0.25">
      <c r="A13">
        <v>2016</v>
      </c>
      <c r="B13" s="5">
        <v>29056</v>
      </c>
      <c r="C13" s="5">
        <v>32065</v>
      </c>
      <c r="D13" s="5">
        <v>25309</v>
      </c>
      <c r="E13" s="5">
        <v>24982</v>
      </c>
      <c r="F13" s="26">
        <f t="shared" si="2"/>
        <v>0.26694061401082614</v>
      </c>
      <c r="J13">
        <v>2017</v>
      </c>
      <c r="K13" s="10">
        <v>0.14399999999999999</v>
      </c>
      <c r="L13">
        <v>2020</v>
      </c>
      <c r="M13" s="11">
        <v>3975</v>
      </c>
      <c r="N13" s="11">
        <v>4146</v>
      </c>
      <c r="O13" s="11">
        <v>3578</v>
      </c>
      <c r="P13" s="9">
        <f t="shared" si="1"/>
        <v>0.15874790385690329</v>
      </c>
    </row>
    <row r="14" spans="1:26" ht="15.75" x14ac:dyDescent="0.25">
      <c r="A14">
        <v>2017</v>
      </c>
      <c r="B14" s="5">
        <v>31109</v>
      </c>
      <c r="C14" s="5">
        <v>34293</v>
      </c>
      <c r="D14" s="5">
        <v>27187</v>
      </c>
      <c r="E14" s="5">
        <v>26843</v>
      </c>
      <c r="F14" s="26">
        <f t="shared" si="2"/>
        <v>0.26137492183764288</v>
      </c>
      <c r="J14">
        <v>2018</v>
      </c>
      <c r="K14" s="10">
        <v>0.157</v>
      </c>
      <c r="L14">
        <v>2021</v>
      </c>
      <c r="M14" s="11">
        <v>4100</v>
      </c>
      <c r="N14" s="11">
        <v>4275</v>
      </c>
      <c r="O14" s="11">
        <v>3699</v>
      </c>
      <c r="P14" s="9">
        <f t="shared" si="1"/>
        <v>0.15571776155717765</v>
      </c>
    </row>
    <row r="15" spans="1:26" ht="15.75" x14ac:dyDescent="0.25">
      <c r="A15">
        <v>2018</v>
      </c>
      <c r="B15" s="5">
        <v>33684</v>
      </c>
      <c r="C15" s="5">
        <v>37008</v>
      </c>
      <c r="D15" s="5">
        <v>29627</v>
      </c>
      <c r="E15" s="5">
        <v>29184</v>
      </c>
      <c r="F15" s="26">
        <f t="shared" si="2"/>
        <v>0.24913086036385734</v>
      </c>
      <c r="J15">
        <v>2019</v>
      </c>
      <c r="K15" s="10">
        <v>0.14399999999999999</v>
      </c>
      <c r="M15" s="11"/>
      <c r="N15" s="11"/>
      <c r="O15" s="11"/>
      <c r="P15" s="9"/>
    </row>
    <row r="16" spans="1:26" ht="15.75" x14ac:dyDescent="0.25">
      <c r="A16">
        <v>2019</v>
      </c>
      <c r="B16" s="5">
        <v>36380</v>
      </c>
      <c r="C16" s="5">
        <v>39820</v>
      </c>
      <c r="D16" s="5">
        <v>32207</v>
      </c>
      <c r="E16" s="5">
        <v>31449</v>
      </c>
      <c r="F16" s="26">
        <f t="shared" si="2"/>
        <v>0.23637718508398797</v>
      </c>
      <c r="J16">
        <v>2020</v>
      </c>
      <c r="K16" s="10">
        <v>0.121</v>
      </c>
      <c r="M16" s="11"/>
      <c r="N16" s="11"/>
      <c r="O16" s="11"/>
      <c r="P16" s="9"/>
    </row>
    <row r="17" spans="1:16" ht="15.75" x14ac:dyDescent="0.25">
      <c r="A17">
        <v>2020</v>
      </c>
      <c r="B17" s="5">
        <v>38628</v>
      </c>
      <c r="C17" s="5">
        <v>41667</v>
      </c>
      <c r="D17" s="5">
        <v>34899</v>
      </c>
      <c r="E17" s="5">
        <v>33195</v>
      </c>
      <c r="F17" s="26">
        <f t="shared" si="2"/>
        <v>0.19393105819650991</v>
      </c>
      <c r="J17">
        <v>2021</v>
      </c>
      <c r="K17" s="10">
        <v>0.13500000000000001</v>
      </c>
      <c r="M17" s="11"/>
      <c r="N17" s="11"/>
      <c r="O17" s="11"/>
      <c r="P17" s="9"/>
    </row>
    <row r="18" spans="1:16" x14ac:dyDescent="0.25">
      <c r="A18">
        <v>2021</v>
      </c>
      <c r="B18" s="5">
        <v>35169</v>
      </c>
      <c r="C18" s="5">
        <v>37070</v>
      </c>
      <c r="D18" s="5">
        <v>32800</v>
      </c>
      <c r="E18" s="5">
        <v>35169</v>
      </c>
      <c r="F18" s="26">
        <f t="shared" si="2"/>
        <v>0.13018292682926824</v>
      </c>
      <c r="M18" s="11"/>
      <c r="N18" s="11"/>
      <c r="O18" s="11"/>
      <c r="P18" s="9"/>
    </row>
    <row r="19" spans="1:16" x14ac:dyDescent="0.25">
      <c r="A19">
        <v>2022</v>
      </c>
      <c r="B19" s="5">
        <v>37418</v>
      </c>
      <c r="C19" s="5">
        <v>40020</v>
      </c>
      <c r="D19" s="5">
        <v>34587</v>
      </c>
      <c r="E19" s="5">
        <v>37418</v>
      </c>
      <c r="F19" s="26">
        <f t="shared" si="2"/>
        <v>0.15708214068869797</v>
      </c>
      <c r="M19" s="11"/>
      <c r="N19" s="11"/>
      <c r="O19" s="11"/>
      <c r="P19" s="9"/>
    </row>
    <row r="20" spans="1:16" x14ac:dyDescent="0.25">
      <c r="A20">
        <v>2008</v>
      </c>
      <c r="B20" s="5"/>
      <c r="C20" s="5"/>
      <c r="E20" s="5"/>
      <c r="F20" s="26">
        <f>AVERAGE(F6:F19)</f>
        <v>0.25328415043543961</v>
      </c>
    </row>
    <row r="21" spans="1:16" x14ac:dyDescent="0.25">
      <c r="A21">
        <v>2003</v>
      </c>
      <c r="B21" s="5"/>
      <c r="C21" s="5"/>
      <c r="E21" s="5"/>
    </row>
    <row r="22" spans="1:16" x14ac:dyDescent="0.25">
      <c r="A22">
        <v>2002</v>
      </c>
      <c r="B22" s="5"/>
      <c r="C22" s="5"/>
      <c r="E22" s="5"/>
    </row>
    <row r="23" spans="1:16" x14ac:dyDescent="0.25">
      <c r="A23">
        <v>2001</v>
      </c>
      <c r="B23" s="5"/>
      <c r="C23" s="5"/>
      <c r="E23" s="5"/>
    </row>
    <row r="24" spans="1:16" x14ac:dyDescent="0.25">
      <c r="E24" s="5"/>
    </row>
    <row r="25" spans="1:16" x14ac:dyDescent="0.25">
      <c r="E25" s="5"/>
    </row>
    <row r="26" spans="1:16" x14ac:dyDescent="0.25">
      <c r="E26" s="5"/>
    </row>
    <row r="40" spans="12:19" x14ac:dyDescent="0.25">
      <c r="L40" t="s">
        <v>123</v>
      </c>
      <c r="S40" t="s">
        <v>122</v>
      </c>
    </row>
    <row r="49" spans="1:12" x14ac:dyDescent="0.25">
      <c r="L49" t="s">
        <v>124</v>
      </c>
    </row>
    <row r="56" spans="1:12" x14ac:dyDescent="0.25">
      <c r="A56" s="6">
        <v>2021</v>
      </c>
      <c r="B56" s="6">
        <v>4.0999999999999996</v>
      </c>
      <c r="C56" s="6">
        <v>4.2750000000000004</v>
      </c>
      <c r="D56" s="6">
        <v>3.6989999999999998</v>
      </c>
    </row>
    <row r="57" spans="1:12" x14ac:dyDescent="0.25">
      <c r="A57" s="6">
        <v>2020</v>
      </c>
      <c r="B57" s="6">
        <v>3.9750000000000001</v>
      </c>
      <c r="C57" s="6">
        <v>4.1459999999999999</v>
      </c>
      <c r="D57" s="6">
        <v>3.5779999999999998</v>
      </c>
    </row>
    <row r="58" spans="1:12" x14ac:dyDescent="0.25">
      <c r="A58" s="6">
        <v>2019</v>
      </c>
      <c r="B58" s="6">
        <v>3.9940000000000002</v>
      </c>
      <c r="C58" s="6">
        <v>4.181</v>
      </c>
      <c r="D58" s="6">
        <v>3.5590000000000002</v>
      </c>
    </row>
    <row r="59" spans="1:12" x14ac:dyDescent="0.25">
      <c r="A59" s="6">
        <v>2018</v>
      </c>
      <c r="B59" s="6">
        <v>3.88</v>
      </c>
      <c r="C59" s="6">
        <v>4.0750000000000002</v>
      </c>
      <c r="D59" s="6">
        <v>3.4319999999999999</v>
      </c>
    </row>
    <row r="60" spans="1:12" x14ac:dyDescent="0.25">
      <c r="A60" s="6">
        <v>2017</v>
      </c>
      <c r="B60" s="6">
        <v>3.7709999999999999</v>
      </c>
      <c r="C60" s="6">
        <v>3.964</v>
      </c>
      <c r="D60" s="6">
        <v>3.33</v>
      </c>
    </row>
    <row r="61" spans="1:12" x14ac:dyDescent="0.25">
      <c r="A61" s="6">
        <v>2016</v>
      </c>
      <c r="B61" s="6">
        <v>3.7029999999999998</v>
      </c>
      <c r="C61" s="6">
        <v>3.8980000000000001</v>
      </c>
      <c r="D61" s="6">
        <v>3.258</v>
      </c>
    </row>
    <row r="62" spans="1:12" x14ac:dyDescent="0.25">
      <c r="A62" s="6">
        <v>2015</v>
      </c>
      <c r="B62" s="6">
        <v>3.6120000000000001</v>
      </c>
      <c r="C62" s="6">
        <v>3.81</v>
      </c>
      <c r="D62" s="6">
        <v>3.161</v>
      </c>
    </row>
    <row r="63" spans="1:12" x14ac:dyDescent="0.25">
      <c r="A63" s="6">
        <v>2014</v>
      </c>
      <c r="B63" s="6">
        <v>3.5270000000000001</v>
      </c>
      <c r="C63" s="6">
        <v>3.7280000000000002</v>
      </c>
      <c r="D63" s="6">
        <v>3.0750000000000002</v>
      </c>
    </row>
    <row r="64" spans="1:12" x14ac:dyDescent="0.25">
      <c r="A64" s="6">
        <v>2013</v>
      </c>
      <c r="B64" s="6">
        <v>3.4489999999999998</v>
      </c>
      <c r="C64" s="6">
        <v>3.645</v>
      </c>
      <c r="D64" s="6">
        <v>3.0070000000000001</v>
      </c>
    </row>
    <row r="65" spans="1:4" x14ac:dyDescent="0.25">
      <c r="A65" s="6">
        <v>2012</v>
      </c>
      <c r="B65" s="6">
        <v>3.391</v>
      </c>
      <c r="C65" s="6">
        <v>3.5950000000000002</v>
      </c>
      <c r="D65" s="6">
        <v>2.9249999999999998</v>
      </c>
    </row>
    <row r="66" spans="1:4" x14ac:dyDescent="0.25">
      <c r="A66" s="6">
        <v>2011</v>
      </c>
      <c r="B66" s="6">
        <v>3.3109999999999999</v>
      </c>
      <c r="C66" s="6">
        <v>3.508</v>
      </c>
      <c r="D66" s="6">
        <v>2.8610000000000002</v>
      </c>
    </row>
    <row r="67" spans="1:4" x14ac:dyDescent="0.25">
      <c r="A67" s="6">
        <v>2010</v>
      </c>
      <c r="B67" s="6">
        <v>3.2269999999999999</v>
      </c>
      <c r="C67" s="6">
        <v>3.4159999999999999</v>
      </c>
      <c r="D67" s="6">
        <v>2.7909999999999999</v>
      </c>
    </row>
    <row r="68" spans="1:4" x14ac:dyDescent="0.25">
      <c r="A68" s="6">
        <v>2009</v>
      </c>
      <c r="B68" s="6">
        <v>3.141</v>
      </c>
      <c r="C68" s="6">
        <v>3.32</v>
      </c>
      <c r="D68" s="6">
        <v>2.7290000000000001</v>
      </c>
    </row>
    <row r="69" spans="1:4" x14ac:dyDescent="0.25">
      <c r="A69" s="6">
        <v>2008</v>
      </c>
      <c r="B69" s="6">
        <v>3.1030000000000002</v>
      </c>
      <c r="C69" s="6">
        <v>3.294</v>
      </c>
      <c r="D69" s="6">
        <v>2.661</v>
      </c>
    </row>
    <row r="70" spans="1:4" x14ac:dyDescent="0.25">
      <c r="A70" s="6">
        <v>2007</v>
      </c>
      <c r="B70" s="6">
        <v>3.0230000000000001</v>
      </c>
      <c r="C70" s="6">
        <v>3.2109999999999999</v>
      </c>
      <c r="D70" s="6">
        <v>2.59</v>
      </c>
    </row>
    <row r="71" spans="1:4" x14ac:dyDescent="0.25">
      <c r="A71" s="6">
        <v>2006</v>
      </c>
      <c r="B71" s="6">
        <v>2.95</v>
      </c>
      <c r="C71" s="6">
        <v>3.1379999999999999</v>
      </c>
      <c r="D71" s="6">
        <v>2.5219999999999998</v>
      </c>
    </row>
    <row r="72" spans="1:4" x14ac:dyDescent="0.25">
      <c r="A72" s="6">
        <v>2005</v>
      </c>
      <c r="B72" s="6">
        <v>2.9009999999999998</v>
      </c>
      <c r="C72" s="6">
        <v>3.0880000000000001</v>
      </c>
      <c r="D72" s="6">
        <v>2.4750000000000001</v>
      </c>
    </row>
    <row r="73" spans="1:4" x14ac:dyDescent="0.25">
      <c r="A73" s="6">
        <v>2004</v>
      </c>
      <c r="B73" s="6">
        <v>2.8460000000000001</v>
      </c>
      <c r="C73" s="6">
        <v>3.0339999999999998</v>
      </c>
      <c r="D73" s="6">
        <v>2.4209999999999998</v>
      </c>
    </row>
    <row r="74" spans="1:4" x14ac:dyDescent="0.25">
      <c r="A74" s="6">
        <v>2003</v>
      </c>
      <c r="B74" s="6">
        <v>2.7829999999999999</v>
      </c>
      <c r="C74" s="6">
        <v>2.972</v>
      </c>
      <c r="D74" s="6">
        <v>2.359</v>
      </c>
    </row>
  </sheetData>
  <sortState xmlns:xlrd2="http://schemas.microsoft.com/office/spreadsheetml/2017/richdata2" ref="L2:O14">
    <sortCondition ref="L2:L14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6FE74-1B97-4823-AC98-2F33537FA429}">
  <dimension ref="A1:V22"/>
  <sheetViews>
    <sheetView zoomScale="85" zoomScaleNormal="85" workbookViewId="0">
      <selection activeCell="B22" sqref="B22:S22"/>
    </sheetView>
  </sheetViews>
  <sheetFormatPr defaultRowHeight="15" x14ac:dyDescent="0.25"/>
  <cols>
    <col min="1" max="1" width="11" customWidth="1"/>
    <col min="20" max="20" width="12.42578125" bestFit="1" customWidth="1"/>
  </cols>
  <sheetData>
    <row r="1" spans="1:22" x14ac:dyDescent="0.25">
      <c r="A1" t="s">
        <v>128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  <c r="T1" t="s">
        <v>99</v>
      </c>
      <c r="U1" t="s">
        <v>100</v>
      </c>
      <c r="V1" t="s">
        <v>129</v>
      </c>
    </row>
    <row r="2" spans="1:22" x14ac:dyDescent="0.25">
      <c r="A2" t="s">
        <v>125</v>
      </c>
      <c r="B2" s="12">
        <v>9700</v>
      </c>
      <c r="C2" s="12">
        <v>10140</v>
      </c>
      <c r="D2" s="12">
        <v>10561</v>
      </c>
      <c r="E2" s="12">
        <v>11022</v>
      </c>
      <c r="F2" s="12">
        <v>11901</v>
      </c>
      <c r="G2" s="12">
        <v>12666</v>
      </c>
      <c r="H2" s="12">
        <v>12491</v>
      </c>
      <c r="I2" s="12">
        <v>12607</v>
      </c>
      <c r="J2" s="12">
        <v>14277</v>
      </c>
      <c r="K2" s="12">
        <v>14372</v>
      </c>
      <c r="L2" s="12">
        <v>14204</v>
      </c>
      <c r="M2" s="12">
        <v>14629</v>
      </c>
      <c r="N2" s="12">
        <v>15239</v>
      </c>
      <c r="O2" s="12">
        <v>16116</v>
      </c>
      <c r="P2" s="12">
        <v>17894</v>
      </c>
      <c r="Q2" s="12">
        <v>20279</v>
      </c>
      <c r="R2" s="12">
        <v>22366</v>
      </c>
      <c r="S2" s="12">
        <v>25228</v>
      </c>
      <c r="T2" s="12">
        <v>26219</v>
      </c>
      <c r="U2" s="12">
        <v>26938</v>
      </c>
      <c r="V2" s="12"/>
    </row>
    <row r="3" spans="1:22" x14ac:dyDescent="0.25">
      <c r="A3" t="s">
        <v>127</v>
      </c>
      <c r="B3" s="12">
        <v>16458</v>
      </c>
      <c r="C3" s="12">
        <v>17333</v>
      </c>
      <c r="D3" s="12">
        <v>18140</v>
      </c>
      <c r="E3" s="12">
        <v>18967</v>
      </c>
      <c r="F3" s="12">
        <v>20402</v>
      </c>
      <c r="G3" s="12">
        <v>21881</v>
      </c>
      <c r="H3" s="12">
        <v>21700</v>
      </c>
      <c r="I3" s="12">
        <v>22207</v>
      </c>
      <c r="J3" s="12">
        <v>23838</v>
      </c>
      <c r="K3" s="12">
        <v>24305</v>
      </c>
      <c r="L3" s="12">
        <v>24563</v>
      </c>
      <c r="M3" s="12">
        <v>25393</v>
      </c>
      <c r="N3" s="12">
        <v>26338</v>
      </c>
      <c r="O3" s="12">
        <v>27723</v>
      </c>
      <c r="P3" s="12">
        <v>29842</v>
      </c>
      <c r="Q3" s="12">
        <v>33029</v>
      </c>
      <c r="R3" s="12">
        <v>36433</v>
      </c>
      <c r="S3" s="12">
        <v>39900</v>
      </c>
      <c r="T3" s="12">
        <v>41921</v>
      </c>
      <c r="U3" s="12">
        <v>42245</v>
      </c>
      <c r="V3" s="12"/>
    </row>
    <row r="4" spans="1:22" x14ac:dyDescent="0.25">
      <c r="A4" t="s">
        <v>126</v>
      </c>
      <c r="B4" s="12">
        <v>30439</v>
      </c>
      <c r="C4" s="12">
        <v>31880</v>
      </c>
      <c r="D4" s="12">
        <v>33811</v>
      </c>
      <c r="E4" s="12">
        <v>35776</v>
      </c>
      <c r="F4" s="12">
        <v>38234</v>
      </c>
      <c r="G4" s="12">
        <v>40988</v>
      </c>
      <c r="H4" s="12">
        <v>41719</v>
      </c>
      <c r="I4" s="12">
        <v>42536</v>
      </c>
      <c r="J4" s="12">
        <v>36692</v>
      </c>
      <c r="K4" s="12">
        <v>37123</v>
      </c>
      <c r="L4" s="12">
        <v>37661</v>
      </c>
      <c r="M4" s="12">
        <v>38755</v>
      </c>
      <c r="N4" s="12">
        <v>40605</v>
      </c>
      <c r="O4" s="12">
        <v>42961</v>
      </c>
      <c r="P4" s="12">
        <v>46572</v>
      </c>
      <c r="Q4" s="12">
        <v>51433</v>
      </c>
      <c r="R4" s="12">
        <v>55680</v>
      </c>
      <c r="S4" s="12">
        <v>61312</v>
      </c>
      <c r="T4" s="12">
        <v>64757</v>
      </c>
      <c r="U4" s="12">
        <v>64786</v>
      </c>
      <c r="V4" s="12"/>
    </row>
    <row r="5" spans="1:22" x14ac:dyDescent="0.25">
      <c r="A5" t="s">
        <v>7</v>
      </c>
      <c r="B5" t="s">
        <v>130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x14ac:dyDescent="0.25">
      <c r="A6" t="s">
        <v>131</v>
      </c>
      <c r="B6" s="13">
        <f t="shared" ref="B6:U6" si="0">B4/B2</f>
        <v>3.1380412371134021</v>
      </c>
      <c r="C6" s="13">
        <f t="shared" si="0"/>
        <v>3.1439842209072979</v>
      </c>
      <c r="D6" s="13">
        <f t="shared" si="0"/>
        <v>3.2014960704478743</v>
      </c>
      <c r="E6" s="12">
        <f t="shared" si="0"/>
        <v>3.2458718925784793</v>
      </c>
      <c r="F6" s="12">
        <f t="shared" si="0"/>
        <v>3.2126712041004959</v>
      </c>
      <c r="G6" s="12">
        <f t="shared" si="0"/>
        <v>3.2360650560555819</v>
      </c>
      <c r="H6" s="12">
        <f t="shared" si="0"/>
        <v>3.3399247458169881</v>
      </c>
      <c r="I6" s="12">
        <f t="shared" si="0"/>
        <v>3.3739985722217813</v>
      </c>
      <c r="J6" s="12">
        <f t="shared" si="0"/>
        <v>2.5700077046998668</v>
      </c>
      <c r="K6" s="12">
        <f t="shared" si="0"/>
        <v>2.5830086278875592</v>
      </c>
      <c r="L6" s="12">
        <f t="shared" si="0"/>
        <v>2.6514362151506616</v>
      </c>
      <c r="M6" s="12">
        <f t="shared" si="0"/>
        <v>2.6491899651377402</v>
      </c>
      <c r="N6" s="12">
        <f t="shared" si="0"/>
        <v>2.6645449176455149</v>
      </c>
      <c r="O6" s="12">
        <f t="shared" si="0"/>
        <v>2.6657359146190123</v>
      </c>
      <c r="P6" s="12">
        <f t="shared" si="0"/>
        <v>2.6026601095339221</v>
      </c>
      <c r="Q6" s="12">
        <f t="shared" si="0"/>
        <v>2.5362690467971793</v>
      </c>
      <c r="R6" s="12">
        <f t="shared" si="0"/>
        <v>2.4894929804167041</v>
      </c>
      <c r="S6" s="12">
        <f t="shared" si="0"/>
        <v>2.4303155224353894</v>
      </c>
      <c r="T6" s="12">
        <f t="shared" si="0"/>
        <v>2.4698501086997977</v>
      </c>
      <c r="U6" s="12">
        <f t="shared" si="0"/>
        <v>2.405004083450887</v>
      </c>
      <c r="V6" s="12"/>
    </row>
    <row r="11" spans="1:22" x14ac:dyDescent="0.25">
      <c r="A11" s="14" t="s">
        <v>12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1:22" x14ac:dyDescent="0.25">
      <c r="B12">
        <v>2005</v>
      </c>
      <c r="C12">
        <v>2006</v>
      </c>
      <c r="D12">
        <v>2007</v>
      </c>
      <c r="E12">
        <v>2008</v>
      </c>
      <c r="F12">
        <v>2009</v>
      </c>
      <c r="G12">
        <v>2010</v>
      </c>
      <c r="H12">
        <v>2011</v>
      </c>
      <c r="I12">
        <v>2012</v>
      </c>
      <c r="J12">
        <v>2013</v>
      </c>
      <c r="K12">
        <v>2014</v>
      </c>
      <c r="L12">
        <v>2015</v>
      </c>
      <c r="M12">
        <v>2016</v>
      </c>
      <c r="N12">
        <v>2017</v>
      </c>
      <c r="O12">
        <v>2018</v>
      </c>
      <c r="P12">
        <v>2019</v>
      </c>
      <c r="Q12">
        <v>2020</v>
      </c>
      <c r="R12">
        <v>2021</v>
      </c>
    </row>
    <row r="13" spans="1:22" x14ac:dyDescent="0.25">
      <c r="A13" t="s">
        <v>132</v>
      </c>
      <c r="B13">
        <v>1.83</v>
      </c>
      <c r="C13">
        <v>1.88</v>
      </c>
      <c r="D13">
        <v>1.82</v>
      </c>
      <c r="E13">
        <v>1.79</v>
      </c>
      <c r="F13">
        <v>1.86</v>
      </c>
      <c r="G13">
        <v>1.87</v>
      </c>
      <c r="H13">
        <v>1.87</v>
      </c>
      <c r="I13">
        <v>1.81</v>
      </c>
      <c r="J13">
        <v>1.81</v>
      </c>
      <c r="K13">
        <v>1.87</v>
      </c>
      <c r="L13">
        <v>1.85</v>
      </c>
      <c r="M13">
        <v>1.83</v>
      </c>
      <c r="N13">
        <v>1.76</v>
      </c>
      <c r="O13">
        <v>1.83</v>
      </c>
      <c r="P13">
        <v>1.77</v>
      </c>
      <c r="Q13">
        <v>1.75</v>
      </c>
      <c r="R13">
        <v>1.75</v>
      </c>
    </row>
    <row r="14" spans="1:22" x14ac:dyDescent="0.25">
      <c r="A14" t="s">
        <v>134</v>
      </c>
      <c r="B14">
        <v>1.72</v>
      </c>
      <c r="C14">
        <v>1.78</v>
      </c>
      <c r="D14">
        <v>1.78</v>
      </c>
      <c r="E14">
        <v>1.78</v>
      </c>
      <c r="F14">
        <v>1.78</v>
      </c>
      <c r="G14">
        <v>1.79</v>
      </c>
      <c r="H14">
        <v>1.85</v>
      </c>
      <c r="I14">
        <v>1.82</v>
      </c>
      <c r="J14">
        <v>1.87</v>
      </c>
      <c r="K14">
        <v>1.83</v>
      </c>
      <c r="L14">
        <v>1.9</v>
      </c>
      <c r="M14">
        <v>1.83</v>
      </c>
      <c r="N14">
        <v>1.89</v>
      </c>
      <c r="O14">
        <v>1.82</v>
      </c>
      <c r="P14">
        <v>1.77</v>
      </c>
      <c r="Q14">
        <v>1.79</v>
      </c>
      <c r="R14">
        <v>1.76</v>
      </c>
    </row>
    <row r="15" spans="1:22" x14ac:dyDescent="0.25">
      <c r="A15" t="s">
        <v>133</v>
      </c>
      <c r="B15">
        <v>3.15</v>
      </c>
      <c r="C15">
        <v>3.36</v>
      </c>
      <c r="D15">
        <v>3.23</v>
      </c>
      <c r="E15">
        <v>3.2</v>
      </c>
      <c r="F15">
        <v>3.31</v>
      </c>
      <c r="G15">
        <v>3.33</v>
      </c>
      <c r="H15">
        <v>3.47</v>
      </c>
      <c r="I15">
        <v>3.28</v>
      </c>
      <c r="J15">
        <v>3.39</v>
      </c>
      <c r="K15">
        <v>3.42</v>
      </c>
      <c r="L15">
        <v>3.52</v>
      </c>
      <c r="M15">
        <v>3.36</v>
      </c>
      <c r="N15">
        <v>3.34</v>
      </c>
      <c r="O15">
        <v>3.33</v>
      </c>
      <c r="P15">
        <v>3.13</v>
      </c>
      <c r="Q15">
        <v>3.13</v>
      </c>
      <c r="R15">
        <v>3.1</v>
      </c>
    </row>
    <row r="18" spans="1:19" x14ac:dyDescent="0.25">
      <c r="A18" t="s">
        <v>7</v>
      </c>
    </row>
    <row r="19" spans="1:19" x14ac:dyDescent="0.25">
      <c r="B19">
        <v>2005</v>
      </c>
      <c r="C19">
        <v>2006</v>
      </c>
      <c r="D19">
        <v>2007</v>
      </c>
      <c r="E19">
        <v>2008</v>
      </c>
      <c r="F19">
        <v>2009</v>
      </c>
      <c r="G19">
        <v>2010</v>
      </c>
      <c r="H19">
        <v>2011</v>
      </c>
      <c r="I19">
        <v>2012</v>
      </c>
      <c r="J19">
        <v>2013</v>
      </c>
      <c r="K19">
        <v>2014</v>
      </c>
      <c r="L19">
        <v>2015</v>
      </c>
      <c r="M19">
        <v>2016</v>
      </c>
      <c r="N19">
        <v>2017</v>
      </c>
      <c r="O19">
        <v>2018</v>
      </c>
      <c r="P19">
        <v>2019</v>
      </c>
      <c r="Q19">
        <v>2020</v>
      </c>
      <c r="R19">
        <v>2021</v>
      </c>
      <c r="S19">
        <v>2022</v>
      </c>
    </row>
    <row r="20" spans="1:19" x14ac:dyDescent="0.25">
      <c r="A20" t="s">
        <v>132</v>
      </c>
      <c r="B20">
        <v>1.9</v>
      </c>
      <c r="C20">
        <v>1.88</v>
      </c>
      <c r="D20">
        <v>1.88</v>
      </c>
      <c r="E20">
        <v>1.89</v>
      </c>
      <c r="F20">
        <v>1.89</v>
      </c>
      <c r="G20">
        <v>1.91</v>
      </c>
      <c r="H20">
        <v>1.88</v>
      </c>
      <c r="I20">
        <v>1.88</v>
      </c>
      <c r="J20">
        <v>1.89</v>
      </c>
      <c r="K20">
        <v>1.91</v>
      </c>
      <c r="L20">
        <v>1.93</v>
      </c>
      <c r="M20">
        <v>1.9</v>
      </c>
      <c r="N20">
        <v>1.9</v>
      </c>
      <c r="O20">
        <v>1.86</v>
      </c>
      <c r="P20">
        <v>1.81</v>
      </c>
      <c r="Q20">
        <v>1.77</v>
      </c>
      <c r="R20">
        <v>1.75</v>
      </c>
      <c r="S20">
        <v>1.75</v>
      </c>
    </row>
    <row r="21" spans="1:19" x14ac:dyDescent="0.25">
      <c r="A21" t="s">
        <v>134</v>
      </c>
      <c r="B21">
        <v>1.81</v>
      </c>
      <c r="C21">
        <v>1.83</v>
      </c>
      <c r="D21">
        <v>1.84</v>
      </c>
      <c r="E21">
        <v>1.85</v>
      </c>
      <c r="F21">
        <v>1.87</v>
      </c>
      <c r="G21">
        <v>1.87</v>
      </c>
      <c r="H21">
        <v>1.87</v>
      </c>
      <c r="I21">
        <v>1.85</v>
      </c>
      <c r="J21">
        <v>1.86</v>
      </c>
      <c r="K21">
        <v>1.85</v>
      </c>
      <c r="L21">
        <v>1.85</v>
      </c>
      <c r="M21">
        <v>1.82</v>
      </c>
      <c r="N21">
        <v>1.81</v>
      </c>
      <c r="O21">
        <v>1.8</v>
      </c>
      <c r="P21">
        <v>1.79</v>
      </c>
      <c r="Q21">
        <v>1.81</v>
      </c>
      <c r="R21">
        <v>1.81</v>
      </c>
      <c r="S21">
        <v>1.8</v>
      </c>
    </row>
    <row r="22" spans="1:19" x14ac:dyDescent="0.25">
      <c r="A22" t="s">
        <v>133</v>
      </c>
      <c r="B22">
        <v>3.44</v>
      </c>
      <c r="C22">
        <v>3.45</v>
      </c>
      <c r="D22">
        <v>3.45</v>
      </c>
      <c r="E22">
        <v>3.5</v>
      </c>
      <c r="F22">
        <v>3.55</v>
      </c>
      <c r="G22">
        <v>3.56</v>
      </c>
      <c r="H22">
        <v>3.51</v>
      </c>
      <c r="I22">
        <v>3.49</v>
      </c>
      <c r="J22">
        <v>3.51</v>
      </c>
      <c r="K22">
        <v>3.52</v>
      </c>
      <c r="L22">
        <v>3.57</v>
      </c>
      <c r="M22">
        <v>3.46</v>
      </c>
      <c r="N22">
        <v>3.45</v>
      </c>
      <c r="O22">
        <v>3.34</v>
      </c>
      <c r="P22">
        <v>3.25</v>
      </c>
      <c r="Q22">
        <v>3.21</v>
      </c>
      <c r="R22">
        <v>3.18</v>
      </c>
      <c r="S22">
        <v>3.16</v>
      </c>
    </row>
  </sheetData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w E A A B Q S w M E F A A C A A g A b l W C V 1 E 2 U D + k A A A A 9 w A A A B I A H A B D b 2 5 m a W c v U G F j a 2 F n Z S 5 4 b W w g o h g A K K A U A A A A A A A A A A A A A A A A A A A A A A A A A A A A h U 8 9 D o I w G L 0 K 6 U 7 / d D D k o w y s k p i Y G O P W l A q N U A w t l r s 5 e C S v I E Z R N 4 c 3 v L / k v f v 1 B t n Y N t F F 9 8 5 0 N k U M U x R p q 7 r S 2 C p F g z / G K 5 Q J 2 E h 1 k p W O p r B 1 y e h M i m r v z w k h I Q Q c F r j r K 8 I p Z W R f r L e q 1 q 2 M j X V e W q X R p 1 X + b y E B u 9 c Y w T H j E 9 i S Y w p k V q E w 9 p v g 0 + C n + y N C P j R + 6 L V Q L s 4 P Q G Y K 5 H 1 C P A B Q S w M E F A A C A A g A b l W C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5 V g l e M L M I t Z g E A A G 4 C A A A T A B w A R m 9 y b X V s Y X M v U 2 V j d G l v b j E u b S C i G A A o o B Q A A A A A A A A A A A A A A A A A A A A A A A A A A A B 1 U V 1 r w j A U f R f 8 D 6 F 7 U Q i l d q 7 M S R 9 c W 7 c O v 1 u F o U O y 9 k 4 L a S J J 6 i b i f 1 + c g h t 1 e U l y z r 3 n n p N I S F T G G Y p O e 6 N d r V Q r c k 0 E p M g f L X v h L F h a d s O 2 L f u 2 Y d m t Z s u x H O Q i C q p a Q X p F v B A J a M S T W 9 P n S Z E D U 7 V u R s H 0 O F P 6 I m u G 9 7 C Y S h B y E R U b A T m g J 0 F Y m h O p Q C x 8 / s k o J 6 l c / D v Q T O T W q O O 5 D z T L M 9 3 k G t j A y O O 0 y J l 0 7 z E K W M L T j K 1 c 5 8 6 y G h i N C 6 4 g U j s K 7 u V o D j i D t z o + O b 8 x R o L n m k v R M 5 B U 2 z N 0 j J i 8 6 8 I z c 8 Z r p 5 A Y z c 9 4 h 9 I o I Z Q I 6 S p R / J b 0 1 o S t t G K 8 2 8 B F L t Z x 5 Q c X + c n x k Z S 1 K / P x f m / 0 h l 4 n D o c D n U / p O q T g S x 0 w 2 h v h w A 8 1 N Z y U m G j 6 + B J 4 c Q n v B 5 1 o O g l K e H c S j K f B w H s t M X H Y P 5 a H T D l N 8 2 j z B 5 0 R W k B Z h Z K V / o I U 5 B / q U K 9 W M n b 1 P d r f U E s B A i 0 A F A A C A A g A b l W C V 1 E 2 U D + k A A A A 9 w A A A B I A A A A A A A A A A A A A A A A A A A A A A E N v b m Z p Z y 9 Q Y W N r Y W d l L n h t b F B L A Q I t A B Q A A g A I A G 5 V g l c P y u m r p A A A A O k A A A A T A A A A A A A A A A A A A A A A A P A A A A B b Q 2 9 u d G V u d F 9 U e X B l c 1 0 u e G 1 s U E s B A i 0 A F A A C A A g A b l W C V 4 w s w i 1 m A Q A A b g I A A B M A A A A A A A A A A A A A A A A A 4 Q E A A E Z v c m 1 1 b G F z L 1 N l Y 3 R p b 2 4 x L m 1 Q S w U G A A A A A A M A A w D C A A A A l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Q 0 A A A A A A A C P D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Q X 0 x J V k V f M D I x M j I w M j M x M D I 5 N D k 2 M D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E U F 9 M S V Z F X z A y M T I y M D I z M T A y O T Q 5 N j A 2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y L T A y V D A 5 O j Q z O j I 4 L j M 5 M z I 2 N D l a I i A v P j x F b n R y e S B U e X B l P S J G a W x s Q 2 9 s d W 1 u V H l w Z X M i I F Z h b H V l P S J z Q m d Z R 0 J n W U R C Z 1 k 9 I i A v P j x F b n R y e S B U e X B l P S J G a W x s Q 2 9 s d W 1 u T m F t Z X M i I F Z h b H V l P S J z W y Z x d W 9 0 O 0 x P Q 0 F U S U 9 O J n F 1 b 3 Q 7 L C Z x d W 9 0 O 0 l O R E l D Q V R P U i Z x d W 9 0 O y w m c X V v d D t T V U J K R U N U J n F 1 b 3 Q 7 L C Z x d W 9 0 O 0 1 F Q V N V U k U m c X V v d D s s J n F 1 b 3 Q 7 R l J F U V V F T k N Z J n F 1 b 3 Q 7 L C Z x d W 9 0 O 1 R J T U U m c X V v d D s s J n F 1 b 3 Q 7 V m F s d W U m c X V v d D s s J n F 1 b 3 Q 7 R m x h Z y B D b 2 R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Q X 0 x J V k V f M D I x M j I w M j M x M D I 5 N D k 2 M D Y v Q X V 0 b 1 J l b W 9 2 Z W R D b 2 x 1 b W 5 z M S 5 7 T E 9 D Q V R J T 0 4 s M H 0 m c X V v d D s s J n F 1 b 3 Q 7 U 2 V j d G l v b j E v R F B f T E l W R V 8 w M j E y M j A y M z E w M j k 0 O T Y w N i 9 B d X R v U m V t b 3 Z l Z E N v b H V t b n M x L n t J T k R J Q 0 F U T 1 I s M X 0 m c X V v d D s s J n F 1 b 3 Q 7 U 2 V j d G l v b j E v R F B f T E l W R V 8 w M j E y M j A y M z E w M j k 0 O T Y w N i 9 B d X R v U m V t b 3 Z l Z E N v b H V t b n M x L n t T V U J K R U N U L D J 9 J n F 1 b 3 Q 7 L C Z x d W 9 0 O 1 N l Y 3 R p b 2 4 x L 0 R Q X 0 x J V k V f M D I x M j I w M j M x M D I 5 N D k 2 M D Y v Q X V 0 b 1 J l b W 9 2 Z W R D b 2 x 1 b W 5 z M S 5 7 T U V B U 1 V S R S w z f S Z x d W 9 0 O y w m c X V v d D t T Z W N 0 a W 9 u M S 9 E U F 9 M S V Z F X z A y M T I y M D I z M T A y O T Q 5 N j A 2 L 0 F 1 d G 9 S Z W 1 v d m V k Q 2 9 s d W 1 u c z E u e 0 Z S R V F V R U 5 D W S w 0 f S Z x d W 9 0 O y w m c X V v d D t T Z W N 0 a W 9 u M S 9 E U F 9 M S V Z F X z A y M T I y M D I z M T A y O T Q 5 N j A 2 L 0 F 1 d G 9 S Z W 1 v d m V k Q 2 9 s d W 1 u c z E u e 1 R J T U U s N X 0 m c X V v d D s s J n F 1 b 3 Q 7 U 2 V j d G l v b j E v R F B f T E l W R V 8 w M j E y M j A y M z E w M j k 0 O T Y w N i 9 B d X R v U m V t b 3 Z l Z E N v b H V t b n M x L n t W Y W x 1 Z S w 2 f S Z x d W 9 0 O y w m c X V v d D t T Z W N 0 a W 9 u M S 9 E U F 9 M S V Z F X z A y M T I y M D I z M T A y O T Q 5 N j A 2 L 0 F 1 d G 9 S Z W 1 v d m V k Q 2 9 s d W 1 u c z E u e 0 Z s Y W c g Q 2 9 k Z X M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F B f T E l W R V 8 w M j E y M j A y M z E w M j k 0 O T Y w N i 9 B d X R v U m V t b 3 Z l Z E N v b H V t b n M x L n t M T 0 N B V E l P T i w w f S Z x d W 9 0 O y w m c X V v d D t T Z W N 0 a W 9 u M S 9 E U F 9 M S V Z F X z A y M T I y M D I z M T A y O T Q 5 N j A 2 L 0 F 1 d G 9 S Z W 1 v d m V k Q 2 9 s d W 1 u c z E u e 0 l O R E l D Q V R P U i w x f S Z x d W 9 0 O y w m c X V v d D t T Z W N 0 a W 9 u M S 9 E U F 9 M S V Z F X z A y M T I y M D I z M T A y O T Q 5 N j A 2 L 0 F 1 d G 9 S Z W 1 v d m V k Q 2 9 s d W 1 u c z E u e 1 N V Q k p F Q 1 Q s M n 0 m c X V v d D s s J n F 1 b 3 Q 7 U 2 V j d G l v b j E v R F B f T E l W R V 8 w M j E y M j A y M z E w M j k 0 O T Y w N i 9 B d X R v U m V t b 3 Z l Z E N v b H V t b n M x L n t N R U F T V V J F L D N 9 J n F 1 b 3 Q 7 L C Z x d W 9 0 O 1 N l Y 3 R p b 2 4 x L 0 R Q X 0 x J V k V f M D I x M j I w M j M x M D I 5 N D k 2 M D Y v Q X V 0 b 1 J l b W 9 2 Z W R D b 2 x 1 b W 5 z M S 5 7 R l J F U V V F T k N Z L D R 9 J n F 1 b 3 Q 7 L C Z x d W 9 0 O 1 N l Y 3 R p b 2 4 x L 0 R Q X 0 x J V k V f M D I x M j I w M j M x M D I 5 N D k 2 M D Y v Q X V 0 b 1 J l b W 9 2 Z W R D b 2 x 1 b W 5 z M S 5 7 V E l N R S w 1 f S Z x d W 9 0 O y w m c X V v d D t T Z W N 0 a W 9 u M S 9 E U F 9 M S V Z F X z A y M T I y M D I z M T A y O T Q 5 N j A 2 L 0 F 1 d G 9 S Z W 1 v d m V k Q 2 9 s d W 1 u c z E u e 1 Z h b H V l L D Z 9 J n F 1 b 3 Q 7 L C Z x d W 9 0 O 1 N l Y 3 R p b 2 4 x L 0 R Q X 0 x J V k V f M D I x M j I w M j M x M D I 5 N D k 2 M D Y v Q X V 0 b 1 J l b W 9 2 Z W R D b 2 x 1 b W 5 z M S 5 7 R m x h Z y B D b 2 R l c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F B f T E l W R V 8 w M j E y M j A y M z E w M j k 0 O T Y w N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U F 9 M S V Z F X z A y M T I y M D I z M T A y O T Q 5 N j A 2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Q X 0 x J V k V f M D I x M j I w M j M x M D I 5 N D k 2 M D Y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7 W / z O b J F j E S S F J U 1 f q 8 e q Q A A A A A C A A A A A A A Q Z g A A A A E A A C A A A A A g H c n E V g s j 8 e o E d S v M f 7 0 0 L 5 t F F i + L s u w 5 U c Y G Y 1 x R R A A A A A A O g A A A A A I A A C A A A A A + + 1 G + A h 8 i U D e + L Z A 2 Q g o V 1 1 j x Q 9 k t 2 u A + z r C i 0 P f j l F A A A A A p G 6 J p h E h W r s b k i P D g x n B m Q v Y f K d e g k q N 7 L 1 b x I a T t q B 9 3 B D / i K 8 p 1 i 7 p G j U b K s + 1 z 6 e Z J K / r e d g u F X 2 Z n e E Z v a n y S 6 G n 4 t g o 3 1 S w 6 P r l W W U A A A A C o 2 7 N 1 z p 5 d h T 3 J e m K s t N W v S 1 K A 2 m x O d B t 8 n 6 N 1 0 D N E 9 y 5 z t C 1 n u T 2 q n g v P + W 6 u A Q w I c / Q Q V + 7 n O J 2 A g l J G A P k j < / D a t a M a s h u p > 
</file>

<file path=customXml/itemProps1.xml><?xml version="1.0" encoding="utf-8"?>
<ds:datastoreItem xmlns:ds="http://schemas.openxmlformats.org/officeDocument/2006/customXml" ds:itemID="{1FCE3020-4E0F-48B4-8861-B6568DAE429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GDP growth graphs</vt:lpstr>
      <vt:lpstr>unemployment</vt:lpstr>
      <vt:lpstr>gini</vt:lpstr>
      <vt:lpstr>Lorenz curve</vt:lpstr>
      <vt:lpstr>world income growth</vt:lpstr>
      <vt:lpstr>wage comparison</vt:lpstr>
      <vt:lpstr>stock market emisions</vt:lpstr>
      <vt:lpstr>Gender</vt:lpstr>
      <vt:lpstr>P90_10</vt:lpstr>
      <vt:lpstr>youth unemployment</vt:lpstr>
      <vt:lpstr>Institutions</vt:lpstr>
      <vt:lpstr>employment by sector</vt:lpstr>
      <vt:lpstr>final list</vt:lpstr>
      <vt:lpstr>cze preliminary</vt:lpstr>
      <vt:lpstr>Czech</vt:lpstr>
      <vt:lpstr>ger preliminary</vt:lpstr>
      <vt:lpstr>German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 Hanyk</dc:creator>
  <cp:lastModifiedBy>Štěpán Hanyk</cp:lastModifiedBy>
  <dcterms:created xsi:type="dcterms:W3CDTF">2023-11-29T06:08:42Z</dcterms:created>
  <dcterms:modified xsi:type="dcterms:W3CDTF">2024-03-25T13:53:47Z</dcterms:modified>
</cp:coreProperties>
</file>