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indrich.landa\Desktop\Diplomka\"/>
    </mc:Choice>
  </mc:AlternateContent>
  <xr:revisionPtr revIDLastSave="0" documentId="13_ncr:1_{25B12F1C-383C-4EC2-AC24-E437EAB6843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tanovení normy" sheetId="1" r:id="rId1"/>
    <sheet name="Linka" sheetId="2" r:id="rId2"/>
    <sheet name="Grafy - prostojů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C24" i="3" l="1"/>
  <c r="H69" i="3"/>
  <c r="G69" i="3"/>
  <c r="T7" i="3" s="1"/>
  <c r="F69" i="3"/>
  <c r="E69" i="3"/>
  <c r="D69" i="3"/>
  <c r="C69" i="3"/>
  <c r="H54" i="3"/>
  <c r="G54" i="3"/>
  <c r="F54" i="3"/>
  <c r="E54" i="3"/>
  <c r="D54" i="3"/>
  <c r="C54" i="3"/>
  <c r="H39" i="3"/>
  <c r="G39" i="3"/>
  <c r="F39" i="3"/>
  <c r="E39" i="3"/>
  <c r="D39" i="3"/>
  <c r="C39" i="3"/>
  <c r="H24" i="3"/>
  <c r="G24" i="3"/>
  <c r="F24" i="3"/>
  <c r="E24" i="3"/>
  <c r="D24" i="3"/>
  <c r="C9" i="3"/>
  <c r="D9" i="3"/>
  <c r="E9" i="3"/>
  <c r="F9" i="3"/>
  <c r="G9" i="3"/>
  <c r="H9" i="3"/>
  <c r="T3" i="3" l="1"/>
  <c r="T6" i="3"/>
  <c r="T4" i="3"/>
  <c r="T5" i="3"/>
  <c r="T8" i="3"/>
  <c r="D40" i="2"/>
  <c r="D41" i="2"/>
  <c r="D42" i="2"/>
  <c r="C40" i="2"/>
  <c r="C41" i="2"/>
  <c r="C42" i="2"/>
  <c r="C43" i="2"/>
  <c r="C44" i="2"/>
  <c r="C39" i="2"/>
  <c r="D34" i="2"/>
  <c r="D30" i="2"/>
  <c r="C31" i="2"/>
  <c r="C32" i="2"/>
  <c r="C33" i="2"/>
  <c r="C34" i="2"/>
  <c r="E34" i="2" s="1"/>
  <c r="G34" i="2" s="1"/>
  <c r="B52" i="3" s="1"/>
  <c r="C35" i="2"/>
  <c r="C30" i="2"/>
  <c r="D23" i="2"/>
  <c r="D24" i="2"/>
  <c r="D21" i="2"/>
  <c r="C22" i="2"/>
  <c r="C23" i="2"/>
  <c r="C24" i="2"/>
  <c r="C25" i="2"/>
  <c r="C26" i="2"/>
  <c r="C21" i="2"/>
  <c r="D14" i="2"/>
  <c r="C13" i="2"/>
  <c r="C14" i="2"/>
  <c r="C15" i="2"/>
  <c r="C16" i="2"/>
  <c r="C17" i="2"/>
  <c r="C12" i="2"/>
  <c r="D4" i="2"/>
  <c r="D5" i="2"/>
  <c r="E5" i="2" s="1"/>
  <c r="D6" i="2"/>
  <c r="D7" i="2"/>
  <c r="D8" i="2"/>
  <c r="D3" i="2"/>
  <c r="E3" i="2" s="1"/>
  <c r="C4" i="2"/>
  <c r="C5" i="2"/>
  <c r="C6" i="2"/>
  <c r="C7" i="2"/>
  <c r="C8" i="2"/>
  <c r="C3" i="2"/>
  <c r="G54" i="1"/>
  <c r="G55" i="1"/>
  <c r="G56" i="1"/>
  <c r="G57" i="1"/>
  <c r="D43" i="2" s="1"/>
  <c r="G58" i="1"/>
  <c r="D44" i="2" s="1"/>
  <c r="G53" i="1"/>
  <c r="D39" i="2" s="1"/>
  <c r="G44" i="1"/>
  <c r="D31" i="2" s="1"/>
  <c r="G45" i="1"/>
  <c r="D32" i="2" s="1"/>
  <c r="G46" i="1"/>
  <c r="D33" i="2" s="1"/>
  <c r="G47" i="1"/>
  <c r="G48" i="1"/>
  <c r="D35" i="2" s="1"/>
  <c r="G43" i="1"/>
  <c r="F34" i="1"/>
  <c r="D22" i="2" s="1"/>
  <c r="F35" i="1"/>
  <c r="F36" i="1"/>
  <c r="F37" i="1"/>
  <c r="D25" i="2" s="1"/>
  <c r="F38" i="1"/>
  <c r="D26" i="2" s="1"/>
  <c r="F33" i="1"/>
  <c r="F24" i="1"/>
  <c r="D13" i="2" s="1"/>
  <c r="F25" i="1"/>
  <c r="F26" i="1"/>
  <c r="D15" i="2" s="1"/>
  <c r="F27" i="1"/>
  <c r="D16" i="2" s="1"/>
  <c r="F28" i="1"/>
  <c r="D17" i="2" s="1"/>
  <c r="F23" i="1"/>
  <c r="D12" i="2" s="1"/>
  <c r="H35" i="2" l="1"/>
  <c r="H22" i="2"/>
  <c r="H12" i="2"/>
  <c r="E43" i="2"/>
  <c r="G43" i="2" s="1"/>
  <c r="B67" i="3" s="1"/>
  <c r="E12" i="2"/>
  <c r="G12" i="2" s="1"/>
  <c r="B18" i="3" s="1"/>
  <c r="E23" i="2"/>
  <c r="E30" i="2"/>
  <c r="G30" i="2" s="1"/>
  <c r="B48" i="3" s="1"/>
  <c r="E41" i="2"/>
  <c r="H41" i="2" s="1"/>
  <c r="E17" i="2"/>
  <c r="H17" i="2" s="1"/>
  <c r="E22" i="2"/>
  <c r="E35" i="2"/>
  <c r="E40" i="2"/>
  <c r="E13" i="2"/>
  <c r="H13" i="2" s="1"/>
  <c r="E44" i="2"/>
  <c r="H44" i="2" s="1"/>
  <c r="E26" i="2"/>
  <c r="H26" i="2" s="1"/>
  <c r="E25" i="2"/>
  <c r="G25" i="2" s="1"/>
  <c r="B37" i="3" s="1"/>
  <c r="E8" i="2"/>
  <c r="G8" i="2" s="1"/>
  <c r="B8" i="3" s="1"/>
  <c r="E15" i="2"/>
  <c r="G15" i="2" s="1"/>
  <c r="B21" i="3" s="1"/>
  <c r="E33" i="2"/>
  <c r="H33" i="2" s="1"/>
  <c r="E31" i="2"/>
  <c r="H31" i="2" s="1"/>
  <c r="E16" i="2"/>
  <c r="H16" i="2" s="1"/>
  <c r="E7" i="2"/>
  <c r="H7" i="2" s="1"/>
  <c r="E14" i="2"/>
  <c r="H14" i="2" s="1"/>
  <c r="E21" i="2"/>
  <c r="H21" i="2" s="1"/>
  <c r="E32" i="2"/>
  <c r="H32" i="2" s="1"/>
  <c r="E39" i="2"/>
  <c r="H39" i="2" s="1"/>
  <c r="E24" i="2"/>
  <c r="G24" i="2" s="1"/>
  <c r="B36" i="3" s="1"/>
  <c r="E42" i="2"/>
  <c r="H42" i="2" s="1"/>
  <c r="E6" i="2"/>
  <c r="G6" i="2" s="1"/>
  <c r="B6" i="3" s="1"/>
  <c r="E4" i="2"/>
  <c r="G4" i="2" s="1"/>
  <c r="B4" i="3" s="1"/>
  <c r="H24" i="2"/>
  <c r="H23" i="2"/>
  <c r="H40" i="2"/>
  <c r="H30" i="2"/>
  <c r="H25" i="2"/>
  <c r="G16" i="2"/>
  <c r="B22" i="3" s="1"/>
  <c r="G5" i="2"/>
  <c r="B5" i="3" s="1"/>
  <c r="G3" i="2"/>
  <c r="B3" i="3" s="1"/>
  <c r="H15" i="2"/>
  <c r="G33" i="2"/>
  <c r="B51" i="3" s="1"/>
  <c r="G7" i="2"/>
  <c r="B7" i="3" s="1"/>
  <c r="G35" i="2"/>
  <c r="B53" i="3" s="1"/>
  <c r="H34" i="2"/>
  <c r="G44" i="2"/>
  <c r="B68" i="3" s="1"/>
  <c r="G42" i="2"/>
  <c r="B66" i="3" s="1"/>
  <c r="G23" i="2"/>
  <c r="B35" i="3" s="1"/>
  <c r="G22" i="2"/>
  <c r="B34" i="3" s="1"/>
  <c r="H6" i="2"/>
  <c r="H5" i="2"/>
  <c r="H8" i="2" l="1"/>
  <c r="G17" i="2"/>
  <c r="B23" i="3" s="1"/>
  <c r="G14" i="2"/>
  <c r="B20" i="3" s="1"/>
  <c r="G26" i="2"/>
  <c r="B38" i="3" s="1"/>
  <c r="G31" i="2"/>
  <c r="B49" i="3" s="1"/>
  <c r="B54" i="3" s="1"/>
  <c r="G55" i="3" s="1"/>
  <c r="G32" i="2"/>
  <c r="B50" i="3" s="1"/>
  <c r="H43" i="2"/>
  <c r="H4" i="2"/>
  <c r="B9" i="3"/>
  <c r="D10" i="3" s="1"/>
  <c r="G40" i="2"/>
  <c r="B64" i="3" s="1"/>
  <c r="G41" i="2"/>
  <c r="B65" i="3" s="1"/>
  <c r="G39" i="2"/>
  <c r="B63" i="3" s="1"/>
  <c r="G21" i="2"/>
  <c r="B33" i="3" s="1"/>
  <c r="B39" i="3" s="1"/>
  <c r="G13" i="2"/>
  <c r="B19" i="3" s="1"/>
  <c r="H3" i="2"/>
  <c r="F55" i="3" l="1"/>
  <c r="H55" i="3"/>
  <c r="C55" i="3"/>
  <c r="D55" i="3"/>
  <c r="B24" i="3"/>
  <c r="F25" i="3" s="1"/>
  <c r="E55" i="3"/>
  <c r="B69" i="3"/>
  <c r="H70" i="3" s="1"/>
  <c r="D40" i="3"/>
  <c r="C40" i="3"/>
  <c r="F40" i="3"/>
  <c r="H40" i="3"/>
  <c r="E40" i="3"/>
  <c r="G40" i="3"/>
  <c r="H25" i="3"/>
  <c r="D25" i="3"/>
  <c r="E25" i="3"/>
  <c r="C25" i="3"/>
  <c r="G25" i="3"/>
  <c r="E10" i="3"/>
  <c r="F10" i="3"/>
  <c r="C10" i="3"/>
  <c r="H10" i="3"/>
  <c r="G10" i="3"/>
  <c r="D70" i="3" l="1"/>
  <c r="G70" i="3"/>
  <c r="E70" i="3"/>
  <c r="F70" i="3"/>
  <c r="T2" i="3"/>
  <c r="U6" i="3" s="1"/>
  <c r="C70" i="3"/>
  <c r="U4" i="3" l="1"/>
  <c r="U8" i="3"/>
  <c r="U5" i="3"/>
  <c r="U3" i="3"/>
  <c r="U7" i="3"/>
</calcChain>
</file>

<file path=xl/sharedStrings.xml><?xml version="1.0" encoding="utf-8"?>
<sst xmlns="http://schemas.openxmlformats.org/spreadsheetml/2006/main" count="254" uniqueCount="52">
  <si>
    <t>Novara</t>
  </si>
  <si>
    <t>Derby</t>
  </si>
  <si>
    <t>London</t>
  </si>
  <si>
    <t xml:space="preserve">Benson </t>
  </si>
  <si>
    <t>Belfast</t>
  </si>
  <si>
    <t>Artikl</t>
  </si>
  <si>
    <t>Pračka (v m/min)</t>
  </si>
  <si>
    <t>U3 (v m/min)</t>
  </si>
  <si>
    <t>U4 (v m/min)</t>
  </si>
  <si>
    <t>U2 (v m/min)</t>
  </si>
  <si>
    <t>U5 (v m/min)</t>
  </si>
  <si>
    <t>Pračka</t>
  </si>
  <si>
    <t>Výrobní dávka (v m)</t>
  </si>
  <si>
    <t>Norma (v m/min)</t>
  </si>
  <si>
    <t>Optimum (v min)</t>
  </si>
  <si>
    <t>Produktivita (v %)</t>
  </si>
  <si>
    <t>U3 - Sušení</t>
  </si>
  <si>
    <t>U4 - Sušení</t>
  </si>
  <si>
    <t>U2 - Korekce vzhledu</t>
  </si>
  <si>
    <t>U5 - Voděodolná úprava</t>
  </si>
  <si>
    <t>Časová ztráta (v min)</t>
  </si>
  <si>
    <t>Nastavení stroje</t>
  </si>
  <si>
    <t>Napouštění lázně</t>
  </si>
  <si>
    <t>Přistavení materiálu</t>
  </si>
  <si>
    <t>Zahřívání sušících válců</t>
  </si>
  <si>
    <t>Nastavení teploty</t>
  </si>
  <si>
    <t>Vyjetí materiálu</t>
  </si>
  <si>
    <t>U3 - Normované prostoje (v min)</t>
  </si>
  <si>
    <t>Pračka - Normované prostoje (v min)</t>
  </si>
  <si>
    <t>U4 - Normované prostoje (v min)</t>
  </si>
  <si>
    <t>U2 - Normované prostoje (v min)</t>
  </si>
  <si>
    <t>U5 - Normované prostoje (v min)</t>
  </si>
  <si>
    <t>Colorado</t>
  </si>
  <si>
    <t>Celkem</t>
  </si>
  <si>
    <t>Normovaný prostoj (v min)</t>
  </si>
  <si>
    <t>Skutečně naměřený čas (v min)</t>
  </si>
  <si>
    <t>Zpomalení stroje kvůli kvalitě</t>
  </si>
  <si>
    <t>Pochybení zaměstnanců</t>
  </si>
  <si>
    <t>Prostoje - Pračka</t>
  </si>
  <si>
    <t>Organizace práce</t>
  </si>
  <si>
    <t>Čekání na materiál</t>
  </si>
  <si>
    <t>Přenastavení stroje</t>
  </si>
  <si>
    <t>v min</t>
  </si>
  <si>
    <t>v %</t>
  </si>
  <si>
    <t>Celková ztráta (v min)</t>
  </si>
  <si>
    <t xml:space="preserve">Celková ztráta (v %) </t>
  </si>
  <si>
    <t>Prostoje</t>
  </si>
  <si>
    <t>Praní materiálu</t>
  </si>
  <si>
    <t>Sušení</t>
  </si>
  <si>
    <t>Korekce vzhledu</t>
  </si>
  <si>
    <t>Voděodolná úprava</t>
  </si>
  <si>
    <t>Technická závada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</si>
</sst>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5" fontId="0" fillId="5" borderId="2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5" fontId="0" fillId="5" borderId="3" xfId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5" xfId="0" applyFill="1" applyBorder="1"/>
    <xf numFmtId="0" fontId="0" fillId="3" borderId="12" xfId="0" applyFill="1" applyBorder="1"/>
    <xf numFmtId="0" fontId="0" fillId="3" borderId="16" xfId="0" applyFill="1" applyBorder="1"/>
    <xf numFmtId="164" fontId="0" fillId="4" borderId="2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4" borderId="20" xfId="0" applyFont="1" applyFill="1" applyBorder="1" applyAlignment="1">
      <alignment horizontal="left"/>
    </xf>
    <xf numFmtId="0" fontId="0" fillId="4" borderId="21" xfId="0" applyFill="1" applyBorder="1" applyAlignment="1">
      <alignment horizontal="center"/>
    </xf>
    <xf numFmtId="0" fontId="0" fillId="3" borderId="1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21" xfId="0" applyFont="1" applyFill="1" applyBorder="1"/>
    <xf numFmtId="0" fontId="1" fillId="4" borderId="4" xfId="0" applyFont="1" applyFill="1" applyBorder="1"/>
    <xf numFmtId="0" fontId="1" fillId="4" borderId="8" xfId="0" applyFont="1" applyFill="1" applyBorder="1"/>
    <xf numFmtId="0" fontId="0" fillId="3" borderId="11" xfId="0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9" fontId="0" fillId="5" borderId="4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24" xfId="1" applyNumberFormat="1" applyFont="1" applyFill="1" applyBorder="1" applyAlignment="1">
      <alignment horizontal="center"/>
    </xf>
    <xf numFmtId="2" fontId="0" fillId="4" borderId="26" xfId="1" applyNumberFormat="1" applyFont="1" applyFill="1" applyBorder="1" applyAlignment="1">
      <alignment horizontal="center"/>
    </xf>
    <xf numFmtId="2" fontId="0" fillId="4" borderId="28" xfId="1" applyNumberFormat="1" applyFont="1" applyFill="1" applyBorder="1" applyAlignment="1">
      <alignment horizontal="center"/>
    </xf>
    <xf numFmtId="1" fontId="0" fillId="3" borderId="31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164" fontId="0" fillId="4" borderId="27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25" xfId="0" applyNumberForma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64" fontId="0" fillId="3" borderId="31" xfId="0" applyNumberForma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/>
    <xf numFmtId="0" fontId="3" fillId="2" borderId="10" xfId="0" applyFont="1" applyFill="1" applyBorder="1" applyAlignment="1">
      <alignment horizontal="center"/>
    </xf>
    <xf numFmtId="0" fontId="0" fillId="0" borderId="10" xfId="0" applyBorder="1" applyAlignment="1"/>
    <xf numFmtId="0" fontId="3" fillId="2" borderId="11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39151515151512"/>
          <c:y val="5.6247777944954336E-2"/>
          <c:w val="0.69424131313131321"/>
          <c:h val="0.59091960252935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'Grafy - prostojů'!$D$2</c:f>
              <c:strCache>
                <c:ptCount val="1"/>
                <c:pt idx="0">
                  <c:v>Čekání na materiál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prostojů'!$D$3:$D$8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1C-8F0F-3A1E90253899}"/>
            </c:ext>
          </c:extLst>
        </c:ser>
        <c:ser>
          <c:idx val="1"/>
          <c:order val="1"/>
          <c:tx>
            <c:strRef>
              <c:f>'Grafy - prostojů'!$C$2</c:f>
              <c:strCache>
                <c:ptCount val="1"/>
                <c:pt idx="0">
                  <c:v>Zpomalení stroje kvůli kvalitě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prostojů'!$C$3:$C$8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1C-8F0F-3A1E90253899}"/>
            </c:ext>
          </c:extLst>
        </c:ser>
        <c:ser>
          <c:idx val="2"/>
          <c:order val="2"/>
          <c:tx>
            <c:strRef>
              <c:f>'Grafy - prostojů'!$E$2</c:f>
              <c:strCache>
                <c:ptCount val="1"/>
                <c:pt idx="0">
                  <c:v>Organizace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prostojů'!$E$3:$E$8</c:f>
              <c:numCache>
                <c:formatCode>0.0</c:formatCode>
                <c:ptCount val="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1C-8F0F-3A1E90253899}"/>
            </c:ext>
          </c:extLst>
        </c:ser>
        <c:ser>
          <c:idx val="3"/>
          <c:order val="3"/>
          <c:tx>
            <c:strRef>
              <c:f>'Grafy - prostojů'!$F$2</c:f>
              <c:strCache>
                <c:ptCount val="1"/>
                <c:pt idx="0">
                  <c:v>Přenastavení stroje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prostojů'!$F$3:$F$8</c:f>
              <c:numCache>
                <c:formatCode>0.0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15.2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1C-8F0F-3A1E90253899}"/>
            </c:ext>
          </c:extLst>
        </c:ser>
        <c:ser>
          <c:idx val="4"/>
          <c:order val="4"/>
          <c:tx>
            <c:strRef>
              <c:f>'Grafy - prostojů'!$G$2</c:f>
              <c:strCache>
                <c:ptCount val="1"/>
                <c:pt idx="0">
                  <c:v>Pochybení zaměstnanců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prostojů'!$G$3:$G$8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1C-8F0F-3A1E90253899}"/>
            </c:ext>
          </c:extLst>
        </c:ser>
        <c:ser>
          <c:idx val="5"/>
          <c:order val="5"/>
          <c:tx>
            <c:strRef>
              <c:f>'Grafy - prostojů'!$H$2</c:f>
              <c:strCache>
                <c:ptCount val="1"/>
                <c:pt idx="0">
                  <c:v>Technická závada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'Grafy - prostojů'!$A$3:$A$8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prostojů'!$H$3:$H$8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56-4B1C-8F0F-3A1E9025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5536080"/>
        <c:axId val="715536408"/>
      </c:barChart>
      <c:catAx>
        <c:axId val="7155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408"/>
        <c:crosses val="autoZero"/>
        <c:auto val="1"/>
        <c:lblAlgn val="ctr"/>
        <c:lblOffset val="100"/>
        <c:noMultiLvlLbl val="0"/>
      </c:catAx>
      <c:valAx>
        <c:axId val="715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Prostoj v min</a:t>
                </a:r>
              </a:p>
            </c:rich>
          </c:tx>
          <c:layout>
            <c:manualLayout>
              <c:xMode val="edge"/>
              <c:yMode val="edge"/>
              <c:x val="0.22610555542574981"/>
              <c:y val="0.11804441242951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080"/>
        <c:crosses val="autoZero"/>
        <c:crossBetween val="between"/>
      </c:valAx>
      <c:dTable>
        <c:showHorzBorder val="1"/>
        <c:showVertBorder val="0"/>
        <c:showOutline val="0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39151515151512"/>
          <c:y val="5.6247777944954336E-2"/>
          <c:w val="0.69424131313131321"/>
          <c:h val="0.59091960252935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'Grafy - prostojů'!$C$17</c:f>
              <c:strCache>
                <c:ptCount val="1"/>
                <c:pt idx="0">
                  <c:v>Zpomalení stroje kvůli kvalitě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prostojů'!$C$18:$C$23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16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9-4A76-87DB-6714511C8042}"/>
            </c:ext>
          </c:extLst>
        </c:ser>
        <c:ser>
          <c:idx val="1"/>
          <c:order val="1"/>
          <c:tx>
            <c:strRef>
              <c:f>'Grafy - prostojů'!$D$17</c:f>
              <c:strCache>
                <c:ptCount val="1"/>
                <c:pt idx="0">
                  <c:v>Čekání na materiál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prostojů'!$D$18:$D$23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9-4A76-87DB-6714511C8042}"/>
            </c:ext>
          </c:extLst>
        </c:ser>
        <c:ser>
          <c:idx val="2"/>
          <c:order val="2"/>
          <c:tx>
            <c:strRef>
              <c:f>'Grafy - prostojů'!$E$17</c:f>
              <c:strCache>
                <c:ptCount val="1"/>
                <c:pt idx="0">
                  <c:v>Organizace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prostojů'!$E$18:$E$23</c:f>
              <c:numCache>
                <c:formatCode>0.0</c:formatCode>
                <c:ptCount val="6"/>
                <c:pt idx="0">
                  <c:v>11.9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69-4A76-87DB-6714511C8042}"/>
            </c:ext>
          </c:extLst>
        </c:ser>
        <c:ser>
          <c:idx val="3"/>
          <c:order val="3"/>
          <c:tx>
            <c:strRef>
              <c:f>'Grafy - prostojů'!$F$17</c:f>
              <c:strCache>
                <c:ptCount val="1"/>
                <c:pt idx="0">
                  <c:v>Přenastavení stroje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prostojů'!$F$18:$F$23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69-4A76-87DB-6714511C8042}"/>
            </c:ext>
          </c:extLst>
        </c:ser>
        <c:ser>
          <c:idx val="4"/>
          <c:order val="4"/>
          <c:tx>
            <c:strRef>
              <c:f>'Grafy - prostojů'!$G$17</c:f>
              <c:strCache>
                <c:ptCount val="1"/>
                <c:pt idx="0">
                  <c:v>Pochybení zaměstnanců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prostojů'!$G$18:$G$23</c:f>
              <c:numCache>
                <c:formatCode>0.0</c:formatCode>
                <c:ptCount val="6"/>
                <c:pt idx="0">
                  <c:v>0</c:v>
                </c:pt>
                <c:pt idx="1">
                  <c:v>14.9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9-4A76-87DB-6714511C8042}"/>
            </c:ext>
          </c:extLst>
        </c:ser>
        <c:ser>
          <c:idx val="5"/>
          <c:order val="5"/>
          <c:tx>
            <c:strRef>
              <c:f>'Grafy - prostojů'!$H$17</c:f>
              <c:strCache>
                <c:ptCount val="1"/>
                <c:pt idx="0">
                  <c:v>Technická závada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'Grafy - prostojů'!$A$18:$A$23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prostojů'!$H$18:$H$23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69-4A76-87DB-6714511C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5536080"/>
        <c:axId val="715536408"/>
      </c:barChart>
      <c:catAx>
        <c:axId val="7155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408"/>
        <c:crosses val="autoZero"/>
        <c:auto val="1"/>
        <c:lblAlgn val="ctr"/>
        <c:lblOffset val="100"/>
        <c:noMultiLvlLbl val="0"/>
      </c:catAx>
      <c:valAx>
        <c:axId val="715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Prostoj v min</a:t>
                </a:r>
              </a:p>
            </c:rich>
          </c:tx>
          <c:layout>
            <c:manualLayout>
              <c:xMode val="edge"/>
              <c:yMode val="edge"/>
              <c:x val="0.22610555542574981"/>
              <c:y val="0.11804441242951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080"/>
        <c:crosses val="autoZero"/>
        <c:crossBetween val="between"/>
      </c:valAx>
      <c:dTable>
        <c:showHorzBorder val="1"/>
        <c:showVertBorder val="0"/>
        <c:showOutline val="0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39151515151512"/>
          <c:y val="5.6247777944954336E-2"/>
          <c:w val="0.69424131313131321"/>
          <c:h val="0.59091960252935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'Grafy - prostojů'!$C$32</c:f>
              <c:strCache>
                <c:ptCount val="1"/>
                <c:pt idx="0">
                  <c:v>Zpomalení stroje kvůli kvalitě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prostojů'!$C$33:$C$38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19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4-4021-B07D-1F38B6C81034}"/>
            </c:ext>
          </c:extLst>
        </c:ser>
        <c:ser>
          <c:idx val="1"/>
          <c:order val="1"/>
          <c:tx>
            <c:strRef>
              <c:f>'Grafy - prostojů'!$D$32</c:f>
              <c:strCache>
                <c:ptCount val="1"/>
                <c:pt idx="0">
                  <c:v>Čekání na materiál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prostojů'!$D$33:$D$38</c:f>
              <c:numCache>
                <c:formatCode>0.0</c:formatCode>
                <c:ptCount val="6"/>
                <c:pt idx="0">
                  <c:v>9.6999999999999993</c:v>
                </c:pt>
                <c:pt idx="1">
                  <c:v>0</c:v>
                </c:pt>
                <c:pt idx="2">
                  <c:v>0</c:v>
                </c:pt>
                <c:pt idx="3">
                  <c:v>20.7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4-4021-B07D-1F38B6C81034}"/>
            </c:ext>
          </c:extLst>
        </c:ser>
        <c:ser>
          <c:idx val="2"/>
          <c:order val="2"/>
          <c:tx>
            <c:strRef>
              <c:f>'Grafy - prostojů'!$E$32</c:f>
              <c:strCache>
                <c:ptCount val="1"/>
                <c:pt idx="0">
                  <c:v>Organizace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prostojů'!$E$33:$E$38</c:f>
              <c:numCache>
                <c:formatCode>0.0</c:formatCode>
                <c:ptCount val="6"/>
                <c:pt idx="0">
                  <c:v>0</c:v>
                </c:pt>
                <c:pt idx="1">
                  <c:v>18.7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4-4021-B07D-1F38B6C81034}"/>
            </c:ext>
          </c:extLst>
        </c:ser>
        <c:ser>
          <c:idx val="3"/>
          <c:order val="3"/>
          <c:tx>
            <c:strRef>
              <c:f>'Grafy - prostojů'!$F$32</c:f>
              <c:strCache>
                <c:ptCount val="1"/>
                <c:pt idx="0">
                  <c:v>Přenastavení stroje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prostojů'!$F$33:$F$38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04-4021-B07D-1F38B6C81034}"/>
            </c:ext>
          </c:extLst>
        </c:ser>
        <c:ser>
          <c:idx val="4"/>
          <c:order val="4"/>
          <c:tx>
            <c:strRef>
              <c:f>'Grafy - prostojů'!$G$32</c:f>
              <c:strCache>
                <c:ptCount val="1"/>
                <c:pt idx="0">
                  <c:v>Pochybení zaměstnanců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prostojů'!$G$33:$G$38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04-4021-B07D-1F38B6C81034}"/>
            </c:ext>
          </c:extLst>
        </c:ser>
        <c:ser>
          <c:idx val="5"/>
          <c:order val="5"/>
          <c:tx>
            <c:strRef>
              <c:f>'Grafy - prostojů'!$H$32</c:f>
              <c:strCache>
                <c:ptCount val="1"/>
                <c:pt idx="0">
                  <c:v>Technická závada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'Grafy - prostojů'!$A$33:$A$38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prostojů'!$H$33:$H$38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04-4021-B07D-1F38B6C81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5536080"/>
        <c:axId val="715536408"/>
      </c:barChart>
      <c:catAx>
        <c:axId val="7155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408"/>
        <c:crosses val="autoZero"/>
        <c:auto val="1"/>
        <c:lblAlgn val="ctr"/>
        <c:lblOffset val="100"/>
        <c:noMultiLvlLbl val="0"/>
      </c:catAx>
      <c:valAx>
        <c:axId val="715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Prostoj v min</a:t>
                </a:r>
              </a:p>
            </c:rich>
          </c:tx>
          <c:layout>
            <c:manualLayout>
              <c:xMode val="edge"/>
              <c:yMode val="edge"/>
              <c:x val="0.22610555542574981"/>
              <c:y val="0.11804441242951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080"/>
        <c:crosses val="autoZero"/>
        <c:crossBetween val="between"/>
      </c:valAx>
      <c:dTable>
        <c:showHorzBorder val="1"/>
        <c:showVertBorder val="0"/>
        <c:showOutline val="0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39151515151512"/>
          <c:y val="5.6247777944954336E-2"/>
          <c:w val="0.69424131313131321"/>
          <c:h val="0.59091960252935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'Grafy - prostojů'!$C$47</c:f>
              <c:strCache>
                <c:ptCount val="1"/>
                <c:pt idx="0">
                  <c:v>Zpomalení stroje kvůli kvalitě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prostojů'!$C$48:$C$53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389</c:v>
                </c:pt>
                <c:pt idx="3">
                  <c:v>275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5-4D9E-BCDD-E4B8195924A3}"/>
            </c:ext>
          </c:extLst>
        </c:ser>
        <c:ser>
          <c:idx val="1"/>
          <c:order val="1"/>
          <c:tx>
            <c:strRef>
              <c:f>'Grafy - prostojů'!$D$47</c:f>
              <c:strCache>
                <c:ptCount val="1"/>
                <c:pt idx="0">
                  <c:v>Čekání na materiál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prostojů'!$D$48:$D$53</c:f>
              <c:numCache>
                <c:formatCode>0.0</c:formatCode>
                <c:ptCount val="6"/>
                <c:pt idx="0">
                  <c:v>20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5-4D9E-BCDD-E4B8195924A3}"/>
            </c:ext>
          </c:extLst>
        </c:ser>
        <c:ser>
          <c:idx val="2"/>
          <c:order val="2"/>
          <c:tx>
            <c:strRef>
              <c:f>'Grafy - prostojů'!$E$47</c:f>
              <c:strCache>
                <c:ptCount val="1"/>
                <c:pt idx="0">
                  <c:v>Organizace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prostojů'!$E$48:$E$53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5-4D9E-BCDD-E4B8195924A3}"/>
            </c:ext>
          </c:extLst>
        </c:ser>
        <c:ser>
          <c:idx val="3"/>
          <c:order val="3"/>
          <c:tx>
            <c:strRef>
              <c:f>'Grafy - prostojů'!$F$47</c:f>
              <c:strCache>
                <c:ptCount val="1"/>
                <c:pt idx="0">
                  <c:v>Přenastavení stroje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prostojů'!$F$48:$F$53</c:f>
              <c:numCache>
                <c:formatCode>0.0</c:formatCode>
                <c:ptCount val="6"/>
                <c:pt idx="0">
                  <c:v>32</c:v>
                </c:pt>
                <c:pt idx="1">
                  <c:v>0</c:v>
                </c:pt>
                <c:pt idx="2">
                  <c:v>120</c:v>
                </c:pt>
                <c:pt idx="3">
                  <c:v>34</c:v>
                </c:pt>
                <c:pt idx="4">
                  <c:v>36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55-4D9E-BCDD-E4B8195924A3}"/>
            </c:ext>
          </c:extLst>
        </c:ser>
        <c:ser>
          <c:idx val="4"/>
          <c:order val="4"/>
          <c:tx>
            <c:strRef>
              <c:f>'Grafy - prostojů'!$G$47</c:f>
              <c:strCache>
                <c:ptCount val="1"/>
                <c:pt idx="0">
                  <c:v>Pochybení zaměstnanců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prostojů'!$G$48:$G$53</c:f>
              <c:numCache>
                <c:formatCode>0.0</c:formatCode>
                <c:ptCount val="6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5-4D9E-BCDD-E4B8195924A3}"/>
            </c:ext>
          </c:extLst>
        </c:ser>
        <c:ser>
          <c:idx val="5"/>
          <c:order val="5"/>
          <c:tx>
            <c:strRef>
              <c:f>'Grafy - prostojů'!$H$47</c:f>
              <c:strCache>
                <c:ptCount val="1"/>
                <c:pt idx="0">
                  <c:v>Technická závada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'Grafy - prostojů'!$A$48:$A$53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prostojů'!$H$48:$H$53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60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55-4D9E-BCDD-E4B81959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5536080"/>
        <c:axId val="715536408"/>
      </c:barChart>
      <c:catAx>
        <c:axId val="7155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408"/>
        <c:crosses val="autoZero"/>
        <c:auto val="1"/>
        <c:lblAlgn val="ctr"/>
        <c:lblOffset val="100"/>
        <c:noMultiLvlLbl val="0"/>
      </c:catAx>
      <c:valAx>
        <c:axId val="715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Prostoj v min</a:t>
                </a:r>
              </a:p>
            </c:rich>
          </c:tx>
          <c:layout>
            <c:manualLayout>
              <c:xMode val="edge"/>
              <c:yMode val="edge"/>
              <c:x val="0.22610555542574981"/>
              <c:y val="0.11804441242951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080"/>
        <c:crosses val="autoZero"/>
        <c:crossBetween val="between"/>
      </c:valAx>
      <c:dTable>
        <c:showHorzBorder val="1"/>
        <c:showVertBorder val="0"/>
        <c:showOutline val="0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tx1">
              <a:lumMod val="75000"/>
              <a:lumOff val="2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00CC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75000"/>
            </a:schemeClr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rgbClr val="00FF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FC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rgbClr val="C00000"/>
          </a:solidFill>
          <a:ln w="635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39151515151512"/>
          <c:y val="5.6247777944954336E-2"/>
          <c:w val="0.69424131313131321"/>
          <c:h val="0.59091960252935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'Grafy - prostojů'!$C$62</c:f>
              <c:strCache>
                <c:ptCount val="1"/>
                <c:pt idx="0">
                  <c:v>Zpomalení stroje kvůli kvalitě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prostojů'!$C$63:$C$68</c:f>
              <c:numCache>
                <c:formatCode>0.0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8-4A29-8504-D13F448A3A4D}"/>
            </c:ext>
          </c:extLst>
        </c:ser>
        <c:ser>
          <c:idx val="1"/>
          <c:order val="1"/>
          <c:tx>
            <c:strRef>
              <c:f>'Grafy - prostojů'!$D$62</c:f>
              <c:strCache>
                <c:ptCount val="1"/>
                <c:pt idx="0">
                  <c:v>Čekání na materiál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prostojů'!$D$63:$D$68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8-4A29-8504-D13F448A3A4D}"/>
            </c:ext>
          </c:extLst>
        </c:ser>
        <c:ser>
          <c:idx val="2"/>
          <c:order val="2"/>
          <c:tx>
            <c:strRef>
              <c:f>'Grafy - prostojů'!$E$62</c:f>
              <c:strCache>
                <c:ptCount val="1"/>
                <c:pt idx="0">
                  <c:v>Organizace práce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prostojů'!$E$63:$E$68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8-4A29-8504-D13F448A3A4D}"/>
            </c:ext>
          </c:extLst>
        </c:ser>
        <c:ser>
          <c:idx val="3"/>
          <c:order val="3"/>
          <c:tx>
            <c:strRef>
              <c:f>'Grafy - prostojů'!$F$62</c:f>
              <c:strCache>
                <c:ptCount val="1"/>
                <c:pt idx="0">
                  <c:v>Přenastavení stroje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prostojů'!$F$63:$F$68</c:f>
              <c:numCache>
                <c:formatCode>0.0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81</c:v>
                </c:pt>
                <c:pt idx="3">
                  <c:v>0</c:v>
                </c:pt>
                <c:pt idx="4">
                  <c:v>42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8-4A29-8504-D13F448A3A4D}"/>
            </c:ext>
          </c:extLst>
        </c:ser>
        <c:ser>
          <c:idx val="4"/>
          <c:order val="4"/>
          <c:tx>
            <c:strRef>
              <c:f>'Grafy - prostojů'!$G$62</c:f>
              <c:strCache>
                <c:ptCount val="1"/>
                <c:pt idx="0">
                  <c:v>Pochybení zaměstnanců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prostojů'!$G$63:$G$68</c:f>
              <c:numCache>
                <c:formatCode>0.0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78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8-4A29-8504-D13F448A3A4D}"/>
            </c:ext>
          </c:extLst>
        </c:ser>
        <c:ser>
          <c:idx val="5"/>
          <c:order val="5"/>
          <c:tx>
            <c:strRef>
              <c:f>'Grafy - prostojů'!$H$62</c:f>
              <c:strCache>
                <c:ptCount val="1"/>
                <c:pt idx="0">
                  <c:v>Technická závada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'Grafy - prostojů'!$A$63:$A$68</c:f>
              <c:strCache>
                <c:ptCount val="6"/>
                <c:pt idx="0">
                  <c:v>Novara</c:v>
                </c:pt>
                <c:pt idx="1">
                  <c:v>Derby</c:v>
                </c:pt>
                <c:pt idx="2">
                  <c:v>London</c:v>
                </c:pt>
                <c:pt idx="3">
                  <c:v>Benson </c:v>
                </c:pt>
                <c:pt idx="4">
                  <c:v>Colorado</c:v>
                </c:pt>
                <c:pt idx="5">
                  <c:v>Belfast</c:v>
                </c:pt>
              </c:strCache>
            </c:strRef>
          </c:cat>
          <c:val>
            <c:numRef>
              <c:f>'Grafy - prostojů'!$H$63:$H$68</c:f>
              <c:numCache>
                <c:formatCode>0.0</c:formatCode>
                <c:ptCount val="6"/>
                <c:pt idx="0">
                  <c:v>0</c:v>
                </c:pt>
                <c:pt idx="1">
                  <c:v>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18-4A29-8504-D13F448A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15536080"/>
        <c:axId val="715536408"/>
      </c:barChart>
      <c:catAx>
        <c:axId val="7155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408"/>
        <c:crosses val="autoZero"/>
        <c:auto val="1"/>
        <c:lblAlgn val="ctr"/>
        <c:lblOffset val="100"/>
        <c:noMultiLvlLbl val="0"/>
      </c:catAx>
      <c:valAx>
        <c:axId val="71553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Prostoj v min</a:t>
                </a:r>
              </a:p>
            </c:rich>
          </c:tx>
          <c:layout>
            <c:manualLayout>
              <c:xMode val="edge"/>
              <c:yMode val="edge"/>
              <c:x val="0.22610555542574981"/>
              <c:y val="0.11804441242951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5536080"/>
        <c:crosses val="autoZero"/>
        <c:crossBetween val="between"/>
      </c:valAx>
      <c:dTable>
        <c:showHorzBorder val="1"/>
        <c:showVertBorder val="0"/>
        <c:showOutline val="0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32850241545894E-3"/>
          <c:y val="0.14517266974281276"/>
          <c:w val="0.99275362318840576"/>
          <c:h val="0.51997849758576098"/>
        </c:manualLayout>
      </c:layout>
      <c:pie3DChart>
        <c:varyColors val="1"/>
        <c:ser>
          <c:idx val="1"/>
          <c:order val="0"/>
          <c:tx>
            <c:v>Procentuální vyjádření prostojů</c:v>
          </c:tx>
          <c:dPt>
            <c:idx val="0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B2D-47B9-AEB3-F5FDD902149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2D-47B9-AEB3-F5FDD9021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2D-47B9-AEB3-F5FDD9021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B2D-47B9-AEB3-F5FDD902149A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B2D-47B9-AEB3-F5FDD9021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0">
                <a:solidFill>
                  <a:schemeClr val="lt1"/>
                </a:solidFill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2D-47B9-AEB3-F5FDD902149A}"/>
              </c:ext>
            </c:extLst>
          </c:dPt>
          <c:dLbls>
            <c:numFmt formatCode="0.00%" sourceLinked="0"/>
            <c:spPr>
              <a:noFill/>
              <a:ln>
                <a:solidFill>
                  <a:schemeClr val="lt1">
                    <a:alpha val="88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'Grafy - prostojů'!$S$3:$S$8</c:f>
              <c:strCache>
                <c:ptCount val="6"/>
                <c:pt idx="0">
                  <c:v>Zpomalení stroje kvůli kvalitě</c:v>
                </c:pt>
                <c:pt idx="1">
                  <c:v>Čekání na materiál</c:v>
                </c:pt>
                <c:pt idx="2">
                  <c:v>Organizace práce</c:v>
                </c:pt>
                <c:pt idx="3">
                  <c:v>Přenastavení stroje</c:v>
                </c:pt>
                <c:pt idx="4">
                  <c:v>Pochybení zaměstnanců</c:v>
                </c:pt>
                <c:pt idx="5">
                  <c:v>Technická závada</c:v>
                </c:pt>
              </c:strCache>
            </c:strRef>
          </c:cat>
          <c:val>
            <c:numRef>
              <c:f>'Grafy - prostojů'!$U$3:$U$8</c:f>
              <c:numCache>
                <c:formatCode>0.00</c:formatCode>
                <c:ptCount val="6"/>
                <c:pt idx="0">
                  <c:v>40.484797923618835</c:v>
                </c:pt>
                <c:pt idx="1">
                  <c:v>7.4110122358175756</c:v>
                </c:pt>
                <c:pt idx="2">
                  <c:v>5.8212829069336305</c:v>
                </c:pt>
                <c:pt idx="3">
                  <c:v>21.004820170559881</c:v>
                </c:pt>
                <c:pt idx="4">
                  <c:v>10.748053392658511</c:v>
                </c:pt>
                <c:pt idx="5">
                  <c:v>14.530033370411569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D-47B9-AEB3-F5FDD90214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320040</xdr:colOff>
      <xdr:row>13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0F28CD4-A71E-4905-B9D6-E9D704E1C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17</xdr:col>
      <xdr:colOff>320040</xdr:colOff>
      <xdr:row>28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C88B26F-70BD-46A3-933C-CF75B5FA5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17</xdr:col>
      <xdr:colOff>320040</xdr:colOff>
      <xdr:row>43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755D32B-6C8E-4D24-B485-BD3E6E85A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17</xdr:col>
      <xdr:colOff>320040</xdr:colOff>
      <xdr:row>58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A51AC159-B443-49E7-B930-BB253F4E2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60</xdr:row>
      <xdr:rowOff>0</xdr:rowOff>
    </xdr:from>
    <xdr:to>
      <xdr:col>17</xdr:col>
      <xdr:colOff>320040</xdr:colOff>
      <xdr:row>73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65321411-5FAA-4164-BF43-18F0DC0F8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7620</xdr:colOff>
      <xdr:row>9</xdr:row>
      <xdr:rowOff>7620</xdr:rowOff>
    </xdr:from>
    <xdr:to>
      <xdr:col>21</xdr:col>
      <xdr:colOff>15240</xdr:colOff>
      <xdr:row>23</xdr:row>
      <xdr:rowOff>7620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FCB754C-958F-47EC-A876-47F0AF4D8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opLeftCell="A10" workbookViewId="0">
      <selection activeCell="F38" sqref="A31:F38"/>
    </sheetView>
  </sheetViews>
  <sheetFormatPr defaultRowHeight="14.4" x14ac:dyDescent="0.3"/>
  <cols>
    <col min="2" max="2" width="17.6640625" customWidth="1"/>
    <col min="3" max="3" width="19.88671875" bestFit="1" customWidth="1"/>
    <col min="4" max="5" width="17.88671875" customWidth="1"/>
    <col min="6" max="6" width="19.6640625" bestFit="1" customWidth="1"/>
    <col min="7" max="7" width="11.77734375" customWidth="1"/>
  </cols>
  <sheetData>
    <row r="1" spans="1:7" ht="16.2" thickBot="1" x14ac:dyDescent="0.35">
      <c r="A1" s="69"/>
      <c r="B1" s="74" t="s">
        <v>47</v>
      </c>
      <c r="C1" s="69" t="s">
        <v>48</v>
      </c>
      <c r="D1" s="69" t="s">
        <v>48</v>
      </c>
      <c r="E1" s="69" t="s">
        <v>49</v>
      </c>
      <c r="F1" s="69" t="s">
        <v>50</v>
      </c>
    </row>
    <row r="2" spans="1:7" ht="15" thickBot="1" x14ac:dyDescent="0.35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</row>
    <row r="3" spans="1:7" x14ac:dyDescent="0.3">
      <c r="A3" s="70" t="s">
        <v>0</v>
      </c>
      <c r="B3" s="7">
        <v>15</v>
      </c>
      <c r="C3" s="4">
        <v>14</v>
      </c>
      <c r="D3" s="4">
        <v>9</v>
      </c>
      <c r="E3" s="4">
        <v>3</v>
      </c>
      <c r="F3" s="4">
        <v>2</v>
      </c>
    </row>
    <row r="4" spans="1:7" x14ac:dyDescent="0.3">
      <c r="A4" s="71" t="s">
        <v>1</v>
      </c>
      <c r="B4" s="5">
        <v>15</v>
      </c>
      <c r="C4" s="5">
        <v>14</v>
      </c>
      <c r="D4" s="5">
        <v>9</v>
      </c>
      <c r="E4" s="5">
        <v>3</v>
      </c>
      <c r="F4" s="5">
        <v>2</v>
      </c>
    </row>
    <row r="5" spans="1:7" x14ac:dyDescent="0.3">
      <c r="A5" s="71" t="s">
        <v>2</v>
      </c>
      <c r="B5" s="5">
        <v>8</v>
      </c>
      <c r="C5" s="5">
        <v>6</v>
      </c>
      <c r="D5" s="5">
        <v>4</v>
      </c>
      <c r="E5" s="5">
        <v>2</v>
      </c>
      <c r="F5" s="5">
        <v>2</v>
      </c>
    </row>
    <row r="6" spans="1:7" x14ac:dyDescent="0.3">
      <c r="A6" s="71" t="s">
        <v>3</v>
      </c>
      <c r="B6" s="5">
        <v>13</v>
      </c>
      <c r="C6" s="5">
        <v>10</v>
      </c>
      <c r="D6" s="5">
        <v>7</v>
      </c>
      <c r="E6" s="5">
        <v>3</v>
      </c>
      <c r="F6" s="5">
        <v>2</v>
      </c>
    </row>
    <row r="7" spans="1:7" x14ac:dyDescent="0.3">
      <c r="A7" s="72" t="s">
        <v>32</v>
      </c>
      <c r="B7" s="5">
        <v>10</v>
      </c>
      <c r="C7" s="28">
        <v>8</v>
      </c>
      <c r="D7" s="28">
        <v>6</v>
      </c>
      <c r="E7" s="28">
        <v>4</v>
      </c>
      <c r="F7" s="28">
        <v>3</v>
      </c>
    </row>
    <row r="8" spans="1:7" ht="15" thickBot="1" x14ac:dyDescent="0.35">
      <c r="A8" s="73" t="s">
        <v>4</v>
      </c>
      <c r="B8" s="6">
        <v>10</v>
      </c>
      <c r="C8" s="6">
        <v>8</v>
      </c>
      <c r="D8" s="6">
        <v>6</v>
      </c>
      <c r="E8" s="6">
        <v>3</v>
      </c>
      <c r="F8" s="6">
        <v>2</v>
      </c>
    </row>
    <row r="10" spans="1:7" ht="15" thickBot="1" x14ac:dyDescent="0.35"/>
    <row r="11" spans="1:7" ht="16.2" thickBot="1" x14ac:dyDescent="0.35">
      <c r="A11" s="75" t="s">
        <v>28</v>
      </c>
      <c r="B11" s="78"/>
      <c r="C11" s="78"/>
      <c r="D11" s="78"/>
      <c r="E11" s="78"/>
      <c r="F11" s="79"/>
      <c r="G11" s="77"/>
    </row>
    <row r="12" spans="1:7" ht="15" thickBot="1" x14ac:dyDescent="0.35">
      <c r="A12" s="23" t="s">
        <v>5</v>
      </c>
      <c r="B12" s="23" t="s">
        <v>22</v>
      </c>
      <c r="C12" s="23" t="s">
        <v>24</v>
      </c>
      <c r="D12" s="23" t="s">
        <v>23</v>
      </c>
      <c r="E12" s="23" t="s">
        <v>21</v>
      </c>
      <c r="F12" s="22" t="s">
        <v>26</v>
      </c>
      <c r="G12" s="22" t="s">
        <v>33</v>
      </c>
    </row>
    <row r="13" spans="1:7" x14ac:dyDescent="0.3">
      <c r="A13" s="1" t="s">
        <v>0</v>
      </c>
      <c r="B13" s="4">
        <v>10</v>
      </c>
      <c r="C13" s="4">
        <v>5</v>
      </c>
      <c r="D13" s="4">
        <v>6</v>
      </c>
      <c r="E13" s="24">
        <v>4</v>
      </c>
      <c r="F13" s="30">
        <v>2</v>
      </c>
      <c r="G13" s="9">
        <f>SUM(B13:F13)</f>
        <v>27</v>
      </c>
    </row>
    <row r="14" spans="1:7" x14ac:dyDescent="0.3">
      <c r="A14" s="2" t="s">
        <v>1</v>
      </c>
      <c r="B14" s="5">
        <v>10</v>
      </c>
      <c r="C14" s="5">
        <v>5</v>
      </c>
      <c r="D14" s="5">
        <v>6</v>
      </c>
      <c r="E14" s="25">
        <v>4</v>
      </c>
      <c r="F14" s="31">
        <v>2</v>
      </c>
      <c r="G14" s="11">
        <f t="shared" ref="G14:G18" si="0">SUM(B14:F14)</f>
        <v>27</v>
      </c>
    </row>
    <row r="15" spans="1:7" x14ac:dyDescent="0.3">
      <c r="A15" s="2" t="s">
        <v>2</v>
      </c>
      <c r="B15" s="5">
        <v>10</v>
      </c>
      <c r="C15" s="5">
        <v>5</v>
      </c>
      <c r="D15" s="5">
        <v>8</v>
      </c>
      <c r="E15" s="25">
        <v>8</v>
      </c>
      <c r="F15" s="31">
        <v>4</v>
      </c>
      <c r="G15" s="11">
        <f t="shared" si="0"/>
        <v>35</v>
      </c>
    </row>
    <row r="16" spans="1:7" x14ac:dyDescent="0.3">
      <c r="A16" s="2" t="s">
        <v>3</v>
      </c>
      <c r="B16" s="5">
        <v>10</v>
      </c>
      <c r="C16" s="5">
        <v>4</v>
      </c>
      <c r="D16" s="5">
        <v>8</v>
      </c>
      <c r="E16" s="25">
        <v>8</v>
      </c>
      <c r="F16" s="31">
        <v>4</v>
      </c>
      <c r="G16" s="11">
        <f t="shared" si="0"/>
        <v>34</v>
      </c>
    </row>
    <row r="17" spans="1:7" x14ac:dyDescent="0.3">
      <c r="A17" s="27" t="s">
        <v>32</v>
      </c>
      <c r="B17" s="5">
        <v>10</v>
      </c>
      <c r="C17" s="5">
        <v>7</v>
      </c>
      <c r="D17" s="5">
        <v>8</v>
      </c>
      <c r="E17" s="25">
        <v>8</v>
      </c>
      <c r="F17" s="31">
        <v>4</v>
      </c>
      <c r="G17" s="11">
        <f t="shared" si="0"/>
        <v>37</v>
      </c>
    </row>
    <row r="18" spans="1:7" ht="15" thickBot="1" x14ac:dyDescent="0.35">
      <c r="A18" s="3" t="s">
        <v>4</v>
      </c>
      <c r="B18" s="6">
        <v>10</v>
      </c>
      <c r="C18" s="6">
        <v>5</v>
      </c>
      <c r="D18" s="6">
        <v>6</v>
      </c>
      <c r="E18" s="26">
        <v>4</v>
      </c>
      <c r="F18" s="32">
        <v>2</v>
      </c>
      <c r="G18" s="13">
        <f t="shared" si="0"/>
        <v>27</v>
      </c>
    </row>
    <row r="20" spans="1:7" ht="15" thickBot="1" x14ac:dyDescent="0.35"/>
    <row r="21" spans="1:7" ht="16.2" thickBot="1" x14ac:dyDescent="0.35">
      <c r="A21" s="75" t="s">
        <v>27</v>
      </c>
      <c r="B21" s="76"/>
      <c r="C21" s="76"/>
      <c r="D21" s="76"/>
      <c r="E21" s="76"/>
      <c r="F21" s="77"/>
    </row>
    <row r="22" spans="1:7" ht="15" thickBot="1" x14ac:dyDescent="0.35">
      <c r="A22" s="23" t="s">
        <v>5</v>
      </c>
      <c r="B22" s="23" t="s">
        <v>25</v>
      </c>
      <c r="C22" s="23" t="s">
        <v>23</v>
      </c>
      <c r="D22" s="23" t="s">
        <v>21</v>
      </c>
      <c r="E22" s="23" t="s">
        <v>26</v>
      </c>
      <c r="F22" s="22" t="s">
        <v>33</v>
      </c>
    </row>
    <row r="23" spans="1:7" x14ac:dyDescent="0.3">
      <c r="A23" s="1" t="s">
        <v>0</v>
      </c>
      <c r="B23" s="4">
        <v>8</v>
      </c>
      <c r="C23" s="4">
        <v>5</v>
      </c>
      <c r="D23" s="4">
        <v>7</v>
      </c>
      <c r="E23" s="30">
        <v>2</v>
      </c>
      <c r="F23" s="9">
        <f>SUM(B23:E23)</f>
        <v>22</v>
      </c>
    </row>
    <row r="24" spans="1:7" x14ac:dyDescent="0.3">
      <c r="A24" s="2" t="s">
        <v>1</v>
      </c>
      <c r="B24" s="5">
        <v>8</v>
      </c>
      <c r="C24" s="5">
        <v>5</v>
      </c>
      <c r="D24" s="5">
        <v>7</v>
      </c>
      <c r="E24" s="31">
        <v>2</v>
      </c>
      <c r="F24" s="11">
        <f t="shared" ref="F24:F28" si="1">SUM(B24:E24)</f>
        <v>22</v>
      </c>
    </row>
    <row r="25" spans="1:7" x14ac:dyDescent="0.3">
      <c r="A25" s="2" t="s">
        <v>2</v>
      </c>
      <c r="B25" s="5">
        <v>8</v>
      </c>
      <c r="C25" s="5">
        <v>7</v>
      </c>
      <c r="D25" s="5">
        <v>10</v>
      </c>
      <c r="E25" s="31">
        <v>4</v>
      </c>
      <c r="F25" s="11">
        <f t="shared" si="1"/>
        <v>29</v>
      </c>
    </row>
    <row r="26" spans="1:7" x14ac:dyDescent="0.3">
      <c r="A26" s="2" t="s">
        <v>3</v>
      </c>
      <c r="B26" s="5">
        <v>6</v>
      </c>
      <c r="C26" s="5">
        <v>7</v>
      </c>
      <c r="D26" s="5">
        <v>10</v>
      </c>
      <c r="E26" s="31">
        <v>4</v>
      </c>
      <c r="F26" s="11">
        <f t="shared" si="1"/>
        <v>27</v>
      </c>
    </row>
    <row r="27" spans="1:7" x14ac:dyDescent="0.3">
      <c r="A27" s="27" t="s">
        <v>32</v>
      </c>
      <c r="B27" s="5">
        <v>10</v>
      </c>
      <c r="C27" s="5">
        <v>7</v>
      </c>
      <c r="D27" s="5">
        <v>15</v>
      </c>
      <c r="E27" s="31">
        <v>4</v>
      </c>
      <c r="F27" s="11">
        <f t="shared" si="1"/>
        <v>36</v>
      </c>
    </row>
    <row r="28" spans="1:7" ht="15" thickBot="1" x14ac:dyDescent="0.35">
      <c r="A28" s="3" t="s">
        <v>4</v>
      </c>
      <c r="B28" s="6">
        <v>8</v>
      </c>
      <c r="C28" s="6">
        <v>5</v>
      </c>
      <c r="D28" s="6">
        <v>7</v>
      </c>
      <c r="E28" s="32">
        <v>2</v>
      </c>
      <c r="F28" s="13">
        <f t="shared" si="1"/>
        <v>22</v>
      </c>
    </row>
    <row r="30" spans="1:7" ht="15" thickBot="1" x14ac:dyDescent="0.35"/>
    <row r="31" spans="1:7" ht="16.2" thickBot="1" x14ac:dyDescent="0.35">
      <c r="A31" s="75" t="s">
        <v>29</v>
      </c>
      <c r="B31" s="76"/>
      <c r="C31" s="76"/>
      <c r="D31" s="76"/>
      <c r="E31" s="76"/>
      <c r="F31" s="77"/>
    </row>
    <row r="32" spans="1:7" ht="15" thickBot="1" x14ac:dyDescent="0.35">
      <c r="A32" s="23" t="s">
        <v>5</v>
      </c>
      <c r="B32" s="23" t="s">
        <v>25</v>
      </c>
      <c r="C32" s="23" t="s">
        <v>23</v>
      </c>
      <c r="D32" s="23" t="s">
        <v>21</v>
      </c>
      <c r="E32" s="23" t="s">
        <v>26</v>
      </c>
      <c r="F32" s="22" t="s">
        <v>33</v>
      </c>
    </row>
    <row r="33" spans="1:7" x14ac:dyDescent="0.3">
      <c r="A33" s="1" t="s">
        <v>0</v>
      </c>
      <c r="B33" s="4">
        <v>10</v>
      </c>
      <c r="C33" s="4">
        <v>5</v>
      </c>
      <c r="D33" s="4">
        <v>8</v>
      </c>
      <c r="E33" s="30">
        <v>2</v>
      </c>
      <c r="F33" s="9">
        <f>SUM(B33:E33)</f>
        <v>25</v>
      </c>
    </row>
    <row r="34" spans="1:7" x14ac:dyDescent="0.3">
      <c r="A34" s="2" t="s">
        <v>1</v>
      </c>
      <c r="B34" s="5">
        <v>10</v>
      </c>
      <c r="C34" s="5">
        <v>5</v>
      </c>
      <c r="D34" s="5">
        <v>8</v>
      </c>
      <c r="E34" s="31">
        <v>2</v>
      </c>
      <c r="F34" s="11">
        <f t="shared" ref="F34:F38" si="2">SUM(B34:E34)</f>
        <v>25</v>
      </c>
    </row>
    <row r="35" spans="1:7" x14ac:dyDescent="0.3">
      <c r="A35" s="2" t="s">
        <v>2</v>
      </c>
      <c r="B35" s="5">
        <v>10</v>
      </c>
      <c r="C35" s="5">
        <v>7</v>
      </c>
      <c r="D35" s="5">
        <v>12</v>
      </c>
      <c r="E35" s="31">
        <v>4</v>
      </c>
      <c r="F35" s="11">
        <f t="shared" si="2"/>
        <v>33</v>
      </c>
    </row>
    <row r="36" spans="1:7" x14ac:dyDescent="0.3">
      <c r="A36" s="2" t="s">
        <v>3</v>
      </c>
      <c r="B36" s="5">
        <v>8</v>
      </c>
      <c r="C36" s="5">
        <v>7</v>
      </c>
      <c r="D36" s="5">
        <v>12</v>
      </c>
      <c r="E36" s="31">
        <v>4</v>
      </c>
      <c r="F36" s="11">
        <f t="shared" si="2"/>
        <v>31</v>
      </c>
    </row>
    <row r="37" spans="1:7" x14ac:dyDescent="0.3">
      <c r="A37" s="27" t="s">
        <v>32</v>
      </c>
      <c r="B37" s="5">
        <v>12</v>
      </c>
      <c r="C37" s="5">
        <v>7</v>
      </c>
      <c r="D37" s="5">
        <v>17</v>
      </c>
      <c r="E37" s="31">
        <v>4</v>
      </c>
      <c r="F37" s="11">
        <f t="shared" si="2"/>
        <v>40</v>
      </c>
    </row>
    <row r="38" spans="1:7" ht="15" thickBot="1" x14ac:dyDescent="0.35">
      <c r="A38" s="3" t="s">
        <v>4</v>
      </c>
      <c r="B38" s="6">
        <v>10</v>
      </c>
      <c r="C38" s="6">
        <v>5</v>
      </c>
      <c r="D38" s="6">
        <v>8</v>
      </c>
      <c r="E38" s="32">
        <v>2</v>
      </c>
      <c r="F38" s="13">
        <f t="shared" si="2"/>
        <v>25</v>
      </c>
    </row>
    <row r="40" spans="1:7" ht="15" thickBot="1" x14ac:dyDescent="0.35"/>
    <row r="41" spans="1:7" ht="16.2" thickBot="1" x14ac:dyDescent="0.35">
      <c r="A41" s="75" t="s">
        <v>30</v>
      </c>
      <c r="B41" s="78"/>
      <c r="C41" s="78"/>
      <c r="D41" s="78"/>
      <c r="E41" s="78"/>
      <c r="F41" s="79"/>
      <c r="G41" s="77"/>
    </row>
    <row r="42" spans="1:7" ht="15" thickBot="1" x14ac:dyDescent="0.35">
      <c r="A42" s="23" t="s">
        <v>5</v>
      </c>
      <c r="B42" s="23" t="s">
        <v>23</v>
      </c>
      <c r="C42" s="23" t="s">
        <v>25</v>
      </c>
      <c r="D42" s="23" t="s">
        <v>22</v>
      </c>
      <c r="E42" s="23" t="s">
        <v>21</v>
      </c>
      <c r="F42" s="22" t="s">
        <v>26</v>
      </c>
      <c r="G42" s="22" t="s">
        <v>33</v>
      </c>
    </row>
    <row r="43" spans="1:7" x14ac:dyDescent="0.3">
      <c r="A43" s="1" t="s">
        <v>0</v>
      </c>
      <c r="B43" s="4">
        <v>10</v>
      </c>
      <c r="C43" s="4">
        <v>10</v>
      </c>
      <c r="D43" s="4">
        <v>15</v>
      </c>
      <c r="E43" s="24">
        <v>8</v>
      </c>
      <c r="F43" s="30">
        <v>5</v>
      </c>
      <c r="G43" s="9">
        <f>SUM(B43:F43)</f>
        <v>48</v>
      </c>
    </row>
    <row r="44" spans="1:7" x14ac:dyDescent="0.3">
      <c r="A44" s="2" t="s">
        <v>1</v>
      </c>
      <c r="B44" s="5">
        <v>10</v>
      </c>
      <c r="C44" s="5">
        <v>10</v>
      </c>
      <c r="D44" s="5">
        <v>15</v>
      </c>
      <c r="E44" s="25">
        <v>8</v>
      </c>
      <c r="F44" s="31">
        <v>5</v>
      </c>
      <c r="G44" s="11">
        <f t="shared" ref="G44:G48" si="3">SUM(B44:F44)</f>
        <v>48</v>
      </c>
    </row>
    <row r="45" spans="1:7" x14ac:dyDescent="0.3">
      <c r="A45" s="2" t="s">
        <v>2</v>
      </c>
      <c r="B45" s="5">
        <v>14</v>
      </c>
      <c r="C45" s="5">
        <v>10</v>
      </c>
      <c r="D45" s="5">
        <v>15</v>
      </c>
      <c r="E45" s="25">
        <v>10</v>
      </c>
      <c r="F45" s="31">
        <v>10</v>
      </c>
      <c r="G45" s="11">
        <f t="shared" si="3"/>
        <v>59</v>
      </c>
    </row>
    <row r="46" spans="1:7" x14ac:dyDescent="0.3">
      <c r="A46" s="2" t="s">
        <v>3</v>
      </c>
      <c r="B46" s="5">
        <v>14</v>
      </c>
      <c r="C46" s="5">
        <v>6</v>
      </c>
      <c r="D46" s="5">
        <v>15</v>
      </c>
      <c r="E46" s="25">
        <v>10</v>
      </c>
      <c r="F46" s="31">
        <v>10</v>
      </c>
      <c r="G46" s="11">
        <f t="shared" si="3"/>
        <v>55</v>
      </c>
    </row>
    <row r="47" spans="1:7" x14ac:dyDescent="0.3">
      <c r="A47" s="27" t="s">
        <v>32</v>
      </c>
      <c r="B47" s="5">
        <v>14</v>
      </c>
      <c r="C47" s="5">
        <v>14</v>
      </c>
      <c r="D47" s="5">
        <v>15</v>
      </c>
      <c r="E47" s="25">
        <v>10</v>
      </c>
      <c r="F47" s="31">
        <v>10</v>
      </c>
      <c r="G47" s="11">
        <f t="shared" si="3"/>
        <v>63</v>
      </c>
    </row>
    <row r="48" spans="1:7" ht="15" thickBot="1" x14ac:dyDescent="0.35">
      <c r="A48" s="3" t="s">
        <v>4</v>
      </c>
      <c r="B48" s="6">
        <v>10</v>
      </c>
      <c r="C48" s="6">
        <v>8</v>
      </c>
      <c r="D48" s="6">
        <v>15</v>
      </c>
      <c r="E48" s="26">
        <v>8</v>
      </c>
      <c r="F48" s="32">
        <v>5</v>
      </c>
      <c r="G48" s="13">
        <f t="shared" si="3"/>
        <v>46</v>
      </c>
    </row>
    <row r="50" spans="1:7" ht="15" thickBot="1" x14ac:dyDescent="0.35"/>
    <row r="51" spans="1:7" ht="16.2" thickBot="1" x14ac:dyDescent="0.35">
      <c r="A51" s="75" t="s">
        <v>31</v>
      </c>
      <c r="B51" s="78"/>
      <c r="C51" s="78"/>
      <c r="D51" s="78"/>
      <c r="E51" s="78"/>
      <c r="F51" s="79"/>
      <c r="G51" s="77"/>
    </row>
    <row r="52" spans="1:7" ht="15" thickBot="1" x14ac:dyDescent="0.35">
      <c r="A52" s="23" t="s">
        <v>5</v>
      </c>
      <c r="B52" s="23" t="s">
        <v>23</v>
      </c>
      <c r="C52" s="23" t="s">
        <v>25</v>
      </c>
      <c r="D52" s="23" t="s">
        <v>22</v>
      </c>
      <c r="E52" s="23" t="s">
        <v>21</v>
      </c>
      <c r="F52" s="22" t="s">
        <v>26</v>
      </c>
      <c r="G52" s="22" t="s">
        <v>33</v>
      </c>
    </row>
    <row r="53" spans="1:7" x14ac:dyDescent="0.3">
      <c r="A53" s="1" t="s">
        <v>0</v>
      </c>
      <c r="B53" s="4">
        <v>10</v>
      </c>
      <c r="C53" s="4">
        <v>12</v>
      </c>
      <c r="D53" s="4">
        <v>15</v>
      </c>
      <c r="E53" s="24">
        <v>15</v>
      </c>
      <c r="F53" s="30">
        <v>5</v>
      </c>
      <c r="G53" s="9">
        <f>SUM(B53:F53)</f>
        <v>57</v>
      </c>
    </row>
    <row r="54" spans="1:7" x14ac:dyDescent="0.3">
      <c r="A54" s="2" t="s">
        <v>1</v>
      </c>
      <c r="B54" s="5">
        <v>10</v>
      </c>
      <c r="C54" s="5">
        <v>12</v>
      </c>
      <c r="D54" s="5">
        <v>15</v>
      </c>
      <c r="E54" s="25">
        <v>15</v>
      </c>
      <c r="F54" s="31">
        <v>5</v>
      </c>
      <c r="G54" s="11">
        <f t="shared" ref="G54:G58" si="4">SUM(B54:F54)</f>
        <v>57</v>
      </c>
    </row>
    <row r="55" spans="1:7" x14ac:dyDescent="0.3">
      <c r="A55" s="2" t="s">
        <v>2</v>
      </c>
      <c r="B55" s="5">
        <v>15</v>
      </c>
      <c r="C55" s="5">
        <v>12</v>
      </c>
      <c r="D55" s="5">
        <v>15</v>
      </c>
      <c r="E55" s="25">
        <v>20</v>
      </c>
      <c r="F55" s="31">
        <v>10</v>
      </c>
      <c r="G55" s="11">
        <f t="shared" si="4"/>
        <v>72</v>
      </c>
    </row>
    <row r="56" spans="1:7" x14ac:dyDescent="0.3">
      <c r="A56" s="2" t="s">
        <v>3</v>
      </c>
      <c r="B56" s="5">
        <v>15</v>
      </c>
      <c r="C56" s="5">
        <v>8</v>
      </c>
      <c r="D56" s="5">
        <v>15</v>
      </c>
      <c r="E56" s="25">
        <v>20</v>
      </c>
      <c r="F56" s="31">
        <v>10</v>
      </c>
      <c r="G56" s="11">
        <f t="shared" si="4"/>
        <v>68</v>
      </c>
    </row>
    <row r="57" spans="1:7" x14ac:dyDescent="0.3">
      <c r="A57" s="27" t="s">
        <v>32</v>
      </c>
      <c r="B57" s="5">
        <v>15</v>
      </c>
      <c r="C57" s="5">
        <v>16</v>
      </c>
      <c r="D57" s="5">
        <v>15</v>
      </c>
      <c r="E57" s="25">
        <v>20</v>
      </c>
      <c r="F57" s="31">
        <v>10</v>
      </c>
      <c r="G57" s="11">
        <f t="shared" si="4"/>
        <v>76</v>
      </c>
    </row>
    <row r="58" spans="1:7" ht="15" thickBot="1" x14ac:dyDescent="0.35">
      <c r="A58" s="3" t="s">
        <v>4</v>
      </c>
      <c r="B58" s="6">
        <v>10</v>
      </c>
      <c r="C58" s="6">
        <v>12</v>
      </c>
      <c r="D58" s="6">
        <v>15</v>
      </c>
      <c r="E58" s="26">
        <v>15</v>
      </c>
      <c r="F58" s="32">
        <v>5</v>
      </c>
      <c r="G58" s="13">
        <f t="shared" si="4"/>
        <v>57</v>
      </c>
    </row>
  </sheetData>
  <mergeCells count="5">
    <mergeCell ref="A21:F21"/>
    <mergeCell ref="A31:F31"/>
    <mergeCell ref="A41:G41"/>
    <mergeCell ref="A51:G51"/>
    <mergeCell ref="A11:G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FDE6-72C9-41DD-AE7B-6370F6D75DAB}">
  <dimension ref="A1:H44"/>
  <sheetViews>
    <sheetView topLeftCell="A19" workbookViewId="0">
      <selection activeCell="H39" sqref="H39:H44"/>
    </sheetView>
  </sheetViews>
  <sheetFormatPr defaultRowHeight="14.4" x14ac:dyDescent="0.3"/>
  <cols>
    <col min="1" max="1" width="8.6640625" customWidth="1"/>
    <col min="2" max="2" width="18" customWidth="1"/>
    <col min="3" max="3" width="15" bestFit="1" customWidth="1"/>
    <col min="4" max="4" width="23" bestFit="1" customWidth="1"/>
    <col min="5" max="5" width="14.5546875" bestFit="1" customWidth="1"/>
    <col min="6" max="6" width="26.21875" bestFit="1" customWidth="1"/>
    <col min="7" max="7" width="18.21875" bestFit="1" customWidth="1"/>
    <col min="8" max="8" width="15.21875" bestFit="1" customWidth="1"/>
  </cols>
  <sheetData>
    <row r="1" spans="1:8" ht="16.2" thickBot="1" x14ac:dyDescent="0.35">
      <c r="A1" s="75" t="s">
        <v>11</v>
      </c>
      <c r="B1" s="78"/>
      <c r="C1" s="78"/>
      <c r="D1" s="78"/>
      <c r="E1" s="78"/>
      <c r="F1" s="78"/>
      <c r="G1" s="78"/>
      <c r="H1" s="80"/>
    </row>
    <row r="2" spans="1:8" ht="15" thickBot="1" x14ac:dyDescent="0.35">
      <c r="A2" s="15" t="s">
        <v>5</v>
      </c>
      <c r="B2" s="16" t="s">
        <v>12</v>
      </c>
      <c r="C2" s="29" t="s">
        <v>13</v>
      </c>
      <c r="D2" s="29" t="s">
        <v>34</v>
      </c>
      <c r="E2" s="17" t="s">
        <v>14</v>
      </c>
      <c r="F2" s="17" t="s">
        <v>35</v>
      </c>
      <c r="G2" s="18" t="s">
        <v>20</v>
      </c>
      <c r="H2" s="18" t="s">
        <v>15</v>
      </c>
    </row>
    <row r="3" spans="1:8" x14ac:dyDescent="0.3">
      <c r="A3" s="35" t="s">
        <v>0</v>
      </c>
      <c r="B3" s="4">
        <v>660</v>
      </c>
      <c r="C3" s="4">
        <f>'Stanovení normy'!B3</f>
        <v>15</v>
      </c>
      <c r="D3" s="30">
        <f>'Stanovení normy'!G13</f>
        <v>27</v>
      </c>
      <c r="E3" s="19">
        <f>ROUND((B3/C3+D3),1)</f>
        <v>71</v>
      </c>
      <c r="F3" s="60">
        <v>79</v>
      </c>
      <c r="G3" s="45">
        <f t="shared" ref="G3:G8" si="0">E3-F3</f>
        <v>-8</v>
      </c>
      <c r="H3" s="10">
        <f t="shared" ref="H3:H8" si="1">E3/F3</f>
        <v>0.89873417721518989</v>
      </c>
    </row>
    <row r="4" spans="1:8" x14ac:dyDescent="0.3">
      <c r="A4" s="36" t="s">
        <v>1</v>
      </c>
      <c r="B4" s="5">
        <v>660</v>
      </c>
      <c r="C4" s="7">
        <f>'Stanovení normy'!B4</f>
        <v>15</v>
      </c>
      <c r="D4" s="64">
        <f>'Stanovení normy'!G14</f>
        <v>27</v>
      </c>
      <c r="E4" s="20">
        <f t="shared" ref="E4:E8" si="2">ROUND((B4/C4+D4),1)</f>
        <v>71</v>
      </c>
      <c r="F4" s="61">
        <v>85</v>
      </c>
      <c r="G4" s="46">
        <f t="shared" si="0"/>
        <v>-14</v>
      </c>
      <c r="H4" s="12">
        <f t="shared" si="1"/>
        <v>0.83529411764705885</v>
      </c>
    </row>
    <row r="5" spans="1:8" x14ac:dyDescent="0.3">
      <c r="A5" s="36" t="s">
        <v>2</v>
      </c>
      <c r="B5" s="5">
        <v>660</v>
      </c>
      <c r="C5" s="7">
        <f>'Stanovení normy'!B5</f>
        <v>8</v>
      </c>
      <c r="D5" s="64">
        <f>'Stanovení normy'!G15</f>
        <v>35</v>
      </c>
      <c r="E5" s="20">
        <f t="shared" si="2"/>
        <v>117.5</v>
      </c>
      <c r="F5" s="61">
        <v>160</v>
      </c>
      <c r="G5" s="46">
        <f t="shared" si="0"/>
        <v>-42.5</v>
      </c>
      <c r="H5" s="12">
        <f t="shared" si="1"/>
        <v>0.734375</v>
      </c>
    </row>
    <row r="6" spans="1:8" x14ac:dyDescent="0.3">
      <c r="A6" s="36" t="s">
        <v>3</v>
      </c>
      <c r="B6" s="5">
        <v>660</v>
      </c>
      <c r="C6" s="7">
        <f>'Stanovení normy'!B6</f>
        <v>13</v>
      </c>
      <c r="D6" s="64">
        <f>'Stanovení normy'!G16</f>
        <v>34</v>
      </c>
      <c r="E6" s="20">
        <f t="shared" si="2"/>
        <v>84.8</v>
      </c>
      <c r="F6" s="61">
        <v>100</v>
      </c>
      <c r="G6" s="46">
        <f t="shared" si="0"/>
        <v>-15.200000000000003</v>
      </c>
      <c r="H6" s="12">
        <f t="shared" si="1"/>
        <v>0.84799999999999998</v>
      </c>
    </row>
    <row r="7" spans="1:8" x14ac:dyDescent="0.3">
      <c r="A7" s="37" t="s">
        <v>32</v>
      </c>
      <c r="B7" s="28">
        <v>660</v>
      </c>
      <c r="C7" s="7">
        <f>'Stanovení normy'!B7</f>
        <v>10</v>
      </c>
      <c r="D7" s="64">
        <f>'Stanovení normy'!G17</f>
        <v>37</v>
      </c>
      <c r="E7" s="20">
        <f t="shared" si="2"/>
        <v>103</v>
      </c>
      <c r="F7" s="62">
        <v>140</v>
      </c>
      <c r="G7" s="46">
        <f t="shared" si="0"/>
        <v>-37</v>
      </c>
      <c r="H7" s="12">
        <f t="shared" si="1"/>
        <v>0.73571428571428577</v>
      </c>
    </row>
    <row r="8" spans="1:8" ht="15" thickBot="1" x14ac:dyDescent="0.35">
      <c r="A8" s="38" t="s">
        <v>4</v>
      </c>
      <c r="B8" s="6">
        <v>660</v>
      </c>
      <c r="C8" s="34">
        <f>'Stanovení normy'!B8</f>
        <v>10</v>
      </c>
      <c r="D8" s="65">
        <f>'Stanovení normy'!G18</f>
        <v>27</v>
      </c>
      <c r="E8" s="21">
        <f t="shared" si="2"/>
        <v>93</v>
      </c>
      <c r="F8" s="63">
        <v>105</v>
      </c>
      <c r="G8" s="47">
        <f t="shared" si="0"/>
        <v>-12</v>
      </c>
      <c r="H8" s="14">
        <f t="shared" si="1"/>
        <v>0.88571428571428568</v>
      </c>
    </row>
    <row r="9" spans="1:8" ht="15" thickBot="1" x14ac:dyDescent="0.35"/>
    <row r="10" spans="1:8" ht="16.2" thickBot="1" x14ac:dyDescent="0.35">
      <c r="A10" s="75" t="s">
        <v>16</v>
      </c>
      <c r="B10" s="78"/>
      <c r="C10" s="78"/>
      <c r="D10" s="78"/>
      <c r="E10" s="78"/>
      <c r="F10" s="78"/>
      <c r="G10" s="78"/>
      <c r="H10" s="80"/>
    </row>
    <row r="11" spans="1:8" ht="15" thickBot="1" x14ac:dyDescent="0.35">
      <c r="A11" s="15" t="s">
        <v>5</v>
      </c>
      <c r="B11" s="16" t="s">
        <v>12</v>
      </c>
      <c r="C11" s="29" t="s">
        <v>13</v>
      </c>
      <c r="D11" s="29" t="s">
        <v>34</v>
      </c>
      <c r="E11" s="17" t="s">
        <v>14</v>
      </c>
      <c r="F11" s="17" t="s">
        <v>35</v>
      </c>
      <c r="G11" s="18" t="s">
        <v>20</v>
      </c>
      <c r="H11" s="18" t="s">
        <v>15</v>
      </c>
    </row>
    <row r="12" spans="1:8" x14ac:dyDescent="0.3">
      <c r="A12" s="35" t="s">
        <v>0</v>
      </c>
      <c r="B12" s="4">
        <v>660</v>
      </c>
      <c r="C12" s="4">
        <f>'Stanovení normy'!C3</f>
        <v>14</v>
      </c>
      <c r="D12" s="30">
        <f>'Stanovení normy'!F23</f>
        <v>22</v>
      </c>
      <c r="E12" s="19">
        <f>ROUND((B12/C12+D12),1)</f>
        <v>69.099999999999994</v>
      </c>
      <c r="F12" s="60">
        <v>81</v>
      </c>
      <c r="G12" s="45">
        <f t="shared" ref="G12:G17" si="3">E12-F12</f>
        <v>-11.900000000000006</v>
      </c>
      <c r="H12" s="10">
        <f t="shared" ref="H12:H17" si="4">E12/F12</f>
        <v>0.8530864197530863</v>
      </c>
    </row>
    <row r="13" spans="1:8" x14ac:dyDescent="0.3">
      <c r="A13" s="36" t="s">
        <v>1</v>
      </c>
      <c r="B13" s="5">
        <v>660</v>
      </c>
      <c r="C13" s="7">
        <f>'Stanovení normy'!C4</f>
        <v>14</v>
      </c>
      <c r="D13" s="64">
        <f>'Stanovení normy'!F24</f>
        <v>22</v>
      </c>
      <c r="E13" s="20">
        <f t="shared" ref="E13:E17" si="5">ROUND((B13/C13+D13),1)</f>
        <v>69.099999999999994</v>
      </c>
      <c r="F13" s="61">
        <v>84</v>
      </c>
      <c r="G13" s="46">
        <f t="shared" si="3"/>
        <v>-14.900000000000006</v>
      </c>
      <c r="H13" s="12">
        <f t="shared" si="4"/>
        <v>0.82261904761904758</v>
      </c>
    </row>
    <row r="14" spans="1:8" x14ac:dyDescent="0.3">
      <c r="A14" s="36" t="s">
        <v>2</v>
      </c>
      <c r="B14" s="5">
        <v>660</v>
      </c>
      <c r="C14" s="7">
        <f>'Stanovení normy'!C5</f>
        <v>6</v>
      </c>
      <c r="D14" s="64">
        <f>'Stanovení normy'!F25</f>
        <v>29</v>
      </c>
      <c r="E14" s="20">
        <f t="shared" si="5"/>
        <v>139</v>
      </c>
      <c r="F14" s="61">
        <v>190</v>
      </c>
      <c r="G14" s="46">
        <f t="shared" si="3"/>
        <v>-51</v>
      </c>
      <c r="H14" s="12">
        <f t="shared" si="4"/>
        <v>0.73157894736842111</v>
      </c>
    </row>
    <row r="15" spans="1:8" x14ac:dyDescent="0.3">
      <c r="A15" s="36" t="s">
        <v>3</v>
      </c>
      <c r="B15" s="5">
        <v>660</v>
      </c>
      <c r="C15" s="7">
        <f>'Stanovení normy'!C6</f>
        <v>10</v>
      </c>
      <c r="D15" s="64">
        <f>'Stanovení normy'!F26</f>
        <v>27</v>
      </c>
      <c r="E15" s="20">
        <f t="shared" si="5"/>
        <v>93</v>
      </c>
      <c r="F15" s="61">
        <v>119</v>
      </c>
      <c r="G15" s="46">
        <f t="shared" si="3"/>
        <v>-26</v>
      </c>
      <c r="H15" s="12">
        <f t="shared" si="4"/>
        <v>0.78151260504201681</v>
      </c>
    </row>
    <row r="16" spans="1:8" x14ac:dyDescent="0.3">
      <c r="A16" s="37" t="s">
        <v>32</v>
      </c>
      <c r="B16" s="28">
        <v>660</v>
      </c>
      <c r="C16" s="7">
        <f>'Stanovení normy'!C7</f>
        <v>8</v>
      </c>
      <c r="D16" s="64">
        <f>'Stanovení normy'!F27</f>
        <v>36</v>
      </c>
      <c r="E16" s="20">
        <f t="shared" si="5"/>
        <v>118.5</v>
      </c>
      <c r="F16" s="62">
        <v>163</v>
      </c>
      <c r="G16" s="46">
        <f t="shared" si="3"/>
        <v>-44.5</v>
      </c>
      <c r="H16" s="12">
        <f t="shared" si="4"/>
        <v>0.72699386503067487</v>
      </c>
    </row>
    <row r="17" spans="1:8" ht="15" thickBot="1" x14ac:dyDescent="0.35">
      <c r="A17" s="38" t="s">
        <v>4</v>
      </c>
      <c r="B17" s="6">
        <v>660</v>
      </c>
      <c r="C17" s="34">
        <f>'Stanovení normy'!C8</f>
        <v>8</v>
      </c>
      <c r="D17" s="65">
        <f>'Stanovení normy'!F28</f>
        <v>22</v>
      </c>
      <c r="E17" s="21">
        <f t="shared" si="5"/>
        <v>104.5</v>
      </c>
      <c r="F17" s="63">
        <v>121</v>
      </c>
      <c r="G17" s="47">
        <f t="shared" si="3"/>
        <v>-16.5</v>
      </c>
      <c r="H17" s="14">
        <f t="shared" si="4"/>
        <v>0.86363636363636365</v>
      </c>
    </row>
    <row r="18" spans="1:8" ht="15" thickBot="1" x14ac:dyDescent="0.35"/>
    <row r="19" spans="1:8" ht="16.2" thickBot="1" x14ac:dyDescent="0.35">
      <c r="A19" s="75" t="s">
        <v>17</v>
      </c>
      <c r="B19" s="78"/>
      <c r="C19" s="78"/>
      <c r="D19" s="78"/>
      <c r="E19" s="78"/>
      <c r="F19" s="78"/>
      <c r="G19" s="78"/>
      <c r="H19" s="80"/>
    </row>
    <row r="20" spans="1:8" ht="15" thickBot="1" x14ac:dyDescent="0.35">
      <c r="A20" s="15" t="s">
        <v>5</v>
      </c>
      <c r="B20" s="16" t="s">
        <v>12</v>
      </c>
      <c r="C20" s="17" t="s">
        <v>13</v>
      </c>
      <c r="D20" s="29" t="s">
        <v>34</v>
      </c>
      <c r="E20" s="17" t="s">
        <v>14</v>
      </c>
      <c r="F20" s="17" t="s">
        <v>35</v>
      </c>
      <c r="G20" s="18" t="s">
        <v>20</v>
      </c>
      <c r="H20" s="18" t="s">
        <v>15</v>
      </c>
    </row>
    <row r="21" spans="1:8" x14ac:dyDescent="0.3">
      <c r="A21" s="35" t="s">
        <v>0</v>
      </c>
      <c r="B21" s="4">
        <v>660</v>
      </c>
      <c r="C21" s="4">
        <f>'Stanovení normy'!D3</f>
        <v>9</v>
      </c>
      <c r="D21" s="30">
        <f>'Stanovení normy'!F33</f>
        <v>25</v>
      </c>
      <c r="E21" s="19">
        <f>ROUND((B21/C21+D21),1)</f>
        <v>98.3</v>
      </c>
      <c r="F21" s="60">
        <v>108</v>
      </c>
      <c r="G21" s="45">
        <f t="shared" ref="G21:G26" si="6">E21-F21</f>
        <v>-9.7000000000000028</v>
      </c>
      <c r="H21" s="10">
        <f t="shared" ref="H21:H26" si="7">E21/F21</f>
        <v>0.91018518518518521</v>
      </c>
    </row>
    <row r="22" spans="1:8" x14ac:dyDescent="0.3">
      <c r="A22" s="36" t="s">
        <v>1</v>
      </c>
      <c r="B22" s="5">
        <v>660</v>
      </c>
      <c r="C22" s="5">
        <f>'Stanovení normy'!D4</f>
        <v>9</v>
      </c>
      <c r="D22" s="31">
        <f>'Stanovení normy'!F34</f>
        <v>25</v>
      </c>
      <c r="E22" s="20">
        <f t="shared" ref="E22:E26" si="8">ROUND((B22/C22+D22),1)</f>
        <v>98.3</v>
      </c>
      <c r="F22" s="61">
        <v>117</v>
      </c>
      <c r="G22" s="46">
        <f t="shared" si="6"/>
        <v>-18.700000000000003</v>
      </c>
      <c r="H22" s="12">
        <f t="shared" si="7"/>
        <v>0.84017094017094018</v>
      </c>
    </row>
    <row r="23" spans="1:8" x14ac:dyDescent="0.3">
      <c r="A23" s="36" t="s">
        <v>2</v>
      </c>
      <c r="B23" s="5">
        <v>660</v>
      </c>
      <c r="C23" s="5">
        <f>'Stanovení normy'!D5</f>
        <v>4</v>
      </c>
      <c r="D23" s="31">
        <f>'Stanovení normy'!F35</f>
        <v>33</v>
      </c>
      <c r="E23" s="20">
        <f t="shared" si="8"/>
        <v>198</v>
      </c>
      <c r="F23" s="61">
        <v>289</v>
      </c>
      <c r="G23" s="46">
        <f t="shared" si="6"/>
        <v>-91</v>
      </c>
      <c r="H23" s="12">
        <f t="shared" si="7"/>
        <v>0.68512110726643594</v>
      </c>
    </row>
    <row r="24" spans="1:8" x14ac:dyDescent="0.3">
      <c r="A24" s="36" t="s">
        <v>3</v>
      </c>
      <c r="B24" s="5">
        <v>660</v>
      </c>
      <c r="C24" s="5">
        <f>'Stanovení normy'!D6</f>
        <v>7</v>
      </c>
      <c r="D24" s="31">
        <f>'Stanovení normy'!F36</f>
        <v>31</v>
      </c>
      <c r="E24" s="20">
        <f t="shared" si="8"/>
        <v>125.3</v>
      </c>
      <c r="F24" s="61">
        <v>146</v>
      </c>
      <c r="G24" s="46">
        <f t="shared" si="6"/>
        <v>-20.700000000000003</v>
      </c>
      <c r="H24" s="12">
        <f t="shared" si="7"/>
        <v>0.85821917808219172</v>
      </c>
    </row>
    <row r="25" spans="1:8" x14ac:dyDescent="0.3">
      <c r="A25" s="37" t="s">
        <v>32</v>
      </c>
      <c r="B25" s="28">
        <v>660</v>
      </c>
      <c r="C25" s="28">
        <f>'Stanovení normy'!D7</f>
        <v>6</v>
      </c>
      <c r="D25" s="59">
        <f>'Stanovení normy'!F37</f>
        <v>40</v>
      </c>
      <c r="E25" s="20">
        <f t="shared" si="8"/>
        <v>150</v>
      </c>
      <c r="F25" s="62">
        <v>179</v>
      </c>
      <c r="G25" s="46">
        <f t="shared" si="6"/>
        <v>-29</v>
      </c>
      <c r="H25" s="12">
        <f t="shared" si="7"/>
        <v>0.83798882681564246</v>
      </c>
    </row>
    <row r="26" spans="1:8" ht="15" thickBot="1" x14ac:dyDescent="0.35">
      <c r="A26" s="38" t="s">
        <v>4</v>
      </c>
      <c r="B26" s="6">
        <v>660</v>
      </c>
      <c r="C26" s="6">
        <f>'Stanovení normy'!D8</f>
        <v>6</v>
      </c>
      <c r="D26" s="32">
        <f>'Stanovení normy'!F38</f>
        <v>25</v>
      </c>
      <c r="E26" s="21">
        <f t="shared" si="8"/>
        <v>135</v>
      </c>
      <c r="F26" s="63">
        <v>162</v>
      </c>
      <c r="G26" s="47">
        <f t="shared" si="6"/>
        <v>-27</v>
      </c>
      <c r="H26" s="14">
        <f t="shared" si="7"/>
        <v>0.83333333333333337</v>
      </c>
    </row>
    <row r="27" spans="1:8" ht="15" thickBot="1" x14ac:dyDescent="0.35"/>
    <row r="28" spans="1:8" ht="16.2" thickBot="1" x14ac:dyDescent="0.35">
      <c r="A28" s="75" t="s">
        <v>18</v>
      </c>
      <c r="B28" s="78"/>
      <c r="C28" s="78"/>
      <c r="D28" s="78"/>
      <c r="E28" s="78"/>
      <c r="F28" s="78"/>
      <c r="G28" s="78"/>
      <c r="H28" s="80"/>
    </row>
    <row r="29" spans="1:8" ht="15" thickBot="1" x14ac:dyDescent="0.35">
      <c r="A29" s="15" t="s">
        <v>5</v>
      </c>
      <c r="B29" s="16" t="s">
        <v>12</v>
      </c>
      <c r="C29" s="17" t="s">
        <v>13</v>
      </c>
      <c r="D29" s="29" t="s">
        <v>34</v>
      </c>
      <c r="E29" s="17" t="s">
        <v>14</v>
      </c>
      <c r="F29" s="17" t="s">
        <v>35</v>
      </c>
      <c r="G29" s="18" t="s">
        <v>20</v>
      </c>
      <c r="H29" s="18" t="s">
        <v>15</v>
      </c>
    </row>
    <row r="30" spans="1:8" x14ac:dyDescent="0.3">
      <c r="A30" s="35" t="s">
        <v>0</v>
      </c>
      <c r="B30" s="4">
        <v>660</v>
      </c>
      <c r="C30" s="4">
        <f>'Stanovení normy'!E3</f>
        <v>3</v>
      </c>
      <c r="D30" s="30">
        <f>'Stanovení normy'!G43</f>
        <v>48</v>
      </c>
      <c r="E30" s="19">
        <f>ROUND((B30/C30+D30),1)</f>
        <v>268</v>
      </c>
      <c r="F30" s="60">
        <v>320</v>
      </c>
      <c r="G30" s="45">
        <f>E30-F30</f>
        <v>-52</v>
      </c>
      <c r="H30" s="10">
        <f t="shared" ref="H30:H35" si="9">E30/F30</f>
        <v>0.83750000000000002</v>
      </c>
    </row>
    <row r="31" spans="1:8" x14ac:dyDescent="0.3">
      <c r="A31" s="36" t="s">
        <v>1</v>
      </c>
      <c r="B31" s="5">
        <v>660</v>
      </c>
      <c r="C31" s="5">
        <f>'Stanovení normy'!E4</f>
        <v>3</v>
      </c>
      <c r="D31" s="31">
        <f>'Stanovení normy'!G44</f>
        <v>48</v>
      </c>
      <c r="E31" s="20">
        <f t="shared" ref="E31:E35" si="10">ROUND((B31/C31+D31),1)</f>
        <v>268</v>
      </c>
      <c r="F31" s="61">
        <v>298</v>
      </c>
      <c r="G31" s="46">
        <f t="shared" ref="G31:G35" si="11">E31-F31</f>
        <v>-30</v>
      </c>
      <c r="H31" s="12">
        <f t="shared" si="9"/>
        <v>0.89932885906040272</v>
      </c>
    </row>
    <row r="32" spans="1:8" x14ac:dyDescent="0.3">
      <c r="A32" s="36" t="s">
        <v>2</v>
      </c>
      <c r="B32" s="5">
        <v>660</v>
      </c>
      <c r="C32" s="5">
        <f>'Stanovení normy'!E5</f>
        <v>2</v>
      </c>
      <c r="D32" s="31">
        <f>'Stanovení normy'!G45</f>
        <v>59</v>
      </c>
      <c r="E32" s="20">
        <f t="shared" si="10"/>
        <v>389</v>
      </c>
      <c r="F32" s="61">
        <v>992</v>
      </c>
      <c r="G32" s="46">
        <f t="shared" si="11"/>
        <v>-603</v>
      </c>
      <c r="H32" s="12">
        <f t="shared" si="9"/>
        <v>0.39213709677419356</v>
      </c>
    </row>
    <row r="33" spans="1:8" x14ac:dyDescent="0.3">
      <c r="A33" s="36" t="s">
        <v>3</v>
      </c>
      <c r="B33" s="5">
        <v>660</v>
      </c>
      <c r="C33" s="5">
        <f>'Stanovení normy'!E6</f>
        <v>3</v>
      </c>
      <c r="D33" s="31">
        <f>'Stanovení normy'!G46</f>
        <v>55</v>
      </c>
      <c r="E33" s="20">
        <f t="shared" si="10"/>
        <v>275</v>
      </c>
      <c r="F33" s="61">
        <v>644</v>
      </c>
      <c r="G33" s="46">
        <f t="shared" si="11"/>
        <v>-369</v>
      </c>
      <c r="H33" s="12">
        <f t="shared" si="9"/>
        <v>0.42701863354037267</v>
      </c>
    </row>
    <row r="34" spans="1:8" x14ac:dyDescent="0.3">
      <c r="A34" s="37" t="s">
        <v>32</v>
      </c>
      <c r="B34" s="28">
        <v>660</v>
      </c>
      <c r="C34" s="28">
        <f>'Stanovení normy'!E7</f>
        <v>4</v>
      </c>
      <c r="D34" s="59">
        <f>'Stanovení normy'!G47</f>
        <v>63</v>
      </c>
      <c r="E34" s="20">
        <f t="shared" si="10"/>
        <v>228</v>
      </c>
      <c r="F34" s="62">
        <v>294</v>
      </c>
      <c r="G34" s="46">
        <f t="shared" si="11"/>
        <v>-66</v>
      </c>
      <c r="H34" s="12">
        <f t="shared" si="9"/>
        <v>0.77551020408163263</v>
      </c>
    </row>
    <row r="35" spans="1:8" ht="15" thickBot="1" x14ac:dyDescent="0.35">
      <c r="A35" s="38" t="s">
        <v>4</v>
      </c>
      <c r="B35" s="6">
        <v>660</v>
      </c>
      <c r="C35" s="6">
        <f>'Stanovení normy'!E8</f>
        <v>3</v>
      </c>
      <c r="D35" s="32">
        <f>'Stanovení normy'!G48</f>
        <v>46</v>
      </c>
      <c r="E35" s="21">
        <f t="shared" si="10"/>
        <v>266</v>
      </c>
      <c r="F35" s="63">
        <v>315</v>
      </c>
      <c r="G35" s="47">
        <f t="shared" si="11"/>
        <v>-49</v>
      </c>
      <c r="H35" s="14">
        <f t="shared" si="9"/>
        <v>0.84444444444444444</v>
      </c>
    </row>
    <row r="36" spans="1:8" ht="15" thickBot="1" x14ac:dyDescent="0.35"/>
    <row r="37" spans="1:8" ht="16.2" thickBot="1" x14ac:dyDescent="0.35">
      <c r="A37" s="75" t="s">
        <v>19</v>
      </c>
      <c r="B37" s="78"/>
      <c r="C37" s="78"/>
      <c r="D37" s="78"/>
      <c r="E37" s="78"/>
      <c r="F37" s="78"/>
      <c r="G37" s="78"/>
      <c r="H37" s="80"/>
    </row>
    <row r="38" spans="1:8" ht="15" thickBot="1" x14ac:dyDescent="0.35">
      <c r="A38" s="15" t="s">
        <v>5</v>
      </c>
      <c r="B38" s="16" t="s">
        <v>12</v>
      </c>
      <c r="C38" s="17" t="s">
        <v>13</v>
      </c>
      <c r="D38" s="29" t="s">
        <v>34</v>
      </c>
      <c r="E38" s="17" t="s">
        <v>14</v>
      </c>
      <c r="F38" s="17" t="s">
        <v>35</v>
      </c>
      <c r="G38" s="18" t="s">
        <v>20</v>
      </c>
      <c r="H38" s="18" t="s">
        <v>15</v>
      </c>
    </row>
    <row r="39" spans="1:8" x14ac:dyDescent="0.3">
      <c r="A39" s="35" t="s">
        <v>0</v>
      </c>
      <c r="B39" s="4">
        <v>660</v>
      </c>
      <c r="C39" s="4">
        <f>'Stanovení normy'!F3</f>
        <v>2</v>
      </c>
      <c r="D39" s="30">
        <f>'Stanovení normy'!G53</f>
        <v>57</v>
      </c>
      <c r="E39" s="19">
        <f>ROUND((B39/C39+D39),1)</f>
        <v>387</v>
      </c>
      <c r="F39" s="60">
        <v>413</v>
      </c>
      <c r="G39" s="45">
        <f t="shared" ref="G39:G44" si="12">E39-F39</f>
        <v>-26</v>
      </c>
      <c r="H39" s="10">
        <f t="shared" ref="H39:H44" si="13">E39/F39</f>
        <v>0.93704600484261502</v>
      </c>
    </row>
    <row r="40" spans="1:8" x14ac:dyDescent="0.3">
      <c r="A40" s="36" t="s">
        <v>1</v>
      </c>
      <c r="B40" s="5">
        <v>660</v>
      </c>
      <c r="C40" s="5">
        <f>'Stanovení normy'!F4</f>
        <v>2</v>
      </c>
      <c r="D40" s="31">
        <f>'Stanovení normy'!G54</f>
        <v>57</v>
      </c>
      <c r="E40" s="20">
        <f t="shared" ref="E40:E44" si="14">ROUND((B40/C40+D40),1)</f>
        <v>387</v>
      </c>
      <c r="F40" s="61">
        <v>433</v>
      </c>
      <c r="G40" s="46">
        <f t="shared" si="12"/>
        <v>-46</v>
      </c>
      <c r="H40" s="12">
        <f t="shared" si="13"/>
        <v>0.89376443418013862</v>
      </c>
    </row>
    <row r="41" spans="1:8" x14ac:dyDescent="0.3">
      <c r="A41" s="36" t="s">
        <v>2</v>
      </c>
      <c r="B41" s="5">
        <v>660</v>
      </c>
      <c r="C41" s="5">
        <f>'Stanovení normy'!F5</f>
        <v>2</v>
      </c>
      <c r="D41" s="31">
        <f>'Stanovení normy'!G55</f>
        <v>72</v>
      </c>
      <c r="E41" s="20">
        <f t="shared" si="14"/>
        <v>402</v>
      </c>
      <c r="F41" s="61">
        <v>543</v>
      </c>
      <c r="G41" s="46">
        <f t="shared" si="12"/>
        <v>-141</v>
      </c>
      <c r="H41" s="12">
        <f t="shared" si="13"/>
        <v>0.74033149171270718</v>
      </c>
    </row>
    <row r="42" spans="1:8" x14ac:dyDescent="0.3">
      <c r="A42" s="36" t="s">
        <v>3</v>
      </c>
      <c r="B42" s="5">
        <v>660</v>
      </c>
      <c r="C42" s="5">
        <f>'Stanovení normy'!F6</f>
        <v>2</v>
      </c>
      <c r="D42" s="31">
        <f>'Stanovení normy'!G56</f>
        <v>68</v>
      </c>
      <c r="E42" s="20">
        <f t="shared" si="14"/>
        <v>398</v>
      </c>
      <c r="F42" s="61">
        <v>496</v>
      </c>
      <c r="G42" s="46">
        <f t="shared" si="12"/>
        <v>-98</v>
      </c>
      <c r="H42" s="12">
        <f t="shared" si="13"/>
        <v>0.80241935483870963</v>
      </c>
    </row>
    <row r="43" spans="1:8" x14ac:dyDescent="0.3">
      <c r="A43" s="37" t="s">
        <v>32</v>
      </c>
      <c r="B43" s="28">
        <v>660</v>
      </c>
      <c r="C43" s="28">
        <f>'Stanovení normy'!F7</f>
        <v>3</v>
      </c>
      <c r="D43" s="59">
        <f>'Stanovení normy'!G57</f>
        <v>76</v>
      </c>
      <c r="E43" s="20">
        <f t="shared" si="14"/>
        <v>296</v>
      </c>
      <c r="F43" s="62">
        <v>398</v>
      </c>
      <c r="G43" s="46">
        <f t="shared" si="12"/>
        <v>-102</v>
      </c>
      <c r="H43" s="12">
        <f t="shared" si="13"/>
        <v>0.74371859296482412</v>
      </c>
    </row>
    <row r="44" spans="1:8" ht="15" thickBot="1" x14ac:dyDescent="0.35">
      <c r="A44" s="38" t="s">
        <v>4</v>
      </c>
      <c r="B44" s="6">
        <v>660</v>
      </c>
      <c r="C44" s="6">
        <f>'Stanovení normy'!F8</f>
        <v>2</v>
      </c>
      <c r="D44" s="32">
        <f>'Stanovení normy'!G58</f>
        <v>57</v>
      </c>
      <c r="E44" s="21">
        <f t="shared" si="14"/>
        <v>387</v>
      </c>
      <c r="F44" s="63">
        <v>473</v>
      </c>
      <c r="G44" s="47">
        <f t="shared" si="12"/>
        <v>-86</v>
      </c>
      <c r="H44" s="14">
        <f t="shared" si="13"/>
        <v>0.81818181818181823</v>
      </c>
    </row>
  </sheetData>
  <mergeCells count="5">
    <mergeCell ref="A1:H1"/>
    <mergeCell ref="A10:H10"/>
    <mergeCell ref="A19:H19"/>
    <mergeCell ref="A28:H28"/>
    <mergeCell ref="A37:H37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8551-FA09-47F7-967F-C3D6E5ABC6E8}">
  <dimension ref="A1:U70"/>
  <sheetViews>
    <sheetView tabSelected="1" topLeftCell="A55" workbookViewId="0">
      <selection activeCell="H70" sqref="C70:H70"/>
    </sheetView>
  </sheetViews>
  <sheetFormatPr defaultColWidth="8.77734375" defaultRowHeight="14.4" x14ac:dyDescent="0.3"/>
  <cols>
    <col min="1" max="1" width="8.33203125" customWidth="1"/>
    <col min="2" max="2" width="17.44140625" customWidth="1"/>
    <col min="3" max="3" width="24.77734375" bestFit="1" customWidth="1"/>
    <col min="4" max="4" width="16" bestFit="1" customWidth="1"/>
    <col min="5" max="5" width="14.88671875" bestFit="1" customWidth="1"/>
    <col min="6" max="6" width="16" customWidth="1"/>
    <col min="7" max="7" width="20" customWidth="1"/>
    <col min="8" max="8" width="15.21875" customWidth="1"/>
    <col min="19" max="19" width="24.77734375" bestFit="1" customWidth="1"/>
    <col min="20" max="20" width="21.6640625" bestFit="1" customWidth="1"/>
    <col min="21" max="21" width="20.21875" bestFit="1" customWidth="1"/>
  </cols>
  <sheetData>
    <row r="1" spans="1:21" ht="16.2" thickBot="1" x14ac:dyDescent="0.35">
      <c r="A1" s="75" t="s">
        <v>38</v>
      </c>
      <c r="B1" s="78"/>
      <c r="C1" s="79"/>
      <c r="D1" s="79"/>
      <c r="E1" s="79"/>
      <c r="F1" s="79"/>
      <c r="G1" s="79"/>
      <c r="H1" s="77"/>
      <c r="T1" s="67" t="s">
        <v>44</v>
      </c>
      <c r="U1" s="68" t="s">
        <v>45</v>
      </c>
    </row>
    <row r="2" spans="1:21" ht="15" thickBot="1" x14ac:dyDescent="0.35">
      <c r="A2" s="44" t="s">
        <v>5</v>
      </c>
      <c r="B2" s="40" t="s">
        <v>20</v>
      </c>
      <c r="C2" s="40" t="s">
        <v>36</v>
      </c>
      <c r="D2" s="40" t="s">
        <v>40</v>
      </c>
      <c r="E2" s="40" t="s">
        <v>39</v>
      </c>
      <c r="F2" s="40" t="s">
        <v>41</v>
      </c>
      <c r="G2" s="40" t="s">
        <v>37</v>
      </c>
      <c r="H2" s="40" t="s">
        <v>51</v>
      </c>
      <c r="S2" s="51" t="s">
        <v>46</v>
      </c>
      <c r="T2" s="66">
        <f>(B9+B24+B39+B54+B69)*-1</f>
        <v>2157.6</v>
      </c>
      <c r="U2" s="52">
        <v>100</v>
      </c>
    </row>
    <row r="3" spans="1:21" x14ac:dyDescent="0.3">
      <c r="A3" s="39" t="s">
        <v>0</v>
      </c>
      <c r="B3" s="33">
        <f>Linka!G3</f>
        <v>-8</v>
      </c>
      <c r="C3" s="33">
        <v>0</v>
      </c>
      <c r="D3" s="33">
        <v>0</v>
      </c>
      <c r="E3" s="33">
        <v>8</v>
      </c>
      <c r="F3" s="33">
        <v>0</v>
      </c>
      <c r="G3" s="33">
        <v>0</v>
      </c>
      <c r="H3" s="33">
        <v>0</v>
      </c>
      <c r="S3" s="53" t="s">
        <v>36</v>
      </c>
      <c r="T3" s="56">
        <f>C9+C24+C39+C54+C69</f>
        <v>873.5</v>
      </c>
      <c r="U3" s="50">
        <f>T3*$U$2/$T$2</f>
        <v>40.484797923618835</v>
      </c>
    </row>
    <row r="4" spans="1:21" x14ac:dyDescent="0.3">
      <c r="A4" s="36" t="s">
        <v>1</v>
      </c>
      <c r="B4" s="33">
        <f>Linka!G4</f>
        <v>-14</v>
      </c>
      <c r="C4" s="20">
        <v>0</v>
      </c>
      <c r="D4" s="20">
        <v>0</v>
      </c>
      <c r="E4" s="20">
        <v>0</v>
      </c>
      <c r="F4" s="20">
        <v>14</v>
      </c>
      <c r="G4" s="20">
        <v>0</v>
      </c>
      <c r="H4" s="20">
        <v>0</v>
      </c>
      <c r="S4" s="54" t="s">
        <v>40</v>
      </c>
      <c r="T4" s="57">
        <f>D9+D24+D39+D54+D69</f>
        <v>159.9</v>
      </c>
      <c r="U4" s="48">
        <f t="shared" ref="U4:U8" si="0">T4*$U$2/$T$2</f>
        <v>7.4110122358175756</v>
      </c>
    </row>
    <row r="5" spans="1:21" x14ac:dyDescent="0.3">
      <c r="A5" s="36" t="s">
        <v>2</v>
      </c>
      <c r="B5" s="33">
        <f>Linka!G5</f>
        <v>-42.5</v>
      </c>
      <c r="C5" s="20">
        <v>12.5</v>
      </c>
      <c r="D5" s="20">
        <v>0</v>
      </c>
      <c r="E5" s="20">
        <v>0</v>
      </c>
      <c r="F5" s="20">
        <v>0</v>
      </c>
      <c r="G5" s="20">
        <v>15</v>
      </c>
      <c r="H5" s="20">
        <v>15</v>
      </c>
      <c r="S5" s="54" t="s">
        <v>39</v>
      </c>
      <c r="T5" s="57">
        <f>E9+E24+E39+E54+E69</f>
        <v>125.6</v>
      </c>
      <c r="U5" s="48">
        <f t="shared" si="0"/>
        <v>5.8212829069336305</v>
      </c>
    </row>
    <row r="6" spans="1:21" x14ac:dyDescent="0.3">
      <c r="A6" s="36" t="s">
        <v>3</v>
      </c>
      <c r="B6" s="33">
        <f>Linka!G6</f>
        <v>-15.200000000000003</v>
      </c>
      <c r="C6" s="20">
        <v>0</v>
      </c>
      <c r="D6" s="20">
        <v>0</v>
      </c>
      <c r="E6" s="20">
        <v>0</v>
      </c>
      <c r="F6" s="20">
        <v>15.2</v>
      </c>
      <c r="G6" s="20">
        <v>0</v>
      </c>
      <c r="H6" s="20">
        <v>0</v>
      </c>
      <c r="S6" s="54" t="s">
        <v>41</v>
      </c>
      <c r="T6" s="57">
        <f>F9+F24+F39+F54+F69</f>
        <v>453.2</v>
      </c>
      <c r="U6" s="48">
        <f t="shared" si="0"/>
        <v>21.004820170559881</v>
      </c>
    </row>
    <row r="7" spans="1:21" x14ac:dyDescent="0.3">
      <c r="A7" s="37" t="s">
        <v>32</v>
      </c>
      <c r="B7" s="33">
        <f>Linka!G7</f>
        <v>-37</v>
      </c>
      <c r="C7" s="20">
        <v>7</v>
      </c>
      <c r="D7" s="20">
        <v>0</v>
      </c>
      <c r="E7" s="20">
        <v>10</v>
      </c>
      <c r="F7" s="20">
        <v>0</v>
      </c>
      <c r="G7" s="20">
        <v>20</v>
      </c>
      <c r="H7" s="20">
        <v>0</v>
      </c>
      <c r="S7" s="54" t="s">
        <v>37</v>
      </c>
      <c r="T7" s="57">
        <f>G9+G24+G39+G54+G69</f>
        <v>231.9</v>
      </c>
      <c r="U7" s="48">
        <f t="shared" si="0"/>
        <v>10.748053392658511</v>
      </c>
    </row>
    <row r="8" spans="1:21" ht="15" thickBot="1" x14ac:dyDescent="0.35">
      <c r="A8" s="38" t="s">
        <v>4</v>
      </c>
      <c r="B8" s="21">
        <f>Linka!G8</f>
        <v>-12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12</v>
      </c>
      <c r="S8" s="55" t="s">
        <v>51</v>
      </c>
      <c r="T8" s="58">
        <f>H9+H24+H39+H54+H69</f>
        <v>313.5</v>
      </c>
      <c r="U8" s="49">
        <f t="shared" si="0"/>
        <v>14.530033370411569</v>
      </c>
    </row>
    <row r="9" spans="1:21" ht="15" thickBot="1" x14ac:dyDescent="0.35">
      <c r="A9" s="42" t="s">
        <v>42</v>
      </c>
      <c r="B9" s="41">
        <f>SUM(B3:B8)</f>
        <v>-128.69999999999999</v>
      </c>
      <c r="C9" s="41">
        <f t="shared" ref="C9:H9" si="1">SUM(C3:C8)</f>
        <v>19.5</v>
      </c>
      <c r="D9" s="41">
        <f t="shared" si="1"/>
        <v>0</v>
      </c>
      <c r="E9" s="41">
        <f t="shared" si="1"/>
        <v>18</v>
      </c>
      <c r="F9" s="41">
        <f t="shared" si="1"/>
        <v>29.2</v>
      </c>
      <c r="G9" s="41">
        <f t="shared" si="1"/>
        <v>35</v>
      </c>
      <c r="H9" s="41">
        <f t="shared" si="1"/>
        <v>27</v>
      </c>
    </row>
    <row r="10" spans="1:21" ht="15" thickBot="1" x14ac:dyDescent="0.35">
      <c r="A10" s="42" t="s">
        <v>43</v>
      </c>
      <c r="B10" s="43">
        <v>-1</v>
      </c>
      <c r="C10" s="14">
        <f>C9*$B$10/$B$9</f>
        <v>0.15151515151515152</v>
      </c>
      <c r="D10" s="14">
        <f t="shared" ref="D10:H10" si="2">D9*$B$10/$B$9</f>
        <v>0</v>
      </c>
      <c r="E10" s="14">
        <f t="shared" si="2"/>
        <v>0.13986013986013987</v>
      </c>
      <c r="F10" s="14">
        <f t="shared" si="2"/>
        <v>0.22688422688422691</v>
      </c>
      <c r="G10" s="14">
        <f t="shared" si="2"/>
        <v>0.27195027195027199</v>
      </c>
      <c r="H10" s="14">
        <f t="shared" si="2"/>
        <v>0.20979020979020982</v>
      </c>
    </row>
    <row r="15" spans="1:21" ht="15" thickBot="1" x14ac:dyDescent="0.35"/>
    <row r="16" spans="1:21" ht="16.2" thickBot="1" x14ac:dyDescent="0.35">
      <c r="A16" s="75" t="s">
        <v>16</v>
      </c>
      <c r="B16" s="78"/>
      <c r="C16" s="79"/>
      <c r="D16" s="79"/>
      <c r="E16" s="79"/>
      <c r="F16" s="79"/>
      <c r="G16" s="79"/>
      <c r="H16" s="77"/>
    </row>
    <row r="17" spans="1:8" ht="15" thickBot="1" x14ac:dyDescent="0.35">
      <c r="A17" s="44" t="s">
        <v>5</v>
      </c>
      <c r="B17" s="40" t="s">
        <v>20</v>
      </c>
      <c r="C17" s="40" t="s">
        <v>36</v>
      </c>
      <c r="D17" s="40" t="s">
        <v>40</v>
      </c>
      <c r="E17" s="40" t="s">
        <v>39</v>
      </c>
      <c r="F17" s="40" t="s">
        <v>41</v>
      </c>
      <c r="G17" s="40" t="s">
        <v>37</v>
      </c>
      <c r="H17" s="40" t="s">
        <v>51</v>
      </c>
    </row>
    <row r="18" spans="1:8" x14ac:dyDescent="0.3">
      <c r="A18" s="39" t="s">
        <v>0</v>
      </c>
      <c r="B18" s="33">
        <f>Linka!G12</f>
        <v>-11.900000000000006</v>
      </c>
      <c r="C18" s="33">
        <v>0</v>
      </c>
      <c r="D18" s="33">
        <v>0</v>
      </c>
      <c r="E18" s="33">
        <v>11.9</v>
      </c>
      <c r="F18" s="33">
        <v>0</v>
      </c>
      <c r="G18" s="33">
        <v>0</v>
      </c>
      <c r="H18" s="33">
        <v>0</v>
      </c>
    </row>
    <row r="19" spans="1:8" x14ac:dyDescent="0.3">
      <c r="A19" s="36" t="s">
        <v>1</v>
      </c>
      <c r="B19" s="33">
        <f>Linka!G13</f>
        <v>-14.900000000000006</v>
      </c>
      <c r="C19" s="20">
        <v>0</v>
      </c>
      <c r="D19" s="20">
        <v>0</v>
      </c>
      <c r="E19" s="20">
        <v>0</v>
      </c>
      <c r="F19" s="20">
        <v>0</v>
      </c>
      <c r="G19" s="20">
        <v>14.9</v>
      </c>
      <c r="H19" s="20">
        <v>0</v>
      </c>
    </row>
    <row r="20" spans="1:8" x14ac:dyDescent="0.3">
      <c r="A20" s="36" t="s">
        <v>2</v>
      </c>
      <c r="B20" s="33">
        <f>Linka!G14</f>
        <v>-51</v>
      </c>
      <c r="C20" s="20">
        <v>19</v>
      </c>
      <c r="D20" s="20">
        <v>0</v>
      </c>
      <c r="E20" s="20">
        <v>0</v>
      </c>
      <c r="F20" s="20">
        <v>32</v>
      </c>
      <c r="G20" s="20">
        <v>0</v>
      </c>
      <c r="H20" s="20">
        <v>0</v>
      </c>
    </row>
    <row r="21" spans="1:8" x14ac:dyDescent="0.3">
      <c r="A21" s="36" t="s">
        <v>3</v>
      </c>
      <c r="B21" s="33">
        <f>Linka!G15</f>
        <v>-26</v>
      </c>
      <c r="C21" s="20">
        <v>16</v>
      </c>
      <c r="D21" s="20">
        <v>0</v>
      </c>
      <c r="E21" s="20">
        <v>0</v>
      </c>
      <c r="F21" s="20">
        <v>0</v>
      </c>
      <c r="G21" s="20">
        <v>0</v>
      </c>
      <c r="H21" s="20">
        <v>10</v>
      </c>
    </row>
    <row r="22" spans="1:8" x14ac:dyDescent="0.3">
      <c r="A22" s="37" t="s">
        <v>32</v>
      </c>
      <c r="B22" s="33">
        <f>Linka!G16</f>
        <v>-44.5</v>
      </c>
      <c r="C22" s="20">
        <v>0</v>
      </c>
      <c r="D22" s="20">
        <v>4.5</v>
      </c>
      <c r="E22" s="20">
        <v>20</v>
      </c>
      <c r="F22" s="20">
        <v>0</v>
      </c>
      <c r="G22" s="20">
        <v>20</v>
      </c>
      <c r="H22" s="20">
        <v>0</v>
      </c>
    </row>
    <row r="23" spans="1:8" ht="15" thickBot="1" x14ac:dyDescent="0.35">
      <c r="A23" s="38" t="s">
        <v>4</v>
      </c>
      <c r="B23" s="21">
        <f>Linka!G17</f>
        <v>-16.5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16.5</v>
      </c>
    </row>
    <row r="24" spans="1:8" ht="15" thickBot="1" x14ac:dyDescent="0.35">
      <c r="A24" s="42" t="s">
        <v>42</v>
      </c>
      <c r="B24" s="41">
        <f>SUM(B18:B23)</f>
        <v>-164.8</v>
      </c>
      <c r="C24" s="41">
        <f>SUM(C18:C23)</f>
        <v>35</v>
      </c>
      <c r="D24" s="41">
        <f t="shared" ref="D24" si="3">SUM(D18:D23)</f>
        <v>4.5</v>
      </c>
      <c r="E24" s="41">
        <f t="shared" ref="E24" si="4">SUM(E18:E23)</f>
        <v>31.9</v>
      </c>
      <c r="F24" s="41">
        <f t="shared" ref="F24" si="5">SUM(F18:F23)</f>
        <v>32</v>
      </c>
      <c r="G24" s="41">
        <f t="shared" ref="G24" si="6">SUM(G18:G23)</f>
        <v>34.9</v>
      </c>
      <c r="H24" s="41">
        <f t="shared" ref="H24" si="7">SUM(H18:H23)</f>
        <v>26.5</v>
      </c>
    </row>
    <row r="25" spans="1:8" ht="15" thickBot="1" x14ac:dyDescent="0.35">
      <c r="A25" s="42" t="s">
        <v>43</v>
      </c>
      <c r="B25" s="43">
        <v>-1</v>
      </c>
      <c r="C25" s="14">
        <f>C24*$B$25/$B$24</f>
        <v>0.21237864077669902</v>
      </c>
      <c r="D25" s="14">
        <f t="shared" ref="D25:H25" si="8">D24*$B$25/$B$24</f>
        <v>2.7305825242718445E-2</v>
      </c>
      <c r="E25" s="14">
        <f t="shared" si="8"/>
        <v>0.19356796116504851</v>
      </c>
      <c r="F25" s="14">
        <f t="shared" si="8"/>
        <v>0.1941747572815534</v>
      </c>
      <c r="G25" s="14">
        <f t="shared" si="8"/>
        <v>0.21177184466019416</v>
      </c>
      <c r="H25" s="14">
        <f t="shared" si="8"/>
        <v>0.16080097087378639</v>
      </c>
    </row>
    <row r="30" spans="1:8" ht="15" thickBot="1" x14ac:dyDescent="0.35"/>
    <row r="31" spans="1:8" ht="16.2" thickBot="1" x14ac:dyDescent="0.35">
      <c r="A31" s="75" t="s">
        <v>17</v>
      </c>
      <c r="B31" s="78"/>
      <c r="C31" s="79"/>
      <c r="D31" s="79"/>
      <c r="E31" s="79"/>
      <c r="F31" s="79"/>
      <c r="G31" s="79"/>
      <c r="H31" s="77"/>
    </row>
    <row r="32" spans="1:8" ht="15" thickBot="1" x14ac:dyDescent="0.35">
      <c r="A32" s="44" t="s">
        <v>5</v>
      </c>
      <c r="B32" s="40" t="s">
        <v>20</v>
      </c>
      <c r="C32" s="40" t="s">
        <v>36</v>
      </c>
      <c r="D32" s="40" t="s">
        <v>40</v>
      </c>
      <c r="E32" s="40" t="s">
        <v>39</v>
      </c>
      <c r="F32" s="40" t="s">
        <v>41</v>
      </c>
      <c r="G32" s="40" t="s">
        <v>37</v>
      </c>
      <c r="H32" s="40" t="s">
        <v>51</v>
      </c>
    </row>
    <row r="33" spans="1:8" x14ac:dyDescent="0.3">
      <c r="A33" s="39" t="s">
        <v>0</v>
      </c>
      <c r="B33" s="33">
        <f>Linka!G21</f>
        <v>-9.7000000000000028</v>
      </c>
      <c r="C33" s="33">
        <v>0</v>
      </c>
      <c r="D33" s="33">
        <v>9.6999999999999993</v>
      </c>
      <c r="E33" s="33">
        <v>0</v>
      </c>
      <c r="F33" s="33">
        <v>0</v>
      </c>
      <c r="G33" s="33">
        <v>0</v>
      </c>
      <c r="H33" s="33">
        <v>0</v>
      </c>
    </row>
    <row r="34" spans="1:8" x14ac:dyDescent="0.3">
      <c r="A34" s="36" t="s">
        <v>1</v>
      </c>
      <c r="B34" s="33">
        <f>Linka!G22</f>
        <v>-18.700000000000003</v>
      </c>
      <c r="C34" s="20">
        <v>0</v>
      </c>
      <c r="D34" s="20">
        <v>0</v>
      </c>
      <c r="E34" s="20">
        <v>18.7</v>
      </c>
      <c r="F34" s="20">
        <v>0</v>
      </c>
      <c r="G34" s="20">
        <v>0</v>
      </c>
      <c r="H34" s="20">
        <v>0</v>
      </c>
    </row>
    <row r="35" spans="1:8" x14ac:dyDescent="0.3">
      <c r="A35" s="36" t="s">
        <v>2</v>
      </c>
      <c r="B35" s="33">
        <f>Linka!G23</f>
        <v>-91</v>
      </c>
      <c r="C35" s="20">
        <v>30</v>
      </c>
      <c r="D35" s="20">
        <v>0</v>
      </c>
      <c r="E35" s="20">
        <v>11</v>
      </c>
      <c r="F35" s="20">
        <v>0</v>
      </c>
      <c r="G35" s="20">
        <v>20</v>
      </c>
      <c r="H35" s="20">
        <v>30</v>
      </c>
    </row>
    <row r="36" spans="1:8" x14ac:dyDescent="0.3">
      <c r="A36" s="36" t="s">
        <v>3</v>
      </c>
      <c r="B36" s="33">
        <f>Linka!G24</f>
        <v>-20.700000000000003</v>
      </c>
      <c r="C36" s="20">
        <v>0</v>
      </c>
      <c r="D36" s="20">
        <v>20.7</v>
      </c>
      <c r="E36" s="20">
        <v>0</v>
      </c>
      <c r="F36" s="20">
        <v>0</v>
      </c>
      <c r="G36" s="20">
        <v>0</v>
      </c>
      <c r="H36" s="20">
        <v>0</v>
      </c>
    </row>
    <row r="37" spans="1:8" x14ac:dyDescent="0.3">
      <c r="A37" s="37" t="s">
        <v>32</v>
      </c>
      <c r="B37" s="33">
        <f>Linka!G25</f>
        <v>-29</v>
      </c>
      <c r="C37" s="20">
        <v>19</v>
      </c>
      <c r="D37" s="20">
        <v>0</v>
      </c>
      <c r="E37" s="20">
        <v>0</v>
      </c>
      <c r="F37" s="20">
        <v>0</v>
      </c>
      <c r="G37" s="20">
        <v>0</v>
      </c>
      <c r="H37" s="20">
        <v>10</v>
      </c>
    </row>
    <row r="38" spans="1:8" ht="15" thickBot="1" x14ac:dyDescent="0.35">
      <c r="A38" s="38" t="s">
        <v>4</v>
      </c>
      <c r="B38" s="21">
        <f>Linka!G26</f>
        <v>-27</v>
      </c>
      <c r="C38" s="21">
        <v>0</v>
      </c>
      <c r="D38" s="21">
        <v>0</v>
      </c>
      <c r="E38" s="21">
        <v>0</v>
      </c>
      <c r="F38" s="21">
        <v>17</v>
      </c>
      <c r="G38" s="21">
        <v>10</v>
      </c>
      <c r="H38" s="21">
        <v>0</v>
      </c>
    </row>
    <row r="39" spans="1:8" ht="15" thickBot="1" x14ac:dyDescent="0.35">
      <c r="A39" s="42" t="s">
        <v>42</v>
      </c>
      <c r="B39" s="41">
        <f>SUM(B33:B38)</f>
        <v>-196.10000000000002</v>
      </c>
      <c r="C39" s="41">
        <f t="shared" ref="C39" si="9">SUM(C33:C38)</f>
        <v>49</v>
      </c>
      <c r="D39" s="41">
        <f t="shared" ref="D39" si="10">SUM(D33:D38)</f>
        <v>30.4</v>
      </c>
      <c r="E39" s="41">
        <f t="shared" ref="E39" si="11">SUM(E33:E38)</f>
        <v>29.7</v>
      </c>
      <c r="F39" s="41">
        <f t="shared" ref="F39" si="12">SUM(F33:F38)</f>
        <v>17</v>
      </c>
      <c r="G39" s="41">
        <f t="shared" ref="G39" si="13">SUM(G33:G38)</f>
        <v>30</v>
      </c>
      <c r="H39" s="41">
        <f t="shared" ref="H39" si="14">SUM(H33:H38)</f>
        <v>40</v>
      </c>
    </row>
    <row r="40" spans="1:8" ht="15" thickBot="1" x14ac:dyDescent="0.35">
      <c r="A40" s="42" t="s">
        <v>43</v>
      </c>
      <c r="B40" s="43">
        <v>-1</v>
      </c>
      <c r="C40" s="14">
        <f>C39*$B$40/$B$39</f>
        <v>0.24987251402345739</v>
      </c>
      <c r="D40" s="14">
        <f t="shared" ref="D40:H40" si="15">D39*$B$40/$B$39</f>
        <v>0.15502294747577763</v>
      </c>
      <c r="E40" s="14">
        <f t="shared" si="15"/>
        <v>0.15145334013258541</v>
      </c>
      <c r="F40" s="14">
        <f t="shared" si="15"/>
        <v>8.6690464048954599E-2</v>
      </c>
      <c r="G40" s="14">
        <f t="shared" si="15"/>
        <v>0.15298317185109636</v>
      </c>
      <c r="H40" s="14">
        <f t="shared" si="15"/>
        <v>0.20397756246812848</v>
      </c>
    </row>
    <row r="45" spans="1:8" ht="15" thickBot="1" x14ac:dyDescent="0.35"/>
    <row r="46" spans="1:8" ht="16.2" thickBot="1" x14ac:dyDescent="0.35">
      <c r="A46" s="75" t="s">
        <v>18</v>
      </c>
      <c r="B46" s="78"/>
      <c r="C46" s="78"/>
      <c r="D46" s="78"/>
      <c r="E46" s="78"/>
      <c r="F46" s="78"/>
      <c r="G46" s="78"/>
      <c r="H46" s="80"/>
    </row>
    <row r="47" spans="1:8" ht="15" thickBot="1" x14ac:dyDescent="0.35">
      <c r="A47" s="44" t="s">
        <v>5</v>
      </c>
      <c r="B47" s="40" t="s">
        <v>20</v>
      </c>
      <c r="C47" s="40" t="s">
        <v>36</v>
      </c>
      <c r="D47" s="40" t="s">
        <v>40</v>
      </c>
      <c r="E47" s="40" t="s">
        <v>39</v>
      </c>
      <c r="F47" s="40" t="s">
        <v>41</v>
      </c>
      <c r="G47" s="40" t="s">
        <v>37</v>
      </c>
      <c r="H47" s="40" t="s">
        <v>51</v>
      </c>
    </row>
    <row r="48" spans="1:8" x14ac:dyDescent="0.3">
      <c r="A48" s="39" t="s">
        <v>0</v>
      </c>
      <c r="B48" s="33">
        <f>Linka!G30</f>
        <v>-52</v>
      </c>
      <c r="C48" s="33">
        <v>0</v>
      </c>
      <c r="D48" s="33">
        <v>20</v>
      </c>
      <c r="E48" s="33">
        <v>0</v>
      </c>
      <c r="F48" s="33">
        <v>32</v>
      </c>
      <c r="G48" s="33">
        <v>0</v>
      </c>
      <c r="H48" s="33">
        <v>0</v>
      </c>
    </row>
    <row r="49" spans="1:8" x14ac:dyDescent="0.3">
      <c r="A49" s="36" t="s">
        <v>1</v>
      </c>
      <c r="B49" s="33">
        <f>Linka!G31</f>
        <v>-30</v>
      </c>
      <c r="C49" s="20">
        <v>0</v>
      </c>
      <c r="D49" s="20">
        <v>15</v>
      </c>
      <c r="E49" s="20">
        <v>0</v>
      </c>
      <c r="F49" s="20">
        <v>0</v>
      </c>
      <c r="G49" s="20">
        <v>15</v>
      </c>
      <c r="H49" s="20">
        <v>0</v>
      </c>
    </row>
    <row r="50" spans="1:8" x14ac:dyDescent="0.3">
      <c r="A50" s="36" t="s">
        <v>2</v>
      </c>
      <c r="B50" s="33">
        <f>Linka!G32</f>
        <v>-603</v>
      </c>
      <c r="C50" s="20">
        <v>389</v>
      </c>
      <c r="D50" s="20">
        <v>0</v>
      </c>
      <c r="E50" s="20">
        <v>0</v>
      </c>
      <c r="F50" s="20">
        <v>120</v>
      </c>
      <c r="G50" s="20">
        <v>0</v>
      </c>
      <c r="H50" s="20">
        <v>94</v>
      </c>
    </row>
    <row r="51" spans="1:8" x14ac:dyDescent="0.3">
      <c r="A51" s="36" t="s">
        <v>3</v>
      </c>
      <c r="B51" s="33">
        <f>Linka!G33</f>
        <v>-369</v>
      </c>
      <c r="C51" s="20">
        <v>275</v>
      </c>
      <c r="D51" s="20">
        <v>0</v>
      </c>
      <c r="E51" s="20">
        <v>0</v>
      </c>
      <c r="F51" s="20">
        <v>34</v>
      </c>
      <c r="G51" s="20">
        <v>0</v>
      </c>
      <c r="H51" s="20">
        <v>60</v>
      </c>
    </row>
    <row r="52" spans="1:8" x14ac:dyDescent="0.3">
      <c r="A52" s="37" t="s">
        <v>32</v>
      </c>
      <c r="B52" s="33">
        <f>Linka!G34</f>
        <v>-66</v>
      </c>
      <c r="C52" s="20">
        <v>0</v>
      </c>
      <c r="D52" s="20">
        <v>0</v>
      </c>
      <c r="E52" s="20">
        <v>0</v>
      </c>
      <c r="F52" s="20">
        <v>36</v>
      </c>
      <c r="G52" s="20">
        <v>0</v>
      </c>
      <c r="H52" s="20">
        <v>30</v>
      </c>
    </row>
    <row r="53" spans="1:8" ht="15" thickBot="1" x14ac:dyDescent="0.35">
      <c r="A53" s="38" t="s">
        <v>4</v>
      </c>
      <c r="B53" s="21">
        <f>Linka!G35</f>
        <v>-49</v>
      </c>
      <c r="C53" s="21">
        <v>0</v>
      </c>
      <c r="D53" s="21">
        <v>0</v>
      </c>
      <c r="E53" s="21">
        <v>0</v>
      </c>
      <c r="F53" s="21">
        <v>20</v>
      </c>
      <c r="G53" s="21">
        <v>29</v>
      </c>
      <c r="H53" s="21">
        <v>0</v>
      </c>
    </row>
    <row r="54" spans="1:8" ht="15" thickBot="1" x14ac:dyDescent="0.35">
      <c r="A54" s="42" t="s">
        <v>42</v>
      </c>
      <c r="B54" s="41">
        <f>SUM(B48:B53)</f>
        <v>-1169</v>
      </c>
      <c r="C54" s="41">
        <f t="shared" ref="C54" si="16">SUM(C48:C53)</f>
        <v>664</v>
      </c>
      <c r="D54" s="41">
        <f t="shared" ref="D54" si="17">SUM(D48:D53)</f>
        <v>35</v>
      </c>
      <c r="E54" s="41">
        <f t="shared" ref="E54" si="18">SUM(E48:E53)</f>
        <v>0</v>
      </c>
      <c r="F54" s="41">
        <f t="shared" ref="F54" si="19">SUM(F48:F53)</f>
        <v>242</v>
      </c>
      <c r="G54" s="41">
        <f t="shared" ref="G54" si="20">SUM(G48:G53)</f>
        <v>44</v>
      </c>
      <c r="H54" s="41">
        <f t="shared" ref="H54" si="21">SUM(H48:H53)</f>
        <v>184</v>
      </c>
    </row>
    <row r="55" spans="1:8" ht="15" thickBot="1" x14ac:dyDescent="0.35">
      <c r="A55" s="42" t="s">
        <v>43</v>
      </c>
      <c r="B55" s="43">
        <v>-1</v>
      </c>
      <c r="C55" s="14">
        <f>C54*$B$55/$B$54</f>
        <v>0.56800684345594521</v>
      </c>
      <c r="D55" s="14">
        <f t="shared" ref="D55:H55" si="22">D54*$B$55/$B$54</f>
        <v>2.9940119760479042E-2</v>
      </c>
      <c r="E55" s="14">
        <f t="shared" si="22"/>
        <v>0</v>
      </c>
      <c r="F55" s="14">
        <f t="shared" si="22"/>
        <v>0.20701454234388367</v>
      </c>
      <c r="G55" s="14">
        <f t="shared" si="22"/>
        <v>3.7639007698887936E-2</v>
      </c>
      <c r="H55" s="14">
        <f t="shared" si="22"/>
        <v>0.15739948674080412</v>
      </c>
    </row>
    <row r="60" spans="1:8" ht="15" thickBot="1" x14ac:dyDescent="0.35"/>
    <row r="61" spans="1:8" ht="16.2" thickBot="1" x14ac:dyDescent="0.35">
      <c r="A61" s="75" t="s">
        <v>19</v>
      </c>
      <c r="B61" s="78"/>
      <c r="C61" s="78"/>
      <c r="D61" s="78"/>
      <c r="E61" s="78"/>
      <c r="F61" s="78"/>
      <c r="G61" s="78"/>
      <c r="H61" s="80"/>
    </row>
    <row r="62" spans="1:8" ht="15" thickBot="1" x14ac:dyDescent="0.35">
      <c r="A62" s="44" t="s">
        <v>5</v>
      </c>
      <c r="B62" s="40" t="s">
        <v>20</v>
      </c>
      <c r="C62" s="40" t="s">
        <v>36</v>
      </c>
      <c r="D62" s="40" t="s">
        <v>40</v>
      </c>
      <c r="E62" s="40" t="s">
        <v>39</v>
      </c>
      <c r="F62" s="40" t="s">
        <v>41</v>
      </c>
      <c r="G62" s="40" t="s">
        <v>37</v>
      </c>
      <c r="H62" s="40" t="s">
        <v>51</v>
      </c>
    </row>
    <row r="63" spans="1:8" x14ac:dyDescent="0.3">
      <c r="A63" s="39" t="s">
        <v>0</v>
      </c>
      <c r="B63" s="33">
        <f>Linka!G39</f>
        <v>-26</v>
      </c>
      <c r="C63" s="33">
        <v>16</v>
      </c>
      <c r="D63" s="33">
        <v>0</v>
      </c>
      <c r="E63" s="33">
        <v>0</v>
      </c>
      <c r="F63" s="33">
        <v>0</v>
      </c>
      <c r="G63" s="33">
        <v>10</v>
      </c>
      <c r="H63" s="33">
        <v>0</v>
      </c>
    </row>
    <row r="64" spans="1:8" x14ac:dyDescent="0.3">
      <c r="A64" s="36" t="s">
        <v>1</v>
      </c>
      <c r="B64" s="33">
        <f>Linka!G40</f>
        <v>-46</v>
      </c>
      <c r="C64" s="20">
        <v>0</v>
      </c>
      <c r="D64" s="20">
        <v>0</v>
      </c>
      <c r="E64" s="20">
        <v>0</v>
      </c>
      <c r="F64" s="20">
        <v>10</v>
      </c>
      <c r="G64" s="20">
        <v>0</v>
      </c>
      <c r="H64" s="20">
        <v>36</v>
      </c>
    </row>
    <row r="65" spans="1:8" x14ac:dyDescent="0.3">
      <c r="A65" s="36" t="s">
        <v>2</v>
      </c>
      <c r="B65" s="33">
        <f>Linka!G41</f>
        <v>-141</v>
      </c>
      <c r="C65" s="20">
        <v>60</v>
      </c>
      <c r="D65" s="20">
        <v>0</v>
      </c>
      <c r="E65" s="20">
        <v>0</v>
      </c>
      <c r="F65" s="20">
        <v>81</v>
      </c>
      <c r="G65" s="20">
        <v>0</v>
      </c>
      <c r="H65" s="20">
        <v>0</v>
      </c>
    </row>
    <row r="66" spans="1:8" x14ac:dyDescent="0.3">
      <c r="A66" s="36" t="s">
        <v>3</v>
      </c>
      <c r="B66" s="33">
        <f>Linka!G42</f>
        <v>-98</v>
      </c>
      <c r="C66" s="20">
        <v>0</v>
      </c>
      <c r="D66" s="20">
        <v>20</v>
      </c>
      <c r="E66" s="20">
        <v>0</v>
      </c>
      <c r="F66" s="20">
        <v>0</v>
      </c>
      <c r="G66" s="20">
        <v>78</v>
      </c>
      <c r="H66" s="20">
        <v>0</v>
      </c>
    </row>
    <row r="67" spans="1:8" x14ac:dyDescent="0.3">
      <c r="A67" s="37" t="s">
        <v>32</v>
      </c>
      <c r="B67" s="33">
        <f>Linka!G43</f>
        <v>-102</v>
      </c>
      <c r="C67" s="20">
        <v>30</v>
      </c>
      <c r="D67" s="20">
        <v>30</v>
      </c>
      <c r="E67" s="20">
        <v>0</v>
      </c>
      <c r="F67" s="20">
        <v>42</v>
      </c>
      <c r="G67" s="20">
        <v>0</v>
      </c>
      <c r="H67" s="20">
        <v>0</v>
      </c>
    </row>
    <row r="68" spans="1:8" ht="15" thickBot="1" x14ac:dyDescent="0.35">
      <c r="A68" s="38" t="s">
        <v>4</v>
      </c>
      <c r="B68" s="21">
        <f>Linka!G44</f>
        <v>-86</v>
      </c>
      <c r="C68" s="21">
        <v>0</v>
      </c>
      <c r="D68" s="21">
        <v>40</v>
      </c>
      <c r="E68" s="21">
        <v>46</v>
      </c>
      <c r="F68" s="21">
        <v>0</v>
      </c>
      <c r="G68" s="21">
        <v>0</v>
      </c>
      <c r="H68" s="21">
        <v>0</v>
      </c>
    </row>
    <row r="69" spans="1:8" ht="15" thickBot="1" x14ac:dyDescent="0.35">
      <c r="A69" s="42" t="s">
        <v>42</v>
      </c>
      <c r="B69" s="41">
        <f>SUM(B63:B68)</f>
        <v>-499</v>
      </c>
      <c r="C69" s="41">
        <f t="shared" ref="C69" si="23">SUM(C63:C68)</f>
        <v>106</v>
      </c>
      <c r="D69" s="41">
        <f t="shared" ref="D69" si="24">SUM(D63:D68)</f>
        <v>90</v>
      </c>
      <c r="E69" s="41">
        <f t="shared" ref="E69" si="25">SUM(E63:E68)</f>
        <v>46</v>
      </c>
      <c r="F69" s="41">
        <f t="shared" ref="F69" si="26">SUM(F63:F68)</f>
        <v>133</v>
      </c>
      <c r="G69" s="41">
        <f t="shared" ref="G69" si="27">SUM(G63:G68)</f>
        <v>88</v>
      </c>
      <c r="H69" s="41">
        <f t="shared" ref="H69" si="28">SUM(H63:H68)</f>
        <v>36</v>
      </c>
    </row>
    <row r="70" spans="1:8" ht="15" thickBot="1" x14ac:dyDescent="0.35">
      <c r="A70" s="42" t="s">
        <v>43</v>
      </c>
      <c r="B70" s="43">
        <v>-1</v>
      </c>
      <c r="C70" s="14">
        <f>C69*$B$70/$B$69</f>
        <v>0.21242484969939879</v>
      </c>
      <c r="D70" s="14">
        <f t="shared" ref="D70:H70" si="29">D69*$B$70/$B$69</f>
        <v>0.18036072144288579</v>
      </c>
      <c r="E70" s="14">
        <f t="shared" si="29"/>
        <v>9.2184368737474945E-2</v>
      </c>
      <c r="F70" s="14">
        <f t="shared" si="29"/>
        <v>0.26653306613226452</v>
      </c>
      <c r="G70" s="14">
        <f t="shared" si="29"/>
        <v>0.17635270541082165</v>
      </c>
      <c r="H70" s="14">
        <f t="shared" si="29"/>
        <v>7.2144288577154311E-2</v>
      </c>
    </row>
  </sheetData>
  <mergeCells count="5">
    <mergeCell ref="A1:H1"/>
    <mergeCell ref="A16:H16"/>
    <mergeCell ref="A31:H31"/>
    <mergeCell ref="A46:H46"/>
    <mergeCell ref="A61:H6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Stanovení normy</vt:lpstr>
      <vt:lpstr>Linka</vt:lpstr>
      <vt:lpstr>Grafy - prostojů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Landa</dc:creator>
  <cp:lastModifiedBy>jindrich.landa</cp:lastModifiedBy>
  <dcterms:created xsi:type="dcterms:W3CDTF">2015-06-05T18:19:34Z</dcterms:created>
  <dcterms:modified xsi:type="dcterms:W3CDTF">2020-11-24T00:28:19Z</dcterms:modified>
</cp:coreProperties>
</file>