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45" windowWidth="12015" windowHeight="12465" activeTab="1"/>
  </bookViews>
  <sheets>
    <sheet name="oborové rozložení báze LJSEX" sheetId="3" r:id="rId1"/>
    <sheet name="báze indexu LJSEX 2003 - 2010" sheetId="2" r:id="rId2"/>
  </sheet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T15" i="3"/>
  <c r="S15"/>
  <c r="R15"/>
  <c r="Q15"/>
  <c r="P15"/>
  <c r="O15"/>
  <c r="N15"/>
  <c r="M15"/>
  <c r="L15"/>
  <c r="K15"/>
  <c r="J15"/>
  <c r="I15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<sst xmlns="http://schemas.openxmlformats.org/spreadsheetml/2006/main" count="294" uniqueCount="64">
  <si>
    <t>rok</t>
  </si>
  <si>
    <t>název</t>
  </si>
  <si>
    <t>podíl na bázi</t>
  </si>
  <si>
    <t>obor</t>
  </si>
  <si>
    <t>Chemický</t>
  </si>
  <si>
    <t>Služby</t>
  </si>
  <si>
    <t>Energetika</t>
  </si>
  <si>
    <t>Farmaceutický</t>
  </si>
  <si>
    <t>Strojírenství</t>
  </si>
  <si>
    <t>Obchod</t>
  </si>
  <si>
    <t>Telekomunikace</t>
  </si>
  <si>
    <t>Peněžnictví</t>
  </si>
  <si>
    <t>Elektrotechnika</t>
  </si>
  <si>
    <t>Stavebnictví</t>
  </si>
  <si>
    <t>PETROL</t>
  </si>
  <si>
    <t>KRKA</t>
  </si>
  <si>
    <t>MERCATOR</t>
  </si>
  <si>
    <t>TELECOM SLOVENIJE</t>
  </si>
  <si>
    <t>ZAVAROVALNICA TRIGLAV</t>
  </si>
  <si>
    <t>SAVA</t>
  </si>
  <si>
    <t>NOVA KBM</t>
  </si>
  <si>
    <t>ABANKA</t>
  </si>
  <si>
    <t>GORENJE</t>
  </si>
  <si>
    <t>PIVOVARNA LAŠKO</t>
  </si>
  <si>
    <t>LUKA KOPER</t>
  </si>
  <si>
    <t>POZAVAROVALNICA SAVA</t>
  </si>
  <si>
    <t>HELIOS</t>
  </si>
  <si>
    <t>AERODROM</t>
  </si>
  <si>
    <t>INTEREUROPA</t>
  </si>
  <si>
    <t>Potravinářský</t>
  </si>
  <si>
    <t>Gumárenský</t>
  </si>
  <si>
    <t>Výroba nápojů a tabáku</t>
  </si>
  <si>
    <t>Logistika</t>
  </si>
  <si>
    <t>KD GROUP</t>
  </si>
  <si>
    <t>NFD HOLDING</t>
  </si>
  <si>
    <t>TERME ČATEŽ</t>
  </si>
  <si>
    <t>KD</t>
  </si>
  <si>
    <t>AKTIVA NALOŽBE</t>
  </si>
  <si>
    <t>SALUS</t>
  </si>
  <si>
    <t>CINKARNA CELJE</t>
  </si>
  <si>
    <t>INSTRABENZ</t>
  </si>
  <si>
    <t>MAKSIMA INVEST</t>
  </si>
  <si>
    <t>ŽITO</t>
  </si>
  <si>
    <t>ETOL</t>
  </si>
  <si>
    <t>NAMA</t>
  </si>
  <si>
    <t>Cestovní ruch</t>
  </si>
  <si>
    <t>Hutnictví</t>
  </si>
  <si>
    <t>OSTATNÍ</t>
  </si>
  <si>
    <t>Ostatní</t>
  </si>
  <si>
    <t>ISTRABENZ</t>
  </si>
  <si>
    <t>LESNINA</t>
  </si>
  <si>
    <t>Výroba nábytku</t>
  </si>
  <si>
    <t>MERKUR</t>
  </si>
  <si>
    <t>JUTEKS</t>
  </si>
  <si>
    <t>DELO</t>
  </si>
  <si>
    <t>KOLINSKA</t>
  </si>
  <si>
    <t>DROGA</t>
  </si>
  <si>
    <t>TERME 3000</t>
  </si>
  <si>
    <t>KOMPAS MTS</t>
  </si>
  <si>
    <t>Popisky řádků</t>
  </si>
  <si>
    <t>Celkový součet</t>
  </si>
  <si>
    <t>Součet z podíl na bázi</t>
  </si>
  <si>
    <t>Popisky sloupců</t>
  </si>
  <si>
    <t>průměr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</si>
</sst>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10" fontId="0" fillId="0" borderId="0" xfId="0" applyNumberFormat="1"/>
    <xf numFmtId="0" fontId="1" fillId="0" borderId="0" xfId="1"/>
    <xf numFmtId="10" fontId="1" fillId="0" borderId="0" xfId="1" applyNumberFormat="1"/>
    <xf numFmtId="0" fontId="1" fillId="0" borderId="0" xfId="1" applyFont="1"/>
    <xf numFmtId="0" fontId="1" fillId="0" borderId="0" xfId="2" applyFont="1"/>
    <xf numFmtId="10" fontId="1" fillId="0" borderId="0" xfId="2" applyNumberFormat="1" applyFont="1"/>
    <xf numFmtId="0" fontId="1" fillId="0" borderId="0" xfId="2"/>
    <xf numFmtId="0" fontId="1" fillId="0" borderId="0" xfId="2" applyFont="1" applyBorder="1"/>
    <xf numFmtId="10" fontId="1" fillId="0" borderId="0" xfId="2" applyNumberFormat="1" applyFont="1" applyBorder="1"/>
    <xf numFmtId="14" fontId="1" fillId="0" borderId="0" xfId="1" applyNumberFormat="1" applyFont="1"/>
    <xf numFmtId="0" fontId="1" fillId="0" borderId="0" xfId="1" applyFont="1" applyBorder="1"/>
    <xf numFmtId="10" fontId="1" fillId="0" borderId="0" xfId="1" applyNumberFormat="1" applyFont="1" applyBorder="1"/>
    <xf numFmtId="10" fontId="1" fillId="0" borderId="0" xfId="1" applyNumberFormat="1" applyFont="1"/>
    <xf numFmtId="14" fontId="1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4">
    <cellStyle name="normální" xfId="0" builtinId="0"/>
    <cellStyle name="normální 2" xfId="2"/>
    <cellStyle name="normální 2 2" xfId="3"/>
    <cellStyle name="normální_px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ure" refreshedDate="40484.245304976852" createdVersion="3" refreshedVersion="3" minRefreshableVersion="3" recordCount="133">
  <cacheSource type="worksheet">
    <worksheetSource ref="A1:D134" sheet="báze indexu LJSEX 2003 - 2010"/>
  </cacheSource>
  <cacheFields count="4">
    <cacheField name="rok" numFmtId="0">
      <sharedItems containsSemiMixedTypes="0" containsDate="1" containsString="0" containsMixedTypes="1" minDate="1900-01-03T06:40:04" maxDate="2010-09-21T00:00:00" count="8">
        <n v="2003"/>
        <n v="2004"/>
        <n v="2005"/>
        <n v="2006"/>
        <n v="2007"/>
        <n v="2008"/>
        <n v="2009"/>
        <d v="2010-09-20T00:00:00"/>
      </sharedItems>
    </cacheField>
    <cacheField name="název" numFmtId="0">
      <sharedItems/>
    </cacheField>
    <cacheField name="podíl na bázi" numFmtId="10">
      <sharedItems containsSemiMixedTypes="0" containsString="0" containsNumber="1" minValue="5.0000000000000001E-3" maxValue="0.1605"/>
    </cacheField>
    <cacheField name="obor" numFmtId="0">
      <sharedItems count="18">
        <s v="Farmaceutický"/>
        <s v="Chemický"/>
        <s v="Potravinářský"/>
        <s v="Výroba nápojů a tabáku"/>
        <s v="Peněžnictví"/>
        <s v="Elektrotechnika"/>
        <s v="Gumárenský"/>
        <s v="Logistika"/>
        <s v="Energetika"/>
        <s v="Cestovní ruch"/>
        <s v="Stavebnictví"/>
        <s v="Telekomunikace"/>
        <s v="Služby"/>
        <s v="Výroba nábytku"/>
        <s v="Strojírenství"/>
        <s v="Hutnictví"/>
        <s v="Obchod"/>
        <s v="Ostatní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s v="KRKA"/>
    <n v="0.1"/>
    <x v="0"/>
  </r>
  <r>
    <x v="0"/>
    <s v="PETROL"/>
    <n v="0.1"/>
    <x v="1"/>
  </r>
  <r>
    <x v="0"/>
    <s v="MERCATOR"/>
    <n v="0.1"/>
    <x v="2"/>
  </r>
  <r>
    <x v="0"/>
    <s v="PIVOVARNA LAŠKO"/>
    <n v="0.1"/>
    <x v="3"/>
  </r>
  <r>
    <x v="0"/>
    <s v="INTEREUROPA"/>
    <n v="9.9900000000000003E-2"/>
    <x v="4"/>
  </r>
  <r>
    <x v="0"/>
    <s v="GORENJE"/>
    <n v="8.9200000000000002E-2"/>
    <x v="5"/>
  </r>
  <r>
    <x v="0"/>
    <s v="SAVA"/>
    <n v="8.5400000000000004E-2"/>
    <x v="6"/>
  </r>
  <r>
    <x v="0"/>
    <s v="MERKUR"/>
    <n v="6.8099999999999994E-2"/>
    <x v="5"/>
  </r>
  <r>
    <x v="0"/>
    <s v="LUKA KOPER"/>
    <n v="6.4199999999999993E-2"/>
    <x v="7"/>
  </r>
  <r>
    <x v="0"/>
    <s v="ISTRABENZ"/>
    <n v="5.9799999999999999E-2"/>
    <x v="8"/>
  </r>
  <r>
    <x v="0"/>
    <s v="DROGA"/>
    <n v="4.5100000000000001E-2"/>
    <x v="2"/>
  </r>
  <r>
    <x v="0"/>
    <s v="KOLINSKA"/>
    <n v="3.9699999999999999E-2"/>
    <x v="2"/>
  </r>
  <r>
    <x v="0"/>
    <s v="ŽITO"/>
    <n v="2.6499999999999999E-2"/>
    <x v="2"/>
  </r>
  <r>
    <x v="0"/>
    <s v="TERME 3000"/>
    <n v="1.46E-2"/>
    <x v="9"/>
  </r>
  <r>
    <x v="0"/>
    <s v="KOMPAS MTS"/>
    <n v="7.6E-3"/>
    <x v="9"/>
  </r>
  <r>
    <x v="1"/>
    <s v="KRKA"/>
    <n v="0.1"/>
    <x v="0"/>
  </r>
  <r>
    <x v="1"/>
    <s v="PETROL"/>
    <n v="0.1"/>
    <x v="1"/>
  </r>
  <r>
    <x v="1"/>
    <s v="MERCATOR"/>
    <n v="0.1"/>
    <x v="2"/>
  </r>
  <r>
    <x v="1"/>
    <s v="PIVOVARNA LAŠKO"/>
    <n v="0.1"/>
    <x v="3"/>
  </r>
  <r>
    <x v="1"/>
    <s v="GORENJE"/>
    <n v="9.9000000000000005E-2"/>
    <x v="5"/>
  </r>
  <r>
    <x v="1"/>
    <s v="SAVA"/>
    <n v="8.8800000000000004E-2"/>
    <x v="6"/>
  </r>
  <r>
    <x v="1"/>
    <s v="INTEREUROPA"/>
    <n v="7.9200000000000007E-2"/>
    <x v="4"/>
  </r>
  <r>
    <x v="1"/>
    <s v="LUKA KOPER"/>
    <n v="7.6600000000000001E-2"/>
    <x v="7"/>
  </r>
  <r>
    <x v="1"/>
    <s v="MERKUR"/>
    <n v="6.1100000000000002E-2"/>
    <x v="5"/>
  </r>
  <r>
    <x v="1"/>
    <s v="ISTRABENZ"/>
    <n v="5.1299999999999998E-2"/>
    <x v="8"/>
  </r>
  <r>
    <x v="1"/>
    <s v="KOLINSKA"/>
    <n v="3.5499999999999997E-2"/>
    <x v="2"/>
  </r>
  <r>
    <x v="1"/>
    <s v="DROGA"/>
    <n v="3.4599999999999999E-2"/>
    <x v="2"/>
  </r>
  <r>
    <x v="1"/>
    <s v="DELO"/>
    <n v="2.6599999999999999E-2"/>
    <x v="10"/>
  </r>
  <r>
    <x v="1"/>
    <s v="TERME ČATEŽ"/>
    <n v="2.5899999999999999E-2"/>
    <x v="9"/>
  </r>
  <r>
    <x v="1"/>
    <s v="ŽITO"/>
    <n v="2.1399999999999999E-2"/>
    <x v="2"/>
  </r>
  <r>
    <x v="2"/>
    <s v="KRKA"/>
    <n v="0.1"/>
    <x v="0"/>
  </r>
  <r>
    <x v="2"/>
    <s v="PETROL"/>
    <n v="0.1"/>
    <x v="1"/>
  </r>
  <r>
    <x v="2"/>
    <s v="MERCATOR"/>
    <n v="0.1"/>
    <x v="2"/>
  </r>
  <r>
    <x v="2"/>
    <s v="SAVA"/>
    <n v="0.1"/>
    <x v="6"/>
  </r>
  <r>
    <x v="2"/>
    <s v="PIVOVARNA LAŠKO"/>
    <n v="9.9900000000000003E-2"/>
    <x v="3"/>
  </r>
  <r>
    <x v="2"/>
    <s v="GORENJE"/>
    <n v="9.7299999999999998E-2"/>
    <x v="5"/>
  </r>
  <r>
    <x v="2"/>
    <s v="LUKA KOPER"/>
    <n v="7.0599999999999996E-2"/>
    <x v="7"/>
  </r>
  <r>
    <x v="2"/>
    <s v="ISTRABENZ"/>
    <n v="6.8400000000000002E-2"/>
    <x v="8"/>
  </r>
  <r>
    <x v="2"/>
    <s v="INTEREUROPA"/>
    <n v="6.6799999999999998E-2"/>
    <x v="4"/>
  </r>
  <r>
    <x v="2"/>
    <s v="MERKUR"/>
    <n v="6.6699999999999995E-2"/>
    <x v="5"/>
  </r>
  <r>
    <x v="2"/>
    <s v="AERODROM"/>
    <n v="4.1500000000000002E-2"/>
    <x v="7"/>
  </r>
  <r>
    <x v="2"/>
    <s v="TERME ČATEŽ"/>
    <n v="2.53E-2"/>
    <x v="9"/>
  </r>
  <r>
    <x v="2"/>
    <s v="ETOL"/>
    <n v="2.4299999999999999E-2"/>
    <x v="2"/>
  </r>
  <r>
    <x v="2"/>
    <s v="DELO"/>
    <n v="2.1499999999999998E-2"/>
    <x v="10"/>
  </r>
  <r>
    <x v="2"/>
    <s v="ŽITO"/>
    <n v="1.78E-2"/>
    <x v="2"/>
  </r>
  <r>
    <x v="3"/>
    <s v="KRKA"/>
    <n v="0.15"/>
    <x v="0"/>
  </r>
  <r>
    <x v="3"/>
    <s v="PETROL"/>
    <n v="0.15"/>
    <x v="1"/>
  </r>
  <r>
    <x v="3"/>
    <s v="TELECOM SLOVENIJE"/>
    <n v="0.15"/>
    <x v="11"/>
  </r>
  <r>
    <x v="3"/>
    <s v="MERCATOR"/>
    <n v="9.2499999999999999E-2"/>
    <x v="2"/>
  </r>
  <r>
    <x v="3"/>
    <s v="PIVOVARNA LAŠKO"/>
    <n v="7.2400000000000006E-2"/>
    <x v="3"/>
  </r>
  <r>
    <x v="3"/>
    <s v="GORENJE"/>
    <n v="7.17E-2"/>
    <x v="5"/>
  </r>
  <r>
    <x v="3"/>
    <s v="SAVA"/>
    <n v="6.5299999999999997E-2"/>
    <x v="6"/>
  </r>
  <r>
    <x v="3"/>
    <s v="LUKA KOPER"/>
    <n v="6.0600000000000001E-2"/>
    <x v="7"/>
  </r>
  <r>
    <x v="3"/>
    <s v="INTEREUROPA"/>
    <n v="4.8399999999999999E-2"/>
    <x v="4"/>
  </r>
  <r>
    <x v="3"/>
    <s v="ISTRABENZ"/>
    <n v="4.0300000000000002E-2"/>
    <x v="8"/>
  </r>
  <r>
    <x v="3"/>
    <s v="MERKUR"/>
    <n v="2.98E-2"/>
    <x v="5"/>
  </r>
  <r>
    <x v="3"/>
    <s v="HELIOS"/>
    <n v="2.9399999999999999E-2"/>
    <x v="12"/>
  </r>
  <r>
    <x v="3"/>
    <s v="AERODROM"/>
    <n v="1.6E-2"/>
    <x v="7"/>
  </r>
  <r>
    <x v="3"/>
    <s v="JUTEKS"/>
    <n v="1.43E-2"/>
    <x v="13"/>
  </r>
  <r>
    <x v="3"/>
    <s v="TERME ČATEŽ"/>
    <n v="9.4999999999999998E-3"/>
    <x v="9"/>
  </r>
  <r>
    <x v="4"/>
    <s v="KRKA"/>
    <n v="0.15"/>
    <x v="0"/>
  </r>
  <r>
    <x v="4"/>
    <s v="PETROL"/>
    <n v="0.15"/>
    <x v="1"/>
  </r>
  <r>
    <x v="4"/>
    <s v="TELECOM SLOVENIJE"/>
    <n v="0.14849999999999999"/>
    <x v="11"/>
  </r>
  <r>
    <x v="4"/>
    <s v="MERCATOR"/>
    <n v="9.6600000000000005E-2"/>
    <x v="2"/>
  </r>
  <r>
    <x v="4"/>
    <s v="SAVA"/>
    <n v="8.8700000000000001E-2"/>
    <x v="6"/>
  </r>
  <r>
    <x v="4"/>
    <s v="GORENJE"/>
    <n v="7.6200000000000004E-2"/>
    <x v="5"/>
  </r>
  <r>
    <x v="4"/>
    <s v="LUKA KOPER"/>
    <n v="7.5899999999999995E-2"/>
    <x v="7"/>
  </r>
  <r>
    <x v="4"/>
    <s v="PIVOVARNA LAŠKO"/>
    <n v="6.3700000000000007E-2"/>
    <x v="3"/>
  </r>
  <r>
    <x v="4"/>
    <s v="INTEREUROPA"/>
    <n v="3.7499999999999999E-2"/>
    <x v="4"/>
  </r>
  <r>
    <x v="4"/>
    <s v="ISTRABENZ"/>
    <n v="3.04E-2"/>
    <x v="8"/>
  </r>
  <r>
    <x v="4"/>
    <s v="HELIOS"/>
    <n v="2.9700000000000001E-2"/>
    <x v="12"/>
  </r>
  <r>
    <x v="4"/>
    <s v="AERODROM"/>
    <n v="1.77E-2"/>
    <x v="7"/>
  </r>
  <r>
    <x v="4"/>
    <s v="ŽITO"/>
    <n v="1.23E-2"/>
    <x v="2"/>
  </r>
  <r>
    <x v="4"/>
    <s v="LESNINA"/>
    <n v="1.18E-2"/>
    <x v="13"/>
  </r>
  <r>
    <x v="4"/>
    <s v="JUTEKS"/>
    <n v="1.0999999999999999E-2"/>
    <x v="13"/>
  </r>
  <r>
    <x v="5"/>
    <s v="KRKA"/>
    <n v="0.1605"/>
    <x v="0"/>
  </r>
  <r>
    <x v="5"/>
    <s v="PETROL"/>
    <n v="0.13780000000000001"/>
    <x v="1"/>
  </r>
  <r>
    <x v="5"/>
    <s v="SAVA"/>
    <n v="0.1201"/>
    <x v="6"/>
  </r>
  <r>
    <x v="5"/>
    <s v="MERCATOR"/>
    <n v="0.11119999999999999"/>
    <x v="2"/>
  </r>
  <r>
    <x v="5"/>
    <s v="TELECOM SLOVENIJE"/>
    <n v="9.8900000000000002E-2"/>
    <x v="11"/>
  </r>
  <r>
    <x v="5"/>
    <s v="NOVA KBM"/>
    <n v="6.08E-2"/>
    <x v="4"/>
  </r>
  <r>
    <x v="5"/>
    <s v="ZAVAROVALNICA TRIGLAV"/>
    <n v="5.9900000000000002E-2"/>
    <x v="14"/>
  </r>
  <r>
    <x v="5"/>
    <s v="PIVOVARNA LAŠKO"/>
    <n v="5.9499999999999997E-2"/>
    <x v="3"/>
  </r>
  <r>
    <x v="5"/>
    <s v="GORENJE"/>
    <n v="4.5699999999999998E-2"/>
    <x v="5"/>
  </r>
  <r>
    <x v="5"/>
    <s v="LUKA KOPER"/>
    <n v="4.0099999999999997E-2"/>
    <x v="7"/>
  </r>
  <r>
    <x v="5"/>
    <s v="POZAVAROVALNICA SAVA"/>
    <n v="3.4599999999999999E-2"/>
    <x v="4"/>
  </r>
  <r>
    <x v="5"/>
    <s v="HELIOS"/>
    <n v="2.81E-2"/>
    <x v="12"/>
  </r>
  <r>
    <x v="5"/>
    <s v="INTEREUROPA"/>
    <n v="1.7500000000000002E-2"/>
    <x v="4"/>
  </r>
  <r>
    <x v="5"/>
    <s v="ISTRABENZ"/>
    <n v="1.2800000000000001E-2"/>
    <x v="8"/>
  </r>
  <r>
    <x v="5"/>
    <s v="AERODROM"/>
    <n v="1.2500000000000001E-2"/>
    <x v="7"/>
  </r>
  <r>
    <x v="6"/>
    <s v="PETROL"/>
    <n v="0.14810000000000001"/>
    <x v="1"/>
  </r>
  <r>
    <x v="6"/>
    <s v="KRKA"/>
    <n v="0.15"/>
    <x v="0"/>
  </r>
  <r>
    <x v="6"/>
    <s v="MERCATOR"/>
    <n v="0.1293"/>
    <x v="2"/>
  </r>
  <r>
    <x v="6"/>
    <s v="TELECOM SLOVENIJE"/>
    <n v="0.1115"/>
    <x v="11"/>
  </r>
  <r>
    <x v="6"/>
    <s v="ZAVAROVALNICA TRIGLAV"/>
    <n v="7.0999999999999994E-2"/>
    <x v="14"/>
  </r>
  <r>
    <x v="6"/>
    <s v="SAVA"/>
    <n v="9.2899999999999996E-2"/>
    <x v="6"/>
  </r>
  <r>
    <x v="6"/>
    <s v="NOVA KBM"/>
    <n v="5.7599999999999998E-2"/>
    <x v="4"/>
  </r>
  <r>
    <x v="6"/>
    <s v="ABANKA"/>
    <n v="4.5400000000000003E-2"/>
    <x v="4"/>
  </r>
  <r>
    <x v="6"/>
    <s v="GORENJE"/>
    <n v="3.4500000000000003E-2"/>
    <x v="5"/>
  </r>
  <r>
    <x v="6"/>
    <s v="PIVOVARNA LAŠKO"/>
    <n v="4.8000000000000001E-2"/>
    <x v="3"/>
  </r>
  <r>
    <x v="6"/>
    <s v="LUKA KOPER"/>
    <n v="3.6200000000000003E-2"/>
    <x v="7"/>
  </r>
  <r>
    <x v="6"/>
    <s v="POZAVAROVALNICA SAVA"/>
    <n v="3.3700000000000001E-2"/>
    <x v="4"/>
  </r>
  <r>
    <x v="6"/>
    <s v="HELIOS"/>
    <n v="1.7299999999999999E-2"/>
    <x v="12"/>
  </r>
  <r>
    <x v="6"/>
    <s v="AERODROM"/>
    <n v="1.3100000000000001E-2"/>
    <x v="0"/>
  </r>
  <r>
    <x v="6"/>
    <s v="INTEREUROPA"/>
    <n v="1.14E-2"/>
    <x v="4"/>
  </r>
  <r>
    <x v="7"/>
    <s v="TELECOM SLOVENIJE"/>
    <n v="9.9599999999999994E-2"/>
    <x v="11"/>
  </r>
  <r>
    <x v="7"/>
    <s v="KRKA"/>
    <n v="9.9000000000000005E-2"/>
    <x v="0"/>
  </r>
  <r>
    <x v="7"/>
    <s v="MERCATOR"/>
    <n v="9.8699999999999996E-2"/>
    <x v="2"/>
  </r>
  <r>
    <x v="7"/>
    <s v="PETROL"/>
    <n v="9.6199999999999994E-2"/>
    <x v="1"/>
  </r>
  <r>
    <x v="7"/>
    <s v="ZAVAROVALNICA TRIGLAV"/>
    <n v="7.85E-2"/>
    <x v="14"/>
  </r>
  <r>
    <x v="7"/>
    <s v="SAVA"/>
    <n v="6.3700000000000007E-2"/>
    <x v="6"/>
  </r>
  <r>
    <x v="7"/>
    <s v="ABANKA"/>
    <n v="5.8200000000000002E-2"/>
    <x v="4"/>
  </r>
  <r>
    <x v="7"/>
    <s v="NOVA KBM"/>
    <n v="5.28E-2"/>
    <x v="4"/>
  </r>
  <r>
    <x v="7"/>
    <s v="LUKA KOPER"/>
    <n v="4.2900000000000001E-2"/>
    <x v="7"/>
  </r>
  <r>
    <x v="7"/>
    <s v="GORENJE"/>
    <n v="3.8699999999999998E-2"/>
    <x v="5"/>
  </r>
  <r>
    <x v="7"/>
    <s v="PIVOVARNA LAŠKO"/>
    <n v="2.58E-2"/>
    <x v="3"/>
  </r>
  <r>
    <x v="7"/>
    <s v="KD GROUP"/>
    <n v="2.3699999999999999E-2"/>
    <x v="4"/>
  </r>
  <r>
    <x v="7"/>
    <s v="NFD HOLDING"/>
    <n v="1.84E-2"/>
    <x v="4"/>
  </r>
  <r>
    <x v="7"/>
    <s v="HELIOS"/>
    <n v="1.8200000000000001E-2"/>
    <x v="14"/>
  </r>
  <r>
    <x v="7"/>
    <s v="TERME ČATEŽ"/>
    <n v="1.72E-2"/>
    <x v="9"/>
  </r>
  <r>
    <x v="7"/>
    <s v="KD"/>
    <n v="1.72E-2"/>
    <x v="4"/>
  </r>
  <r>
    <x v="7"/>
    <s v="POZAVAROVALNICA SAVA"/>
    <n v="1.49E-2"/>
    <x v="4"/>
  </r>
  <r>
    <x v="7"/>
    <s v="AKTIVA NALOŽBE"/>
    <n v="1.3299999999999999E-2"/>
    <x v="4"/>
  </r>
  <r>
    <x v="7"/>
    <s v="SALUS"/>
    <n v="1.14E-2"/>
    <x v="0"/>
  </r>
  <r>
    <x v="7"/>
    <s v="AERODROM"/>
    <n v="9.2999999999999992E-3"/>
    <x v="7"/>
  </r>
  <r>
    <x v="7"/>
    <s v="CINKARNA CELJE"/>
    <n v="7.7999999999999996E-3"/>
    <x v="15"/>
  </r>
  <r>
    <x v="7"/>
    <s v="INSTRABENZ"/>
    <n v="7.1000000000000004E-3"/>
    <x v="8"/>
  </r>
  <r>
    <x v="7"/>
    <s v="MAKSIMA INVEST"/>
    <n v="6.1999999999999998E-3"/>
    <x v="4"/>
  </r>
  <r>
    <x v="7"/>
    <s v="ŽITO"/>
    <n v="5.8999999999999999E-3"/>
    <x v="2"/>
  </r>
  <r>
    <x v="7"/>
    <s v="ETOL"/>
    <n v="5.7999999999999996E-3"/>
    <x v="2"/>
  </r>
  <r>
    <x v="7"/>
    <s v="INTEREUROPA"/>
    <n v="5.7999999999999996E-3"/>
    <x v="7"/>
  </r>
  <r>
    <x v="7"/>
    <s v="NAMA"/>
    <n v="5.0000000000000001E-3"/>
    <x v="16"/>
  </r>
  <r>
    <x v="7"/>
    <s v="OSTATNÍ"/>
    <n v="5.8700000000000002E-2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T13" firstHeaderRow="1" firstDataRow="2" firstDataCol="1"/>
  <pivotFields count="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numFmtId="10" showAll="0"/>
    <pivotField axis="axisCol" showAll="0">
      <items count="19">
        <item x="9"/>
        <item x="5"/>
        <item x="8"/>
        <item x="0"/>
        <item x="6"/>
        <item x="15"/>
        <item x="1"/>
        <item x="7"/>
        <item x="16"/>
        <item x="17"/>
        <item x="4"/>
        <item x="2"/>
        <item x="12"/>
        <item x="10"/>
        <item x="14"/>
        <item x="11"/>
        <item x="13"/>
        <item x="3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3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oučet z podíl na bázi" fld="2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3:T15"/>
  <sheetViews>
    <sheetView topLeftCell="A10" workbookViewId="0">
      <selection activeCell="B32" sqref="B32"/>
    </sheetView>
  </sheetViews>
  <sheetFormatPr defaultRowHeight="12.75"/>
  <cols>
    <col min="1" max="1" width="21.7109375" bestFit="1" customWidth="1"/>
    <col min="2" max="2" width="18" customWidth="1"/>
    <col min="3" max="3" width="15.140625" bestFit="1" customWidth="1"/>
    <col min="4" max="4" width="10.7109375" bestFit="1" customWidth="1"/>
    <col min="5" max="5" width="14.42578125" bestFit="1" customWidth="1"/>
    <col min="6" max="6" width="12.28515625" bestFit="1" customWidth="1"/>
    <col min="7" max="7" width="8.85546875" customWidth="1"/>
    <col min="8" max="8" width="9.85546875" bestFit="1" customWidth="1"/>
    <col min="10" max="10" width="8" customWidth="1"/>
    <col min="11" max="11" width="7.28515625" customWidth="1"/>
    <col min="12" max="12" width="11.5703125" bestFit="1" customWidth="1"/>
    <col min="13" max="13" width="13.42578125" bestFit="1" customWidth="1"/>
    <col min="14" max="14" width="7.140625" customWidth="1"/>
    <col min="15" max="15" width="12.140625" bestFit="1" customWidth="1"/>
    <col min="16" max="16" width="11.85546875" bestFit="1" customWidth="1"/>
    <col min="17" max="17" width="16.140625" bestFit="1" customWidth="1"/>
    <col min="18" max="18" width="15.28515625" bestFit="1" customWidth="1"/>
    <col min="19" max="19" width="23.140625" bestFit="1" customWidth="1"/>
    <col min="20" max="20" width="14.7109375" bestFit="1" customWidth="1"/>
  </cols>
  <sheetData>
    <row r="3" spans="1:20">
      <c r="A3" s="15" t="s">
        <v>61</v>
      </c>
      <c r="B3" s="15" t="s">
        <v>62</v>
      </c>
    </row>
    <row r="4" spans="1:20">
      <c r="A4" s="15" t="s">
        <v>59</v>
      </c>
      <c r="B4" t="s">
        <v>45</v>
      </c>
      <c r="C4" t="s">
        <v>12</v>
      </c>
      <c r="D4" t="s">
        <v>6</v>
      </c>
      <c r="E4" t="s">
        <v>7</v>
      </c>
      <c r="F4" t="s">
        <v>30</v>
      </c>
      <c r="G4" t="s">
        <v>46</v>
      </c>
      <c r="H4" t="s">
        <v>4</v>
      </c>
      <c r="I4" t="s">
        <v>32</v>
      </c>
      <c r="J4" t="s">
        <v>9</v>
      </c>
      <c r="K4" t="s">
        <v>48</v>
      </c>
      <c r="L4" t="s">
        <v>11</v>
      </c>
      <c r="M4" t="s">
        <v>29</v>
      </c>
      <c r="N4" t="s">
        <v>5</v>
      </c>
      <c r="O4" t="s">
        <v>13</v>
      </c>
      <c r="P4" t="s">
        <v>8</v>
      </c>
      <c r="Q4" t="s">
        <v>10</v>
      </c>
      <c r="R4" t="s">
        <v>51</v>
      </c>
      <c r="S4" t="s">
        <v>31</v>
      </c>
      <c r="T4" t="s">
        <v>60</v>
      </c>
    </row>
    <row r="5" spans="1:20">
      <c r="A5" s="16">
        <v>2003</v>
      </c>
      <c r="B5" s="1">
        <v>2.2200000000000001E-2</v>
      </c>
      <c r="C5" s="1">
        <v>0.1573</v>
      </c>
      <c r="D5" s="1">
        <v>5.9799999999999999E-2</v>
      </c>
      <c r="E5" s="1">
        <v>0.1</v>
      </c>
      <c r="F5" s="1">
        <v>8.5400000000000004E-2</v>
      </c>
      <c r="G5" s="1"/>
      <c r="H5" s="1">
        <v>0.1</v>
      </c>
      <c r="I5" s="1">
        <v>6.4199999999999993E-2</v>
      </c>
      <c r="J5" s="1"/>
      <c r="K5" s="1"/>
      <c r="L5" s="1">
        <v>9.9900000000000003E-2</v>
      </c>
      <c r="M5" s="1">
        <v>0.21130000000000002</v>
      </c>
      <c r="N5" s="1"/>
      <c r="O5" s="1"/>
      <c r="P5" s="1"/>
      <c r="Q5" s="1"/>
      <c r="R5" s="1"/>
      <c r="S5" s="1">
        <v>0.1</v>
      </c>
      <c r="T5" s="1">
        <v>1.0001</v>
      </c>
    </row>
    <row r="6" spans="1:20">
      <c r="A6" s="16">
        <v>2004</v>
      </c>
      <c r="B6" s="1">
        <v>2.5899999999999999E-2</v>
      </c>
      <c r="C6" s="1">
        <v>0.16010000000000002</v>
      </c>
      <c r="D6" s="1">
        <v>5.1299999999999998E-2</v>
      </c>
      <c r="E6" s="1">
        <v>0.1</v>
      </c>
      <c r="F6" s="1">
        <v>8.8800000000000004E-2</v>
      </c>
      <c r="G6" s="1"/>
      <c r="H6" s="1">
        <v>0.1</v>
      </c>
      <c r="I6" s="1">
        <v>7.6600000000000001E-2</v>
      </c>
      <c r="J6" s="1"/>
      <c r="K6" s="1"/>
      <c r="L6" s="1">
        <v>7.9200000000000007E-2</v>
      </c>
      <c r="M6" s="1">
        <v>0.1915</v>
      </c>
      <c r="N6" s="1"/>
      <c r="O6" s="1">
        <v>2.6599999999999999E-2</v>
      </c>
      <c r="P6" s="1"/>
      <c r="Q6" s="1"/>
      <c r="R6" s="1"/>
      <c r="S6" s="1">
        <v>0.1</v>
      </c>
      <c r="T6" s="1">
        <v>1</v>
      </c>
    </row>
    <row r="7" spans="1:20">
      <c r="A7" s="16">
        <v>2005</v>
      </c>
      <c r="B7" s="1">
        <v>2.53E-2</v>
      </c>
      <c r="C7" s="1">
        <v>0.16399999999999998</v>
      </c>
      <c r="D7" s="1">
        <v>6.8400000000000002E-2</v>
      </c>
      <c r="E7" s="1">
        <v>0.1</v>
      </c>
      <c r="F7" s="1">
        <v>0.1</v>
      </c>
      <c r="G7" s="1"/>
      <c r="H7" s="1">
        <v>0.1</v>
      </c>
      <c r="I7" s="1">
        <v>0.11210000000000001</v>
      </c>
      <c r="J7" s="1"/>
      <c r="K7" s="1"/>
      <c r="L7" s="1">
        <v>6.6799999999999998E-2</v>
      </c>
      <c r="M7" s="1">
        <v>0.1421</v>
      </c>
      <c r="N7" s="1"/>
      <c r="O7" s="1">
        <v>2.1499999999999998E-2</v>
      </c>
      <c r="P7" s="1"/>
      <c r="Q7" s="1"/>
      <c r="R7" s="1"/>
      <c r="S7" s="1">
        <v>9.9900000000000003E-2</v>
      </c>
      <c r="T7" s="1">
        <v>1.0001</v>
      </c>
    </row>
    <row r="8" spans="1:20">
      <c r="A8" s="16">
        <v>2006</v>
      </c>
      <c r="B8" s="1">
        <v>9.4999999999999998E-3</v>
      </c>
      <c r="C8" s="1">
        <v>0.10150000000000001</v>
      </c>
      <c r="D8" s="1">
        <v>4.0300000000000002E-2</v>
      </c>
      <c r="E8" s="1">
        <v>0.15</v>
      </c>
      <c r="F8" s="1">
        <v>6.5299999999999997E-2</v>
      </c>
      <c r="G8" s="1"/>
      <c r="H8" s="1">
        <v>0.15</v>
      </c>
      <c r="I8" s="1">
        <v>7.6600000000000001E-2</v>
      </c>
      <c r="J8" s="1"/>
      <c r="K8" s="1"/>
      <c r="L8" s="1">
        <v>4.8399999999999999E-2</v>
      </c>
      <c r="M8" s="1">
        <v>9.2499999999999999E-2</v>
      </c>
      <c r="N8" s="1">
        <v>2.9399999999999999E-2</v>
      </c>
      <c r="O8" s="1"/>
      <c r="P8" s="1"/>
      <c r="Q8" s="1">
        <v>0.15</v>
      </c>
      <c r="R8" s="1">
        <v>1.43E-2</v>
      </c>
      <c r="S8" s="1">
        <v>7.2400000000000006E-2</v>
      </c>
      <c r="T8" s="1">
        <v>1.0002</v>
      </c>
    </row>
    <row r="9" spans="1:20">
      <c r="A9" s="16">
        <v>2007</v>
      </c>
      <c r="B9" s="1"/>
      <c r="C9" s="1">
        <v>7.6200000000000004E-2</v>
      </c>
      <c r="D9" s="1">
        <v>3.04E-2</v>
      </c>
      <c r="E9" s="1">
        <v>0.15</v>
      </c>
      <c r="F9" s="1">
        <v>8.8700000000000001E-2</v>
      </c>
      <c r="G9" s="1"/>
      <c r="H9" s="1">
        <v>0.15</v>
      </c>
      <c r="I9" s="1">
        <v>9.3599999999999989E-2</v>
      </c>
      <c r="J9" s="1"/>
      <c r="K9" s="1"/>
      <c r="L9" s="1">
        <v>3.7499999999999999E-2</v>
      </c>
      <c r="M9" s="1">
        <v>0.10890000000000001</v>
      </c>
      <c r="N9" s="1">
        <v>2.9700000000000001E-2</v>
      </c>
      <c r="O9" s="1"/>
      <c r="P9" s="1"/>
      <c r="Q9" s="1">
        <v>0.14849999999999999</v>
      </c>
      <c r="R9" s="1">
        <v>2.2800000000000001E-2</v>
      </c>
      <c r="S9" s="1">
        <v>6.3700000000000007E-2</v>
      </c>
      <c r="T9" s="1">
        <v>0.99999999999999989</v>
      </c>
    </row>
    <row r="10" spans="1:20">
      <c r="A10" s="16">
        <v>2008</v>
      </c>
      <c r="B10" s="1"/>
      <c r="C10" s="1">
        <v>4.5699999999999998E-2</v>
      </c>
      <c r="D10" s="1">
        <v>1.2800000000000001E-2</v>
      </c>
      <c r="E10" s="1">
        <v>0.1605</v>
      </c>
      <c r="F10" s="1">
        <v>0.1201</v>
      </c>
      <c r="G10" s="1"/>
      <c r="H10" s="1">
        <v>0.13780000000000001</v>
      </c>
      <c r="I10" s="1">
        <v>5.2599999999999994E-2</v>
      </c>
      <c r="J10" s="1"/>
      <c r="K10" s="1"/>
      <c r="L10" s="1">
        <v>0.1129</v>
      </c>
      <c r="M10" s="1">
        <v>0.11119999999999999</v>
      </c>
      <c r="N10" s="1">
        <v>2.81E-2</v>
      </c>
      <c r="O10" s="1"/>
      <c r="P10" s="1">
        <v>5.9900000000000002E-2</v>
      </c>
      <c r="Q10" s="1">
        <v>9.8900000000000002E-2</v>
      </c>
      <c r="R10" s="1"/>
      <c r="S10" s="1">
        <v>5.9499999999999997E-2</v>
      </c>
      <c r="T10" s="1">
        <v>0.99999999999999989</v>
      </c>
    </row>
    <row r="11" spans="1:20">
      <c r="A11" s="16">
        <v>2009</v>
      </c>
      <c r="B11" s="1"/>
      <c r="C11" s="1">
        <v>3.4500000000000003E-2</v>
      </c>
      <c r="D11" s="1"/>
      <c r="E11" s="1">
        <v>0.16309999999999999</v>
      </c>
      <c r="F11" s="1">
        <v>9.2899999999999996E-2</v>
      </c>
      <c r="G11" s="1"/>
      <c r="H11" s="1">
        <v>0.14810000000000001</v>
      </c>
      <c r="I11" s="1">
        <v>3.6200000000000003E-2</v>
      </c>
      <c r="J11" s="1"/>
      <c r="K11" s="1"/>
      <c r="L11" s="1">
        <v>0.14810000000000001</v>
      </c>
      <c r="M11" s="1">
        <v>0.1293</v>
      </c>
      <c r="N11" s="1">
        <v>1.7299999999999999E-2</v>
      </c>
      <c r="O11" s="1"/>
      <c r="P11" s="1">
        <v>7.0999999999999994E-2</v>
      </c>
      <c r="Q11" s="1">
        <v>0.1115</v>
      </c>
      <c r="R11" s="1"/>
      <c r="S11" s="1">
        <v>4.8000000000000001E-2</v>
      </c>
      <c r="T11" s="1">
        <v>1</v>
      </c>
    </row>
    <row r="12" spans="1:20">
      <c r="A12" s="17">
        <v>40441</v>
      </c>
      <c r="B12" s="1">
        <v>1.72E-2</v>
      </c>
      <c r="C12" s="1">
        <v>3.8699999999999998E-2</v>
      </c>
      <c r="D12" s="1">
        <v>7.1000000000000004E-3</v>
      </c>
      <c r="E12" s="1">
        <v>0.1104</v>
      </c>
      <c r="F12" s="1">
        <v>6.3700000000000007E-2</v>
      </c>
      <c r="G12" s="1">
        <v>7.7999999999999996E-3</v>
      </c>
      <c r="H12" s="1">
        <v>9.6199999999999994E-2</v>
      </c>
      <c r="I12" s="1">
        <v>5.7999999999999996E-2</v>
      </c>
      <c r="J12" s="1">
        <v>5.0000000000000001E-3</v>
      </c>
      <c r="K12" s="1">
        <v>5.8700000000000002E-2</v>
      </c>
      <c r="L12" s="1">
        <v>0.20469999999999999</v>
      </c>
      <c r="M12" s="1">
        <v>0.1104</v>
      </c>
      <c r="N12" s="1"/>
      <c r="O12" s="1"/>
      <c r="P12" s="1">
        <v>9.6700000000000008E-2</v>
      </c>
      <c r="Q12" s="1">
        <v>9.9599999999999994E-2</v>
      </c>
      <c r="R12" s="1"/>
      <c r="S12" s="1">
        <v>2.58E-2</v>
      </c>
      <c r="T12" s="1">
        <v>1</v>
      </c>
    </row>
    <row r="13" spans="1:20">
      <c r="A13" s="16" t="s">
        <v>60</v>
      </c>
      <c r="B13" s="1">
        <v>0.10009999999999999</v>
      </c>
      <c r="C13" s="1">
        <v>0.77799999999999991</v>
      </c>
      <c r="D13" s="1">
        <v>0.27009999999999995</v>
      </c>
      <c r="E13" s="1">
        <v>1.034</v>
      </c>
      <c r="F13" s="1">
        <v>0.70489999999999997</v>
      </c>
      <c r="G13" s="1">
        <v>7.7999999999999996E-3</v>
      </c>
      <c r="H13" s="1">
        <v>0.98210000000000008</v>
      </c>
      <c r="I13" s="1">
        <v>0.56990000000000007</v>
      </c>
      <c r="J13" s="1">
        <v>5.0000000000000001E-3</v>
      </c>
      <c r="K13" s="1">
        <v>5.8700000000000002E-2</v>
      </c>
      <c r="L13" s="1">
        <v>0.79749999999999999</v>
      </c>
      <c r="M13" s="1">
        <v>1.0972</v>
      </c>
      <c r="N13" s="1">
        <v>0.1045</v>
      </c>
      <c r="O13" s="1">
        <v>4.8099999999999997E-2</v>
      </c>
      <c r="P13" s="1">
        <v>0.2276</v>
      </c>
      <c r="Q13" s="1">
        <v>0.60850000000000004</v>
      </c>
      <c r="R13" s="1">
        <v>3.7100000000000001E-2</v>
      </c>
      <c r="S13" s="1">
        <v>0.56930000000000014</v>
      </c>
      <c r="T13" s="1">
        <v>8.0003999999999991</v>
      </c>
    </row>
    <row r="15" spans="1:20" s="1" customFormat="1">
      <c r="A15" s="1" t="s">
        <v>63</v>
      </c>
      <c r="B15" s="1">
        <f>GETPIVOTDATA("podíl na bázi",$A$3,"obor","Cestovní ruch")/8</f>
        <v>1.2512499999999999E-2</v>
      </c>
      <c r="C15" s="1">
        <f>GETPIVOTDATA("podíl na bázi",$A$3,"obor","Elektrotechnika")/8</f>
        <v>9.7249999999999989E-2</v>
      </c>
      <c r="D15" s="1">
        <f>GETPIVOTDATA("podíl na bázi",$A$3,"obor","Energetika")/8</f>
        <v>3.3762499999999994E-2</v>
      </c>
      <c r="E15" s="1">
        <f>GETPIVOTDATA("podíl na bázi",$A$3,"obor","Farmaceutický")/8</f>
        <v>0.12925</v>
      </c>
      <c r="F15" s="1">
        <f>GETPIVOTDATA("podíl na bázi",$A$3,"obor","Gumárenský")/8</f>
        <v>8.8112499999999996E-2</v>
      </c>
      <c r="G15" s="1">
        <f>GETPIVOTDATA("podíl na bázi",$A$3,"obor","Hutnictví")/8</f>
        <v>9.7499999999999996E-4</v>
      </c>
      <c r="H15" s="1">
        <f>GETPIVOTDATA("podíl na bázi",$A$3,"obor","Chemický")/8</f>
        <v>0.12276250000000001</v>
      </c>
      <c r="I15" s="1">
        <f>GETPIVOTDATA("podíl na bázi",$A$3,"obor","Logistika")/8</f>
        <v>7.1237500000000009E-2</v>
      </c>
      <c r="J15" s="1">
        <f>GETPIVOTDATA("podíl na bázi",$A$3,"obor","Obchod")/8</f>
        <v>6.2500000000000001E-4</v>
      </c>
      <c r="K15" s="1">
        <f>GETPIVOTDATA("podíl na bázi",$A$3,"obor","Ostatní")/8</f>
        <v>7.3375000000000003E-3</v>
      </c>
      <c r="L15" s="1">
        <f>GETPIVOTDATA("podíl na bázi",$A$3,"obor","Peněžnictví")/8</f>
        <v>9.9687499999999998E-2</v>
      </c>
      <c r="M15" s="1">
        <f>GETPIVOTDATA("podíl na bázi",$A$3,"obor","Potravinářský")/8</f>
        <v>0.13714999999999999</v>
      </c>
      <c r="N15" s="1">
        <f>GETPIVOTDATA("podíl na bázi",$A$3,"obor","Služby")/8</f>
        <v>1.3062499999999999E-2</v>
      </c>
      <c r="O15" s="1">
        <f>GETPIVOTDATA("podíl na bázi",$A$3,"obor","Stavebnictví")/8</f>
        <v>6.0124999999999996E-3</v>
      </c>
      <c r="P15" s="1">
        <f>GETPIVOTDATA("podíl na bázi",$A$3,"obor","Strojírenství")/8</f>
        <v>2.845E-2</v>
      </c>
      <c r="Q15" s="1">
        <f>GETPIVOTDATA("podíl na bázi",$A$3,"obor","Telekomunikace")/8</f>
        <v>7.6062500000000005E-2</v>
      </c>
      <c r="R15" s="1">
        <f>GETPIVOTDATA("podíl na bázi",$A$3,"obor","Výroba nábytku")/8</f>
        <v>4.6375000000000001E-3</v>
      </c>
      <c r="S15" s="1">
        <f>GETPIVOTDATA("podíl na bázi",$A$3,"obor","Výroba nápojů a tabáku")/8</f>
        <v>7.1162500000000017E-2</v>
      </c>
      <c r="T15" s="1">
        <f>GETPIVOTDATA("podíl na bázi",$A$3)/8</f>
        <v>1.0000499999999999</v>
      </c>
    </row>
  </sheetData>
  <pageMargins left="0.7" right="0.7" top="0.78740157499999996" bottom="0.78740157499999996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134"/>
  <sheetViews>
    <sheetView tabSelected="1" topLeftCell="A91" workbookViewId="0">
      <selection activeCell="C138" sqref="C138"/>
    </sheetView>
  </sheetViews>
  <sheetFormatPr defaultRowHeight="12.75"/>
  <cols>
    <col min="1" max="1" width="10.140625" style="2" bestFit="1" customWidth="1"/>
    <col min="2" max="2" width="20.140625" style="2" customWidth="1"/>
    <col min="3" max="3" width="20.140625" style="3" customWidth="1"/>
    <col min="4" max="4" width="32" style="2" customWidth="1"/>
    <col min="5" max="16384" width="9.140625" style="2"/>
  </cols>
  <sheetData>
    <row r="1" spans="1:4">
      <c r="A1" s="2" t="s">
        <v>0</v>
      </c>
      <c r="B1" s="2" t="s">
        <v>1</v>
      </c>
      <c r="C1" s="3" t="s">
        <v>2</v>
      </c>
      <c r="D1" s="2" t="s">
        <v>3</v>
      </c>
    </row>
    <row r="2" spans="1:4">
      <c r="A2" s="4">
        <v>2003</v>
      </c>
      <c r="B2" s="5" t="s">
        <v>15</v>
      </c>
      <c r="C2" s="6">
        <v>0.1</v>
      </c>
      <c r="D2" s="4" t="s">
        <v>7</v>
      </c>
    </row>
    <row r="3" spans="1:4">
      <c r="A3" s="4">
        <v>2003</v>
      </c>
      <c r="B3" s="5" t="s">
        <v>14</v>
      </c>
      <c r="C3" s="6">
        <v>0.1</v>
      </c>
      <c r="D3" s="4" t="s">
        <v>4</v>
      </c>
    </row>
    <row r="4" spans="1:4">
      <c r="A4" s="4">
        <v>2003</v>
      </c>
      <c r="B4" s="5" t="s">
        <v>16</v>
      </c>
      <c r="C4" s="6">
        <v>0.1</v>
      </c>
      <c r="D4" s="7" t="s">
        <v>29</v>
      </c>
    </row>
    <row r="5" spans="1:4">
      <c r="A5" s="4">
        <v>2003</v>
      </c>
      <c r="B5" s="5" t="s">
        <v>23</v>
      </c>
      <c r="C5" s="6">
        <v>0.1</v>
      </c>
      <c r="D5" s="5" t="s">
        <v>31</v>
      </c>
    </row>
    <row r="6" spans="1:4">
      <c r="A6" s="4">
        <v>2003</v>
      </c>
      <c r="B6" s="5" t="s">
        <v>28</v>
      </c>
      <c r="C6" s="6">
        <v>9.9900000000000003E-2</v>
      </c>
      <c r="D6" s="5" t="s">
        <v>11</v>
      </c>
    </row>
    <row r="7" spans="1:4">
      <c r="A7" s="4">
        <v>2003</v>
      </c>
      <c r="B7" s="5" t="s">
        <v>22</v>
      </c>
      <c r="C7" s="6">
        <v>8.9200000000000002E-2</v>
      </c>
      <c r="D7" s="7" t="s">
        <v>12</v>
      </c>
    </row>
    <row r="8" spans="1:4">
      <c r="A8" s="4">
        <v>2003</v>
      </c>
      <c r="B8" s="5" t="s">
        <v>19</v>
      </c>
      <c r="C8" s="6">
        <v>8.5400000000000004E-2</v>
      </c>
      <c r="D8" s="7" t="s">
        <v>30</v>
      </c>
    </row>
    <row r="9" spans="1:4">
      <c r="A9" s="4">
        <v>2003</v>
      </c>
      <c r="B9" s="5" t="s">
        <v>52</v>
      </c>
      <c r="C9" s="6">
        <v>6.8099999999999994E-2</v>
      </c>
      <c r="D9" s="7" t="s">
        <v>12</v>
      </c>
    </row>
    <row r="10" spans="1:4">
      <c r="A10" s="4">
        <v>2003</v>
      </c>
      <c r="B10" s="5" t="s">
        <v>24</v>
      </c>
      <c r="C10" s="6">
        <v>6.4199999999999993E-2</v>
      </c>
      <c r="D10" s="7" t="s">
        <v>32</v>
      </c>
    </row>
    <row r="11" spans="1:4">
      <c r="A11" s="4">
        <v>2003</v>
      </c>
      <c r="B11" s="5" t="s">
        <v>49</v>
      </c>
      <c r="C11" s="6">
        <v>5.9799999999999999E-2</v>
      </c>
      <c r="D11" s="5" t="s">
        <v>6</v>
      </c>
    </row>
    <row r="12" spans="1:4">
      <c r="A12" s="4">
        <v>2003</v>
      </c>
      <c r="B12" s="5" t="s">
        <v>56</v>
      </c>
      <c r="C12" s="6">
        <v>4.5100000000000001E-2</v>
      </c>
      <c r="D12" s="7" t="s">
        <v>29</v>
      </c>
    </row>
    <row r="13" spans="1:4">
      <c r="A13" s="4">
        <v>2003</v>
      </c>
      <c r="B13" s="8" t="s">
        <v>55</v>
      </c>
      <c r="C13" s="9">
        <v>3.9699999999999999E-2</v>
      </c>
      <c r="D13" s="5" t="s">
        <v>29</v>
      </c>
    </row>
    <row r="14" spans="1:4">
      <c r="A14" s="4">
        <v>2003</v>
      </c>
      <c r="B14" s="8" t="s">
        <v>42</v>
      </c>
      <c r="C14" s="9">
        <v>2.6499999999999999E-2</v>
      </c>
      <c r="D14" s="5" t="s">
        <v>29</v>
      </c>
    </row>
    <row r="15" spans="1:4">
      <c r="A15" s="4">
        <v>2003</v>
      </c>
      <c r="B15" s="8" t="s">
        <v>57</v>
      </c>
      <c r="C15" s="9">
        <v>1.46E-2</v>
      </c>
      <c r="D15" s="5" t="s">
        <v>45</v>
      </c>
    </row>
    <row r="16" spans="1:4">
      <c r="A16" s="4">
        <v>2003</v>
      </c>
      <c r="B16" s="8" t="s">
        <v>58</v>
      </c>
      <c r="C16" s="9">
        <v>7.6E-3</v>
      </c>
      <c r="D16" s="5" t="s">
        <v>45</v>
      </c>
    </row>
    <row r="17" spans="1:4">
      <c r="A17" s="4">
        <v>2004</v>
      </c>
      <c r="B17" s="5" t="s">
        <v>15</v>
      </c>
      <c r="C17" s="6">
        <v>0.1</v>
      </c>
      <c r="D17" s="4" t="s">
        <v>7</v>
      </c>
    </row>
    <row r="18" spans="1:4">
      <c r="A18" s="4">
        <v>2004</v>
      </c>
      <c r="B18" s="5" t="s">
        <v>14</v>
      </c>
      <c r="C18" s="6">
        <v>0.1</v>
      </c>
      <c r="D18" s="4" t="s">
        <v>4</v>
      </c>
    </row>
    <row r="19" spans="1:4">
      <c r="A19" s="4">
        <v>2004</v>
      </c>
      <c r="B19" s="5" t="s">
        <v>16</v>
      </c>
      <c r="C19" s="6">
        <v>0.1</v>
      </c>
      <c r="D19" s="7" t="s">
        <v>29</v>
      </c>
    </row>
    <row r="20" spans="1:4">
      <c r="A20" s="4">
        <v>2004</v>
      </c>
      <c r="B20" s="5" t="s">
        <v>23</v>
      </c>
      <c r="C20" s="6">
        <v>0.1</v>
      </c>
      <c r="D20" s="5" t="s">
        <v>31</v>
      </c>
    </row>
    <row r="21" spans="1:4">
      <c r="A21" s="4">
        <v>2004</v>
      </c>
      <c r="B21" s="5" t="s">
        <v>22</v>
      </c>
      <c r="C21" s="6">
        <v>9.9000000000000005E-2</v>
      </c>
      <c r="D21" s="4" t="s">
        <v>12</v>
      </c>
    </row>
    <row r="22" spans="1:4">
      <c r="A22" s="4">
        <v>2004</v>
      </c>
      <c r="B22" s="5" t="s">
        <v>19</v>
      </c>
      <c r="C22" s="6">
        <v>8.8800000000000004E-2</v>
      </c>
      <c r="D22" s="7" t="s">
        <v>30</v>
      </c>
    </row>
    <row r="23" spans="1:4">
      <c r="A23" s="4">
        <v>2004</v>
      </c>
      <c r="B23" s="5" t="s">
        <v>28</v>
      </c>
      <c r="C23" s="6">
        <v>7.9200000000000007E-2</v>
      </c>
      <c r="D23" s="5" t="s">
        <v>11</v>
      </c>
    </row>
    <row r="24" spans="1:4">
      <c r="A24" s="4">
        <v>2004</v>
      </c>
      <c r="B24" s="5" t="s">
        <v>24</v>
      </c>
      <c r="C24" s="6">
        <v>7.6600000000000001E-2</v>
      </c>
      <c r="D24" s="7" t="s">
        <v>32</v>
      </c>
    </row>
    <row r="25" spans="1:4">
      <c r="A25" s="4">
        <v>2004</v>
      </c>
      <c r="B25" s="5" t="s">
        <v>52</v>
      </c>
      <c r="C25" s="6">
        <v>6.1100000000000002E-2</v>
      </c>
      <c r="D25" s="7" t="s">
        <v>12</v>
      </c>
    </row>
    <row r="26" spans="1:4">
      <c r="A26" s="4">
        <v>2004</v>
      </c>
      <c r="B26" s="5" t="s">
        <v>49</v>
      </c>
      <c r="C26" s="6">
        <v>5.1299999999999998E-2</v>
      </c>
      <c r="D26" s="7" t="s">
        <v>6</v>
      </c>
    </row>
    <row r="27" spans="1:4">
      <c r="A27" s="4">
        <v>2004</v>
      </c>
      <c r="B27" s="5" t="s">
        <v>55</v>
      </c>
      <c r="C27" s="6">
        <v>3.5499999999999997E-2</v>
      </c>
      <c r="D27" s="5" t="s">
        <v>29</v>
      </c>
    </row>
    <row r="28" spans="1:4">
      <c r="A28" s="4">
        <v>2004</v>
      </c>
      <c r="B28" s="8" t="s">
        <v>56</v>
      </c>
      <c r="C28" s="9">
        <v>3.4599999999999999E-2</v>
      </c>
      <c r="D28" s="5" t="s">
        <v>29</v>
      </c>
    </row>
    <row r="29" spans="1:4">
      <c r="A29" s="4">
        <v>2004</v>
      </c>
      <c r="B29" s="8" t="s">
        <v>54</v>
      </c>
      <c r="C29" s="9">
        <v>2.6599999999999999E-2</v>
      </c>
      <c r="D29" s="5" t="s">
        <v>13</v>
      </c>
    </row>
    <row r="30" spans="1:4">
      <c r="A30" s="4">
        <v>2004</v>
      </c>
      <c r="B30" s="8" t="s">
        <v>35</v>
      </c>
      <c r="C30" s="9">
        <v>2.5899999999999999E-2</v>
      </c>
      <c r="D30" s="5" t="s">
        <v>45</v>
      </c>
    </row>
    <row r="31" spans="1:4">
      <c r="A31" s="4">
        <v>2004</v>
      </c>
      <c r="B31" s="8" t="s">
        <v>42</v>
      </c>
      <c r="C31" s="9">
        <v>2.1399999999999999E-2</v>
      </c>
      <c r="D31" s="5" t="s">
        <v>29</v>
      </c>
    </row>
    <row r="32" spans="1:4">
      <c r="A32" s="4">
        <v>2005</v>
      </c>
      <c r="B32" s="5" t="s">
        <v>15</v>
      </c>
      <c r="C32" s="6">
        <v>0.1</v>
      </c>
      <c r="D32" s="4" t="s">
        <v>7</v>
      </c>
    </row>
    <row r="33" spans="1:4">
      <c r="A33" s="4">
        <v>2005</v>
      </c>
      <c r="B33" s="5" t="s">
        <v>14</v>
      </c>
      <c r="C33" s="6">
        <v>0.1</v>
      </c>
      <c r="D33" s="7" t="s">
        <v>4</v>
      </c>
    </row>
    <row r="34" spans="1:4">
      <c r="A34" s="4">
        <v>2005</v>
      </c>
      <c r="B34" s="5" t="s">
        <v>16</v>
      </c>
      <c r="C34" s="6">
        <v>0.1</v>
      </c>
      <c r="D34" s="5" t="s">
        <v>29</v>
      </c>
    </row>
    <row r="35" spans="1:4">
      <c r="A35" s="4">
        <v>2005</v>
      </c>
      <c r="B35" s="5" t="s">
        <v>19</v>
      </c>
      <c r="C35" s="6">
        <v>0.1</v>
      </c>
      <c r="D35" s="4" t="s">
        <v>30</v>
      </c>
    </row>
    <row r="36" spans="1:4">
      <c r="A36" s="4">
        <v>2005</v>
      </c>
      <c r="B36" s="5" t="s">
        <v>23</v>
      </c>
      <c r="C36" s="6">
        <v>9.9900000000000003E-2</v>
      </c>
      <c r="D36" s="7" t="s">
        <v>31</v>
      </c>
    </row>
    <row r="37" spans="1:4">
      <c r="A37" s="4">
        <v>2005</v>
      </c>
      <c r="B37" s="5" t="s">
        <v>22</v>
      </c>
      <c r="C37" s="6">
        <v>9.7299999999999998E-2</v>
      </c>
      <c r="D37" s="5" t="s">
        <v>12</v>
      </c>
    </row>
    <row r="38" spans="1:4">
      <c r="A38" s="4">
        <v>2005</v>
      </c>
      <c r="B38" s="5" t="s">
        <v>24</v>
      </c>
      <c r="C38" s="6">
        <v>7.0599999999999996E-2</v>
      </c>
      <c r="D38" s="7" t="s">
        <v>32</v>
      </c>
    </row>
    <row r="39" spans="1:4">
      <c r="A39" s="4">
        <v>2005</v>
      </c>
      <c r="B39" s="5" t="s">
        <v>49</v>
      </c>
      <c r="C39" s="6">
        <v>6.8400000000000002E-2</v>
      </c>
      <c r="D39" s="7" t="s">
        <v>6</v>
      </c>
    </row>
    <row r="40" spans="1:4">
      <c r="A40" s="4">
        <v>2005</v>
      </c>
      <c r="B40" s="5" t="s">
        <v>28</v>
      </c>
      <c r="C40" s="6">
        <v>6.6799999999999998E-2</v>
      </c>
      <c r="D40" s="7" t="s">
        <v>11</v>
      </c>
    </row>
    <row r="41" spans="1:4">
      <c r="A41" s="4">
        <v>2005</v>
      </c>
      <c r="B41" s="5" t="s">
        <v>52</v>
      </c>
      <c r="C41" s="6">
        <v>6.6699999999999995E-2</v>
      </c>
      <c r="D41" s="7" t="s">
        <v>12</v>
      </c>
    </row>
    <row r="42" spans="1:4">
      <c r="A42" s="4">
        <v>2005</v>
      </c>
      <c r="B42" s="5" t="s">
        <v>27</v>
      </c>
      <c r="C42" s="6">
        <v>4.1500000000000002E-2</v>
      </c>
      <c r="D42" s="7" t="s">
        <v>32</v>
      </c>
    </row>
    <row r="43" spans="1:4">
      <c r="A43" s="4">
        <v>2005</v>
      </c>
      <c r="B43" s="5" t="s">
        <v>35</v>
      </c>
      <c r="C43" s="6">
        <v>2.53E-2</v>
      </c>
      <c r="D43" s="5" t="s">
        <v>45</v>
      </c>
    </row>
    <row r="44" spans="1:4">
      <c r="A44" s="4">
        <v>2005</v>
      </c>
      <c r="B44" s="5" t="s">
        <v>43</v>
      </c>
      <c r="C44" s="6">
        <v>2.4299999999999999E-2</v>
      </c>
      <c r="D44" s="7" t="s">
        <v>29</v>
      </c>
    </row>
    <row r="45" spans="1:4">
      <c r="A45" s="4">
        <v>2005</v>
      </c>
      <c r="B45" s="5" t="s">
        <v>54</v>
      </c>
      <c r="C45" s="6">
        <v>2.1499999999999998E-2</v>
      </c>
      <c r="D45" s="7" t="s">
        <v>13</v>
      </c>
    </row>
    <row r="46" spans="1:4">
      <c r="A46" s="4">
        <v>2005</v>
      </c>
      <c r="B46" s="8" t="s">
        <v>42</v>
      </c>
      <c r="C46" s="9">
        <v>1.78E-2</v>
      </c>
      <c r="D46" s="5" t="s">
        <v>29</v>
      </c>
    </row>
    <row r="47" spans="1:4">
      <c r="A47" s="4">
        <v>2006</v>
      </c>
      <c r="B47" s="5" t="s">
        <v>15</v>
      </c>
      <c r="C47" s="6">
        <v>0.15</v>
      </c>
      <c r="D47" s="4" t="s">
        <v>7</v>
      </c>
    </row>
    <row r="48" spans="1:4">
      <c r="A48" s="4">
        <v>2006</v>
      </c>
      <c r="B48" s="5" t="s">
        <v>14</v>
      </c>
      <c r="C48" s="6">
        <v>0.15</v>
      </c>
      <c r="D48" s="5" t="s">
        <v>4</v>
      </c>
    </row>
    <row r="49" spans="1:4">
      <c r="A49" s="4">
        <v>2006</v>
      </c>
      <c r="B49" s="5" t="s">
        <v>17</v>
      </c>
      <c r="C49" s="6">
        <v>0.15</v>
      </c>
      <c r="D49" s="4" t="s">
        <v>10</v>
      </c>
    </row>
    <row r="50" spans="1:4">
      <c r="A50" s="4">
        <v>2006</v>
      </c>
      <c r="B50" s="5" t="s">
        <v>16</v>
      </c>
      <c r="C50" s="6">
        <v>9.2499999999999999E-2</v>
      </c>
      <c r="D50" s="4" t="s">
        <v>29</v>
      </c>
    </row>
    <row r="51" spans="1:4">
      <c r="A51" s="4">
        <v>2006</v>
      </c>
      <c r="B51" s="5" t="s">
        <v>23</v>
      </c>
      <c r="C51" s="6">
        <v>7.2400000000000006E-2</v>
      </c>
      <c r="D51" s="7" t="s">
        <v>31</v>
      </c>
    </row>
    <row r="52" spans="1:4">
      <c r="A52" s="4">
        <v>2006</v>
      </c>
      <c r="B52" s="5" t="s">
        <v>22</v>
      </c>
      <c r="C52" s="6">
        <v>7.17E-2</v>
      </c>
      <c r="D52" s="5" t="s">
        <v>12</v>
      </c>
    </row>
    <row r="53" spans="1:4">
      <c r="A53" s="4">
        <v>2006</v>
      </c>
      <c r="B53" s="5" t="s">
        <v>19</v>
      </c>
      <c r="C53" s="6">
        <v>6.5299999999999997E-2</v>
      </c>
      <c r="D53" s="7" t="s">
        <v>30</v>
      </c>
    </row>
    <row r="54" spans="1:4">
      <c r="A54" s="4">
        <v>2006</v>
      </c>
      <c r="B54" s="5" t="s">
        <v>24</v>
      </c>
      <c r="C54" s="6">
        <v>6.0600000000000001E-2</v>
      </c>
      <c r="D54" s="7" t="s">
        <v>32</v>
      </c>
    </row>
    <row r="55" spans="1:4">
      <c r="A55" s="4">
        <v>2006</v>
      </c>
      <c r="B55" s="5" t="s">
        <v>28</v>
      </c>
      <c r="C55" s="6">
        <v>4.8399999999999999E-2</v>
      </c>
      <c r="D55" s="5" t="s">
        <v>11</v>
      </c>
    </row>
    <row r="56" spans="1:4">
      <c r="A56" s="4">
        <v>2006</v>
      </c>
      <c r="B56" s="5" t="s">
        <v>49</v>
      </c>
      <c r="C56" s="6">
        <v>4.0300000000000002E-2</v>
      </c>
      <c r="D56" s="7" t="s">
        <v>6</v>
      </c>
    </row>
    <row r="57" spans="1:4">
      <c r="A57" s="4">
        <v>2006</v>
      </c>
      <c r="B57" s="8" t="s">
        <v>52</v>
      </c>
      <c r="C57" s="9">
        <v>2.98E-2</v>
      </c>
      <c r="D57" s="5" t="s">
        <v>12</v>
      </c>
    </row>
    <row r="58" spans="1:4">
      <c r="A58" s="4">
        <v>2006</v>
      </c>
      <c r="B58" s="8" t="s">
        <v>26</v>
      </c>
      <c r="C58" s="9">
        <v>2.9399999999999999E-2</v>
      </c>
      <c r="D58" s="5" t="s">
        <v>5</v>
      </c>
    </row>
    <row r="59" spans="1:4">
      <c r="A59" s="4">
        <v>2006</v>
      </c>
      <c r="B59" s="8" t="s">
        <v>27</v>
      </c>
      <c r="C59" s="9">
        <v>1.6E-2</v>
      </c>
      <c r="D59" s="5" t="s">
        <v>32</v>
      </c>
    </row>
    <row r="60" spans="1:4">
      <c r="A60" s="4">
        <v>2006</v>
      </c>
      <c r="B60" s="8" t="s">
        <v>53</v>
      </c>
      <c r="C60" s="9">
        <v>1.43E-2</v>
      </c>
      <c r="D60" s="5" t="s">
        <v>51</v>
      </c>
    </row>
    <row r="61" spans="1:4">
      <c r="A61" s="4">
        <v>2006</v>
      </c>
      <c r="B61" s="8" t="s">
        <v>35</v>
      </c>
      <c r="C61" s="9">
        <v>9.4999999999999998E-3</v>
      </c>
      <c r="D61" s="5" t="s">
        <v>45</v>
      </c>
    </row>
    <row r="62" spans="1:4">
      <c r="A62" s="4">
        <v>2007</v>
      </c>
      <c r="B62" s="5" t="s">
        <v>15</v>
      </c>
      <c r="C62" s="6">
        <v>0.15</v>
      </c>
      <c r="D62" s="4" t="s">
        <v>7</v>
      </c>
    </row>
    <row r="63" spans="1:4">
      <c r="A63" s="4">
        <v>2007</v>
      </c>
      <c r="B63" s="5" t="s">
        <v>14</v>
      </c>
      <c r="C63" s="6">
        <v>0.15</v>
      </c>
      <c r="D63" s="4" t="s">
        <v>4</v>
      </c>
    </row>
    <row r="64" spans="1:4">
      <c r="A64" s="4">
        <v>2007</v>
      </c>
      <c r="B64" s="5" t="s">
        <v>17</v>
      </c>
      <c r="C64" s="6">
        <v>0.14849999999999999</v>
      </c>
      <c r="D64" s="4" t="s">
        <v>10</v>
      </c>
    </row>
    <row r="65" spans="1:4">
      <c r="A65" s="4">
        <v>2007</v>
      </c>
      <c r="B65" s="5" t="s">
        <v>16</v>
      </c>
      <c r="C65" s="6">
        <v>9.6600000000000005E-2</v>
      </c>
      <c r="D65" s="5" t="s">
        <v>29</v>
      </c>
    </row>
    <row r="66" spans="1:4">
      <c r="A66" s="4">
        <v>2007</v>
      </c>
      <c r="B66" s="5" t="s">
        <v>19</v>
      </c>
      <c r="C66" s="6">
        <v>8.8700000000000001E-2</v>
      </c>
      <c r="D66" s="4" t="s">
        <v>30</v>
      </c>
    </row>
    <row r="67" spans="1:4">
      <c r="A67" s="4">
        <v>2007</v>
      </c>
      <c r="B67" s="5" t="s">
        <v>22</v>
      </c>
      <c r="C67" s="6">
        <v>7.6200000000000004E-2</v>
      </c>
      <c r="D67" s="4" t="s">
        <v>12</v>
      </c>
    </row>
    <row r="68" spans="1:4">
      <c r="A68" s="4">
        <v>2007</v>
      </c>
      <c r="B68" s="5" t="s">
        <v>24</v>
      </c>
      <c r="C68" s="6">
        <v>7.5899999999999995E-2</v>
      </c>
      <c r="D68" s="7" t="s">
        <v>32</v>
      </c>
    </row>
    <row r="69" spans="1:4">
      <c r="A69" s="4">
        <v>2007</v>
      </c>
      <c r="B69" s="5" t="s">
        <v>23</v>
      </c>
      <c r="C69" s="6">
        <v>6.3700000000000007E-2</v>
      </c>
      <c r="D69" s="5" t="s">
        <v>31</v>
      </c>
    </row>
    <row r="70" spans="1:4">
      <c r="A70" s="4">
        <v>2007</v>
      </c>
      <c r="B70" s="5" t="s">
        <v>28</v>
      </c>
      <c r="C70" s="6">
        <v>3.7499999999999999E-2</v>
      </c>
      <c r="D70" s="7" t="s">
        <v>11</v>
      </c>
    </row>
    <row r="71" spans="1:4">
      <c r="A71" s="4">
        <v>2007</v>
      </c>
      <c r="B71" s="5" t="s">
        <v>49</v>
      </c>
      <c r="C71" s="6">
        <v>3.04E-2</v>
      </c>
      <c r="D71" s="7" t="s">
        <v>6</v>
      </c>
    </row>
    <row r="72" spans="1:4">
      <c r="A72" s="4">
        <v>2007</v>
      </c>
      <c r="B72" s="5" t="s">
        <v>26</v>
      </c>
      <c r="C72" s="6">
        <v>2.9700000000000001E-2</v>
      </c>
      <c r="D72" s="7" t="s">
        <v>5</v>
      </c>
    </row>
    <row r="73" spans="1:4">
      <c r="A73" s="4">
        <v>2007</v>
      </c>
      <c r="B73" s="5" t="s">
        <v>27</v>
      </c>
      <c r="C73" s="6">
        <v>1.77E-2</v>
      </c>
      <c r="D73" s="4" t="s">
        <v>32</v>
      </c>
    </row>
    <row r="74" spans="1:4">
      <c r="A74" s="4">
        <v>2007</v>
      </c>
      <c r="B74" s="5" t="s">
        <v>42</v>
      </c>
      <c r="C74" s="6">
        <v>1.23E-2</v>
      </c>
      <c r="D74" s="7" t="s">
        <v>29</v>
      </c>
    </row>
    <row r="75" spans="1:4">
      <c r="A75" s="4">
        <v>2007</v>
      </c>
      <c r="B75" s="5" t="s">
        <v>50</v>
      </c>
      <c r="C75" s="6">
        <v>1.18E-2</v>
      </c>
      <c r="D75" s="5" t="s">
        <v>51</v>
      </c>
    </row>
    <row r="76" spans="1:4">
      <c r="A76" s="4">
        <v>2007</v>
      </c>
      <c r="B76" s="5" t="s">
        <v>53</v>
      </c>
      <c r="C76" s="6">
        <v>1.0999999999999999E-2</v>
      </c>
      <c r="D76" s="7" t="s">
        <v>51</v>
      </c>
    </row>
    <row r="77" spans="1:4">
      <c r="A77" s="4">
        <v>2008</v>
      </c>
      <c r="B77" s="5" t="s">
        <v>15</v>
      </c>
      <c r="C77" s="6">
        <v>0.1605</v>
      </c>
      <c r="D77" s="4" t="s">
        <v>7</v>
      </c>
    </row>
    <row r="78" spans="1:4">
      <c r="A78" s="4">
        <v>2008</v>
      </c>
      <c r="B78" s="5" t="s">
        <v>14</v>
      </c>
      <c r="C78" s="6">
        <v>0.13780000000000001</v>
      </c>
      <c r="D78" s="5" t="s">
        <v>4</v>
      </c>
    </row>
    <row r="79" spans="1:4">
      <c r="A79" s="4">
        <v>2008</v>
      </c>
      <c r="B79" s="5" t="s">
        <v>19</v>
      </c>
      <c r="C79" s="6">
        <v>0.1201</v>
      </c>
      <c r="D79" s="4" t="s">
        <v>30</v>
      </c>
    </row>
    <row r="80" spans="1:4">
      <c r="A80" s="4">
        <v>2008</v>
      </c>
      <c r="B80" s="5" t="s">
        <v>16</v>
      </c>
      <c r="C80" s="6">
        <v>0.11119999999999999</v>
      </c>
      <c r="D80" s="4" t="s">
        <v>29</v>
      </c>
    </row>
    <row r="81" spans="1:4">
      <c r="A81" s="4">
        <v>2008</v>
      </c>
      <c r="B81" s="5" t="s">
        <v>17</v>
      </c>
      <c r="C81" s="6">
        <v>9.8900000000000002E-2</v>
      </c>
      <c r="D81" s="7" t="s">
        <v>10</v>
      </c>
    </row>
    <row r="82" spans="1:4">
      <c r="A82" s="4">
        <v>2008</v>
      </c>
      <c r="B82" s="5" t="s">
        <v>20</v>
      </c>
      <c r="C82" s="6">
        <v>6.08E-2</v>
      </c>
      <c r="D82" s="5" t="s">
        <v>11</v>
      </c>
    </row>
    <row r="83" spans="1:4">
      <c r="A83" s="4">
        <v>2008</v>
      </c>
      <c r="B83" s="5" t="s">
        <v>18</v>
      </c>
      <c r="C83" s="6">
        <v>5.9900000000000002E-2</v>
      </c>
      <c r="D83" s="7" t="s">
        <v>8</v>
      </c>
    </row>
    <row r="84" spans="1:4">
      <c r="A84" s="4">
        <v>2008</v>
      </c>
      <c r="B84" s="5" t="s">
        <v>23</v>
      </c>
      <c r="C84" s="6">
        <v>5.9499999999999997E-2</v>
      </c>
      <c r="D84" s="7" t="s">
        <v>31</v>
      </c>
    </row>
    <row r="85" spans="1:4">
      <c r="A85" s="4">
        <v>2008</v>
      </c>
      <c r="B85" s="5" t="s">
        <v>22</v>
      </c>
      <c r="C85" s="6">
        <v>4.5699999999999998E-2</v>
      </c>
      <c r="D85" s="7" t="s">
        <v>12</v>
      </c>
    </row>
    <row r="86" spans="1:4">
      <c r="A86" s="4">
        <v>2008</v>
      </c>
      <c r="B86" s="5" t="s">
        <v>24</v>
      </c>
      <c r="C86" s="6">
        <v>4.0099999999999997E-2</v>
      </c>
      <c r="D86" s="4" t="s">
        <v>32</v>
      </c>
    </row>
    <row r="87" spans="1:4">
      <c r="A87" s="4">
        <v>2008</v>
      </c>
      <c r="B87" s="5" t="s">
        <v>25</v>
      </c>
      <c r="C87" s="6">
        <v>3.4599999999999999E-2</v>
      </c>
      <c r="D87" s="7" t="s">
        <v>11</v>
      </c>
    </row>
    <row r="88" spans="1:4">
      <c r="A88" s="4">
        <v>2008</v>
      </c>
      <c r="B88" s="5" t="s">
        <v>26</v>
      </c>
      <c r="C88" s="6">
        <v>2.81E-2</v>
      </c>
      <c r="D88" s="5" t="s">
        <v>5</v>
      </c>
    </row>
    <row r="89" spans="1:4">
      <c r="A89" s="4">
        <v>2008</v>
      </c>
      <c r="B89" s="5" t="s">
        <v>28</v>
      </c>
      <c r="C89" s="6">
        <v>1.7500000000000002E-2</v>
      </c>
      <c r="D89" s="7" t="s">
        <v>11</v>
      </c>
    </row>
    <row r="90" spans="1:4">
      <c r="A90" s="4">
        <v>2008</v>
      </c>
      <c r="B90" s="5" t="s">
        <v>49</v>
      </c>
      <c r="C90" s="6">
        <v>1.2800000000000001E-2</v>
      </c>
      <c r="D90" s="7" t="s">
        <v>6</v>
      </c>
    </row>
    <row r="91" spans="1:4">
      <c r="A91" s="4">
        <v>2008</v>
      </c>
      <c r="B91" s="5" t="s">
        <v>27</v>
      </c>
      <c r="C91" s="6">
        <v>1.2500000000000001E-2</v>
      </c>
      <c r="D91" s="7" t="s">
        <v>32</v>
      </c>
    </row>
    <row r="92" spans="1:4">
      <c r="A92" s="4">
        <v>2009</v>
      </c>
      <c r="B92" s="5" t="s">
        <v>14</v>
      </c>
      <c r="C92" s="6">
        <v>0.14810000000000001</v>
      </c>
      <c r="D92" s="4" t="s">
        <v>4</v>
      </c>
    </row>
    <row r="93" spans="1:4">
      <c r="A93" s="4">
        <v>2009</v>
      </c>
      <c r="B93" s="5" t="s">
        <v>15</v>
      </c>
      <c r="C93" s="6">
        <v>0.15</v>
      </c>
      <c r="D93" s="4" t="s">
        <v>7</v>
      </c>
    </row>
    <row r="94" spans="1:4">
      <c r="A94" s="4">
        <v>2009</v>
      </c>
      <c r="B94" s="5" t="s">
        <v>16</v>
      </c>
      <c r="C94" s="6">
        <v>0.1293</v>
      </c>
      <c r="D94" s="5" t="s">
        <v>29</v>
      </c>
    </row>
    <row r="95" spans="1:4">
      <c r="A95" s="4">
        <v>2009</v>
      </c>
      <c r="B95" s="5" t="s">
        <v>17</v>
      </c>
      <c r="C95" s="6">
        <v>0.1115</v>
      </c>
      <c r="D95" s="4" t="s">
        <v>10</v>
      </c>
    </row>
    <row r="96" spans="1:4">
      <c r="A96" s="4">
        <v>2009</v>
      </c>
      <c r="B96" s="5" t="s">
        <v>18</v>
      </c>
      <c r="C96" s="6">
        <v>7.0999999999999994E-2</v>
      </c>
      <c r="D96" s="4" t="s">
        <v>8</v>
      </c>
    </row>
    <row r="97" spans="1:4">
      <c r="A97" s="4">
        <v>2009</v>
      </c>
      <c r="B97" s="5" t="s">
        <v>19</v>
      </c>
      <c r="C97" s="6">
        <v>9.2899999999999996E-2</v>
      </c>
      <c r="D97" s="7" t="s">
        <v>30</v>
      </c>
    </row>
    <row r="98" spans="1:4">
      <c r="A98" s="4">
        <v>2009</v>
      </c>
      <c r="B98" s="5" t="s">
        <v>20</v>
      </c>
      <c r="C98" s="6">
        <v>5.7599999999999998E-2</v>
      </c>
      <c r="D98" s="5" t="s">
        <v>11</v>
      </c>
    </row>
    <row r="99" spans="1:4">
      <c r="A99" s="4">
        <v>2009</v>
      </c>
      <c r="B99" s="5" t="s">
        <v>21</v>
      </c>
      <c r="C99" s="6">
        <v>4.5400000000000003E-2</v>
      </c>
      <c r="D99" s="7" t="s">
        <v>11</v>
      </c>
    </row>
    <row r="100" spans="1:4">
      <c r="A100" s="4">
        <v>2009</v>
      </c>
      <c r="B100" s="5" t="s">
        <v>22</v>
      </c>
      <c r="C100" s="6">
        <v>3.4500000000000003E-2</v>
      </c>
      <c r="D100" s="7" t="s">
        <v>12</v>
      </c>
    </row>
    <row r="101" spans="1:4">
      <c r="A101" s="4">
        <v>2009</v>
      </c>
      <c r="B101" s="5" t="s">
        <v>23</v>
      </c>
      <c r="C101" s="6">
        <v>4.8000000000000001E-2</v>
      </c>
      <c r="D101" s="5" t="s">
        <v>31</v>
      </c>
    </row>
    <row r="102" spans="1:4">
      <c r="A102" s="4">
        <v>2009</v>
      </c>
      <c r="B102" s="5" t="s">
        <v>24</v>
      </c>
      <c r="C102" s="6">
        <v>3.6200000000000003E-2</v>
      </c>
      <c r="D102" s="7" t="s">
        <v>32</v>
      </c>
    </row>
    <row r="103" spans="1:4">
      <c r="A103" s="4">
        <v>2009</v>
      </c>
      <c r="B103" s="8" t="s">
        <v>25</v>
      </c>
      <c r="C103" s="9">
        <v>3.3700000000000001E-2</v>
      </c>
      <c r="D103" s="5" t="s">
        <v>11</v>
      </c>
    </row>
    <row r="104" spans="1:4">
      <c r="A104" s="4">
        <v>2009</v>
      </c>
      <c r="B104" s="11" t="s">
        <v>26</v>
      </c>
      <c r="C104" s="12">
        <v>1.7299999999999999E-2</v>
      </c>
      <c r="D104" s="4" t="s">
        <v>5</v>
      </c>
    </row>
    <row r="105" spans="1:4">
      <c r="A105" s="4">
        <v>2009</v>
      </c>
      <c r="B105" s="11" t="s">
        <v>27</v>
      </c>
      <c r="C105" s="12">
        <v>1.3100000000000001E-2</v>
      </c>
      <c r="D105" s="5" t="s">
        <v>7</v>
      </c>
    </row>
    <row r="106" spans="1:4">
      <c r="A106" s="4">
        <v>2009</v>
      </c>
      <c r="B106" s="11" t="s">
        <v>28</v>
      </c>
      <c r="C106" s="12">
        <v>1.14E-2</v>
      </c>
      <c r="D106" s="4" t="s">
        <v>11</v>
      </c>
    </row>
    <row r="107" spans="1:4">
      <c r="A107" s="10">
        <v>40441</v>
      </c>
      <c r="B107" s="11" t="s">
        <v>17</v>
      </c>
      <c r="C107" s="12">
        <v>9.9599999999999994E-2</v>
      </c>
      <c r="D107" s="7" t="s">
        <v>10</v>
      </c>
    </row>
    <row r="108" spans="1:4">
      <c r="A108" s="10">
        <v>40441</v>
      </c>
      <c r="B108" s="11" t="s">
        <v>15</v>
      </c>
      <c r="C108" s="12">
        <v>9.9000000000000005E-2</v>
      </c>
      <c r="D108" s="5" t="s">
        <v>7</v>
      </c>
    </row>
    <row r="109" spans="1:4">
      <c r="A109" s="10">
        <v>40441</v>
      </c>
      <c r="B109" s="11" t="s">
        <v>16</v>
      </c>
      <c r="C109" s="12">
        <v>9.8699999999999996E-2</v>
      </c>
      <c r="D109" s="7" t="s">
        <v>29</v>
      </c>
    </row>
    <row r="110" spans="1:4">
      <c r="A110" s="10">
        <v>40441</v>
      </c>
      <c r="B110" s="11" t="s">
        <v>14</v>
      </c>
      <c r="C110" s="12">
        <v>9.6199999999999994E-2</v>
      </c>
      <c r="D110" s="7" t="s">
        <v>4</v>
      </c>
    </row>
    <row r="111" spans="1:4">
      <c r="A111" s="10">
        <v>40441</v>
      </c>
      <c r="B111" s="11" t="s">
        <v>18</v>
      </c>
      <c r="C111" s="12">
        <v>7.85E-2</v>
      </c>
      <c r="D111" s="7" t="s">
        <v>8</v>
      </c>
    </row>
    <row r="112" spans="1:4">
      <c r="A112" s="10">
        <v>40441</v>
      </c>
      <c r="B112" s="11" t="s">
        <v>19</v>
      </c>
      <c r="C112" s="12">
        <v>6.3700000000000007E-2</v>
      </c>
      <c r="D112" s="7" t="s">
        <v>30</v>
      </c>
    </row>
    <row r="113" spans="1:4">
      <c r="A113" s="10">
        <v>40441</v>
      </c>
      <c r="B113" s="11" t="s">
        <v>21</v>
      </c>
      <c r="C113" s="12">
        <v>5.8200000000000002E-2</v>
      </c>
      <c r="D113" s="4" t="s">
        <v>11</v>
      </c>
    </row>
    <row r="114" spans="1:4">
      <c r="A114" s="10">
        <v>40441</v>
      </c>
      <c r="B114" s="11" t="s">
        <v>20</v>
      </c>
      <c r="C114" s="12">
        <v>5.28E-2</v>
      </c>
      <c r="D114" s="5" t="s">
        <v>11</v>
      </c>
    </row>
    <row r="115" spans="1:4">
      <c r="A115" s="10">
        <v>40441</v>
      </c>
      <c r="B115" s="4" t="s">
        <v>24</v>
      </c>
      <c r="C115" s="13">
        <v>4.2900000000000001E-2</v>
      </c>
      <c r="D115" s="5" t="s">
        <v>32</v>
      </c>
    </row>
    <row r="116" spans="1:4">
      <c r="A116" s="10">
        <v>40441</v>
      </c>
      <c r="B116" s="4" t="s">
        <v>22</v>
      </c>
      <c r="C116" s="13">
        <v>3.8699999999999998E-2</v>
      </c>
      <c r="D116" s="2" t="s">
        <v>12</v>
      </c>
    </row>
    <row r="117" spans="1:4">
      <c r="A117" s="10">
        <v>40441</v>
      </c>
      <c r="B117" s="4" t="s">
        <v>23</v>
      </c>
      <c r="C117" s="13">
        <v>2.58E-2</v>
      </c>
      <c r="D117" s="2" t="s">
        <v>31</v>
      </c>
    </row>
    <row r="118" spans="1:4">
      <c r="A118" s="10">
        <v>40441</v>
      </c>
      <c r="B118" s="4" t="s">
        <v>33</v>
      </c>
      <c r="C118" s="13">
        <v>2.3699999999999999E-2</v>
      </c>
      <c r="D118" s="2" t="s">
        <v>11</v>
      </c>
    </row>
    <row r="119" spans="1:4">
      <c r="A119" s="10">
        <v>40441</v>
      </c>
      <c r="B119" s="4" t="s">
        <v>34</v>
      </c>
      <c r="C119" s="13">
        <v>1.84E-2</v>
      </c>
      <c r="D119" s="2" t="s">
        <v>11</v>
      </c>
    </row>
    <row r="120" spans="1:4">
      <c r="A120" s="10">
        <v>40441</v>
      </c>
      <c r="B120" s="2" t="s">
        <v>26</v>
      </c>
      <c r="C120" s="3">
        <v>1.8200000000000001E-2</v>
      </c>
      <c r="D120" s="2" t="s">
        <v>8</v>
      </c>
    </row>
    <row r="121" spans="1:4">
      <c r="A121" s="10">
        <v>40441</v>
      </c>
      <c r="B121" s="2" t="s">
        <v>35</v>
      </c>
      <c r="C121" s="3">
        <v>1.72E-2</v>
      </c>
      <c r="D121" s="2" t="s">
        <v>45</v>
      </c>
    </row>
    <row r="122" spans="1:4">
      <c r="A122" s="10">
        <v>40441</v>
      </c>
      <c r="B122" s="2" t="s">
        <v>36</v>
      </c>
      <c r="C122" s="3">
        <v>1.72E-2</v>
      </c>
      <c r="D122" s="2" t="s">
        <v>11</v>
      </c>
    </row>
    <row r="123" spans="1:4">
      <c r="A123" s="10">
        <v>40441</v>
      </c>
      <c r="B123" s="2" t="s">
        <v>25</v>
      </c>
      <c r="C123" s="3">
        <v>1.49E-2</v>
      </c>
      <c r="D123" s="2" t="s">
        <v>11</v>
      </c>
    </row>
    <row r="124" spans="1:4">
      <c r="A124" s="10">
        <v>40441</v>
      </c>
      <c r="B124" s="2" t="s">
        <v>37</v>
      </c>
      <c r="C124" s="3">
        <v>1.3299999999999999E-2</v>
      </c>
      <c r="D124" s="2" t="s">
        <v>11</v>
      </c>
    </row>
    <row r="125" spans="1:4">
      <c r="A125" s="10">
        <v>40441</v>
      </c>
      <c r="B125" s="2" t="s">
        <v>38</v>
      </c>
      <c r="C125" s="3">
        <v>1.14E-2</v>
      </c>
      <c r="D125" s="2" t="s">
        <v>7</v>
      </c>
    </row>
    <row r="126" spans="1:4">
      <c r="A126" s="10">
        <v>40441</v>
      </c>
      <c r="B126" s="2" t="s">
        <v>27</v>
      </c>
      <c r="C126" s="3">
        <v>9.2999999999999992E-3</v>
      </c>
      <c r="D126" s="2" t="s">
        <v>32</v>
      </c>
    </row>
    <row r="127" spans="1:4">
      <c r="A127" s="10">
        <v>40441</v>
      </c>
      <c r="B127" s="2" t="s">
        <v>39</v>
      </c>
      <c r="C127" s="3">
        <v>7.7999999999999996E-3</v>
      </c>
      <c r="D127" s="2" t="s">
        <v>46</v>
      </c>
    </row>
    <row r="128" spans="1:4">
      <c r="A128" s="10">
        <v>40441</v>
      </c>
      <c r="B128" s="2" t="s">
        <v>40</v>
      </c>
      <c r="C128" s="3">
        <v>7.1000000000000004E-3</v>
      </c>
      <c r="D128" s="2" t="s">
        <v>6</v>
      </c>
    </row>
    <row r="129" spans="1:4">
      <c r="A129" s="10">
        <v>40441</v>
      </c>
      <c r="B129" s="2" t="s">
        <v>41</v>
      </c>
      <c r="C129" s="3">
        <v>6.1999999999999998E-3</v>
      </c>
      <c r="D129" s="2" t="s">
        <v>11</v>
      </c>
    </row>
    <row r="130" spans="1:4">
      <c r="A130" s="10">
        <v>40441</v>
      </c>
      <c r="B130" s="2" t="s">
        <v>42</v>
      </c>
      <c r="C130" s="3">
        <v>5.8999999999999999E-3</v>
      </c>
      <c r="D130" s="2" t="s">
        <v>29</v>
      </c>
    </row>
    <row r="131" spans="1:4">
      <c r="A131" s="10">
        <v>40441</v>
      </c>
      <c r="B131" s="2" t="s">
        <v>43</v>
      </c>
      <c r="C131" s="3">
        <v>5.7999999999999996E-3</v>
      </c>
      <c r="D131" s="2" t="s">
        <v>29</v>
      </c>
    </row>
    <row r="132" spans="1:4">
      <c r="A132" s="10">
        <v>40441</v>
      </c>
      <c r="B132" s="2" t="s">
        <v>28</v>
      </c>
      <c r="C132" s="3">
        <v>5.7999999999999996E-3</v>
      </c>
      <c r="D132" s="2" t="s">
        <v>32</v>
      </c>
    </row>
    <row r="133" spans="1:4">
      <c r="A133" s="10">
        <v>40441</v>
      </c>
      <c r="B133" s="2" t="s">
        <v>44</v>
      </c>
      <c r="C133" s="3">
        <v>5.0000000000000001E-3</v>
      </c>
      <c r="D133" s="2" t="s">
        <v>9</v>
      </c>
    </row>
    <row r="134" spans="1:4">
      <c r="A134" s="14">
        <v>40441</v>
      </c>
      <c r="B134" s="2" t="s">
        <v>47</v>
      </c>
      <c r="C134" s="3">
        <v>5.8700000000000002E-2</v>
      </c>
      <c r="D134" s="2" t="s">
        <v>48</v>
      </c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oborové rozložení báze LJSEX</vt:lpstr>
      <vt:lpstr>báze indexu LJSEX 2003 - 2010</vt:lpstr>
    </vt:vector>
  </TitlesOfParts>
  <Company>Kure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Kure</dc:creator>
  <cp:lastModifiedBy>Kure</cp:lastModifiedBy>
  <dcterms:created xsi:type="dcterms:W3CDTF">2010-10-28T06:27:09Z</dcterms:created>
  <dcterms:modified xsi:type="dcterms:W3CDTF">2010-12-06T10:29:04Z</dcterms:modified>
</cp:coreProperties>
</file>