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dh\Desktop\"/>
    </mc:Choice>
  </mc:AlternateContent>
  <xr:revisionPtr revIDLastSave="0" documentId="13_ncr:1_{2E9B1DA4-CCFF-4AC7-8291-19CAB0F96C36}" xr6:coauthVersionLast="45" xr6:coauthVersionMax="45" xr10:uidLastSave="{00000000-0000-0000-0000-000000000000}"/>
  <bookViews>
    <workbookView xWindow="-120" yWindow="-120" windowWidth="29040" windowHeight="15840" xr2:uid="{2CAE60E0-60C6-499E-BD63-55070687BF3C}"/>
  </bookViews>
  <sheets>
    <sheet name="Česká republika" sheetId="2" r:id="rId1"/>
    <sheet name="Pardubický k." sheetId="3" r:id="rId2"/>
    <sheet name="Liberecký k." sheetId="4" r:id="rId3"/>
    <sheet name="Vysočina" sheetId="5" r:id="rId4"/>
    <sheet name="Středočeský k." sheetId="6" r:id="rId5"/>
    <sheet name="Královehradecký k." sheetId="7" r:id="rId6"/>
    <sheet name="Jihomoravský k." sheetId="8" r:id="rId7"/>
    <sheet name="Zlínský k." sheetId="9" r:id="rId8"/>
    <sheet name="Moravskoslezský k." sheetId="11" r:id="rId9"/>
    <sheet name="Olomoucký k." sheetId="12" r:id="rId10"/>
    <sheet name="Ústecký k." sheetId="13" r:id="rId11"/>
    <sheet name="Karlovarský k." sheetId="14" r:id="rId12"/>
    <sheet name="Plzeňský k." sheetId="16" r:id="rId13"/>
    <sheet name="Jihočeský k.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4" i="2" l="1" a="1"/>
  <c r="AE24" i="2" s="1"/>
  <c r="Y27" i="2" s="1"/>
  <c r="AF24" i="2" a="1"/>
  <c r="AF24" i="2" s="1"/>
  <c r="T4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3" i="2"/>
  <c r="V27" i="15" l="1"/>
  <c r="F33" i="2" l="1"/>
  <c r="G26" i="12" l="1"/>
  <c r="F23" i="12"/>
  <c r="H23" i="12"/>
  <c r="F24" i="12"/>
  <c r="H24" i="12"/>
  <c r="F37" i="16"/>
  <c r="F36" i="16"/>
  <c r="F35" i="16"/>
  <c r="F34" i="16"/>
  <c r="F33" i="16"/>
  <c r="G30" i="16"/>
  <c r="G29" i="16"/>
  <c r="G28" i="16"/>
  <c r="G27" i="16"/>
  <c r="G26" i="16"/>
  <c r="H24" i="16"/>
  <c r="F24" i="16"/>
  <c r="AF19" i="16" s="1"/>
  <c r="E24" i="16"/>
  <c r="AE21" i="16" s="1"/>
  <c r="D24" i="16"/>
  <c r="C24" i="16"/>
  <c r="AC21" i="16" s="1"/>
  <c r="B24" i="16"/>
  <c r="H23" i="16"/>
  <c r="F23" i="16"/>
  <c r="E23" i="16"/>
  <c r="D23" i="16"/>
  <c r="C23" i="16"/>
  <c r="B23" i="16"/>
  <c r="AF21" i="16"/>
  <c r="AD21" i="16"/>
  <c r="AB21" i="16"/>
  <c r="T21" i="16"/>
  <c r="Z21" i="16" s="1"/>
  <c r="S21" i="16"/>
  <c r="Y21" i="16" s="1"/>
  <c r="R21" i="16"/>
  <c r="X21" i="16" s="1"/>
  <c r="Q21" i="16"/>
  <c r="W21" i="16" s="1"/>
  <c r="P21" i="16"/>
  <c r="V21" i="16" s="1"/>
  <c r="N21" i="16"/>
  <c r="M21" i="16"/>
  <c r="L21" i="16"/>
  <c r="K21" i="16"/>
  <c r="J21" i="16"/>
  <c r="I21" i="16"/>
  <c r="AF20" i="16"/>
  <c r="AD20" i="16"/>
  <c r="AB20" i="16"/>
  <c r="T20" i="16"/>
  <c r="Z20" i="16" s="1"/>
  <c r="S20" i="16"/>
  <c r="Y20" i="16" s="1"/>
  <c r="R20" i="16"/>
  <c r="X20" i="16" s="1"/>
  <c r="Q20" i="16"/>
  <c r="W20" i="16" s="1"/>
  <c r="P20" i="16"/>
  <c r="V20" i="16" s="1"/>
  <c r="N20" i="16"/>
  <c r="M20" i="16"/>
  <c r="L20" i="16"/>
  <c r="K20" i="16"/>
  <c r="J20" i="16"/>
  <c r="I20" i="16"/>
  <c r="AD19" i="16"/>
  <c r="AB19" i="16"/>
  <c r="T19" i="16"/>
  <c r="Z19" i="16" s="1"/>
  <c r="S19" i="16"/>
  <c r="Y19" i="16" s="1"/>
  <c r="R19" i="16"/>
  <c r="X19" i="16" s="1"/>
  <c r="Q19" i="16"/>
  <c r="W19" i="16" s="1"/>
  <c r="P19" i="16"/>
  <c r="V19" i="16" s="1"/>
  <c r="N19" i="16"/>
  <c r="M19" i="16"/>
  <c r="L19" i="16"/>
  <c r="K19" i="16"/>
  <c r="J19" i="16"/>
  <c r="I19" i="16"/>
  <c r="AD18" i="16"/>
  <c r="AC18" i="16"/>
  <c r="AB18" i="16"/>
  <c r="T18" i="16"/>
  <c r="Z18" i="16" s="1"/>
  <c r="S18" i="16"/>
  <c r="Y18" i="16" s="1"/>
  <c r="R18" i="16"/>
  <c r="X18" i="16" s="1"/>
  <c r="Q18" i="16"/>
  <c r="W18" i="16" s="1"/>
  <c r="P18" i="16"/>
  <c r="V18" i="16" s="1"/>
  <c r="N18" i="16"/>
  <c r="M18" i="16"/>
  <c r="L18" i="16"/>
  <c r="K18" i="16"/>
  <c r="J18" i="16"/>
  <c r="I18" i="16"/>
  <c r="AD17" i="16"/>
  <c r="AC17" i="16"/>
  <c r="AB17" i="16"/>
  <c r="T17" i="16"/>
  <c r="Z17" i="16" s="1"/>
  <c r="S17" i="16"/>
  <c r="Y17" i="16" s="1"/>
  <c r="R17" i="16"/>
  <c r="X17" i="16" s="1"/>
  <c r="Q17" i="16"/>
  <c r="W17" i="16" s="1"/>
  <c r="P17" i="16"/>
  <c r="V17" i="16" s="1"/>
  <c r="N17" i="16"/>
  <c r="M17" i="16"/>
  <c r="L17" i="16"/>
  <c r="K17" i="16"/>
  <c r="J17" i="16"/>
  <c r="I17" i="16"/>
  <c r="AF16" i="16"/>
  <c r="AE16" i="16"/>
  <c r="AD16" i="16"/>
  <c r="AC16" i="16"/>
  <c r="AB16" i="16"/>
  <c r="T16" i="16"/>
  <c r="Z16" i="16" s="1"/>
  <c r="S16" i="16"/>
  <c r="Y16" i="16" s="1"/>
  <c r="R16" i="16"/>
  <c r="X16" i="16" s="1"/>
  <c r="Q16" i="16"/>
  <c r="W16" i="16" s="1"/>
  <c r="P16" i="16"/>
  <c r="V16" i="16" s="1"/>
  <c r="N16" i="16"/>
  <c r="M16" i="16"/>
  <c r="L16" i="16"/>
  <c r="K16" i="16"/>
  <c r="J16" i="16"/>
  <c r="I16" i="16"/>
  <c r="AF15" i="16"/>
  <c r="AD15" i="16"/>
  <c r="AC15" i="16"/>
  <c r="AB15" i="16"/>
  <c r="T15" i="16"/>
  <c r="Z15" i="16" s="1"/>
  <c r="S15" i="16"/>
  <c r="Y15" i="16" s="1"/>
  <c r="R15" i="16"/>
  <c r="X15" i="16" s="1"/>
  <c r="Q15" i="16"/>
  <c r="W15" i="16" s="1"/>
  <c r="P15" i="16"/>
  <c r="V15" i="16" s="1"/>
  <c r="N15" i="16"/>
  <c r="M15" i="16"/>
  <c r="L15" i="16"/>
  <c r="K15" i="16"/>
  <c r="J15" i="16"/>
  <c r="I15" i="16"/>
  <c r="AD14" i="16"/>
  <c r="AC14" i="16"/>
  <c r="AB14" i="16"/>
  <c r="W14" i="16"/>
  <c r="T14" i="16"/>
  <c r="Z14" i="16" s="1"/>
  <c r="S14" i="16"/>
  <c r="Y14" i="16" s="1"/>
  <c r="R14" i="16"/>
  <c r="X14" i="16" s="1"/>
  <c r="Q14" i="16"/>
  <c r="P14" i="16"/>
  <c r="V14" i="16" s="1"/>
  <c r="N14" i="16"/>
  <c r="M14" i="16"/>
  <c r="L14" i="16"/>
  <c r="K14" i="16"/>
  <c r="J14" i="16"/>
  <c r="I14" i="16"/>
  <c r="AD13" i="16"/>
  <c r="AC13" i="16"/>
  <c r="AB13" i="16"/>
  <c r="Y13" i="16"/>
  <c r="X13" i="16"/>
  <c r="T13" i="16"/>
  <c r="Z13" i="16" s="1"/>
  <c r="S13" i="16"/>
  <c r="R13" i="16"/>
  <c r="Q13" i="16"/>
  <c r="W13" i="16" s="1"/>
  <c r="P13" i="16"/>
  <c r="V13" i="16" s="1"/>
  <c r="N13" i="16"/>
  <c r="M13" i="16"/>
  <c r="L13" i="16"/>
  <c r="K13" i="16"/>
  <c r="J13" i="16"/>
  <c r="I13" i="16"/>
  <c r="AD12" i="16"/>
  <c r="AC12" i="16"/>
  <c r="AB12" i="16"/>
  <c r="T12" i="16"/>
  <c r="Z12" i="16" s="1"/>
  <c r="S12" i="16"/>
  <c r="Y12" i="16" s="1"/>
  <c r="R12" i="16"/>
  <c r="X12" i="16" s="1"/>
  <c r="Q12" i="16"/>
  <c r="W12" i="16" s="1"/>
  <c r="P12" i="16"/>
  <c r="V12" i="16" s="1"/>
  <c r="N12" i="16"/>
  <c r="M12" i="16"/>
  <c r="L12" i="16"/>
  <c r="K12" i="16"/>
  <c r="J12" i="16"/>
  <c r="I12" i="16"/>
  <c r="AF11" i="16"/>
  <c r="AD11" i="16"/>
  <c r="AC11" i="16"/>
  <c r="AB11" i="16"/>
  <c r="T11" i="16"/>
  <c r="Z11" i="16" s="1"/>
  <c r="S11" i="16"/>
  <c r="Y11" i="16" s="1"/>
  <c r="R11" i="16"/>
  <c r="X11" i="16" s="1"/>
  <c r="Q11" i="16"/>
  <c r="W11" i="16" s="1"/>
  <c r="P11" i="16"/>
  <c r="V11" i="16" s="1"/>
  <c r="N11" i="16"/>
  <c r="M11" i="16"/>
  <c r="L11" i="16"/>
  <c r="K11" i="16"/>
  <c r="J11" i="16"/>
  <c r="I11" i="16"/>
  <c r="AF10" i="16"/>
  <c r="AD10" i="16"/>
  <c r="AC10" i="16"/>
  <c r="AB10" i="16"/>
  <c r="X10" i="16"/>
  <c r="V10" i="16"/>
  <c r="T10" i="16"/>
  <c r="Z10" i="16" s="1"/>
  <c r="S10" i="16"/>
  <c r="Y10" i="16" s="1"/>
  <c r="R10" i="16"/>
  <c r="Q10" i="16"/>
  <c r="W10" i="16" s="1"/>
  <c r="P10" i="16"/>
  <c r="N10" i="16"/>
  <c r="M10" i="16"/>
  <c r="L10" i="16"/>
  <c r="K10" i="16"/>
  <c r="J10" i="16"/>
  <c r="I10" i="16"/>
  <c r="AD9" i="16"/>
  <c r="AC9" i="16"/>
  <c r="AB9" i="16"/>
  <c r="Y9" i="16"/>
  <c r="T9" i="16"/>
  <c r="Z9" i="16" s="1"/>
  <c r="S9" i="16"/>
  <c r="R9" i="16"/>
  <c r="X9" i="16" s="1"/>
  <c r="Q9" i="16"/>
  <c r="W9" i="16" s="1"/>
  <c r="P9" i="16"/>
  <c r="V9" i="16" s="1"/>
  <c r="N9" i="16"/>
  <c r="M9" i="16"/>
  <c r="L9" i="16"/>
  <c r="K9" i="16"/>
  <c r="J9" i="16"/>
  <c r="I9" i="16"/>
  <c r="AD8" i="16"/>
  <c r="AC8" i="16"/>
  <c r="AB8" i="16"/>
  <c r="T8" i="16"/>
  <c r="Z8" i="16" s="1"/>
  <c r="S8" i="16"/>
  <c r="Y8" i="16" s="1"/>
  <c r="R8" i="16"/>
  <c r="X8" i="16" s="1"/>
  <c r="Q8" i="16"/>
  <c r="W8" i="16" s="1"/>
  <c r="P8" i="16"/>
  <c r="V8" i="16" s="1"/>
  <c r="N8" i="16"/>
  <c r="M8" i="16"/>
  <c r="L8" i="16"/>
  <c r="K8" i="16"/>
  <c r="J8" i="16"/>
  <c r="I8" i="16"/>
  <c r="AF7" i="16"/>
  <c r="AD7" i="16"/>
  <c r="AC7" i="16"/>
  <c r="AB7" i="16"/>
  <c r="T7" i="16"/>
  <c r="Z7" i="16" s="1"/>
  <c r="S7" i="16"/>
  <c r="Y7" i="16" s="1"/>
  <c r="R7" i="16"/>
  <c r="X7" i="16" s="1"/>
  <c r="Q7" i="16"/>
  <c r="W7" i="16" s="1"/>
  <c r="P7" i="16"/>
  <c r="V7" i="16" s="1"/>
  <c r="N7" i="16"/>
  <c r="M7" i="16"/>
  <c r="L7" i="16"/>
  <c r="K7" i="16"/>
  <c r="J7" i="16"/>
  <c r="I7" i="16"/>
  <c r="AD6" i="16"/>
  <c r="AC6" i="16"/>
  <c r="AB6" i="16"/>
  <c r="T6" i="16"/>
  <c r="Z6" i="16" s="1"/>
  <c r="S6" i="16"/>
  <c r="Y6" i="16" s="1"/>
  <c r="R6" i="16"/>
  <c r="X6" i="16" s="1"/>
  <c r="Q6" i="16"/>
  <c r="W6" i="16" s="1"/>
  <c r="P6" i="16"/>
  <c r="V6" i="16" s="1"/>
  <c r="N6" i="16"/>
  <c r="M6" i="16"/>
  <c r="L6" i="16"/>
  <c r="K6" i="16"/>
  <c r="J6" i="16"/>
  <c r="I6" i="16"/>
  <c r="AD5" i="16"/>
  <c r="AC5" i="16"/>
  <c r="AB5" i="16"/>
  <c r="T5" i="16"/>
  <c r="Z5" i="16" s="1"/>
  <c r="S5" i="16"/>
  <c r="Y5" i="16" s="1"/>
  <c r="R5" i="16"/>
  <c r="X5" i="16" s="1"/>
  <c r="Q5" i="16"/>
  <c r="W5" i="16" s="1"/>
  <c r="P5" i="16"/>
  <c r="V5" i="16" s="1"/>
  <c r="N5" i="16"/>
  <c r="M5" i="16"/>
  <c r="L5" i="16"/>
  <c r="K5" i="16"/>
  <c r="J5" i="16"/>
  <c r="I5" i="16"/>
  <c r="AD4" i="16"/>
  <c r="AC4" i="16"/>
  <c r="AB4" i="16"/>
  <c r="T4" i="16"/>
  <c r="Z4" i="16" s="1"/>
  <c r="S4" i="16"/>
  <c r="Y4" i="16" s="1"/>
  <c r="R4" i="16"/>
  <c r="Q4" i="16"/>
  <c r="W4" i="16" s="1"/>
  <c r="P4" i="16"/>
  <c r="V4" i="16" s="1"/>
  <c r="N4" i="16"/>
  <c r="M4" i="16"/>
  <c r="L4" i="16"/>
  <c r="K4" i="16"/>
  <c r="K23" i="16" s="1"/>
  <c r="J4" i="16"/>
  <c r="I4" i="16"/>
  <c r="AD3" i="16"/>
  <c r="AC3" i="16"/>
  <c r="AB3" i="16"/>
  <c r="T3" i="16"/>
  <c r="Z3" i="16" s="1"/>
  <c r="S3" i="16"/>
  <c r="R3" i="16"/>
  <c r="X3" i="16" s="1"/>
  <c r="Q3" i="16"/>
  <c r="P3" i="16"/>
  <c r="N3" i="16"/>
  <c r="M3" i="16"/>
  <c r="L3" i="16"/>
  <c r="K3" i="16"/>
  <c r="J3" i="16"/>
  <c r="J24" i="16" s="1"/>
  <c r="I3" i="16"/>
  <c r="F37" i="15"/>
  <c r="F36" i="15"/>
  <c r="F35" i="15"/>
  <c r="F34" i="15"/>
  <c r="F33" i="15"/>
  <c r="G30" i="15"/>
  <c r="G29" i="15"/>
  <c r="G28" i="15"/>
  <c r="G27" i="15"/>
  <c r="G26" i="15"/>
  <c r="H24" i="15"/>
  <c r="F24" i="15"/>
  <c r="AF21" i="15" s="1"/>
  <c r="E24" i="15"/>
  <c r="AE15" i="15" s="1"/>
  <c r="D24" i="15"/>
  <c r="AD18" i="15" s="1"/>
  <c r="C24" i="15"/>
  <c r="AC17" i="15" s="1"/>
  <c r="B24" i="15"/>
  <c r="H23" i="15"/>
  <c r="F23" i="15"/>
  <c r="E23" i="15"/>
  <c r="D23" i="15"/>
  <c r="C23" i="15"/>
  <c r="B23" i="15"/>
  <c r="AD21" i="15"/>
  <c r="AB21" i="15"/>
  <c r="T21" i="15"/>
  <c r="Z21" i="15" s="1"/>
  <c r="S21" i="15"/>
  <c r="Y21" i="15" s="1"/>
  <c r="R21" i="15"/>
  <c r="X21" i="15" s="1"/>
  <c r="Q21" i="15"/>
  <c r="W21" i="15" s="1"/>
  <c r="P21" i="15"/>
  <c r="V21" i="15" s="1"/>
  <c r="N21" i="15"/>
  <c r="M21" i="15"/>
  <c r="L21" i="15"/>
  <c r="K21" i="15"/>
  <c r="J21" i="15"/>
  <c r="I21" i="15"/>
  <c r="AB20" i="15"/>
  <c r="T20" i="15"/>
  <c r="Z20" i="15" s="1"/>
  <c r="S20" i="15"/>
  <c r="Y20" i="15" s="1"/>
  <c r="R20" i="15"/>
  <c r="X20" i="15" s="1"/>
  <c r="Q20" i="15"/>
  <c r="W20" i="15" s="1"/>
  <c r="P20" i="15"/>
  <c r="V20" i="15" s="1"/>
  <c r="N20" i="15"/>
  <c r="M20" i="15"/>
  <c r="L20" i="15"/>
  <c r="K20" i="15"/>
  <c r="J20" i="15"/>
  <c r="I20" i="15"/>
  <c r="AB19" i="15"/>
  <c r="T19" i="15"/>
  <c r="Z19" i="15" s="1"/>
  <c r="S19" i="15"/>
  <c r="Y19" i="15" s="1"/>
  <c r="R19" i="15"/>
  <c r="X19" i="15" s="1"/>
  <c r="Q19" i="15"/>
  <c r="W19" i="15" s="1"/>
  <c r="P19" i="15"/>
  <c r="V19" i="15" s="1"/>
  <c r="N19" i="15"/>
  <c r="M19" i="15"/>
  <c r="L19" i="15"/>
  <c r="K19" i="15"/>
  <c r="J19" i="15"/>
  <c r="I19" i="15"/>
  <c r="AB18" i="15"/>
  <c r="T18" i="15"/>
  <c r="Z18" i="15" s="1"/>
  <c r="S18" i="15"/>
  <c r="Y18" i="15" s="1"/>
  <c r="R18" i="15"/>
  <c r="X18" i="15" s="1"/>
  <c r="Q18" i="15"/>
  <c r="W18" i="15" s="1"/>
  <c r="P18" i="15"/>
  <c r="V18" i="15" s="1"/>
  <c r="N18" i="15"/>
  <c r="M18" i="15"/>
  <c r="L18" i="15"/>
  <c r="K18" i="15"/>
  <c r="J18" i="15"/>
  <c r="I18" i="15"/>
  <c r="AB17" i="15"/>
  <c r="T17" i="15"/>
  <c r="Z17" i="15" s="1"/>
  <c r="S17" i="15"/>
  <c r="Y17" i="15" s="1"/>
  <c r="R17" i="15"/>
  <c r="X17" i="15" s="1"/>
  <c r="Q17" i="15"/>
  <c r="W17" i="15" s="1"/>
  <c r="P17" i="15"/>
  <c r="V17" i="15" s="1"/>
  <c r="N17" i="15"/>
  <c r="M17" i="15"/>
  <c r="L17" i="15"/>
  <c r="K17" i="15"/>
  <c r="J17" i="15"/>
  <c r="I17" i="15"/>
  <c r="AB16" i="15"/>
  <c r="T16" i="15"/>
  <c r="Z16" i="15" s="1"/>
  <c r="S16" i="15"/>
  <c r="Y16" i="15" s="1"/>
  <c r="R16" i="15"/>
  <c r="X16" i="15" s="1"/>
  <c r="Q16" i="15"/>
  <c r="W16" i="15" s="1"/>
  <c r="P16" i="15"/>
  <c r="V16" i="15" s="1"/>
  <c r="N16" i="15"/>
  <c r="M16" i="15"/>
  <c r="L16" i="15"/>
  <c r="K16" i="15"/>
  <c r="J16" i="15"/>
  <c r="I16" i="15"/>
  <c r="AB15" i="15"/>
  <c r="T15" i="15"/>
  <c r="Z15" i="15" s="1"/>
  <c r="S15" i="15"/>
  <c r="Y15" i="15" s="1"/>
  <c r="R15" i="15"/>
  <c r="X15" i="15" s="1"/>
  <c r="Q15" i="15"/>
  <c r="W15" i="15" s="1"/>
  <c r="P15" i="15"/>
  <c r="V15" i="15" s="1"/>
  <c r="N15" i="15"/>
  <c r="M15" i="15"/>
  <c r="L15" i="15"/>
  <c r="K15" i="15"/>
  <c r="J15" i="15"/>
  <c r="I15" i="15"/>
  <c r="AB14" i="15"/>
  <c r="T14" i="15"/>
  <c r="Z14" i="15" s="1"/>
  <c r="S14" i="15"/>
  <c r="Y14" i="15" s="1"/>
  <c r="R14" i="15"/>
  <c r="X14" i="15" s="1"/>
  <c r="Q14" i="15"/>
  <c r="W14" i="15" s="1"/>
  <c r="P14" i="15"/>
  <c r="V14" i="15" s="1"/>
  <c r="N14" i="15"/>
  <c r="M14" i="15"/>
  <c r="L14" i="15"/>
  <c r="K14" i="15"/>
  <c r="J14" i="15"/>
  <c r="I14" i="15"/>
  <c r="AD13" i="15"/>
  <c r="AB13" i="15"/>
  <c r="T13" i="15"/>
  <c r="Z13" i="15" s="1"/>
  <c r="S13" i="15"/>
  <c r="Y13" i="15" s="1"/>
  <c r="R13" i="15"/>
  <c r="X13" i="15" s="1"/>
  <c r="Q13" i="15"/>
  <c r="W13" i="15" s="1"/>
  <c r="P13" i="15"/>
  <c r="V13" i="15" s="1"/>
  <c r="N13" i="15"/>
  <c r="M13" i="15"/>
  <c r="L13" i="15"/>
  <c r="K13" i="15"/>
  <c r="J13" i="15"/>
  <c r="I13" i="15"/>
  <c r="AD12" i="15"/>
  <c r="AC12" i="15"/>
  <c r="AB12" i="15"/>
  <c r="T12" i="15"/>
  <c r="Z12" i="15" s="1"/>
  <c r="S12" i="15"/>
  <c r="Y12" i="15" s="1"/>
  <c r="R12" i="15"/>
  <c r="X12" i="15" s="1"/>
  <c r="Q12" i="15"/>
  <c r="W12" i="15" s="1"/>
  <c r="P12" i="15"/>
  <c r="V12" i="15" s="1"/>
  <c r="N12" i="15"/>
  <c r="M12" i="15"/>
  <c r="L12" i="15"/>
  <c r="K12" i="15"/>
  <c r="J12" i="15"/>
  <c r="I12" i="15"/>
  <c r="AB11" i="15"/>
  <c r="T11" i="15"/>
  <c r="Z11" i="15" s="1"/>
  <c r="S11" i="15"/>
  <c r="Y11" i="15" s="1"/>
  <c r="R11" i="15"/>
  <c r="X11" i="15" s="1"/>
  <c r="Q11" i="15"/>
  <c r="W11" i="15" s="1"/>
  <c r="P11" i="15"/>
  <c r="V11" i="15" s="1"/>
  <c r="N11" i="15"/>
  <c r="M11" i="15"/>
  <c r="L11" i="15"/>
  <c r="K11" i="15"/>
  <c r="J11" i="15"/>
  <c r="I11" i="15"/>
  <c r="AB10" i="15"/>
  <c r="T10" i="15"/>
  <c r="Z10" i="15" s="1"/>
  <c r="S10" i="15"/>
  <c r="Y10" i="15" s="1"/>
  <c r="R10" i="15"/>
  <c r="X10" i="15" s="1"/>
  <c r="Q10" i="15"/>
  <c r="W10" i="15" s="1"/>
  <c r="P10" i="15"/>
  <c r="V10" i="15" s="1"/>
  <c r="N10" i="15"/>
  <c r="M10" i="15"/>
  <c r="L10" i="15"/>
  <c r="K10" i="15"/>
  <c r="J10" i="15"/>
  <c r="I10" i="15"/>
  <c r="AD9" i="15"/>
  <c r="AC9" i="15"/>
  <c r="AB9" i="15"/>
  <c r="T9" i="15"/>
  <c r="Z9" i="15" s="1"/>
  <c r="S9" i="15"/>
  <c r="Y9" i="15" s="1"/>
  <c r="R9" i="15"/>
  <c r="X9" i="15" s="1"/>
  <c r="Q9" i="15"/>
  <c r="W9" i="15" s="1"/>
  <c r="P9" i="15"/>
  <c r="V9" i="15" s="1"/>
  <c r="N9" i="15"/>
  <c r="M9" i="15"/>
  <c r="L9" i="15"/>
  <c r="K9" i="15"/>
  <c r="J9" i="15"/>
  <c r="I9" i="15"/>
  <c r="AB8" i="15"/>
  <c r="T8" i="15"/>
  <c r="Z8" i="15" s="1"/>
  <c r="S8" i="15"/>
  <c r="Y8" i="15" s="1"/>
  <c r="R8" i="15"/>
  <c r="X8" i="15" s="1"/>
  <c r="Q8" i="15"/>
  <c r="W8" i="15" s="1"/>
  <c r="P8" i="15"/>
  <c r="V8" i="15" s="1"/>
  <c r="N8" i="15"/>
  <c r="M8" i="15"/>
  <c r="L8" i="15"/>
  <c r="K8" i="15"/>
  <c r="J8" i="15"/>
  <c r="I8" i="15"/>
  <c r="AB7" i="15"/>
  <c r="T7" i="15"/>
  <c r="Z7" i="15" s="1"/>
  <c r="S7" i="15"/>
  <c r="Y7" i="15" s="1"/>
  <c r="R7" i="15"/>
  <c r="X7" i="15" s="1"/>
  <c r="Q7" i="15"/>
  <c r="W7" i="15" s="1"/>
  <c r="P7" i="15"/>
  <c r="V7" i="15" s="1"/>
  <c r="N7" i="15"/>
  <c r="M7" i="15"/>
  <c r="L7" i="15"/>
  <c r="K7" i="15"/>
  <c r="J7" i="15"/>
  <c r="I7" i="15"/>
  <c r="AC6" i="15"/>
  <c r="AB6" i="15"/>
  <c r="T6" i="15"/>
  <c r="Z6" i="15" s="1"/>
  <c r="S6" i="15"/>
  <c r="Y6" i="15" s="1"/>
  <c r="R6" i="15"/>
  <c r="X6" i="15" s="1"/>
  <c r="Q6" i="15"/>
  <c r="W6" i="15" s="1"/>
  <c r="P6" i="15"/>
  <c r="V6" i="15" s="1"/>
  <c r="N6" i="15"/>
  <c r="M6" i="15"/>
  <c r="L6" i="15"/>
  <c r="K6" i="15"/>
  <c r="J6" i="15"/>
  <c r="I6" i="15"/>
  <c r="AB5" i="15"/>
  <c r="T5" i="15"/>
  <c r="Z5" i="15" s="1"/>
  <c r="S5" i="15"/>
  <c r="Y5" i="15" s="1"/>
  <c r="R5" i="15"/>
  <c r="X5" i="15" s="1"/>
  <c r="Q5" i="15"/>
  <c r="W5" i="15" s="1"/>
  <c r="P5" i="15"/>
  <c r="V5" i="15" s="1"/>
  <c r="N5" i="15"/>
  <c r="M5" i="15"/>
  <c r="L5" i="15"/>
  <c r="K5" i="15"/>
  <c r="J5" i="15"/>
  <c r="I5" i="15"/>
  <c r="AB4" i="15"/>
  <c r="T4" i="15"/>
  <c r="S4" i="15"/>
  <c r="R4" i="15"/>
  <c r="X4" i="15" s="1"/>
  <c r="Q4" i="15"/>
  <c r="W4" i="15" s="1"/>
  <c r="P4" i="15"/>
  <c r="V4" i="15" s="1"/>
  <c r="N4" i="15"/>
  <c r="M4" i="15"/>
  <c r="L4" i="15"/>
  <c r="K4" i="15"/>
  <c r="J4" i="15"/>
  <c r="I4" i="15"/>
  <c r="AB3" i="15"/>
  <c r="T3" i="15"/>
  <c r="S3" i="15"/>
  <c r="Y3" i="15" s="1"/>
  <c r="R3" i="15"/>
  <c r="Q3" i="15"/>
  <c r="P3" i="15"/>
  <c r="N3" i="15"/>
  <c r="M3" i="15"/>
  <c r="L3" i="15"/>
  <c r="K3" i="15"/>
  <c r="J3" i="15"/>
  <c r="I3" i="15"/>
  <c r="F37" i="14"/>
  <c r="F36" i="14"/>
  <c r="F35" i="14"/>
  <c r="F34" i="14"/>
  <c r="F33" i="14"/>
  <c r="G30" i="14"/>
  <c r="G29" i="14"/>
  <c r="G28" i="14"/>
  <c r="G27" i="14"/>
  <c r="G26" i="14"/>
  <c r="H24" i="14"/>
  <c r="F24" i="14"/>
  <c r="AF21" i="14" s="1"/>
  <c r="E24" i="14"/>
  <c r="AE18" i="14" s="1"/>
  <c r="D24" i="14"/>
  <c r="AD15" i="14" s="1"/>
  <c r="C24" i="14"/>
  <c r="AC18" i="14" s="1"/>
  <c r="B24" i="14"/>
  <c r="AB20" i="14" s="1"/>
  <c r="H23" i="14"/>
  <c r="F23" i="14"/>
  <c r="E23" i="14"/>
  <c r="D23" i="14"/>
  <c r="C23" i="14"/>
  <c r="B23" i="14"/>
  <c r="T21" i="14"/>
  <c r="Z21" i="14" s="1"/>
  <c r="S21" i="14"/>
  <c r="Y21" i="14" s="1"/>
  <c r="R21" i="14"/>
  <c r="X21" i="14" s="1"/>
  <c r="Q21" i="14"/>
  <c r="W21" i="14" s="1"/>
  <c r="P21" i="14"/>
  <c r="V21" i="14" s="1"/>
  <c r="N21" i="14"/>
  <c r="M21" i="14"/>
  <c r="L21" i="14"/>
  <c r="K21" i="14"/>
  <c r="J21" i="14"/>
  <c r="I21" i="14"/>
  <c r="T20" i="14"/>
  <c r="Z20" i="14" s="1"/>
  <c r="S20" i="14"/>
  <c r="Y20" i="14" s="1"/>
  <c r="R20" i="14"/>
  <c r="X20" i="14" s="1"/>
  <c r="Q20" i="14"/>
  <c r="W20" i="14" s="1"/>
  <c r="P20" i="14"/>
  <c r="V20" i="14" s="1"/>
  <c r="N20" i="14"/>
  <c r="M20" i="14"/>
  <c r="L20" i="14"/>
  <c r="K20" i="14"/>
  <c r="J20" i="14"/>
  <c r="I20" i="14"/>
  <c r="T19" i="14"/>
  <c r="Z19" i="14" s="1"/>
  <c r="S19" i="14"/>
  <c r="Y19" i="14" s="1"/>
  <c r="R19" i="14"/>
  <c r="X19" i="14" s="1"/>
  <c r="Q19" i="14"/>
  <c r="W19" i="14" s="1"/>
  <c r="P19" i="14"/>
  <c r="V19" i="14" s="1"/>
  <c r="N19" i="14"/>
  <c r="M19" i="14"/>
  <c r="L19" i="14"/>
  <c r="K19" i="14"/>
  <c r="J19" i="14"/>
  <c r="I19" i="14"/>
  <c r="AF18" i="14"/>
  <c r="T18" i="14"/>
  <c r="Z18" i="14" s="1"/>
  <c r="S18" i="14"/>
  <c r="Y18" i="14" s="1"/>
  <c r="R18" i="14"/>
  <c r="X18" i="14" s="1"/>
  <c r="Q18" i="14"/>
  <c r="W18" i="14" s="1"/>
  <c r="P18" i="14"/>
  <c r="V18" i="14" s="1"/>
  <c r="N18" i="14"/>
  <c r="M18" i="14"/>
  <c r="L18" i="14"/>
  <c r="K18" i="14"/>
  <c r="J18" i="14"/>
  <c r="I18" i="14"/>
  <c r="T17" i="14"/>
  <c r="Z17" i="14" s="1"/>
  <c r="S17" i="14"/>
  <c r="Y17" i="14" s="1"/>
  <c r="R17" i="14"/>
  <c r="X17" i="14" s="1"/>
  <c r="Q17" i="14"/>
  <c r="W17" i="14" s="1"/>
  <c r="P17" i="14"/>
  <c r="V17" i="14" s="1"/>
  <c r="N17" i="14"/>
  <c r="M17" i="14"/>
  <c r="L17" i="14"/>
  <c r="K17" i="14"/>
  <c r="J17" i="14"/>
  <c r="I17" i="14"/>
  <c r="T16" i="14"/>
  <c r="Z16" i="14" s="1"/>
  <c r="S16" i="14"/>
  <c r="Y16" i="14" s="1"/>
  <c r="R16" i="14"/>
  <c r="X16" i="14" s="1"/>
  <c r="Q16" i="14"/>
  <c r="W16" i="14" s="1"/>
  <c r="P16" i="14"/>
  <c r="V16" i="14" s="1"/>
  <c r="N16" i="14"/>
  <c r="M16" i="14"/>
  <c r="L16" i="14"/>
  <c r="K16" i="14"/>
  <c r="J16" i="14"/>
  <c r="I16" i="14"/>
  <c r="AF15" i="14"/>
  <c r="T15" i="14"/>
  <c r="Z15" i="14" s="1"/>
  <c r="S15" i="14"/>
  <c r="Y15" i="14" s="1"/>
  <c r="R15" i="14"/>
  <c r="X15" i="14" s="1"/>
  <c r="Q15" i="14"/>
  <c r="W15" i="14" s="1"/>
  <c r="P15" i="14"/>
  <c r="V15" i="14" s="1"/>
  <c r="N15" i="14"/>
  <c r="M15" i="14"/>
  <c r="L15" i="14"/>
  <c r="K15" i="14"/>
  <c r="J15" i="14"/>
  <c r="I15" i="14"/>
  <c r="T14" i="14"/>
  <c r="Z14" i="14" s="1"/>
  <c r="S14" i="14"/>
  <c r="Y14" i="14" s="1"/>
  <c r="R14" i="14"/>
  <c r="X14" i="14" s="1"/>
  <c r="Q14" i="14"/>
  <c r="W14" i="14" s="1"/>
  <c r="P14" i="14"/>
  <c r="V14" i="14" s="1"/>
  <c r="N14" i="14"/>
  <c r="M14" i="14"/>
  <c r="L14" i="14"/>
  <c r="K14" i="14"/>
  <c r="J14" i="14"/>
  <c r="I14" i="14"/>
  <c r="T13" i="14"/>
  <c r="Z13" i="14" s="1"/>
  <c r="S13" i="14"/>
  <c r="Y13" i="14" s="1"/>
  <c r="R13" i="14"/>
  <c r="X13" i="14" s="1"/>
  <c r="Q13" i="14"/>
  <c r="W13" i="14" s="1"/>
  <c r="P13" i="14"/>
  <c r="V13" i="14" s="1"/>
  <c r="N13" i="14"/>
  <c r="M13" i="14"/>
  <c r="L13" i="14"/>
  <c r="K13" i="14"/>
  <c r="J13" i="14"/>
  <c r="I13" i="14"/>
  <c r="T12" i="14"/>
  <c r="Z12" i="14" s="1"/>
  <c r="S12" i="14"/>
  <c r="Y12" i="14" s="1"/>
  <c r="R12" i="14"/>
  <c r="X12" i="14" s="1"/>
  <c r="Q12" i="14"/>
  <c r="W12" i="14" s="1"/>
  <c r="P12" i="14"/>
  <c r="V12" i="14" s="1"/>
  <c r="N12" i="14"/>
  <c r="M12" i="14"/>
  <c r="L12" i="14"/>
  <c r="K12" i="14"/>
  <c r="J12" i="14"/>
  <c r="I12" i="14"/>
  <c r="T11" i="14"/>
  <c r="Z11" i="14" s="1"/>
  <c r="S11" i="14"/>
  <c r="Y11" i="14" s="1"/>
  <c r="R11" i="14"/>
  <c r="X11" i="14" s="1"/>
  <c r="Q11" i="14"/>
  <c r="W11" i="14" s="1"/>
  <c r="P11" i="14"/>
  <c r="V11" i="14" s="1"/>
  <c r="N11" i="14"/>
  <c r="M11" i="14"/>
  <c r="L11" i="14"/>
  <c r="K11" i="14"/>
  <c r="J11" i="14"/>
  <c r="I11" i="14"/>
  <c r="AF10" i="14"/>
  <c r="T10" i="14"/>
  <c r="Z10" i="14" s="1"/>
  <c r="S10" i="14"/>
  <c r="Y10" i="14" s="1"/>
  <c r="R10" i="14"/>
  <c r="X10" i="14" s="1"/>
  <c r="Q10" i="14"/>
  <c r="W10" i="14" s="1"/>
  <c r="P10" i="14"/>
  <c r="V10" i="14" s="1"/>
  <c r="N10" i="14"/>
  <c r="M10" i="14"/>
  <c r="L10" i="14"/>
  <c r="K10" i="14"/>
  <c r="J10" i="14"/>
  <c r="I10" i="14"/>
  <c r="T9" i="14"/>
  <c r="Z9" i="14" s="1"/>
  <c r="S9" i="14"/>
  <c r="Y9" i="14" s="1"/>
  <c r="R9" i="14"/>
  <c r="X9" i="14" s="1"/>
  <c r="Q9" i="14"/>
  <c r="W9" i="14" s="1"/>
  <c r="P9" i="14"/>
  <c r="V9" i="14" s="1"/>
  <c r="N9" i="14"/>
  <c r="M9" i="14"/>
  <c r="L9" i="14"/>
  <c r="K9" i="14"/>
  <c r="J9" i="14"/>
  <c r="I9" i="14"/>
  <c r="T8" i="14"/>
  <c r="Z8" i="14" s="1"/>
  <c r="S8" i="14"/>
  <c r="Y8" i="14" s="1"/>
  <c r="R8" i="14"/>
  <c r="X8" i="14" s="1"/>
  <c r="Q8" i="14"/>
  <c r="W8" i="14" s="1"/>
  <c r="P8" i="14"/>
  <c r="V8" i="14" s="1"/>
  <c r="N8" i="14"/>
  <c r="M8" i="14"/>
  <c r="L8" i="14"/>
  <c r="K8" i="14"/>
  <c r="J8" i="14"/>
  <c r="I8" i="14"/>
  <c r="T7" i="14"/>
  <c r="Z7" i="14" s="1"/>
  <c r="S7" i="14"/>
  <c r="Y7" i="14" s="1"/>
  <c r="R7" i="14"/>
  <c r="X7" i="14" s="1"/>
  <c r="Q7" i="14"/>
  <c r="W7" i="14" s="1"/>
  <c r="P7" i="14"/>
  <c r="V7" i="14" s="1"/>
  <c r="N7" i="14"/>
  <c r="M7" i="14"/>
  <c r="L7" i="14"/>
  <c r="K7" i="14"/>
  <c r="J7" i="14"/>
  <c r="I7" i="14"/>
  <c r="T6" i="14"/>
  <c r="Z6" i="14" s="1"/>
  <c r="S6" i="14"/>
  <c r="Y6" i="14" s="1"/>
  <c r="R6" i="14"/>
  <c r="X6" i="14" s="1"/>
  <c r="Q6" i="14"/>
  <c r="W6" i="14" s="1"/>
  <c r="P6" i="14"/>
  <c r="V6" i="14" s="1"/>
  <c r="N6" i="14"/>
  <c r="M6" i="14"/>
  <c r="L6" i="14"/>
  <c r="K6" i="14"/>
  <c r="J6" i="14"/>
  <c r="I6" i="14"/>
  <c r="T5" i="14"/>
  <c r="Z5" i="14" s="1"/>
  <c r="S5" i="14"/>
  <c r="Y5" i="14" s="1"/>
  <c r="R5" i="14"/>
  <c r="X5" i="14" s="1"/>
  <c r="Q5" i="14"/>
  <c r="W5" i="14" s="1"/>
  <c r="P5" i="14"/>
  <c r="V5" i="14" s="1"/>
  <c r="N5" i="14"/>
  <c r="M5" i="14"/>
  <c r="L5" i="14"/>
  <c r="K5" i="14"/>
  <c r="J5" i="14"/>
  <c r="I5" i="14"/>
  <c r="T4" i="14"/>
  <c r="Z4" i="14" s="1"/>
  <c r="S4" i="14"/>
  <c r="Y4" i="14" s="1"/>
  <c r="R4" i="14"/>
  <c r="X4" i="14" s="1"/>
  <c r="Q4" i="14"/>
  <c r="W4" i="14" s="1"/>
  <c r="P4" i="14"/>
  <c r="N4" i="14"/>
  <c r="M4" i="14"/>
  <c r="L4" i="14"/>
  <c r="K4" i="14"/>
  <c r="J4" i="14"/>
  <c r="I4" i="14"/>
  <c r="T3" i="14"/>
  <c r="S3" i="14"/>
  <c r="R3" i="14"/>
  <c r="X3" i="14" s="1"/>
  <c r="Q3" i="14"/>
  <c r="P3" i="14"/>
  <c r="V3" i="14" s="1"/>
  <c r="N3" i="14"/>
  <c r="M3" i="14"/>
  <c r="L3" i="14"/>
  <c r="K3" i="14"/>
  <c r="J3" i="14"/>
  <c r="I3" i="14"/>
  <c r="AC20" i="15" l="1"/>
  <c r="AD8" i="15"/>
  <c r="AD20" i="15"/>
  <c r="M24" i="16"/>
  <c r="AB24" i="16" a="1"/>
  <c r="AB24" i="16" s="1"/>
  <c r="N24" i="16"/>
  <c r="AD15" i="15"/>
  <c r="L24" i="16"/>
  <c r="AC4" i="15"/>
  <c r="N23" i="16"/>
  <c r="J23" i="16"/>
  <c r="AC5" i="15"/>
  <c r="AD5" i="15"/>
  <c r="AD4" i="15"/>
  <c r="AC14" i="15"/>
  <c r="AD17" i="15"/>
  <c r="AD24" i="16" a="1"/>
  <c r="AD24" i="16" s="1"/>
  <c r="K24" i="16"/>
  <c r="AD7" i="15"/>
  <c r="AC10" i="15"/>
  <c r="AC13" i="15"/>
  <c r="I23" i="16"/>
  <c r="Q23" i="15"/>
  <c r="K23" i="15"/>
  <c r="P23" i="16"/>
  <c r="AE9" i="16"/>
  <c r="AF12" i="16"/>
  <c r="M23" i="16"/>
  <c r="I24" i="16"/>
  <c r="I23" i="15"/>
  <c r="AD16" i="15"/>
  <c r="AE3" i="16"/>
  <c r="AE4" i="16"/>
  <c r="AF9" i="16"/>
  <c r="AE13" i="16"/>
  <c r="AE18" i="16"/>
  <c r="AC19" i="16"/>
  <c r="AC24" i="16" s="1" a="1"/>
  <c r="AC24" i="16" s="1"/>
  <c r="AE8" i="16"/>
  <c r="AE17" i="16"/>
  <c r="J23" i="15"/>
  <c r="S23" i="15"/>
  <c r="AF8" i="16"/>
  <c r="AE12" i="16"/>
  <c r="AF17" i="16"/>
  <c r="L23" i="16"/>
  <c r="AF3" i="16"/>
  <c r="AF4" i="16"/>
  <c r="AE5" i="16"/>
  <c r="AF13" i="16"/>
  <c r="AF18" i="16"/>
  <c r="AC20" i="16"/>
  <c r="I23" i="14"/>
  <c r="K24" i="15"/>
  <c r="AF5" i="16"/>
  <c r="AE6" i="16"/>
  <c r="AE14" i="16"/>
  <c r="AE19" i="16"/>
  <c r="L24" i="15"/>
  <c r="AF6" i="16"/>
  <c r="AE7" i="16"/>
  <c r="AE10" i="16"/>
  <c r="AE11" i="16"/>
  <c r="AF14" i="16"/>
  <c r="AE15" i="16"/>
  <c r="AE20" i="16"/>
  <c r="T24" i="14"/>
  <c r="Z3" i="14"/>
  <c r="Z24" i="14" s="1" a="1"/>
  <c r="Z24" i="14" s="1"/>
  <c r="S23" i="14"/>
  <c r="Q23" i="14"/>
  <c r="P23" i="14"/>
  <c r="V4" i="14"/>
  <c r="T24" i="15"/>
  <c r="Z3" i="15"/>
  <c r="T23" i="15"/>
  <c r="R23" i="15"/>
  <c r="P23" i="15"/>
  <c r="AF12" i="15"/>
  <c r="AF5" i="15"/>
  <c r="AF6" i="15"/>
  <c r="M24" i="15"/>
  <c r="AE7" i="15"/>
  <c r="N23" i="15"/>
  <c r="AF7" i="15"/>
  <c r="AF13" i="15"/>
  <c r="AF14" i="15"/>
  <c r="AE3" i="15"/>
  <c r="AF8" i="15"/>
  <c r="AF9" i="15"/>
  <c r="AF15" i="15"/>
  <c r="AF17" i="15"/>
  <c r="AF19" i="15"/>
  <c r="AF3" i="15"/>
  <c r="N24" i="15"/>
  <c r="AF16" i="15"/>
  <c r="AF18" i="15"/>
  <c r="AE20" i="15"/>
  <c r="AE4" i="15"/>
  <c r="AE10" i="15"/>
  <c r="AE11" i="15"/>
  <c r="AF20" i="15"/>
  <c r="AF4" i="15"/>
  <c r="AF10" i="15"/>
  <c r="AF11" i="15"/>
  <c r="AE12" i="15"/>
  <c r="Z23" i="16"/>
  <c r="T24" i="16"/>
  <c r="Z24" i="16" a="1"/>
  <c r="Z24" i="16" s="1"/>
  <c r="T23" i="16"/>
  <c r="S24" i="16"/>
  <c r="Y3" i="16"/>
  <c r="Y24" i="16" s="1" a="1"/>
  <c r="Y24" i="16" s="1"/>
  <c r="S23" i="16"/>
  <c r="R23" i="16"/>
  <c r="R24" i="16"/>
  <c r="X4" i="16"/>
  <c r="X24" i="16" s="1" a="1"/>
  <c r="X24" i="16" s="1"/>
  <c r="X27" i="16" s="1"/>
  <c r="X28" i="16" s="1"/>
  <c r="Q24" i="16"/>
  <c r="Q23" i="16"/>
  <c r="W3" i="16"/>
  <c r="P24" i="16"/>
  <c r="V3" i="16"/>
  <c r="AC13" i="14"/>
  <c r="AC5" i="14"/>
  <c r="AC3" i="14"/>
  <c r="AC4" i="14"/>
  <c r="AC14" i="14"/>
  <c r="AC16" i="14"/>
  <c r="AC15" i="14"/>
  <c r="AC9" i="14"/>
  <c r="AC10" i="14"/>
  <c r="AC19" i="14"/>
  <c r="AC20" i="14"/>
  <c r="AC12" i="14"/>
  <c r="AC6" i="14"/>
  <c r="AC11" i="14"/>
  <c r="AC21" i="14"/>
  <c r="AC8" i="14"/>
  <c r="AC7" i="14"/>
  <c r="AC17" i="14"/>
  <c r="AD20" i="14"/>
  <c r="AD12" i="14"/>
  <c r="AD4" i="14"/>
  <c r="AB21" i="14"/>
  <c r="AB6" i="14"/>
  <c r="AB3" i="14"/>
  <c r="AB4" i="14"/>
  <c r="AB5" i="14"/>
  <c r="AB8" i="14"/>
  <c r="AB9" i="14"/>
  <c r="AB7" i="14"/>
  <c r="AB10" i="14"/>
  <c r="AB11" i="14"/>
  <c r="J23" i="14"/>
  <c r="K23" i="14"/>
  <c r="AB12" i="14"/>
  <c r="AB14" i="14"/>
  <c r="L23" i="14"/>
  <c r="AB13" i="14"/>
  <c r="L24" i="14"/>
  <c r="AB15" i="14"/>
  <c r="AB16" i="14"/>
  <c r="AB17" i="14"/>
  <c r="K24" i="14"/>
  <c r="AB18" i="14"/>
  <c r="AB19" i="14"/>
  <c r="N23" i="14"/>
  <c r="AF4" i="14"/>
  <c r="AF12" i="14"/>
  <c r="AF7" i="14"/>
  <c r="AF20" i="14"/>
  <c r="N24" i="14"/>
  <c r="AE7" i="14"/>
  <c r="AE12" i="14"/>
  <c r="AE20" i="14"/>
  <c r="AE4" i="14"/>
  <c r="M24" i="14"/>
  <c r="M23" i="14"/>
  <c r="AE15" i="14"/>
  <c r="AC3" i="15"/>
  <c r="AD6" i="15"/>
  <c r="AE9" i="15"/>
  <c r="AC11" i="15"/>
  <c r="AD14" i="15"/>
  <c r="AE17" i="15"/>
  <c r="AC19" i="15"/>
  <c r="M23" i="15"/>
  <c r="P24" i="15"/>
  <c r="L23" i="15"/>
  <c r="AB24" i="15" a="1"/>
  <c r="AB24" i="15" s="1"/>
  <c r="AD3" i="15"/>
  <c r="AE6" i="15"/>
  <c r="AC8" i="15"/>
  <c r="AD11" i="15"/>
  <c r="AE14" i="15"/>
  <c r="AC16" i="15"/>
  <c r="AD19" i="15"/>
  <c r="Q24" i="15"/>
  <c r="V3" i="15"/>
  <c r="Y4" i="15"/>
  <c r="Y24" i="15" s="1" a="1"/>
  <c r="Y24" i="15" s="1"/>
  <c r="AE19" i="15"/>
  <c r="AC21" i="15"/>
  <c r="I24" i="15"/>
  <c r="R24" i="15"/>
  <c r="W3" i="15"/>
  <c r="AE16" i="15"/>
  <c r="AC18" i="15"/>
  <c r="J24" i="15"/>
  <c r="S24" i="15"/>
  <c r="Z4" i="15"/>
  <c r="AE8" i="15"/>
  <c r="X3" i="15"/>
  <c r="AE5" i="15"/>
  <c r="AC7" i="15"/>
  <c r="AD10" i="15"/>
  <c r="AE13" i="15"/>
  <c r="AC15" i="15"/>
  <c r="AE21" i="15"/>
  <c r="AE18" i="15"/>
  <c r="X24" i="14" a="1"/>
  <c r="X24" i="14" s="1"/>
  <c r="X23" i="14"/>
  <c r="V24" i="14" a="1"/>
  <c r="V24" i="14" s="1"/>
  <c r="T23" i="14"/>
  <c r="AD6" i="14"/>
  <c r="AE9" i="14"/>
  <c r="AD14" i="14"/>
  <c r="AE17" i="14"/>
  <c r="P24" i="14"/>
  <c r="AD3" i="14"/>
  <c r="AE6" i="14"/>
  <c r="AF9" i="14"/>
  <c r="AD11" i="14"/>
  <c r="AE14" i="14"/>
  <c r="AF17" i="14"/>
  <c r="AD19" i="14"/>
  <c r="Q24" i="14"/>
  <c r="AD17" i="14"/>
  <c r="I24" i="14"/>
  <c r="W3" i="14"/>
  <c r="AF3" i="14"/>
  <c r="AD5" i="14"/>
  <c r="AE8" i="14"/>
  <c r="AF11" i="14"/>
  <c r="AD13" i="14"/>
  <c r="AE16" i="14"/>
  <c r="AF19" i="14"/>
  <c r="AD21" i="14"/>
  <c r="J24" i="14"/>
  <c r="S24" i="14"/>
  <c r="AD9" i="14"/>
  <c r="AE3" i="14"/>
  <c r="AF6" i="14"/>
  <c r="AD8" i="14"/>
  <c r="AE11" i="14"/>
  <c r="AF14" i="14"/>
  <c r="AD16" i="14"/>
  <c r="AE19" i="14"/>
  <c r="R24" i="14"/>
  <c r="AE5" i="14"/>
  <c r="AF8" i="14"/>
  <c r="AD10" i="14"/>
  <c r="AE13" i="14"/>
  <c r="AF16" i="14"/>
  <c r="AD18" i="14"/>
  <c r="AE21" i="14"/>
  <c r="R23" i="14"/>
  <c r="Y3" i="14"/>
  <c r="V33" i="14" s="1" a="1"/>
  <c r="V33" i="14" s="1"/>
  <c r="AF5" i="14"/>
  <c r="AD7" i="14"/>
  <c r="AE10" i="14"/>
  <c r="AF13" i="14"/>
  <c r="F37" i="13"/>
  <c r="F36" i="13"/>
  <c r="F35" i="13"/>
  <c r="F34" i="13"/>
  <c r="F33" i="13"/>
  <c r="G30" i="13"/>
  <c r="G29" i="13"/>
  <c r="G28" i="13"/>
  <c r="G27" i="13"/>
  <c r="G26" i="13"/>
  <c r="H24" i="13"/>
  <c r="F24" i="13"/>
  <c r="AF3" i="13" s="1"/>
  <c r="E24" i="13"/>
  <c r="AE21" i="13" s="1"/>
  <c r="D24" i="13"/>
  <c r="AD18" i="13" s="1"/>
  <c r="C24" i="13"/>
  <c r="AC17" i="13" s="1"/>
  <c r="B24" i="13"/>
  <c r="H23" i="13"/>
  <c r="F23" i="13"/>
  <c r="E23" i="13"/>
  <c r="D23" i="13"/>
  <c r="C23" i="13"/>
  <c r="B23" i="13"/>
  <c r="T21" i="13"/>
  <c r="Z21" i="13" s="1"/>
  <c r="S21" i="13"/>
  <c r="Y21" i="13" s="1"/>
  <c r="R21" i="13"/>
  <c r="X21" i="13" s="1"/>
  <c r="Q21" i="13"/>
  <c r="W21" i="13" s="1"/>
  <c r="P21" i="13"/>
  <c r="V21" i="13" s="1"/>
  <c r="N21" i="13"/>
  <c r="M21" i="13"/>
  <c r="L21" i="13"/>
  <c r="K21" i="13"/>
  <c r="J21" i="13"/>
  <c r="I21" i="13"/>
  <c r="AF20" i="13"/>
  <c r="T20" i="13"/>
  <c r="Z20" i="13" s="1"/>
  <c r="S20" i="13"/>
  <c r="Y20" i="13" s="1"/>
  <c r="R20" i="13"/>
  <c r="X20" i="13" s="1"/>
  <c r="Q20" i="13"/>
  <c r="W20" i="13" s="1"/>
  <c r="P20" i="13"/>
  <c r="V20" i="13" s="1"/>
  <c r="N20" i="13"/>
  <c r="M20" i="13"/>
  <c r="L20" i="13"/>
  <c r="K20" i="13"/>
  <c r="J20" i="13"/>
  <c r="I20" i="13"/>
  <c r="T19" i="13"/>
  <c r="Z19" i="13" s="1"/>
  <c r="S19" i="13"/>
  <c r="Y19" i="13" s="1"/>
  <c r="R19" i="13"/>
  <c r="X19" i="13" s="1"/>
  <c r="Q19" i="13"/>
  <c r="W19" i="13" s="1"/>
  <c r="P19" i="13"/>
  <c r="V19" i="13" s="1"/>
  <c r="N19" i="13"/>
  <c r="M19" i="13"/>
  <c r="L19" i="13"/>
  <c r="K19" i="13"/>
  <c r="J19" i="13"/>
  <c r="I19" i="13"/>
  <c r="T18" i="13"/>
  <c r="Z18" i="13" s="1"/>
  <c r="S18" i="13"/>
  <c r="Y18" i="13" s="1"/>
  <c r="R18" i="13"/>
  <c r="X18" i="13" s="1"/>
  <c r="Q18" i="13"/>
  <c r="W18" i="13" s="1"/>
  <c r="P18" i="13"/>
  <c r="V18" i="13" s="1"/>
  <c r="N18" i="13"/>
  <c r="M18" i="13"/>
  <c r="L18" i="13"/>
  <c r="K18" i="13"/>
  <c r="J18" i="13"/>
  <c r="I18" i="13"/>
  <c r="T17" i="13"/>
  <c r="Z17" i="13" s="1"/>
  <c r="S17" i="13"/>
  <c r="Y17" i="13" s="1"/>
  <c r="R17" i="13"/>
  <c r="X17" i="13" s="1"/>
  <c r="Q17" i="13"/>
  <c r="W17" i="13" s="1"/>
  <c r="P17" i="13"/>
  <c r="V17" i="13" s="1"/>
  <c r="N17" i="13"/>
  <c r="M17" i="13"/>
  <c r="L17" i="13"/>
  <c r="K17" i="13"/>
  <c r="J17" i="13"/>
  <c r="I17" i="13"/>
  <c r="AF16" i="13"/>
  <c r="T16" i="13"/>
  <c r="Z16" i="13" s="1"/>
  <c r="S16" i="13"/>
  <c r="Y16" i="13" s="1"/>
  <c r="R16" i="13"/>
  <c r="X16" i="13" s="1"/>
  <c r="Q16" i="13"/>
  <c r="W16" i="13" s="1"/>
  <c r="P16" i="13"/>
  <c r="V16" i="13" s="1"/>
  <c r="N16" i="13"/>
  <c r="M16" i="13"/>
  <c r="L16" i="13"/>
  <c r="K16" i="13"/>
  <c r="J16" i="13"/>
  <c r="I16" i="13"/>
  <c r="AE15" i="13"/>
  <c r="AD15" i="13"/>
  <c r="T15" i="13"/>
  <c r="Z15" i="13" s="1"/>
  <c r="S15" i="13"/>
  <c r="Y15" i="13" s="1"/>
  <c r="R15" i="13"/>
  <c r="X15" i="13" s="1"/>
  <c r="Q15" i="13"/>
  <c r="W15" i="13" s="1"/>
  <c r="P15" i="13"/>
  <c r="V15" i="13" s="1"/>
  <c r="N15" i="13"/>
  <c r="M15" i="13"/>
  <c r="L15" i="13"/>
  <c r="K15" i="13"/>
  <c r="J15" i="13"/>
  <c r="I15" i="13"/>
  <c r="AF14" i="13"/>
  <c r="T14" i="13"/>
  <c r="Z14" i="13" s="1"/>
  <c r="S14" i="13"/>
  <c r="Y14" i="13" s="1"/>
  <c r="R14" i="13"/>
  <c r="X14" i="13" s="1"/>
  <c r="Q14" i="13"/>
  <c r="W14" i="13" s="1"/>
  <c r="P14" i="13"/>
  <c r="V14" i="13" s="1"/>
  <c r="N14" i="13"/>
  <c r="M14" i="13"/>
  <c r="L14" i="13"/>
  <c r="K14" i="13"/>
  <c r="J14" i="13"/>
  <c r="I14" i="13"/>
  <c r="AE13" i="13"/>
  <c r="AD13" i="13"/>
  <c r="T13" i="13"/>
  <c r="Z13" i="13" s="1"/>
  <c r="S13" i="13"/>
  <c r="Y13" i="13" s="1"/>
  <c r="R13" i="13"/>
  <c r="X13" i="13" s="1"/>
  <c r="Q13" i="13"/>
  <c r="W13" i="13" s="1"/>
  <c r="P13" i="13"/>
  <c r="V13" i="13" s="1"/>
  <c r="N13" i="13"/>
  <c r="M13" i="13"/>
  <c r="L13" i="13"/>
  <c r="K13" i="13"/>
  <c r="J13" i="13"/>
  <c r="I13" i="13"/>
  <c r="AD12" i="13"/>
  <c r="AC12" i="13"/>
  <c r="T12" i="13"/>
  <c r="Z12" i="13" s="1"/>
  <c r="S12" i="13"/>
  <c r="Y12" i="13" s="1"/>
  <c r="R12" i="13"/>
  <c r="X12" i="13" s="1"/>
  <c r="Q12" i="13"/>
  <c r="W12" i="13" s="1"/>
  <c r="P12" i="13"/>
  <c r="V12" i="13" s="1"/>
  <c r="N12" i="13"/>
  <c r="M12" i="13"/>
  <c r="L12" i="13"/>
  <c r="K12" i="13"/>
  <c r="J12" i="13"/>
  <c r="I12" i="13"/>
  <c r="AB11" i="13"/>
  <c r="T11" i="13"/>
  <c r="Z11" i="13" s="1"/>
  <c r="S11" i="13"/>
  <c r="Y11" i="13" s="1"/>
  <c r="R11" i="13"/>
  <c r="X11" i="13" s="1"/>
  <c r="Q11" i="13"/>
  <c r="W11" i="13" s="1"/>
  <c r="P11" i="13"/>
  <c r="V11" i="13" s="1"/>
  <c r="N11" i="13"/>
  <c r="M11" i="13"/>
  <c r="L11" i="13"/>
  <c r="K11" i="13"/>
  <c r="J11" i="13"/>
  <c r="I11" i="13"/>
  <c r="AF10" i="13"/>
  <c r="AE10" i="13"/>
  <c r="T10" i="13"/>
  <c r="Z10" i="13" s="1"/>
  <c r="S10" i="13"/>
  <c r="Y10" i="13" s="1"/>
  <c r="R10" i="13"/>
  <c r="X10" i="13" s="1"/>
  <c r="Q10" i="13"/>
  <c r="W10" i="13" s="1"/>
  <c r="P10" i="13"/>
  <c r="V10" i="13" s="1"/>
  <c r="N10" i="13"/>
  <c r="M10" i="13"/>
  <c r="L10" i="13"/>
  <c r="K10" i="13"/>
  <c r="J10" i="13"/>
  <c r="I10" i="13"/>
  <c r="AF9" i="13"/>
  <c r="AC9" i="13"/>
  <c r="T9" i="13"/>
  <c r="Z9" i="13" s="1"/>
  <c r="S9" i="13"/>
  <c r="Y9" i="13" s="1"/>
  <c r="R9" i="13"/>
  <c r="X9" i="13" s="1"/>
  <c r="Q9" i="13"/>
  <c r="W9" i="13" s="1"/>
  <c r="P9" i="13"/>
  <c r="V9" i="13" s="1"/>
  <c r="N9" i="13"/>
  <c r="M9" i="13"/>
  <c r="L9" i="13"/>
  <c r="K9" i="13"/>
  <c r="J9" i="13"/>
  <c r="I9" i="13"/>
  <c r="AE8" i="13"/>
  <c r="AC8" i="13"/>
  <c r="T8" i="13"/>
  <c r="Z8" i="13" s="1"/>
  <c r="S8" i="13"/>
  <c r="Y8" i="13" s="1"/>
  <c r="R8" i="13"/>
  <c r="X8" i="13" s="1"/>
  <c r="Q8" i="13"/>
  <c r="W8" i="13" s="1"/>
  <c r="P8" i="13"/>
  <c r="V8" i="13" s="1"/>
  <c r="N8" i="13"/>
  <c r="M8" i="13"/>
  <c r="L8" i="13"/>
  <c r="K8" i="13"/>
  <c r="J8" i="13"/>
  <c r="I8" i="13"/>
  <c r="AC7" i="13"/>
  <c r="T7" i="13"/>
  <c r="Z7" i="13" s="1"/>
  <c r="S7" i="13"/>
  <c r="Y7" i="13" s="1"/>
  <c r="R7" i="13"/>
  <c r="X7" i="13" s="1"/>
  <c r="Q7" i="13"/>
  <c r="W7" i="13" s="1"/>
  <c r="P7" i="13"/>
  <c r="V7" i="13" s="1"/>
  <c r="N7" i="13"/>
  <c r="M7" i="13"/>
  <c r="L7" i="13"/>
  <c r="K7" i="13"/>
  <c r="J7" i="13"/>
  <c r="I7" i="13"/>
  <c r="V6" i="13"/>
  <c r="T6" i="13"/>
  <c r="Z6" i="13" s="1"/>
  <c r="S6" i="13"/>
  <c r="Y6" i="13" s="1"/>
  <c r="R6" i="13"/>
  <c r="X6" i="13" s="1"/>
  <c r="Q6" i="13"/>
  <c r="W6" i="13" s="1"/>
  <c r="P6" i="13"/>
  <c r="N6" i="13"/>
  <c r="M6" i="13"/>
  <c r="L6" i="13"/>
  <c r="K6" i="13"/>
  <c r="J6" i="13"/>
  <c r="I6" i="13"/>
  <c r="AC5" i="13"/>
  <c r="T5" i="13"/>
  <c r="Z5" i="13" s="1"/>
  <c r="S5" i="13"/>
  <c r="Y5" i="13" s="1"/>
  <c r="R5" i="13"/>
  <c r="X5" i="13" s="1"/>
  <c r="Q5" i="13"/>
  <c r="W5" i="13" s="1"/>
  <c r="P5" i="13"/>
  <c r="V5" i="13" s="1"/>
  <c r="N5" i="13"/>
  <c r="M5" i="13"/>
  <c r="L5" i="13"/>
  <c r="K5" i="13"/>
  <c r="J5" i="13"/>
  <c r="I5" i="13"/>
  <c r="AC4" i="13"/>
  <c r="T4" i="13"/>
  <c r="Z4" i="13" s="1"/>
  <c r="S4" i="13"/>
  <c r="Y4" i="13" s="1"/>
  <c r="R4" i="13"/>
  <c r="X4" i="13" s="1"/>
  <c r="Q4" i="13"/>
  <c r="W4" i="13" s="1"/>
  <c r="P4" i="13"/>
  <c r="V4" i="13" s="1"/>
  <c r="N4" i="13"/>
  <c r="M4" i="13"/>
  <c r="L4" i="13"/>
  <c r="K4" i="13"/>
  <c r="J4" i="13"/>
  <c r="I4" i="13"/>
  <c r="AE3" i="13"/>
  <c r="AD3" i="13"/>
  <c r="T3" i="13"/>
  <c r="S3" i="13"/>
  <c r="Y3" i="13" s="1"/>
  <c r="R3" i="13"/>
  <c r="Q3" i="13"/>
  <c r="P3" i="13"/>
  <c r="N3" i="13"/>
  <c r="M3" i="13"/>
  <c r="L3" i="13"/>
  <c r="K3" i="13"/>
  <c r="J3" i="13"/>
  <c r="I3" i="13"/>
  <c r="F37" i="12"/>
  <c r="F36" i="12"/>
  <c r="F35" i="12"/>
  <c r="F34" i="12"/>
  <c r="F33" i="12"/>
  <c r="G30" i="12"/>
  <c r="G29" i="12"/>
  <c r="G28" i="12"/>
  <c r="G27" i="12"/>
  <c r="E24" i="12"/>
  <c r="AE3" i="12" s="1"/>
  <c r="D24" i="12"/>
  <c r="C24" i="12"/>
  <c r="AC17" i="12" s="1"/>
  <c r="B24" i="12"/>
  <c r="AB20" i="12" s="1"/>
  <c r="E23" i="12"/>
  <c r="D23" i="12"/>
  <c r="C23" i="12"/>
  <c r="B23" i="12"/>
  <c r="AF21" i="12"/>
  <c r="AD21" i="12"/>
  <c r="T21" i="12"/>
  <c r="Z21" i="12" s="1"/>
  <c r="S21" i="12"/>
  <c r="Y21" i="12" s="1"/>
  <c r="R21" i="12"/>
  <c r="X21" i="12" s="1"/>
  <c r="Q21" i="12"/>
  <c r="W21" i="12" s="1"/>
  <c r="P21" i="12"/>
  <c r="V21" i="12" s="1"/>
  <c r="N21" i="12"/>
  <c r="M21" i="12"/>
  <c r="L21" i="12"/>
  <c r="K21" i="12"/>
  <c r="J21" i="12"/>
  <c r="I21" i="12"/>
  <c r="AF20" i="12"/>
  <c r="T20" i="12"/>
  <c r="Z20" i="12" s="1"/>
  <c r="S20" i="12"/>
  <c r="Y20" i="12" s="1"/>
  <c r="R20" i="12"/>
  <c r="X20" i="12" s="1"/>
  <c r="Q20" i="12"/>
  <c r="W20" i="12" s="1"/>
  <c r="P20" i="12"/>
  <c r="V20" i="12" s="1"/>
  <c r="N20" i="12"/>
  <c r="M20" i="12"/>
  <c r="L20" i="12"/>
  <c r="K20" i="12"/>
  <c r="J20" i="12"/>
  <c r="I20" i="12"/>
  <c r="AF19" i="12"/>
  <c r="T19" i="12"/>
  <c r="Z19" i="12" s="1"/>
  <c r="S19" i="12"/>
  <c r="Y19" i="12" s="1"/>
  <c r="R19" i="12"/>
  <c r="X19" i="12" s="1"/>
  <c r="Q19" i="12"/>
  <c r="W19" i="12" s="1"/>
  <c r="P19" i="12"/>
  <c r="V19" i="12" s="1"/>
  <c r="N19" i="12"/>
  <c r="M19" i="12"/>
  <c r="L19" i="12"/>
  <c r="K19" i="12"/>
  <c r="J19" i="12"/>
  <c r="I19" i="12"/>
  <c r="AF18" i="12"/>
  <c r="AB18" i="12"/>
  <c r="T18" i="12"/>
  <c r="Z18" i="12" s="1"/>
  <c r="S18" i="12"/>
  <c r="Y18" i="12" s="1"/>
  <c r="R18" i="12"/>
  <c r="X18" i="12" s="1"/>
  <c r="Q18" i="12"/>
  <c r="W18" i="12" s="1"/>
  <c r="P18" i="12"/>
  <c r="V18" i="12" s="1"/>
  <c r="N18" i="12"/>
  <c r="M18" i="12"/>
  <c r="L18" i="12"/>
  <c r="K18" i="12"/>
  <c r="J18" i="12"/>
  <c r="I18" i="12"/>
  <c r="AF17" i="12"/>
  <c r="W17" i="12"/>
  <c r="T17" i="12"/>
  <c r="Z17" i="12" s="1"/>
  <c r="S17" i="12"/>
  <c r="Y17" i="12" s="1"/>
  <c r="R17" i="12"/>
  <c r="X17" i="12" s="1"/>
  <c r="Q17" i="12"/>
  <c r="P17" i="12"/>
  <c r="V17" i="12" s="1"/>
  <c r="N17" i="12"/>
  <c r="M17" i="12"/>
  <c r="L17" i="12"/>
  <c r="K17" i="12"/>
  <c r="J17" i="12"/>
  <c r="I17" i="12"/>
  <c r="AF16" i="12"/>
  <c r="T16" i="12"/>
  <c r="Z16" i="12" s="1"/>
  <c r="S16" i="12"/>
  <c r="Y16" i="12" s="1"/>
  <c r="R16" i="12"/>
  <c r="X16" i="12" s="1"/>
  <c r="Q16" i="12"/>
  <c r="W16" i="12" s="1"/>
  <c r="P16" i="12"/>
  <c r="V16" i="12" s="1"/>
  <c r="N16" i="12"/>
  <c r="M16" i="12"/>
  <c r="L16" i="12"/>
  <c r="K16" i="12"/>
  <c r="J16" i="12"/>
  <c r="I16" i="12"/>
  <c r="AF15" i="12"/>
  <c r="T15" i="12"/>
  <c r="Z15" i="12" s="1"/>
  <c r="S15" i="12"/>
  <c r="Y15" i="12" s="1"/>
  <c r="R15" i="12"/>
  <c r="X15" i="12" s="1"/>
  <c r="Q15" i="12"/>
  <c r="W15" i="12" s="1"/>
  <c r="P15" i="12"/>
  <c r="V15" i="12" s="1"/>
  <c r="N15" i="12"/>
  <c r="M15" i="12"/>
  <c r="L15" i="12"/>
  <c r="K15" i="12"/>
  <c r="J15" i="12"/>
  <c r="I15" i="12"/>
  <c r="AF14" i="12"/>
  <c r="T14" i="12"/>
  <c r="Z14" i="12" s="1"/>
  <c r="S14" i="12"/>
  <c r="Y14" i="12" s="1"/>
  <c r="R14" i="12"/>
  <c r="X14" i="12" s="1"/>
  <c r="Q14" i="12"/>
  <c r="W14" i="12" s="1"/>
  <c r="P14" i="12"/>
  <c r="V14" i="12" s="1"/>
  <c r="N14" i="12"/>
  <c r="M14" i="12"/>
  <c r="L14" i="12"/>
  <c r="K14" i="12"/>
  <c r="J14" i="12"/>
  <c r="I14" i="12"/>
  <c r="AF13" i="12"/>
  <c r="T13" i="12"/>
  <c r="Z13" i="12" s="1"/>
  <c r="S13" i="12"/>
  <c r="Y13" i="12" s="1"/>
  <c r="R13" i="12"/>
  <c r="X13" i="12" s="1"/>
  <c r="Q13" i="12"/>
  <c r="W13" i="12" s="1"/>
  <c r="P13" i="12"/>
  <c r="V13" i="12" s="1"/>
  <c r="N13" i="12"/>
  <c r="M13" i="12"/>
  <c r="L13" i="12"/>
  <c r="K13" i="12"/>
  <c r="J13" i="12"/>
  <c r="I13" i="12"/>
  <c r="AF12" i="12"/>
  <c r="AE12" i="12"/>
  <c r="T12" i="12"/>
  <c r="Z12" i="12" s="1"/>
  <c r="S12" i="12"/>
  <c r="Y12" i="12" s="1"/>
  <c r="R12" i="12"/>
  <c r="X12" i="12" s="1"/>
  <c r="Q12" i="12"/>
  <c r="W12" i="12" s="1"/>
  <c r="P12" i="12"/>
  <c r="V12" i="12" s="1"/>
  <c r="N12" i="12"/>
  <c r="M12" i="12"/>
  <c r="L12" i="12"/>
  <c r="K12" i="12"/>
  <c r="J12" i="12"/>
  <c r="I12" i="12"/>
  <c r="AF11" i="12"/>
  <c r="AB11" i="12"/>
  <c r="T11" i="12"/>
  <c r="Z11" i="12" s="1"/>
  <c r="S11" i="12"/>
  <c r="Y11" i="12" s="1"/>
  <c r="R11" i="12"/>
  <c r="X11" i="12" s="1"/>
  <c r="Q11" i="12"/>
  <c r="W11" i="12" s="1"/>
  <c r="P11" i="12"/>
  <c r="V11" i="12" s="1"/>
  <c r="N11" i="12"/>
  <c r="M11" i="12"/>
  <c r="L11" i="12"/>
  <c r="K11" i="12"/>
  <c r="J11" i="12"/>
  <c r="I11" i="12"/>
  <c r="AF10" i="12"/>
  <c r="T10" i="12"/>
  <c r="Z10" i="12" s="1"/>
  <c r="S10" i="12"/>
  <c r="Y10" i="12" s="1"/>
  <c r="R10" i="12"/>
  <c r="X10" i="12" s="1"/>
  <c r="Q10" i="12"/>
  <c r="W10" i="12" s="1"/>
  <c r="P10" i="12"/>
  <c r="V10" i="12" s="1"/>
  <c r="N10" i="12"/>
  <c r="M10" i="12"/>
  <c r="L10" i="12"/>
  <c r="K10" i="12"/>
  <c r="J10" i="12"/>
  <c r="I10" i="12"/>
  <c r="AF9" i="12"/>
  <c r="T9" i="12"/>
  <c r="Z9" i="12" s="1"/>
  <c r="S9" i="12"/>
  <c r="Y9" i="12" s="1"/>
  <c r="R9" i="12"/>
  <c r="X9" i="12" s="1"/>
  <c r="Q9" i="12"/>
  <c r="W9" i="12" s="1"/>
  <c r="P9" i="12"/>
  <c r="V9" i="12" s="1"/>
  <c r="N9" i="12"/>
  <c r="M9" i="12"/>
  <c r="L9" i="12"/>
  <c r="K9" i="12"/>
  <c r="J9" i="12"/>
  <c r="I9" i="12"/>
  <c r="AF8" i="12"/>
  <c r="T8" i="12"/>
  <c r="Z8" i="12" s="1"/>
  <c r="S8" i="12"/>
  <c r="Y8" i="12" s="1"/>
  <c r="R8" i="12"/>
  <c r="X8" i="12" s="1"/>
  <c r="Q8" i="12"/>
  <c r="W8" i="12" s="1"/>
  <c r="P8" i="12"/>
  <c r="V8" i="12" s="1"/>
  <c r="N8" i="12"/>
  <c r="M8" i="12"/>
  <c r="L8" i="12"/>
  <c r="K8" i="12"/>
  <c r="J8" i="12"/>
  <c r="I8" i="12"/>
  <c r="AF7" i="12"/>
  <c r="AE7" i="12"/>
  <c r="AB7" i="12"/>
  <c r="T7" i="12"/>
  <c r="Z7" i="12" s="1"/>
  <c r="S7" i="12"/>
  <c r="Y7" i="12" s="1"/>
  <c r="R7" i="12"/>
  <c r="X7" i="12" s="1"/>
  <c r="Q7" i="12"/>
  <c r="W7" i="12" s="1"/>
  <c r="P7" i="12"/>
  <c r="V7" i="12" s="1"/>
  <c r="N7" i="12"/>
  <c r="M7" i="12"/>
  <c r="L7" i="12"/>
  <c r="K7" i="12"/>
  <c r="J7" i="12"/>
  <c r="I7" i="12"/>
  <c r="AF6" i="12"/>
  <c r="V6" i="12"/>
  <c r="T6" i="12"/>
  <c r="Z6" i="12" s="1"/>
  <c r="S6" i="12"/>
  <c r="Y6" i="12" s="1"/>
  <c r="R6" i="12"/>
  <c r="X6" i="12" s="1"/>
  <c r="Q6" i="12"/>
  <c r="W6" i="12" s="1"/>
  <c r="P6" i="12"/>
  <c r="N6" i="12"/>
  <c r="M6" i="12"/>
  <c r="L6" i="12"/>
  <c r="K6" i="12"/>
  <c r="J6" i="12"/>
  <c r="I6" i="12"/>
  <c r="AF5" i="12"/>
  <c r="T5" i="12"/>
  <c r="Z5" i="12" s="1"/>
  <c r="S5" i="12"/>
  <c r="Y5" i="12" s="1"/>
  <c r="R5" i="12"/>
  <c r="X5" i="12" s="1"/>
  <c r="Q5" i="12"/>
  <c r="W5" i="12" s="1"/>
  <c r="P5" i="12"/>
  <c r="V5" i="12" s="1"/>
  <c r="N5" i="12"/>
  <c r="M5" i="12"/>
  <c r="L5" i="12"/>
  <c r="K5" i="12"/>
  <c r="J5" i="12"/>
  <c r="I5" i="12"/>
  <c r="AF4" i="12"/>
  <c r="T4" i="12"/>
  <c r="Z4" i="12" s="1"/>
  <c r="S4" i="12"/>
  <c r="Y4" i="12" s="1"/>
  <c r="R4" i="12"/>
  <c r="X4" i="12" s="1"/>
  <c r="Q4" i="12"/>
  <c r="W4" i="12" s="1"/>
  <c r="P4" i="12"/>
  <c r="V4" i="12" s="1"/>
  <c r="N4" i="12"/>
  <c r="M4" i="12"/>
  <c r="L4" i="12"/>
  <c r="K4" i="12"/>
  <c r="J4" i="12"/>
  <c r="I4" i="12"/>
  <c r="AF3" i="12"/>
  <c r="T3" i="12"/>
  <c r="S3" i="12"/>
  <c r="R3" i="12"/>
  <c r="Q3" i="12"/>
  <c r="P3" i="12"/>
  <c r="N3" i="12"/>
  <c r="M3" i="12"/>
  <c r="L3" i="12"/>
  <c r="K3" i="12"/>
  <c r="J3" i="12"/>
  <c r="I3" i="12"/>
  <c r="F37" i="11"/>
  <c r="F36" i="11"/>
  <c r="F35" i="11"/>
  <c r="F34" i="11"/>
  <c r="F33" i="11"/>
  <c r="G30" i="11"/>
  <c r="G29" i="11"/>
  <c r="G28" i="11"/>
  <c r="G27" i="11"/>
  <c r="G26" i="11"/>
  <c r="H24" i="11"/>
  <c r="F24" i="11"/>
  <c r="AF15" i="11" s="1"/>
  <c r="E24" i="11"/>
  <c r="AE21" i="11" s="1"/>
  <c r="D24" i="11"/>
  <c r="AD14" i="11" s="1"/>
  <c r="C24" i="11"/>
  <c r="AC17" i="11" s="1"/>
  <c r="B24" i="11"/>
  <c r="AB19" i="11" s="1"/>
  <c r="H23" i="11"/>
  <c r="F23" i="11"/>
  <c r="E23" i="11"/>
  <c r="D23" i="11"/>
  <c r="C23" i="11"/>
  <c r="B23" i="11"/>
  <c r="T21" i="11"/>
  <c r="Z21" i="11" s="1"/>
  <c r="S21" i="11"/>
  <c r="Y21" i="11" s="1"/>
  <c r="R21" i="11"/>
  <c r="X21" i="11" s="1"/>
  <c r="Q21" i="11"/>
  <c r="W21" i="11" s="1"/>
  <c r="P21" i="11"/>
  <c r="V21" i="11" s="1"/>
  <c r="N21" i="11"/>
  <c r="M21" i="11"/>
  <c r="L21" i="11"/>
  <c r="K21" i="11"/>
  <c r="J21" i="11"/>
  <c r="I21" i="11"/>
  <c r="AF20" i="11"/>
  <c r="AC20" i="11"/>
  <c r="T20" i="11"/>
  <c r="Z20" i="11" s="1"/>
  <c r="S20" i="11"/>
  <c r="Y20" i="11" s="1"/>
  <c r="R20" i="11"/>
  <c r="X20" i="11" s="1"/>
  <c r="Q20" i="11"/>
  <c r="W20" i="11" s="1"/>
  <c r="P20" i="11"/>
  <c r="V20" i="11" s="1"/>
  <c r="N20" i="11"/>
  <c r="M20" i="11"/>
  <c r="L20" i="11"/>
  <c r="K20" i="11"/>
  <c r="J20" i="11"/>
  <c r="I20" i="11"/>
  <c r="T19" i="11"/>
  <c r="Z19" i="11" s="1"/>
  <c r="S19" i="11"/>
  <c r="Y19" i="11" s="1"/>
  <c r="R19" i="11"/>
  <c r="X19" i="11" s="1"/>
  <c r="Q19" i="11"/>
  <c r="W19" i="11" s="1"/>
  <c r="P19" i="11"/>
  <c r="V19" i="11" s="1"/>
  <c r="N19" i="11"/>
  <c r="M19" i="11"/>
  <c r="L19" i="11"/>
  <c r="K19" i="11"/>
  <c r="J19" i="11"/>
  <c r="I19" i="11"/>
  <c r="AB18" i="11"/>
  <c r="T18" i="11"/>
  <c r="Z18" i="11" s="1"/>
  <c r="S18" i="11"/>
  <c r="Y18" i="11" s="1"/>
  <c r="R18" i="11"/>
  <c r="X18" i="11" s="1"/>
  <c r="Q18" i="11"/>
  <c r="W18" i="11" s="1"/>
  <c r="P18" i="11"/>
  <c r="V18" i="11" s="1"/>
  <c r="N18" i="11"/>
  <c r="M18" i="11"/>
  <c r="L18" i="11"/>
  <c r="K18" i="11"/>
  <c r="J18" i="11"/>
  <c r="I18" i="11"/>
  <c r="T17" i="11"/>
  <c r="Z17" i="11" s="1"/>
  <c r="S17" i="11"/>
  <c r="Y17" i="11" s="1"/>
  <c r="R17" i="11"/>
  <c r="X17" i="11" s="1"/>
  <c r="Q17" i="11"/>
  <c r="W17" i="11" s="1"/>
  <c r="P17" i="11"/>
  <c r="V17" i="11" s="1"/>
  <c r="N17" i="11"/>
  <c r="M17" i="11"/>
  <c r="L17" i="11"/>
  <c r="K17" i="11"/>
  <c r="J17" i="11"/>
  <c r="I17" i="11"/>
  <c r="Z16" i="11"/>
  <c r="T16" i="11"/>
  <c r="S16" i="11"/>
  <c r="Y16" i="11" s="1"/>
  <c r="R16" i="11"/>
  <c r="X16" i="11" s="1"/>
  <c r="Q16" i="11"/>
  <c r="W16" i="11" s="1"/>
  <c r="P16" i="11"/>
  <c r="V16" i="11" s="1"/>
  <c r="N16" i="11"/>
  <c r="M16" i="11"/>
  <c r="L16" i="11"/>
  <c r="K16" i="11"/>
  <c r="J16" i="11"/>
  <c r="I16" i="11"/>
  <c r="T15" i="11"/>
  <c r="Z15" i="11" s="1"/>
  <c r="S15" i="11"/>
  <c r="Y15" i="11" s="1"/>
  <c r="R15" i="11"/>
  <c r="X15" i="11" s="1"/>
  <c r="Q15" i="11"/>
  <c r="W15" i="11" s="1"/>
  <c r="P15" i="11"/>
  <c r="V15" i="11" s="1"/>
  <c r="N15" i="11"/>
  <c r="M15" i="11"/>
  <c r="L15" i="11"/>
  <c r="K15" i="11"/>
  <c r="J15" i="11"/>
  <c r="I15" i="11"/>
  <c r="AE14" i="11"/>
  <c r="AB14" i="11"/>
  <c r="T14" i="11"/>
  <c r="Z14" i="11" s="1"/>
  <c r="S14" i="11"/>
  <c r="Y14" i="11" s="1"/>
  <c r="R14" i="11"/>
  <c r="X14" i="11" s="1"/>
  <c r="Q14" i="11"/>
  <c r="W14" i="11" s="1"/>
  <c r="P14" i="11"/>
  <c r="V14" i="11" s="1"/>
  <c r="N14" i="11"/>
  <c r="M14" i="11"/>
  <c r="L14" i="11"/>
  <c r="K14" i="11"/>
  <c r="J14" i="11"/>
  <c r="I14" i="11"/>
  <c r="AE13" i="11"/>
  <c r="T13" i="11"/>
  <c r="Z13" i="11" s="1"/>
  <c r="S13" i="11"/>
  <c r="Y13" i="11" s="1"/>
  <c r="R13" i="11"/>
  <c r="X13" i="11" s="1"/>
  <c r="Q13" i="11"/>
  <c r="W13" i="11" s="1"/>
  <c r="P13" i="11"/>
  <c r="V13" i="11" s="1"/>
  <c r="N13" i="11"/>
  <c r="M13" i="11"/>
  <c r="L13" i="11"/>
  <c r="K13" i="11"/>
  <c r="J13" i="11"/>
  <c r="I13" i="11"/>
  <c r="AC12" i="11"/>
  <c r="T12" i="11"/>
  <c r="Z12" i="11" s="1"/>
  <c r="S12" i="11"/>
  <c r="Y12" i="11" s="1"/>
  <c r="R12" i="11"/>
  <c r="X12" i="11" s="1"/>
  <c r="Q12" i="11"/>
  <c r="W12" i="11" s="1"/>
  <c r="P12" i="11"/>
  <c r="V12" i="11" s="1"/>
  <c r="N12" i="11"/>
  <c r="M12" i="11"/>
  <c r="L12" i="11"/>
  <c r="K12" i="11"/>
  <c r="J12" i="11"/>
  <c r="I12" i="11"/>
  <c r="AB11" i="11"/>
  <c r="T11" i="11"/>
  <c r="Z11" i="11" s="1"/>
  <c r="S11" i="11"/>
  <c r="Y11" i="11" s="1"/>
  <c r="R11" i="11"/>
  <c r="X11" i="11" s="1"/>
  <c r="Q11" i="11"/>
  <c r="W11" i="11" s="1"/>
  <c r="P11" i="11"/>
  <c r="V11" i="11" s="1"/>
  <c r="N11" i="11"/>
  <c r="M11" i="11"/>
  <c r="L11" i="11"/>
  <c r="K11" i="11"/>
  <c r="J11" i="11"/>
  <c r="I11" i="11"/>
  <c r="AE10" i="11"/>
  <c r="AB10" i="11"/>
  <c r="T10" i="11"/>
  <c r="Z10" i="11" s="1"/>
  <c r="S10" i="11"/>
  <c r="Y10" i="11" s="1"/>
  <c r="R10" i="11"/>
  <c r="X10" i="11" s="1"/>
  <c r="Q10" i="11"/>
  <c r="W10" i="11" s="1"/>
  <c r="P10" i="11"/>
  <c r="V10" i="11" s="1"/>
  <c r="N10" i="11"/>
  <c r="M10" i="11"/>
  <c r="L10" i="11"/>
  <c r="K10" i="11"/>
  <c r="J10" i="11"/>
  <c r="I10" i="11"/>
  <c r="AE9" i="11"/>
  <c r="T9" i="11"/>
  <c r="Z9" i="11" s="1"/>
  <c r="S9" i="11"/>
  <c r="Y9" i="11" s="1"/>
  <c r="R9" i="11"/>
  <c r="X9" i="11" s="1"/>
  <c r="Q9" i="11"/>
  <c r="W9" i="11" s="1"/>
  <c r="P9" i="11"/>
  <c r="V9" i="11" s="1"/>
  <c r="N9" i="11"/>
  <c r="M9" i="11"/>
  <c r="L9" i="11"/>
  <c r="K9" i="11"/>
  <c r="J9" i="11"/>
  <c r="I9" i="11"/>
  <c r="AE8" i="11"/>
  <c r="AC8" i="11"/>
  <c r="T8" i="11"/>
  <c r="Z8" i="11" s="1"/>
  <c r="S8" i="11"/>
  <c r="Y8" i="11" s="1"/>
  <c r="R8" i="11"/>
  <c r="X8" i="11" s="1"/>
  <c r="Q8" i="11"/>
  <c r="W8" i="11" s="1"/>
  <c r="P8" i="11"/>
  <c r="V8" i="11" s="1"/>
  <c r="N8" i="11"/>
  <c r="M8" i="11"/>
  <c r="L8" i="11"/>
  <c r="K8" i="11"/>
  <c r="J8" i="11"/>
  <c r="I8" i="11"/>
  <c r="AE7" i="11"/>
  <c r="AC7" i="11"/>
  <c r="T7" i="11"/>
  <c r="Z7" i="11" s="1"/>
  <c r="S7" i="11"/>
  <c r="Y7" i="11" s="1"/>
  <c r="R7" i="11"/>
  <c r="X7" i="11" s="1"/>
  <c r="Q7" i="11"/>
  <c r="W7" i="11" s="1"/>
  <c r="P7" i="11"/>
  <c r="V7" i="11" s="1"/>
  <c r="N7" i="11"/>
  <c r="M7" i="11"/>
  <c r="L7" i="11"/>
  <c r="K7" i="11"/>
  <c r="J7" i="11"/>
  <c r="I7" i="11"/>
  <c r="AE6" i="11"/>
  <c r="AC6" i="11"/>
  <c r="T6" i="11"/>
  <c r="Z6" i="11" s="1"/>
  <c r="S6" i="11"/>
  <c r="Y6" i="11" s="1"/>
  <c r="R6" i="11"/>
  <c r="X6" i="11" s="1"/>
  <c r="Q6" i="11"/>
  <c r="W6" i="11" s="1"/>
  <c r="P6" i="11"/>
  <c r="V6" i="11" s="1"/>
  <c r="N6" i="11"/>
  <c r="M6" i="11"/>
  <c r="L6" i="11"/>
  <c r="K6" i="11"/>
  <c r="J6" i="11"/>
  <c r="I6" i="11"/>
  <c r="AE5" i="11"/>
  <c r="AC5" i="11"/>
  <c r="AB5" i="11"/>
  <c r="T5" i="11"/>
  <c r="Z5" i="11" s="1"/>
  <c r="S5" i="11"/>
  <c r="Y5" i="11" s="1"/>
  <c r="R5" i="11"/>
  <c r="X5" i="11" s="1"/>
  <c r="Q5" i="11"/>
  <c r="W5" i="11" s="1"/>
  <c r="P5" i="11"/>
  <c r="V5" i="11" s="1"/>
  <c r="N5" i="11"/>
  <c r="M5" i="11"/>
  <c r="L5" i="11"/>
  <c r="K5" i="11"/>
  <c r="J5" i="11"/>
  <c r="I5" i="11"/>
  <c r="AE4" i="11"/>
  <c r="AD4" i="11"/>
  <c r="AC4" i="11"/>
  <c r="AB4" i="11"/>
  <c r="T4" i="11"/>
  <c r="Z4" i="11" s="1"/>
  <c r="S4" i="11"/>
  <c r="Y4" i="11" s="1"/>
  <c r="R4" i="11"/>
  <c r="X4" i="11" s="1"/>
  <c r="Q4" i="11"/>
  <c r="W4" i="11" s="1"/>
  <c r="P4" i="11"/>
  <c r="V4" i="11" s="1"/>
  <c r="N4" i="11"/>
  <c r="M4" i="11"/>
  <c r="L4" i="11"/>
  <c r="K4" i="11"/>
  <c r="J4" i="11"/>
  <c r="I4" i="11"/>
  <c r="AE3" i="11"/>
  <c r="AC3" i="11"/>
  <c r="AB3" i="11"/>
  <c r="T3" i="11"/>
  <c r="S3" i="11"/>
  <c r="Y3" i="11" s="1"/>
  <c r="R3" i="11"/>
  <c r="Q3" i="11"/>
  <c r="W3" i="11" s="1"/>
  <c r="P3" i="11"/>
  <c r="N3" i="11"/>
  <c r="M3" i="11"/>
  <c r="L3" i="11"/>
  <c r="K3" i="11"/>
  <c r="J3" i="11"/>
  <c r="I3" i="11"/>
  <c r="F37" i="9"/>
  <c r="F36" i="9"/>
  <c r="F35" i="9"/>
  <c r="F34" i="9"/>
  <c r="F33" i="9"/>
  <c r="G30" i="9"/>
  <c r="G29" i="9"/>
  <c r="G28" i="9"/>
  <c r="G27" i="9"/>
  <c r="G26" i="9"/>
  <c r="H24" i="9"/>
  <c r="F24" i="9"/>
  <c r="AF20" i="9" s="1"/>
  <c r="E24" i="9"/>
  <c r="D24" i="9"/>
  <c r="AD12" i="9" s="1"/>
  <c r="C24" i="9"/>
  <c r="AC15" i="9" s="1"/>
  <c r="B24" i="9"/>
  <c r="H23" i="9"/>
  <c r="F23" i="9"/>
  <c r="E23" i="9"/>
  <c r="D23" i="9"/>
  <c r="C23" i="9"/>
  <c r="B23" i="9"/>
  <c r="W21" i="9"/>
  <c r="T21" i="9"/>
  <c r="Z21" i="9" s="1"/>
  <c r="S21" i="9"/>
  <c r="Y21" i="9" s="1"/>
  <c r="R21" i="9"/>
  <c r="X21" i="9" s="1"/>
  <c r="Q21" i="9"/>
  <c r="P21" i="9"/>
  <c r="V21" i="9" s="1"/>
  <c r="N21" i="9"/>
  <c r="M21" i="9"/>
  <c r="L21" i="9"/>
  <c r="K21" i="9"/>
  <c r="J21" i="9"/>
  <c r="I21" i="9"/>
  <c r="AD20" i="9"/>
  <c r="T20" i="9"/>
  <c r="Z20" i="9" s="1"/>
  <c r="S20" i="9"/>
  <c r="Y20" i="9" s="1"/>
  <c r="R20" i="9"/>
  <c r="X20" i="9" s="1"/>
  <c r="Q20" i="9"/>
  <c r="W20" i="9" s="1"/>
  <c r="P20" i="9"/>
  <c r="V20" i="9" s="1"/>
  <c r="N20" i="9"/>
  <c r="M20" i="9"/>
  <c r="L20" i="9"/>
  <c r="K20" i="9"/>
  <c r="J20" i="9"/>
  <c r="I20" i="9"/>
  <c r="AF19" i="9"/>
  <c r="T19" i="9"/>
  <c r="Z19" i="9" s="1"/>
  <c r="S19" i="9"/>
  <c r="Y19" i="9" s="1"/>
  <c r="R19" i="9"/>
  <c r="X19" i="9" s="1"/>
  <c r="Q19" i="9"/>
  <c r="W19" i="9" s="1"/>
  <c r="P19" i="9"/>
  <c r="V19" i="9" s="1"/>
  <c r="N19" i="9"/>
  <c r="M19" i="9"/>
  <c r="L19" i="9"/>
  <c r="K19" i="9"/>
  <c r="J19" i="9"/>
  <c r="I19" i="9"/>
  <c r="T18" i="9"/>
  <c r="Z18" i="9" s="1"/>
  <c r="S18" i="9"/>
  <c r="Y18" i="9" s="1"/>
  <c r="R18" i="9"/>
  <c r="X18" i="9" s="1"/>
  <c r="Q18" i="9"/>
  <c r="W18" i="9" s="1"/>
  <c r="P18" i="9"/>
  <c r="V18" i="9" s="1"/>
  <c r="N18" i="9"/>
  <c r="M18" i="9"/>
  <c r="L18" i="9"/>
  <c r="K18" i="9"/>
  <c r="J18" i="9"/>
  <c r="I18" i="9"/>
  <c r="T17" i="9"/>
  <c r="Z17" i="9" s="1"/>
  <c r="S17" i="9"/>
  <c r="Y17" i="9" s="1"/>
  <c r="R17" i="9"/>
  <c r="X17" i="9" s="1"/>
  <c r="Q17" i="9"/>
  <c r="W17" i="9" s="1"/>
  <c r="P17" i="9"/>
  <c r="V17" i="9" s="1"/>
  <c r="N17" i="9"/>
  <c r="M17" i="9"/>
  <c r="L17" i="9"/>
  <c r="K17" i="9"/>
  <c r="J17" i="9"/>
  <c r="I17" i="9"/>
  <c r="T16" i="9"/>
  <c r="Z16" i="9" s="1"/>
  <c r="S16" i="9"/>
  <c r="Y16" i="9" s="1"/>
  <c r="R16" i="9"/>
  <c r="X16" i="9" s="1"/>
  <c r="Q16" i="9"/>
  <c r="W16" i="9" s="1"/>
  <c r="P16" i="9"/>
  <c r="V16" i="9" s="1"/>
  <c r="N16" i="9"/>
  <c r="M16" i="9"/>
  <c r="L16" i="9"/>
  <c r="K16" i="9"/>
  <c r="J16" i="9"/>
  <c r="I16" i="9"/>
  <c r="Y15" i="9"/>
  <c r="T15" i="9"/>
  <c r="Z15" i="9" s="1"/>
  <c r="S15" i="9"/>
  <c r="R15" i="9"/>
  <c r="X15" i="9" s="1"/>
  <c r="Q15" i="9"/>
  <c r="W15" i="9" s="1"/>
  <c r="P15" i="9"/>
  <c r="V15" i="9" s="1"/>
  <c r="N15" i="9"/>
  <c r="M15" i="9"/>
  <c r="L15" i="9"/>
  <c r="K15" i="9"/>
  <c r="J15" i="9"/>
  <c r="I15" i="9"/>
  <c r="AF14" i="9"/>
  <c r="T14" i="9"/>
  <c r="Z14" i="9" s="1"/>
  <c r="S14" i="9"/>
  <c r="Y14" i="9" s="1"/>
  <c r="R14" i="9"/>
  <c r="X14" i="9" s="1"/>
  <c r="Q14" i="9"/>
  <c r="W14" i="9" s="1"/>
  <c r="P14" i="9"/>
  <c r="V14" i="9" s="1"/>
  <c r="N14" i="9"/>
  <c r="M14" i="9"/>
  <c r="L14" i="9"/>
  <c r="K14" i="9"/>
  <c r="J14" i="9"/>
  <c r="I14" i="9"/>
  <c r="AF13" i="9"/>
  <c r="T13" i="9"/>
  <c r="Z13" i="9" s="1"/>
  <c r="S13" i="9"/>
  <c r="Y13" i="9" s="1"/>
  <c r="R13" i="9"/>
  <c r="X13" i="9" s="1"/>
  <c r="Q13" i="9"/>
  <c r="W13" i="9" s="1"/>
  <c r="P13" i="9"/>
  <c r="V13" i="9" s="1"/>
  <c r="N13" i="9"/>
  <c r="M13" i="9"/>
  <c r="L13" i="9"/>
  <c r="K13" i="9"/>
  <c r="J13" i="9"/>
  <c r="I13" i="9"/>
  <c r="AE12" i="9"/>
  <c r="AC12" i="9"/>
  <c r="T12" i="9"/>
  <c r="Z12" i="9" s="1"/>
  <c r="S12" i="9"/>
  <c r="Y12" i="9" s="1"/>
  <c r="R12" i="9"/>
  <c r="X12" i="9" s="1"/>
  <c r="Q12" i="9"/>
  <c r="W12" i="9" s="1"/>
  <c r="P12" i="9"/>
  <c r="V12" i="9" s="1"/>
  <c r="N12" i="9"/>
  <c r="M12" i="9"/>
  <c r="L12" i="9"/>
  <c r="K12" i="9"/>
  <c r="J12" i="9"/>
  <c r="I12" i="9"/>
  <c r="AF11" i="9"/>
  <c r="T11" i="9"/>
  <c r="Z11" i="9" s="1"/>
  <c r="S11" i="9"/>
  <c r="Y11" i="9" s="1"/>
  <c r="R11" i="9"/>
  <c r="X11" i="9" s="1"/>
  <c r="Q11" i="9"/>
  <c r="W11" i="9" s="1"/>
  <c r="P11" i="9"/>
  <c r="V11" i="9" s="1"/>
  <c r="N11" i="9"/>
  <c r="M11" i="9"/>
  <c r="L11" i="9"/>
  <c r="K11" i="9"/>
  <c r="J11" i="9"/>
  <c r="I11" i="9"/>
  <c r="AF10" i="9"/>
  <c r="T10" i="9"/>
  <c r="Z10" i="9" s="1"/>
  <c r="S10" i="9"/>
  <c r="Y10" i="9" s="1"/>
  <c r="R10" i="9"/>
  <c r="X10" i="9" s="1"/>
  <c r="Q10" i="9"/>
  <c r="W10" i="9" s="1"/>
  <c r="P10" i="9"/>
  <c r="V10" i="9" s="1"/>
  <c r="N10" i="9"/>
  <c r="M10" i="9"/>
  <c r="L10" i="9"/>
  <c r="K10" i="9"/>
  <c r="J10" i="9"/>
  <c r="I10" i="9"/>
  <c r="AF9" i="9"/>
  <c r="AD9" i="9"/>
  <c r="AC9" i="9"/>
  <c r="T9" i="9"/>
  <c r="Z9" i="9" s="1"/>
  <c r="S9" i="9"/>
  <c r="Y9" i="9" s="1"/>
  <c r="R9" i="9"/>
  <c r="X9" i="9" s="1"/>
  <c r="Q9" i="9"/>
  <c r="W9" i="9" s="1"/>
  <c r="P9" i="9"/>
  <c r="V9" i="9" s="1"/>
  <c r="N9" i="9"/>
  <c r="M9" i="9"/>
  <c r="L9" i="9"/>
  <c r="K9" i="9"/>
  <c r="J9" i="9"/>
  <c r="I9" i="9"/>
  <c r="AB8" i="9"/>
  <c r="T8" i="9"/>
  <c r="Z8" i="9" s="1"/>
  <c r="S8" i="9"/>
  <c r="Y8" i="9" s="1"/>
  <c r="R8" i="9"/>
  <c r="X8" i="9" s="1"/>
  <c r="Q8" i="9"/>
  <c r="W8" i="9" s="1"/>
  <c r="P8" i="9"/>
  <c r="V8" i="9" s="1"/>
  <c r="N8" i="9"/>
  <c r="M8" i="9"/>
  <c r="L8" i="9"/>
  <c r="K8" i="9"/>
  <c r="J8" i="9"/>
  <c r="I8" i="9"/>
  <c r="AF7" i="9"/>
  <c r="AE7" i="9"/>
  <c r="T7" i="9"/>
  <c r="Z7" i="9" s="1"/>
  <c r="S7" i="9"/>
  <c r="Y7" i="9" s="1"/>
  <c r="R7" i="9"/>
  <c r="X7" i="9" s="1"/>
  <c r="Q7" i="9"/>
  <c r="W7" i="9" s="1"/>
  <c r="P7" i="9"/>
  <c r="V7" i="9" s="1"/>
  <c r="N7" i="9"/>
  <c r="M7" i="9"/>
  <c r="L7" i="9"/>
  <c r="K7" i="9"/>
  <c r="J7" i="9"/>
  <c r="I7" i="9"/>
  <c r="AF6" i="9"/>
  <c r="T6" i="9"/>
  <c r="Z6" i="9" s="1"/>
  <c r="S6" i="9"/>
  <c r="R6" i="9"/>
  <c r="X6" i="9" s="1"/>
  <c r="Q6" i="9"/>
  <c r="W6" i="9" s="1"/>
  <c r="P6" i="9"/>
  <c r="V6" i="9" s="1"/>
  <c r="N6" i="9"/>
  <c r="M6" i="9"/>
  <c r="L6" i="9"/>
  <c r="K6" i="9"/>
  <c r="J6" i="9"/>
  <c r="I6" i="9"/>
  <c r="AF5" i="9"/>
  <c r="T5" i="9"/>
  <c r="Z5" i="9" s="1"/>
  <c r="S5" i="9"/>
  <c r="Y5" i="9" s="1"/>
  <c r="R5" i="9"/>
  <c r="X5" i="9" s="1"/>
  <c r="Q5" i="9"/>
  <c r="W5" i="9" s="1"/>
  <c r="P5" i="9"/>
  <c r="V5" i="9" s="1"/>
  <c r="N5" i="9"/>
  <c r="M5" i="9"/>
  <c r="L5" i="9"/>
  <c r="K5" i="9"/>
  <c r="J5" i="9"/>
  <c r="I5" i="9"/>
  <c r="AF4" i="9"/>
  <c r="AD4" i="9"/>
  <c r="T4" i="9"/>
  <c r="S4" i="9"/>
  <c r="R4" i="9"/>
  <c r="X4" i="9" s="1"/>
  <c r="Q4" i="9"/>
  <c r="W4" i="9" s="1"/>
  <c r="P4" i="9"/>
  <c r="V4" i="9" s="1"/>
  <c r="N4" i="9"/>
  <c r="M4" i="9"/>
  <c r="L4" i="9"/>
  <c r="K4" i="9"/>
  <c r="J4" i="9"/>
  <c r="I4" i="9"/>
  <c r="AF3" i="9"/>
  <c r="T3" i="9"/>
  <c r="Z3" i="9" s="1"/>
  <c r="S3" i="9"/>
  <c r="Y3" i="9" s="1"/>
  <c r="R3" i="9"/>
  <c r="Q3" i="9"/>
  <c r="W3" i="9" s="1"/>
  <c r="P3" i="9"/>
  <c r="N3" i="9"/>
  <c r="M3" i="9"/>
  <c r="L3" i="9"/>
  <c r="K3" i="9"/>
  <c r="J3" i="9"/>
  <c r="I3" i="9"/>
  <c r="F37" i="8"/>
  <c r="F36" i="8"/>
  <c r="F35" i="8"/>
  <c r="F34" i="8"/>
  <c r="F33" i="8"/>
  <c r="G30" i="8"/>
  <c r="G29" i="8"/>
  <c r="G28" i="8"/>
  <c r="G27" i="8"/>
  <c r="G26" i="8"/>
  <c r="H24" i="8"/>
  <c r="F24" i="8"/>
  <c r="AF7" i="8" s="1"/>
  <c r="E24" i="8"/>
  <c r="AE10" i="8" s="1"/>
  <c r="D24" i="8"/>
  <c r="AD20" i="8" s="1"/>
  <c r="C24" i="8"/>
  <c r="AC15" i="8" s="1"/>
  <c r="B24" i="8"/>
  <c r="AB18" i="8" s="1"/>
  <c r="H23" i="8"/>
  <c r="F23" i="8"/>
  <c r="E23" i="8"/>
  <c r="D23" i="8"/>
  <c r="C23" i="8"/>
  <c r="B23" i="8"/>
  <c r="T21" i="8"/>
  <c r="Z21" i="8" s="1"/>
  <c r="S21" i="8"/>
  <c r="Y21" i="8" s="1"/>
  <c r="R21" i="8"/>
  <c r="X21" i="8" s="1"/>
  <c r="Q21" i="8"/>
  <c r="W21" i="8" s="1"/>
  <c r="P21" i="8"/>
  <c r="V21" i="8" s="1"/>
  <c r="N21" i="8"/>
  <c r="M21" i="8"/>
  <c r="L21" i="8"/>
  <c r="K21" i="8"/>
  <c r="J21" i="8"/>
  <c r="I21" i="8"/>
  <c r="AB20" i="8"/>
  <c r="T20" i="8"/>
  <c r="Z20" i="8" s="1"/>
  <c r="S20" i="8"/>
  <c r="Y20" i="8" s="1"/>
  <c r="R20" i="8"/>
  <c r="X20" i="8" s="1"/>
  <c r="Q20" i="8"/>
  <c r="W20" i="8" s="1"/>
  <c r="P20" i="8"/>
  <c r="V20" i="8" s="1"/>
  <c r="N20" i="8"/>
  <c r="M20" i="8"/>
  <c r="L20" i="8"/>
  <c r="K20" i="8"/>
  <c r="J20" i="8"/>
  <c r="I20" i="8"/>
  <c r="Y19" i="8"/>
  <c r="T19" i="8"/>
  <c r="Z19" i="8" s="1"/>
  <c r="S19" i="8"/>
  <c r="R19" i="8"/>
  <c r="X19" i="8" s="1"/>
  <c r="Q19" i="8"/>
  <c r="W19" i="8" s="1"/>
  <c r="P19" i="8"/>
  <c r="V19" i="8" s="1"/>
  <c r="N19" i="8"/>
  <c r="M19" i="8"/>
  <c r="L19" i="8"/>
  <c r="K19" i="8"/>
  <c r="J19" i="8"/>
  <c r="I19" i="8"/>
  <c r="AE18" i="8"/>
  <c r="T18" i="8"/>
  <c r="Z18" i="8" s="1"/>
  <c r="S18" i="8"/>
  <c r="Y18" i="8" s="1"/>
  <c r="R18" i="8"/>
  <c r="X18" i="8" s="1"/>
  <c r="Q18" i="8"/>
  <c r="W18" i="8" s="1"/>
  <c r="P18" i="8"/>
  <c r="V18" i="8" s="1"/>
  <c r="N18" i="8"/>
  <c r="M18" i="8"/>
  <c r="L18" i="8"/>
  <c r="K18" i="8"/>
  <c r="J18" i="8"/>
  <c r="I18" i="8"/>
  <c r="T17" i="8"/>
  <c r="Z17" i="8" s="1"/>
  <c r="S17" i="8"/>
  <c r="Y17" i="8" s="1"/>
  <c r="R17" i="8"/>
  <c r="X17" i="8" s="1"/>
  <c r="Q17" i="8"/>
  <c r="W17" i="8" s="1"/>
  <c r="P17" i="8"/>
  <c r="V17" i="8" s="1"/>
  <c r="N17" i="8"/>
  <c r="M17" i="8"/>
  <c r="L17" i="8"/>
  <c r="K17" i="8"/>
  <c r="J17" i="8"/>
  <c r="I17" i="8"/>
  <c r="T16" i="8"/>
  <c r="Z16" i="8" s="1"/>
  <c r="S16" i="8"/>
  <c r="Y16" i="8" s="1"/>
  <c r="R16" i="8"/>
  <c r="X16" i="8" s="1"/>
  <c r="Q16" i="8"/>
  <c r="W16" i="8" s="1"/>
  <c r="P16" i="8"/>
  <c r="V16" i="8" s="1"/>
  <c r="N16" i="8"/>
  <c r="M16" i="8"/>
  <c r="L16" i="8"/>
  <c r="K16" i="8"/>
  <c r="J16" i="8"/>
  <c r="I16" i="8"/>
  <c r="T15" i="8"/>
  <c r="Z15" i="8" s="1"/>
  <c r="S15" i="8"/>
  <c r="Y15" i="8" s="1"/>
  <c r="R15" i="8"/>
  <c r="X15" i="8" s="1"/>
  <c r="Q15" i="8"/>
  <c r="W15" i="8" s="1"/>
  <c r="P15" i="8"/>
  <c r="V15" i="8" s="1"/>
  <c r="N15" i="8"/>
  <c r="M15" i="8"/>
  <c r="L15" i="8"/>
  <c r="K15" i="8"/>
  <c r="J15" i="8"/>
  <c r="I15" i="8"/>
  <c r="AC14" i="8"/>
  <c r="Z14" i="8"/>
  <c r="T14" i="8"/>
  <c r="S14" i="8"/>
  <c r="Y14" i="8" s="1"/>
  <c r="R14" i="8"/>
  <c r="X14" i="8" s="1"/>
  <c r="Q14" i="8"/>
  <c r="W14" i="8" s="1"/>
  <c r="P14" i="8"/>
  <c r="V14" i="8" s="1"/>
  <c r="N14" i="8"/>
  <c r="M14" i="8"/>
  <c r="L14" i="8"/>
  <c r="K14" i="8"/>
  <c r="J14" i="8"/>
  <c r="I14" i="8"/>
  <c r="AF13" i="8"/>
  <c r="Y13" i="8"/>
  <c r="T13" i="8"/>
  <c r="Z13" i="8" s="1"/>
  <c r="S13" i="8"/>
  <c r="R13" i="8"/>
  <c r="X13" i="8" s="1"/>
  <c r="Q13" i="8"/>
  <c r="W13" i="8" s="1"/>
  <c r="P13" i="8"/>
  <c r="V13" i="8" s="1"/>
  <c r="N13" i="8"/>
  <c r="M13" i="8"/>
  <c r="L13" i="8"/>
  <c r="K13" i="8"/>
  <c r="J13" i="8"/>
  <c r="I13" i="8"/>
  <c r="AE12" i="8"/>
  <c r="AD12" i="8"/>
  <c r="AB12" i="8"/>
  <c r="T12" i="8"/>
  <c r="Z12" i="8" s="1"/>
  <c r="S12" i="8"/>
  <c r="Y12" i="8" s="1"/>
  <c r="R12" i="8"/>
  <c r="X12" i="8" s="1"/>
  <c r="Q12" i="8"/>
  <c r="W12" i="8" s="1"/>
  <c r="P12" i="8"/>
  <c r="V12" i="8" s="1"/>
  <c r="N12" i="8"/>
  <c r="M12" i="8"/>
  <c r="L12" i="8"/>
  <c r="K12" i="8"/>
  <c r="J12" i="8"/>
  <c r="I12" i="8"/>
  <c r="AB11" i="8"/>
  <c r="Y11" i="8"/>
  <c r="T11" i="8"/>
  <c r="Z11" i="8" s="1"/>
  <c r="S11" i="8"/>
  <c r="R11" i="8"/>
  <c r="X11" i="8" s="1"/>
  <c r="Q11" i="8"/>
  <c r="W11" i="8" s="1"/>
  <c r="P11" i="8"/>
  <c r="V11" i="8" s="1"/>
  <c r="N11" i="8"/>
  <c r="M11" i="8"/>
  <c r="L11" i="8"/>
  <c r="K11" i="8"/>
  <c r="J11" i="8"/>
  <c r="I11" i="8"/>
  <c r="AC10" i="8"/>
  <c r="T10" i="8"/>
  <c r="Z10" i="8" s="1"/>
  <c r="S10" i="8"/>
  <c r="Y10" i="8" s="1"/>
  <c r="R10" i="8"/>
  <c r="X10" i="8" s="1"/>
  <c r="Q10" i="8"/>
  <c r="W10" i="8" s="1"/>
  <c r="P10" i="8"/>
  <c r="V10" i="8" s="1"/>
  <c r="N10" i="8"/>
  <c r="M10" i="8"/>
  <c r="L10" i="8"/>
  <c r="K10" i="8"/>
  <c r="J10" i="8"/>
  <c r="I10" i="8"/>
  <c r="AB9" i="8"/>
  <c r="T9" i="8"/>
  <c r="Z9" i="8" s="1"/>
  <c r="S9" i="8"/>
  <c r="Y9" i="8" s="1"/>
  <c r="R9" i="8"/>
  <c r="X9" i="8" s="1"/>
  <c r="Q9" i="8"/>
  <c r="W9" i="8" s="1"/>
  <c r="P9" i="8"/>
  <c r="V9" i="8" s="1"/>
  <c r="N9" i="8"/>
  <c r="M9" i="8"/>
  <c r="L9" i="8"/>
  <c r="K9" i="8"/>
  <c r="J9" i="8"/>
  <c r="I9" i="8"/>
  <c r="T8" i="8"/>
  <c r="Z8" i="8" s="1"/>
  <c r="S8" i="8"/>
  <c r="Y8" i="8" s="1"/>
  <c r="R8" i="8"/>
  <c r="X8" i="8" s="1"/>
  <c r="Q8" i="8"/>
  <c r="W8" i="8" s="1"/>
  <c r="P8" i="8"/>
  <c r="V8" i="8" s="1"/>
  <c r="N8" i="8"/>
  <c r="M8" i="8"/>
  <c r="L8" i="8"/>
  <c r="K8" i="8"/>
  <c r="J8" i="8"/>
  <c r="I8" i="8"/>
  <c r="T7" i="8"/>
  <c r="Z7" i="8" s="1"/>
  <c r="S7" i="8"/>
  <c r="Y7" i="8" s="1"/>
  <c r="R7" i="8"/>
  <c r="X7" i="8" s="1"/>
  <c r="Q7" i="8"/>
  <c r="W7" i="8" s="1"/>
  <c r="P7" i="8"/>
  <c r="V7" i="8" s="1"/>
  <c r="N7" i="8"/>
  <c r="M7" i="8"/>
  <c r="L7" i="8"/>
  <c r="K7" i="8"/>
  <c r="J7" i="8"/>
  <c r="I7" i="8"/>
  <c r="AC6" i="8"/>
  <c r="Z6" i="8"/>
  <c r="T6" i="8"/>
  <c r="S6" i="8"/>
  <c r="Y6" i="8" s="1"/>
  <c r="R6" i="8"/>
  <c r="X6" i="8" s="1"/>
  <c r="Q6" i="8"/>
  <c r="W6" i="8" s="1"/>
  <c r="P6" i="8"/>
  <c r="V6" i="8" s="1"/>
  <c r="N6" i="8"/>
  <c r="M6" i="8"/>
  <c r="L6" i="8"/>
  <c r="K6" i="8"/>
  <c r="J6" i="8"/>
  <c r="I6" i="8"/>
  <c r="Y5" i="8"/>
  <c r="T5" i="8"/>
  <c r="Z5" i="8" s="1"/>
  <c r="S5" i="8"/>
  <c r="R5" i="8"/>
  <c r="X5" i="8" s="1"/>
  <c r="Q5" i="8"/>
  <c r="W5" i="8" s="1"/>
  <c r="P5" i="8"/>
  <c r="V5" i="8" s="1"/>
  <c r="N5" i="8"/>
  <c r="M5" i="8"/>
  <c r="L5" i="8"/>
  <c r="K5" i="8"/>
  <c r="J5" i="8"/>
  <c r="I5" i="8"/>
  <c r="AC4" i="8"/>
  <c r="T4" i="8"/>
  <c r="Z4" i="8" s="1"/>
  <c r="S4" i="8"/>
  <c r="Y4" i="8" s="1"/>
  <c r="R4" i="8"/>
  <c r="X4" i="8" s="1"/>
  <c r="Q4" i="8"/>
  <c r="W4" i="8" s="1"/>
  <c r="P4" i="8"/>
  <c r="V4" i="8" s="1"/>
  <c r="N4" i="8"/>
  <c r="M4" i="8"/>
  <c r="L4" i="8"/>
  <c r="K4" i="8"/>
  <c r="J4" i="8"/>
  <c r="I4" i="8"/>
  <c r="T3" i="8"/>
  <c r="Z3" i="8" s="1"/>
  <c r="S3" i="8"/>
  <c r="Y3" i="8" s="1"/>
  <c r="R3" i="8"/>
  <c r="Q3" i="8"/>
  <c r="P3" i="8"/>
  <c r="N3" i="8"/>
  <c r="M3" i="8"/>
  <c r="M24" i="8" s="1"/>
  <c r="L3" i="8"/>
  <c r="K3" i="8"/>
  <c r="J3" i="8"/>
  <c r="I3" i="8"/>
  <c r="F37" i="7"/>
  <c r="F36" i="7"/>
  <c r="F35" i="7"/>
  <c r="F34" i="7"/>
  <c r="F33" i="7"/>
  <c r="G30" i="7"/>
  <c r="G29" i="7"/>
  <c r="G28" i="7"/>
  <c r="G27" i="7"/>
  <c r="G26" i="7"/>
  <c r="H24" i="7"/>
  <c r="F24" i="7"/>
  <c r="AF9" i="7" s="1"/>
  <c r="E24" i="7"/>
  <c r="AE21" i="7" s="1"/>
  <c r="D24" i="7"/>
  <c r="AD3" i="7" s="1"/>
  <c r="C24" i="7"/>
  <c r="AC17" i="7" s="1"/>
  <c r="B24" i="7"/>
  <c r="AB20" i="7" s="1"/>
  <c r="H23" i="7"/>
  <c r="F23" i="7"/>
  <c r="E23" i="7"/>
  <c r="D23" i="7"/>
  <c r="C23" i="7"/>
  <c r="B23" i="7"/>
  <c r="T21" i="7"/>
  <c r="Z21" i="7" s="1"/>
  <c r="S21" i="7"/>
  <c r="Y21" i="7" s="1"/>
  <c r="R21" i="7"/>
  <c r="X21" i="7" s="1"/>
  <c r="Q21" i="7"/>
  <c r="W21" i="7" s="1"/>
  <c r="P21" i="7"/>
  <c r="V21" i="7" s="1"/>
  <c r="N21" i="7"/>
  <c r="M21" i="7"/>
  <c r="L21" i="7"/>
  <c r="K21" i="7"/>
  <c r="J21" i="7"/>
  <c r="I21" i="7"/>
  <c r="AE20" i="7"/>
  <c r="T20" i="7"/>
  <c r="Z20" i="7" s="1"/>
  <c r="S20" i="7"/>
  <c r="Y20" i="7" s="1"/>
  <c r="R20" i="7"/>
  <c r="X20" i="7" s="1"/>
  <c r="Q20" i="7"/>
  <c r="W20" i="7" s="1"/>
  <c r="P20" i="7"/>
  <c r="V20" i="7" s="1"/>
  <c r="N20" i="7"/>
  <c r="M20" i="7"/>
  <c r="L20" i="7"/>
  <c r="K20" i="7"/>
  <c r="J20" i="7"/>
  <c r="I20" i="7"/>
  <c r="AE19" i="7"/>
  <c r="T19" i="7"/>
  <c r="Z19" i="7" s="1"/>
  <c r="S19" i="7"/>
  <c r="Y19" i="7" s="1"/>
  <c r="R19" i="7"/>
  <c r="X19" i="7" s="1"/>
  <c r="Q19" i="7"/>
  <c r="W19" i="7" s="1"/>
  <c r="P19" i="7"/>
  <c r="V19" i="7" s="1"/>
  <c r="N19" i="7"/>
  <c r="M19" i="7"/>
  <c r="L19" i="7"/>
  <c r="K19" i="7"/>
  <c r="J19" i="7"/>
  <c r="I19" i="7"/>
  <c r="AE18" i="7"/>
  <c r="AB18" i="7"/>
  <c r="T18" i="7"/>
  <c r="Z18" i="7" s="1"/>
  <c r="S18" i="7"/>
  <c r="Y18" i="7" s="1"/>
  <c r="R18" i="7"/>
  <c r="X18" i="7" s="1"/>
  <c r="Q18" i="7"/>
  <c r="W18" i="7" s="1"/>
  <c r="P18" i="7"/>
  <c r="V18" i="7" s="1"/>
  <c r="N18" i="7"/>
  <c r="M18" i="7"/>
  <c r="L18" i="7"/>
  <c r="K18" i="7"/>
  <c r="J18" i="7"/>
  <c r="I18" i="7"/>
  <c r="AE17" i="7"/>
  <c r="T17" i="7"/>
  <c r="Z17" i="7" s="1"/>
  <c r="S17" i="7"/>
  <c r="Y17" i="7" s="1"/>
  <c r="R17" i="7"/>
  <c r="X17" i="7" s="1"/>
  <c r="Q17" i="7"/>
  <c r="W17" i="7" s="1"/>
  <c r="P17" i="7"/>
  <c r="V17" i="7" s="1"/>
  <c r="N17" i="7"/>
  <c r="M17" i="7"/>
  <c r="L17" i="7"/>
  <c r="K17" i="7"/>
  <c r="J17" i="7"/>
  <c r="I17" i="7"/>
  <c r="AE16" i="7"/>
  <c r="T16" i="7"/>
  <c r="Z16" i="7" s="1"/>
  <c r="S16" i="7"/>
  <c r="Y16" i="7" s="1"/>
  <c r="R16" i="7"/>
  <c r="X16" i="7" s="1"/>
  <c r="Q16" i="7"/>
  <c r="W16" i="7" s="1"/>
  <c r="P16" i="7"/>
  <c r="V16" i="7" s="1"/>
  <c r="N16" i="7"/>
  <c r="M16" i="7"/>
  <c r="L16" i="7"/>
  <c r="K16" i="7"/>
  <c r="J16" i="7"/>
  <c r="I16" i="7"/>
  <c r="AE15" i="7"/>
  <c r="T15" i="7"/>
  <c r="Z15" i="7" s="1"/>
  <c r="S15" i="7"/>
  <c r="Y15" i="7" s="1"/>
  <c r="R15" i="7"/>
  <c r="X15" i="7" s="1"/>
  <c r="Q15" i="7"/>
  <c r="W15" i="7" s="1"/>
  <c r="P15" i="7"/>
  <c r="V15" i="7" s="1"/>
  <c r="N15" i="7"/>
  <c r="M15" i="7"/>
  <c r="L15" i="7"/>
  <c r="K15" i="7"/>
  <c r="J15" i="7"/>
  <c r="I15" i="7"/>
  <c r="AE14" i="7"/>
  <c r="AB14" i="7"/>
  <c r="T14" i="7"/>
  <c r="Z14" i="7" s="1"/>
  <c r="S14" i="7"/>
  <c r="Y14" i="7" s="1"/>
  <c r="R14" i="7"/>
  <c r="X14" i="7" s="1"/>
  <c r="Q14" i="7"/>
  <c r="W14" i="7" s="1"/>
  <c r="P14" i="7"/>
  <c r="V14" i="7" s="1"/>
  <c r="N14" i="7"/>
  <c r="M14" i="7"/>
  <c r="L14" i="7"/>
  <c r="K14" i="7"/>
  <c r="J14" i="7"/>
  <c r="I14" i="7"/>
  <c r="AE13" i="7"/>
  <c r="AD13" i="7"/>
  <c r="AB13" i="7"/>
  <c r="T13" i="7"/>
  <c r="Z13" i="7" s="1"/>
  <c r="S13" i="7"/>
  <c r="Y13" i="7" s="1"/>
  <c r="R13" i="7"/>
  <c r="X13" i="7" s="1"/>
  <c r="Q13" i="7"/>
  <c r="W13" i="7" s="1"/>
  <c r="P13" i="7"/>
  <c r="V13" i="7" s="1"/>
  <c r="N13" i="7"/>
  <c r="M13" i="7"/>
  <c r="L13" i="7"/>
  <c r="K13" i="7"/>
  <c r="J13" i="7"/>
  <c r="I13" i="7"/>
  <c r="AE12" i="7"/>
  <c r="T12" i="7"/>
  <c r="Z12" i="7" s="1"/>
  <c r="S12" i="7"/>
  <c r="Y12" i="7" s="1"/>
  <c r="R12" i="7"/>
  <c r="X12" i="7" s="1"/>
  <c r="Q12" i="7"/>
  <c r="W12" i="7" s="1"/>
  <c r="P12" i="7"/>
  <c r="V12" i="7" s="1"/>
  <c r="N12" i="7"/>
  <c r="M12" i="7"/>
  <c r="L12" i="7"/>
  <c r="K12" i="7"/>
  <c r="J12" i="7"/>
  <c r="I12" i="7"/>
  <c r="AE11" i="7"/>
  <c r="T11" i="7"/>
  <c r="Z11" i="7" s="1"/>
  <c r="S11" i="7"/>
  <c r="Y11" i="7" s="1"/>
  <c r="R11" i="7"/>
  <c r="X11" i="7" s="1"/>
  <c r="Q11" i="7"/>
  <c r="W11" i="7" s="1"/>
  <c r="P11" i="7"/>
  <c r="V11" i="7" s="1"/>
  <c r="N11" i="7"/>
  <c r="M11" i="7"/>
  <c r="L11" i="7"/>
  <c r="K11" i="7"/>
  <c r="J11" i="7"/>
  <c r="I11" i="7"/>
  <c r="AE10" i="7"/>
  <c r="AB10" i="7"/>
  <c r="T10" i="7"/>
  <c r="Z10" i="7" s="1"/>
  <c r="S10" i="7"/>
  <c r="Y10" i="7" s="1"/>
  <c r="R10" i="7"/>
  <c r="X10" i="7" s="1"/>
  <c r="Q10" i="7"/>
  <c r="W10" i="7" s="1"/>
  <c r="P10" i="7"/>
  <c r="V10" i="7" s="1"/>
  <c r="N10" i="7"/>
  <c r="M10" i="7"/>
  <c r="L10" i="7"/>
  <c r="K10" i="7"/>
  <c r="J10" i="7"/>
  <c r="I10" i="7"/>
  <c r="AE9" i="7"/>
  <c r="AB9" i="7"/>
  <c r="T9" i="7"/>
  <c r="Z9" i="7" s="1"/>
  <c r="S9" i="7"/>
  <c r="Y9" i="7" s="1"/>
  <c r="R9" i="7"/>
  <c r="X9" i="7" s="1"/>
  <c r="Q9" i="7"/>
  <c r="W9" i="7" s="1"/>
  <c r="P9" i="7"/>
  <c r="V9" i="7" s="1"/>
  <c r="N9" i="7"/>
  <c r="M9" i="7"/>
  <c r="L9" i="7"/>
  <c r="K9" i="7"/>
  <c r="J9" i="7"/>
  <c r="I9" i="7"/>
  <c r="AE8" i="7"/>
  <c r="T8" i="7"/>
  <c r="Z8" i="7" s="1"/>
  <c r="S8" i="7"/>
  <c r="Y8" i="7" s="1"/>
  <c r="R8" i="7"/>
  <c r="X8" i="7" s="1"/>
  <c r="Q8" i="7"/>
  <c r="W8" i="7" s="1"/>
  <c r="P8" i="7"/>
  <c r="V8" i="7" s="1"/>
  <c r="N8" i="7"/>
  <c r="M8" i="7"/>
  <c r="L8" i="7"/>
  <c r="K8" i="7"/>
  <c r="J8" i="7"/>
  <c r="I8" i="7"/>
  <c r="AE7" i="7"/>
  <c r="T7" i="7"/>
  <c r="Z7" i="7" s="1"/>
  <c r="S7" i="7"/>
  <c r="Y7" i="7" s="1"/>
  <c r="R7" i="7"/>
  <c r="X7" i="7" s="1"/>
  <c r="Q7" i="7"/>
  <c r="W7" i="7" s="1"/>
  <c r="P7" i="7"/>
  <c r="V7" i="7" s="1"/>
  <c r="N7" i="7"/>
  <c r="M7" i="7"/>
  <c r="L7" i="7"/>
  <c r="K7" i="7"/>
  <c r="J7" i="7"/>
  <c r="I7" i="7"/>
  <c r="AE6" i="7"/>
  <c r="AC6" i="7"/>
  <c r="AB6" i="7"/>
  <c r="T6" i="7"/>
  <c r="Z6" i="7" s="1"/>
  <c r="S6" i="7"/>
  <c r="Y6" i="7" s="1"/>
  <c r="R6" i="7"/>
  <c r="X6" i="7" s="1"/>
  <c r="Q6" i="7"/>
  <c r="W6" i="7" s="1"/>
  <c r="P6" i="7"/>
  <c r="V6" i="7" s="1"/>
  <c r="N6" i="7"/>
  <c r="M6" i="7"/>
  <c r="L6" i="7"/>
  <c r="K6" i="7"/>
  <c r="J6" i="7"/>
  <c r="I6" i="7"/>
  <c r="AE5" i="7"/>
  <c r="AB5" i="7"/>
  <c r="T5" i="7"/>
  <c r="Z5" i="7" s="1"/>
  <c r="S5" i="7"/>
  <c r="Y5" i="7" s="1"/>
  <c r="R5" i="7"/>
  <c r="X5" i="7" s="1"/>
  <c r="Q5" i="7"/>
  <c r="W5" i="7" s="1"/>
  <c r="P5" i="7"/>
  <c r="V5" i="7" s="1"/>
  <c r="N5" i="7"/>
  <c r="M5" i="7"/>
  <c r="L5" i="7"/>
  <c r="K5" i="7"/>
  <c r="J5" i="7"/>
  <c r="I5" i="7"/>
  <c r="AE4" i="7"/>
  <c r="AB4" i="7"/>
  <c r="Y4" i="7"/>
  <c r="T4" i="7"/>
  <c r="Z4" i="7" s="1"/>
  <c r="S4" i="7"/>
  <c r="R4" i="7"/>
  <c r="X4" i="7" s="1"/>
  <c r="Q4" i="7"/>
  <c r="W4" i="7" s="1"/>
  <c r="P4" i="7"/>
  <c r="V4" i="7" s="1"/>
  <c r="N4" i="7"/>
  <c r="M4" i="7"/>
  <c r="L4" i="7"/>
  <c r="K4" i="7"/>
  <c r="J4" i="7"/>
  <c r="I4" i="7"/>
  <c r="AE3" i="7"/>
  <c r="T3" i="7"/>
  <c r="S3" i="7"/>
  <c r="R3" i="7"/>
  <c r="Q3" i="7"/>
  <c r="W3" i="7" s="1"/>
  <c r="P3" i="7"/>
  <c r="V3" i="7" s="1"/>
  <c r="N3" i="7"/>
  <c r="M3" i="7"/>
  <c r="L3" i="7"/>
  <c r="K3" i="7"/>
  <c r="J3" i="7"/>
  <c r="I3" i="7"/>
  <c r="F37" i="6"/>
  <c r="F36" i="6"/>
  <c r="F35" i="6"/>
  <c r="F34" i="6"/>
  <c r="F33" i="6"/>
  <c r="G30" i="6"/>
  <c r="G29" i="6"/>
  <c r="G28" i="6"/>
  <c r="G27" i="6"/>
  <c r="G26" i="6"/>
  <c r="H24" i="6"/>
  <c r="F24" i="6"/>
  <c r="AF4" i="6" s="1"/>
  <c r="E24" i="6"/>
  <c r="AE15" i="6" s="1"/>
  <c r="D24" i="6"/>
  <c r="AD18" i="6" s="1"/>
  <c r="C24" i="6"/>
  <c r="AC17" i="6" s="1"/>
  <c r="B24" i="6"/>
  <c r="AB18" i="6" s="1"/>
  <c r="H23" i="6"/>
  <c r="F23" i="6"/>
  <c r="E23" i="6"/>
  <c r="D23" i="6"/>
  <c r="C23" i="6"/>
  <c r="B23" i="6"/>
  <c r="T21" i="6"/>
  <c r="Z21" i="6" s="1"/>
  <c r="S21" i="6"/>
  <c r="Y21" i="6" s="1"/>
  <c r="R21" i="6"/>
  <c r="X21" i="6" s="1"/>
  <c r="Q21" i="6"/>
  <c r="W21" i="6" s="1"/>
  <c r="P21" i="6"/>
  <c r="V21" i="6" s="1"/>
  <c r="N21" i="6"/>
  <c r="M21" i="6"/>
  <c r="L21" i="6"/>
  <c r="K21" i="6"/>
  <c r="J21" i="6"/>
  <c r="I21" i="6"/>
  <c r="AE20" i="6"/>
  <c r="T20" i="6"/>
  <c r="Z20" i="6" s="1"/>
  <c r="S20" i="6"/>
  <c r="Y20" i="6" s="1"/>
  <c r="R20" i="6"/>
  <c r="X20" i="6" s="1"/>
  <c r="Q20" i="6"/>
  <c r="W20" i="6" s="1"/>
  <c r="P20" i="6"/>
  <c r="V20" i="6" s="1"/>
  <c r="N20" i="6"/>
  <c r="M20" i="6"/>
  <c r="L20" i="6"/>
  <c r="K20" i="6"/>
  <c r="J20" i="6"/>
  <c r="I20" i="6"/>
  <c r="AE19" i="6"/>
  <c r="T19" i="6"/>
  <c r="Z19" i="6" s="1"/>
  <c r="S19" i="6"/>
  <c r="Y19" i="6" s="1"/>
  <c r="R19" i="6"/>
  <c r="X19" i="6" s="1"/>
  <c r="Q19" i="6"/>
  <c r="W19" i="6" s="1"/>
  <c r="P19" i="6"/>
  <c r="V19" i="6" s="1"/>
  <c r="N19" i="6"/>
  <c r="M19" i="6"/>
  <c r="L19" i="6"/>
  <c r="K19" i="6"/>
  <c r="J19" i="6"/>
  <c r="I19" i="6"/>
  <c r="Y18" i="6"/>
  <c r="T18" i="6"/>
  <c r="Z18" i="6" s="1"/>
  <c r="S18" i="6"/>
  <c r="R18" i="6"/>
  <c r="X18" i="6" s="1"/>
  <c r="Q18" i="6"/>
  <c r="W18" i="6" s="1"/>
  <c r="P18" i="6"/>
  <c r="V18" i="6" s="1"/>
  <c r="N18" i="6"/>
  <c r="M18" i="6"/>
  <c r="L18" i="6"/>
  <c r="K18" i="6"/>
  <c r="J18" i="6"/>
  <c r="I18" i="6"/>
  <c r="AE17" i="6"/>
  <c r="T17" i="6"/>
  <c r="Z17" i="6" s="1"/>
  <c r="S17" i="6"/>
  <c r="Y17" i="6" s="1"/>
  <c r="R17" i="6"/>
  <c r="X17" i="6" s="1"/>
  <c r="Q17" i="6"/>
  <c r="W17" i="6" s="1"/>
  <c r="P17" i="6"/>
  <c r="V17" i="6" s="1"/>
  <c r="N17" i="6"/>
  <c r="M17" i="6"/>
  <c r="L17" i="6"/>
  <c r="K17" i="6"/>
  <c r="J17" i="6"/>
  <c r="I17" i="6"/>
  <c r="AE16" i="6"/>
  <c r="T16" i="6"/>
  <c r="Z16" i="6" s="1"/>
  <c r="S16" i="6"/>
  <c r="Y16" i="6" s="1"/>
  <c r="R16" i="6"/>
  <c r="X16" i="6" s="1"/>
  <c r="Q16" i="6"/>
  <c r="W16" i="6" s="1"/>
  <c r="P16" i="6"/>
  <c r="V16" i="6" s="1"/>
  <c r="N16" i="6"/>
  <c r="M16" i="6"/>
  <c r="L16" i="6"/>
  <c r="K16" i="6"/>
  <c r="J16" i="6"/>
  <c r="I16" i="6"/>
  <c r="T15" i="6"/>
  <c r="Z15" i="6" s="1"/>
  <c r="S15" i="6"/>
  <c r="Y15" i="6" s="1"/>
  <c r="R15" i="6"/>
  <c r="X15" i="6" s="1"/>
  <c r="Q15" i="6"/>
  <c r="W15" i="6" s="1"/>
  <c r="P15" i="6"/>
  <c r="V15" i="6" s="1"/>
  <c r="N15" i="6"/>
  <c r="M15" i="6"/>
  <c r="L15" i="6"/>
  <c r="K15" i="6"/>
  <c r="J15" i="6"/>
  <c r="I15" i="6"/>
  <c r="AE14" i="6"/>
  <c r="T14" i="6"/>
  <c r="Z14" i="6" s="1"/>
  <c r="S14" i="6"/>
  <c r="Y14" i="6" s="1"/>
  <c r="R14" i="6"/>
  <c r="X14" i="6" s="1"/>
  <c r="Q14" i="6"/>
  <c r="W14" i="6" s="1"/>
  <c r="P14" i="6"/>
  <c r="V14" i="6" s="1"/>
  <c r="N14" i="6"/>
  <c r="M14" i="6"/>
  <c r="L14" i="6"/>
  <c r="K14" i="6"/>
  <c r="J14" i="6"/>
  <c r="I14" i="6"/>
  <c r="T13" i="6"/>
  <c r="Z13" i="6" s="1"/>
  <c r="S13" i="6"/>
  <c r="Y13" i="6" s="1"/>
  <c r="R13" i="6"/>
  <c r="X13" i="6" s="1"/>
  <c r="Q13" i="6"/>
  <c r="W13" i="6" s="1"/>
  <c r="P13" i="6"/>
  <c r="V13" i="6" s="1"/>
  <c r="N13" i="6"/>
  <c r="M13" i="6"/>
  <c r="L13" i="6"/>
  <c r="K13" i="6"/>
  <c r="J13" i="6"/>
  <c r="I13" i="6"/>
  <c r="AE12" i="6"/>
  <c r="Y12" i="6"/>
  <c r="T12" i="6"/>
  <c r="Z12" i="6" s="1"/>
  <c r="S12" i="6"/>
  <c r="R12" i="6"/>
  <c r="X12" i="6" s="1"/>
  <c r="Q12" i="6"/>
  <c r="W12" i="6" s="1"/>
  <c r="P12" i="6"/>
  <c r="V12" i="6" s="1"/>
  <c r="N12" i="6"/>
  <c r="M12" i="6"/>
  <c r="L12" i="6"/>
  <c r="K12" i="6"/>
  <c r="J12" i="6"/>
  <c r="I12" i="6"/>
  <c r="AE11" i="6"/>
  <c r="T11" i="6"/>
  <c r="Z11" i="6" s="1"/>
  <c r="S11" i="6"/>
  <c r="Y11" i="6" s="1"/>
  <c r="R11" i="6"/>
  <c r="X11" i="6" s="1"/>
  <c r="Q11" i="6"/>
  <c r="W11" i="6" s="1"/>
  <c r="P11" i="6"/>
  <c r="V11" i="6" s="1"/>
  <c r="N11" i="6"/>
  <c r="M11" i="6"/>
  <c r="L11" i="6"/>
  <c r="K11" i="6"/>
  <c r="J11" i="6"/>
  <c r="I11" i="6"/>
  <c r="AE10" i="6"/>
  <c r="Z10" i="6"/>
  <c r="T10" i="6"/>
  <c r="S10" i="6"/>
  <c r="Y10" i="6" s="1"/>
  <c r="R10" i="6"/>
  <c r="X10" i="6" s="1"/>
  <c r="Q10" i="6"/>
  <c r="W10" i="6" s="1"/>
  <c r="P10" i="6"/>
  <c r="V10" i="6" s="1"/>
  <c r="N10" i="6"/>
  <c r="M10" i="6"/>
  <c r="L10" i="6"/>
  <c r="K10" i="6"/>
  <c r="J10" i="6"/>
  <c r="I10" i="6"/>
  <c r="AE9" i="6"/>
  <c r="T9" i="6"/>
  <c r="Z9" i="6" s="1"/>
  <c r="S9" i="6"/>
  <c r="Y9" i="6" s="1"/>
  <c r="R9" i="6"/>
  <c r="X9" i="6" s="1"/>
  <c r="Q9" i="6"/>
  <c r="W9" i="6" s="1"/>
  <c r="P9" i="6"/>
  <c r="V9" i="6" s="1"/>
  <c r="N9" i="6"/>
  <c r="M9" i="6"/>
  <c r="L9" i="6"/>
  <c r="K9" i="6"/>
  <c r="J9" i="6"/>
  <c r="I9" i="6"/>
  <c r="AE8" i="6"/>
  <c r="T8" i="6"/>
  <c r="Z8" i="6" s="1"/>
  <c r="S8" i="6"/>
  <c r="Y8" i="6" s="1"/>
  <c r="R8" i="6"/>
  <c r="X8" i="6" s="1"/>
  <c r="Q8" i="6"/>
  <c r="W8" i="6" s="1"/>
  <c r="P8" i="6"/>
  <c r="V8" i="6" s="1"/>
  <c r="N8" i="6"/>
  <c r="M8" i="6"/>
  <c r="L8" i="6"/>
  <c r="K8" i="6"/>
  <c r="J8" i="6"/>
  <c r="I8" i="6"/>
  <c r="AE7" i="6"/>
  <c r="T7" i="6"/>
  <c r="Z7" i="6" s="1"/>
  <c r="S7" i="6"/>
  <c r="Y7" i="6" s="1"/>
  <c r="R7" i="6"/>
  <c r="X7" i="6" s="1"/>
  <c r="Q7" i="6"/>
  <c r="W7" i="6" s="1"/>
  <c r="P7" i="6"/>
  <c r="V7" i="6" s="1"/>
  <c r="N7" i="6"/>
  <c r="M7" i="6"/>
  <c r="L7" i="6"/>
  <c r="K7" i="6"/>
  <c r="J7" i="6"/>
  <c r="I7" i="6"/>
  <c r="AE6" i="6"/>
  <c r="X6" i="6"/>
  <c r="T6" i="6"/>
  <c r="Z6" i="6" s="1"/>
  <c r="S6" i="6"/>
  <c r="Y6" i="6" s="1"/>
  <c r="R6" i="6"/>
  <c r="Q6" i="6"/>
  <c r="W6" i="6" s="1"/>
  <c r="P6" i="6"/>
  <c r="V6" i="6" s="1"/>
  <c r="N6" i="6"/>
  <c r="M6" i="6"/>
  <c r="L6" i="6"/>
  <c r="K6" i="6"/>
  <c r="J6" i="6"/>
  <c r="I6" i="6"/>
  <c r="AE5" i="6"/>
  <c r="Z5" i="6"/>
  <c r="T5" i="6"/>
  <c r="S5" i="6"/>
  <c r="Y5" i="6" s="1"/>
  <c r="R5" i="6"/>
  <c r="X5" i="6" s="1"/>
  <c r="Q5" i="6"/>
  <c r="W5" i="6" s="1"/>
  <c r="P5" i="6"/>
  <c r="V5" i="6" s="1"/>
  <c r="N5" i="6"/>
  <c r="M5" i="6"/>
  <c r="L5" i="6"/>
  <c r="K5" i="6"/>
  <c r="J5" i="6"/>
  <c r="I5" i="6"/>
  <c r="AE4" i="6"/>
  <c r="Y4" i="6"/>
  <c r="T4" i="6"/>
  <c r="Z4" i="6" s="1"/>
  <c r="S4" i="6"/>
  <c r="R4" i="6"/>
  <c r="X4" i="6" s="1"/>
  <c r="Q4" i="6"/>
  <c r="W4" i="6" s="1"/>
  <c r="P4" i="6"/>
  <c r="V4" i="6" s="1"/>
  <c r="N4" i="6"/>
  <c r="M4" i="6"/>
  <c r="L4" i="6"/>
  <c r="K4" i="6"/>
  <c r="J4" i="6"/>
  <c r="I4" i="6"/>
  <c r="AE3" i="6"/>
  <c r="T3" i="6"/>
  <c r="S3" i="6"/>
  <c r="R3" i="6"/>
  <c r="Q3" i="6"/>
  <c r="W3" i="6" s="1"/>
  <c r="P3" i="6"/>
  <c r="V3" i="6" s="1"/>
  <c r="N3" i="6"/>
  <c r="M3" i="6"/>
  <c r="L3" i="6"/>
  <c r="K3" i="6"/>
  <c r="J3" i="6"/>
  <c r="I3" i="6"/>
  <c r="F37" i="5"/>
  <c r="F36" i="5"/>
  <c r="F35" i="5"/>
  <c r="F34" i="5"/>
  <c r="F33" i="5"/>
  <c r="G30" i="5"/>
  <c r="G29" i="5"/>
  <c r="G28" i="5"/>
  <c r="G27" i="5"/>
  <c r="G26" i="5"/>
  <c r="H24" i="5"/>
  <c r="F24" i="5"/>
  <c r="E24" i="5"/>
  <c r="AE20" i="5" s="1"/>
  <c r="D24" i="5"/>
  <c r="AD10" i="5" s="1"/>
  <c r="C24" i="5"/>
  <c r="B24" i="5"/>
  <c r="H23" i="5"/>
  <c r="F23" i="5"/>
  <c r="E23" i="5"/>
  <c r="D23" i="5"/>
  <c r="C23" i="5"/>
  <c r="B23" i="5"/>
  <c r="AC21" i="5"/>
  <c r="AB21" i="5"/>
  <c r="T21" i="5"/>
  <c r="Z21" i="5" s="1"/>
  <c r="S21" i="5"/>
  <c r="Y21" i="5" s="1"/>
  <c r="R21" i="5"/>
  <c r="X21" i="5" s="1"/>
  <c r="Q21" i="5"/>
  <c r="W21" i="5" s="1"/>
  <c r="P21" i="5"/>
  <c r="V21" i="5" s="1"/>
  <c r="N21" i="5"/>
  <c r="M21" i="5"/>
  <c r="L21" i="5"/>
  <c r="K21" i="5"/>
  <c r="J21" i="5"/>
  <c r="I21" i="5"/>
  <c r="AB20" i="5"/>
  <c r="T20" i="5"/>
  <c r="Z20" i="5" s="1"/>
  <c r="S20" i="5"/>
  <c r="Y20" i="5" s="1"/>
  <c r="R20" i="5"/>
  <c r="X20" i="5" s="1"/>
  <c r="Q20" i="5"/>
  <c r="W20" i="5" s="1"/>
  <c r="P20" i="5"/>
  <c r="V20" i="5" s="1"/>
  <c r="N20" i="5"/>
  <c r="M20" i="5"/>
  <c r="L20" i="5"/>
  <c r="K20" i="5"/>
  <c r="J20" i="5"/>
  <c r="I20" i="5"/>
  <c r="AF19" i="5"/>
  <c r="AB19" i="5"/>
  <c r="T19" i="5"/>
  <c r="Z19" i="5" s="1"/>
  <c r="S19" i="5"/>
  <c r="Y19" i="5" s="1"/>
  <c r="R19" i="5"/>
  <c r="X19" i="5" s="1"/>
  <c r="Q19" i="5"/>
  <c r="W19" i="5" s="1"/>
  <c r="P19" i="5"/>
  <c r="V19" i="5" s="1"/>
  <c r="N19" i="5"/>
  <c r="M19" i="5"/>
  <c r="L19" i="5"/>
  <c r="K19" i="5"/>
  <c r="J19" i="5"/>
  <c r="I19" i="5"/>
  <c r="AD18" i="5"/>
  <c r="AC18" i="5"/>
  <c r="AB18" i="5"/>
  <c r="T18" i="5"/>
  <c r="Z18" i="5" s="1"/>
  <c r="S18" i="5"/>
  <c r="Y18" i="5" s="1"/>
  <c r="R18" i="5"/>
  <c r="X18" i="5" s="1"/>
  <c r="Q18" i="5"/>
  <c r="W18" i="5" s="1"/>
  <c r="P18" i="5"/>
  <c r="V18" i="5" s="1"/>
  <c r="N18" i="5"/>
  <c r="M18" i="5"/>
  <c r="L18" i="5"/>
  <c r="K18" i="5"/>
  <c r="J18" i="5"/>
  <c r="I18" i="5"/>
  <c r="AB17" i="5"/>
  <c r="T17" i="5"/>
  <c r="Z17" i="5" s="1"/>
  <c r="S17" i="5"/>
  <c r="Y17" i="5" s="1"/>
  <c r="R17" i="5"/>
  <c r="X17" i="5" s="1"/>
  <c r="Q17" i="5"/>
  <c r="W17" i="5" s="1"/>
  <c r="P17" i="5"/>
  <c r="V17" i="5" s="1"/>
  <c r="N17" i="5"/>
  <c r="M17" i="5"/>
  <c r="L17" i="5"/>
  <c r="K17" i="5"/>
  <c r="J17" i="5"/>
  <c r="I17" i="5"/>
  <c r="AB16" i="5"/>
  <c r="T16" i="5"/>
  <c r="Z16" i="5" s="1"/>
  <c r="S16" i="5"/>
  <c r="Y16" i="5" s="1"/>
  <c r="R16" i="5"/>
  <c r="X16" i="5" s="1"/>
  <c r="Q16" i="5"/>
  <c r="W16" i="5" s="1"/>
  <c r="P16" i="5"/>
  <c r="V16" i="5" s="1"/>
  <c r="N16" i="5"/>
  <c r="M16" i="5"/>
  <c r="L16" i="5"/>
  <c r="K16" i="5"/>
  <c r="J16" i="5"/>
  <c r="I16" i="5"/>
  <c r="AF15" i="5"/>
  <c r="AD15" i="5"/>
  <c r="AB15" i="5"/>
  <c r="T15" i="5"/>
  <c r="Z15" i="5" s="1"/>
  <c r="S15" i="5"/>
  <c r="Y15" i="5" s="1"/>
  <c r="R15" i="5"/>
  <c r="X15" i="5" s="1"/>
  <c r="Q15" i="5"/>
  <c r="W15" i="5" s="1"/>
  <c r="P15" i="5"/>
  <c r="V15" i="5" s="1"/>
  <c r="N15" i="5"/>
  <c r="M15" i="5"/>
  <c r="L15" i="5"/>
  <c r="K15" i="5"/>
  <c r="J15" i="5"/>
  <c r="I15" i="5"/>
  <c r="AE14" i="5"/>
  <c r="AC14" i="5"/>
  <c r="AB14" i="5"/>
  <c r="T14" i="5"/>
  <c r="Z14" i="5" s="1"/>
  <c r="S14" i="5"/>
  <c r="Y14" i="5" s="1"/>
  <c r="R14" i="5"/>
  <c r="X14" i="5" s="1"/>
  <c r="Q14" i="5"/>
  <c r="W14" i="5" s="1"/>
  <c r="P14" i="5"/>
  <c r="V14" i="5" s="1"/>
  <c r="N14" i="5"/>
  <c r="M14" i="5"/>
  <c r="L14" i="5"/>
  <c r="K14" i="5"/>
  <c r="J14" i="5"/>
  <c r="I14" i="5"/>
  <c r="AF13" i="5"/>
  <c r="AB13" i="5"/>
  <c r="T13" i="5"/>
  <c r="Z13" i="5" s="1"/>
  <c r="S13" i="5"/>
  <c r="Y13" i="5" s="1"/>
  <c r="R13" i="5"/>
  <c r="X13" i="5" s="1"/>
  <c r="Q13" i="5"/>
  <c r="W13" i="5" s="1"/>
  <c r="P13" i="5"/>
  <c r="V13" i="5" s="1"/>
  <c r="N13" i="5"/>
  <c r="M13" i="5"/>
  <c r="L13" i="5"/>
  <c r="K13" i="5"/>
  <c r="J13" i="5"/>
  <c r="I13" i="5"/>
  <c r="AC12" i="5"/>
  <c r="AB12" i="5"/>
  <c r="X12" i="5"/>
  <c r="T12" i="5"/>
  <c r="Z12" i="5" s="1"/>
  <c r="S12" i="5"/>
  <c r="Y12" i="5" s="1"/>
  <c r="R12" i="5"/>
  <c r="Q12" i="5"/>
  <c r="W12" i="5" s="1"/>
  <c r="P12" i="5"/>
  <c r="V12" i="5" s="1"/>
  <c r="N12" i="5"/>
  <c r="M12" i="5"/>
  <c r="L12" i="5"/>
  <c r="K12" i="5"/>
  <c r="J12" i="5"/>
  <c r="I12" i="5"/>
  <c r="AF11" i="5"/>
  <c r="AE11" i="5"/>
  <c r="AD11" i="5"/>
  <c r="AB11" i="5"/>
  <c r="T11" i="5"/>
  <c r="Z11" i="5" s="1"/>
  <c r="S11" i="5"/>
  <c r="Y11" i="5" s="1"/>
  <c r="R11" i="5"/>
  <c r="X11" i="5" s="1"/>
  <c r="Q11" i="5"/>
  <c r="W11" i="5" s="1"/>
  <c r="P11" i="5"/>
  <c r="V11" i="5" s="1"/>
  <c r="N11" i="5"/>
  <c r="M11" i="5"/>
  <c r="L11" i="5"/>
  <c r="K11" i="5"/>
  <c r="J11" i="5"/>
  <c r="I11" i="5"/>
  <c r="AE10" i="5"/>
  <c r="AC10" i="5"/>
  <c r="AB10" i="5"/>
  <c r="T10" i="5"/>
  <c r="Z10" i="5" s="1"/>
  <c r="S10" i="5"/>
  <c r="Y10" i="5" s="1"/>
  <c r="R10" i="5"/>
  <c r="X10" i="5" s="1"/>
  <c r="Q10" i="5"/>
  <c r="W10" i="5" s="1"/>
  <c r="P10" i="5"/>
  <c r="V10" i="5" s="1"/>
  <c r="N10" i="5"/>
  <c r="M10" i="5"/>
  <c r="L10" i="5"/>
  <c r="K10" i="5"/>
  <c r="J10" i="5"/>
  <c r="I10" i="5"/>
  <c r="AF9" i="5"/>
  <c r="AE9" i="5"/>
  <c r="AC9" i="5"/>
  <c r="AB9" i="5"/>
  <c r="T9" i="5"/>
  <c r="Z9" i="5" s="1"/>
  <c r="S9" i="5"/>
  <c r="Y9" i="5" s="1"/>
  <c r="R9" i="5"/>
  <c r="X9" i="5" s="1"/>
  <c r="Q9" i="5"/>
  <c r="W9" i="5" s="1"/>
  <c r="P9" i="5"/>
  <c r="V9" i="5" s="1"/>
  <c r="N9" i="5"/>
  <c r="M9" i="5"/>
  <c r="L9" i="5"/>
  <c r="K9" i="5"/>
  <c r="J9" i="5"/>
  <c r="I9" i="5"/>
  <c r="AF8" i="5"/>
  <c r="AE8" i="5"/>
  <c r="AC8" i="5"/>
  <c r="AB8" i="5"/>
  <c r="T8" i="5"/>
  <c r="Z8" i="5" s="1"/>
  <c r="S8" i="5"/>
  <c r="Y8" i="5" s="1"/>
  <c r="R8" i="5"/>
  <c r="X8" i="5" s="1"/>
  <c r="Q8" i="5"/>
  <c r="W8" i="5" s="1"/>
  <c r="P8" i="5"/>
  <c r="V8" i="5" s="1"/>
  <c r="N8" i="5"/>
  <c r="M8" i="5"/>
  <c r="L8" i="5"/>
  <c r="K8" i="5"/>
  <c r="J8" i="5"/>
  <c r="I8" i="5"/>
  <c r="AF7" i="5"/>
  <c r="AE7" i="5"/>
  <c r="AC7" i="5"/>
  <c r="AB7" i="5"/>
  <c r="T7" i="5"/>
  <c r="Z7" i="5" s="1"/>
  <c r="S7" i="5"/>
  <c r="Y7" i="5" s="1"/>
  <c r="R7" i="5"/>
  <c r="X7" i="5" s="1"/>
  <c r="Q7" i="5"/>
  <c r="W7" i="5" s="1"/>
  <c r="P7" i="5"/>
  <c r="V7" i="5" s="1"/>
  <c r="N7" i="5"/>
  <c r="M7" i="5"/>
  <c r="L7" i="5"/>
  <c r="K7" i="5"/>
  <c r="J7" i="5"/>
  <c r="I7" i="5"/>
  <c r="AF6" i="5"/>
  <c r="AE6" i="5"/>
  <c r="AC6" i="5"/>
  <c r="AB6" i="5"/>
  <c r="T6" i="5"/>
  <c r="Z6" i="5" s="1"/>
  <c r="S6" i="5"/>
  <c r="Y6" i="5" s="1"/>
  <c r="R6" i="5"/>
  <c r="X6" i="5" s="1"/>
  <c r="Q6" i="5"/>
  <c r="W6" i="5" s="1"/>
  <c r="P6" i="5"/>
  <c r="V6" i="5" s="1"/>
  <c r="N6" i="5"/>
  <c r="M6" i="5"/>
  <c r="L6" i="5"/>
  <c r="K6" i="5"/>
  <c r="J6" i="5"/>
  <c r="I6" i="5"/>
  <c r="AD5" i="5"/>
  <c r="AC5" i="5"/>
  <c r="AB5" i="5"/>
  <c r="T5" i="5"/>
  <c r="Z5" i="5" s="1"/>
  <c r="S5" i="5"/>
  <c r="Y5" i="5" s="1"/>
  <c r="R5" i="5"/>
  <c r="X5" i="5" s="1"/>
  <c r="Q5" i="5"/>
  <c r="W5" i="5" s="1"/>
  <c r="P5" i="5"/>
  <c r="V5" i="5" s="1"/>
  <c r="N5" i="5"/>
  <c r="M5" i="5"/>
  <c r="L5" i="5"/>
  <c r="K5" i="5"/>
  <c r="J5" i="5"/>
  <c r="I5" i="5"/>
  <c r="AF4" i="5"/>
  <c r="AC4" i="5"/>
  <c r="AB4" i="5"/>
  <c r="T4" i="5"/>
  <c r="Z4" i="5" s="1"/>
  <c r="S4" i="5"/>
  <c r="Y4" i="5" s="1"/>
  <c r="R4" i="5"/>
  <c r="X4" i="5" s="1"/>
  <c r="Q4" i="5"/>
  <c r="W4" i="5" s="1"/>
  <c r="P4" i="5"/>
  <c r="N4" i="5"/>
  <c r="M4" i="5"/>
  <c r="L4" i="5"/>
  <c r="K4" i="5"/>
  <c r="J4" i="5"/>
  <c r="I4" i="5"/>
  <c r="AF3" i="5"/>
  <c r="AC3" i="5"/>
  <c r="AB3" i="5"/>
  <c r="T3" i="5"/>
  <c r="S3" i="5"/>
  <c r="R3" i="5"/>
  <c r="Q3" i="5"/>
  <c r="W3" i="5" s="1"/>
  <c r="P3" i="5"/>
  <c r="V3" i="5" s="1"/>
  <c r="N3" i="5"/>
  <c r="M3" i="5"/>
  <c r="L3" i="5"/>
  <c r="K3" i="5"/>
  <c r="J3" i="5"/>
  <c r="I3" i="5"/>
  <c r="F37" i="4"/>
  <c r="F36" i="4"/>
  <c r="F35" i="4"/>
  <c r="F34" i="4"/>
  <c r="F33" i="4"/>
  <c r="G30" i="4"/>
  <c r="G29" i="4"/>
  <c r="G28" i="4"/>
  <c r="G27" i="4"/>
  <c r="G26" i="4"/>
  <c r="H24" i="4"/>
  <c r="F24" i="4"/>
  <c r="AF14" i="4" s="1"/>
  <c r="E24" i="4"/>
  <c r="AE15" i="4" s="1"/>
  <c r="D24" i="4"/>
  <c r="AD19" i="4" s="1"/>
  <c r="C24" i="4"/>
  <c r="B24" i="4"/>
  <c r="AB13" i="4" s="1"/>
  <c r="H23" i="4"/>
  <c r="F23" i="4"/>
  <c r="E23" i="4"/>
  <c r="D23" i="4"/>
  <c r="C23" i="4"/>
  <c r="B23" i="4"/>
  <c r="AD21" i="4"/>
  <c r="AC21" i="4"/>
  <c r="T21" i="4"/>
  <c r="Z21" i="4" s="1"/>
  <c r="S21" i="4"/>
  <c r="Y21" i="4" s="1"/>
  <c r="R21" i="4"/>
  <c r="X21" i="4" s="1"/>
  <c r="Q21" i="4"/>
  <c r="W21" i="4" s="1"/>
  <c r="P21" i="4"/>
  <c r="V21" i="4" s="1"/>
  <c r="N21" i="4"/>
  <c r="M21" i="4"/>
  <c r="L21" i="4"/>
  <c r="K21" i="4"/>
  <c r="J21" i="4"/>
  <c r="I21" i="4"/>
  <c r="AD20" i="4"/>
  <c r="AC20" i="4"/>
  <c r="T20" i="4"/>
  <c r="Z20" i="4" s="1"/>
  <c r="S20" i="4"/>
  <c r="Y20" i="4" s="1"/>
  <c r="R20" i="4"/>
  <c r="X20" i="4" s="1"/>
  <c r="Q20" i="4"/>
  <c r="W20" i="4" s="1"/>
  <c r="P20" i="4"/>
  <c r="V20" i="4" s="1"/>
  <c r="N20" i="4"/>
  <c r="M20" i="4"/>
  <c r="L20" i="4"/>
  <c r="K20" i="4"/>
  <c r="J20" i="4"/>
  <c r="I20" i="4"/>
  <c r="AF19" i="4"/>
  <c r="T19" i="4"/>
  <c r="Z19" i="4" s="1"/>
  <c r="S19" i="4"/>
  <c r="Y19" i="4" s="1"/>
  <c r="R19" i="4"/>
  <c r="X19" i="4" s="1"/>
  <c r="Q19" i="4"/>
  <c r="W19" i="4" s="1"/>
  <c r="P19" i="4"/>
  <c r="V19" i="4" s="1"/>
  <c r="N19" i="4"/>
  <c r="M19" i="4"/>
  <c r="L19" i="4"/>
  <c r="K19" i="4"/>
  <c r="J19" i="4"/>
  <c r="I19" i="4"/>
  <c r="AD18" i="4"/>
  <c r="T18" i="4"/>
  <c r="Z18" i="4" s="1"/>
  <c r="S18" i="4"/>
  <c r="Y18" i="4" s="1"/>
  <c r="R18" i="4"/>
  <c r="X18" i="4" s="1"/>
  <c r="Q18" i="4"/>
  <c r="W18" i="4" s="1"/>
  <c r="P18" i="4"/>
  <c r="V18" i="4" s="1"/>
  <c r="N18" i="4"/>
  <c r="M18" i="4"/>
  <c r="L18" i="4"/>
  <c r="K18" i="4"/>
  <c r="J18" i="4"/>
  <c r="I18" i="4"/>
  <c r="AF17" i="4"/>
  <c r="AE17" i="4"/>
  <c r="AD17" i="4"/>
  <c r="T17" i="4"/>
  <c r="Z17" i="4" s="1"/>
  <c r="S17" i="4"/>
  <c r="Y17" i="4" s="1"/>
  <c r="R17" i="4"/>
  <c r="X17" i="4" s="1"/>
  <c r="Q17" i="4"/>
  <c r="W17" i="4" s="1"/>
  <c r="P17" i="4"/>
  <c r="V17" i="4" s="1"/>
  <c r="N17" i="4"/>
  <c r="M17" i="4"/>
  <c r="L17" i="4"/>
  <c r="K17" i="4"/>
  <c r="J17" i="4"/>
  <c r="I17" i="4"/>
  <c r="AE16" i="4"/>
  <c r="AD16" i="4"/>
  <c r="AC16" i="4"/>
  <c r="T16" i="4"/>
  <c r="Z16" i="4" s="1"/>
  <c r="S16" i="4"/>
  <c r="Y16" i="4" s="1"/>
  <c r="R16" i="4"/>
  <c r="X16" i="4" s="1"/>
  <c r="Q16" i="4"/>
  <c r="W16" i="4" s="1"/>
  <c r="P16" i="4"/>
  <c r="V16" i="4" s="1"/>
  <c r="N16" i="4"/>
  <c r="M16" i="4"/>
  <c r="L16" i="4"/>
  <c r="K16" i="4"/>
  <c r="J16" i="4"/>
  <c r="I16" i="4"/>
  <c r="AD15" i="4"/>
  <c r="AC15" i="4"/>
  <c r="T15" i="4"/>
  <c r="Z15" i="4" s="1"/>
  <c r="S15" i="4"/>
  <c r="Y15" i="4" s="1"/>
  <c r="R15" i="4"/>
  <c r="X15" i="4" s="1"/>
  <c r="Q15" i="4"/>
  <c r="W15" i="4" s="1"/>
  <c r="P15" i="4"/>
  <c r="V15" i="4" s="1"/>
  <c r="N15" i="4"/>
  <c r="M15" i="4"/>
  <c r="L15" i="4"/>
  <c r="K15" i="4"/>
  <c r="J15" i="4"/>
  <c r="I15" i="4"/>
  <c r="AE14" i="4"/>
  <c r="AD14" i="4"/>
  <c r="AC14" i="4"/>
  <c r="T14" i="4"/>
  <c r="Z14" i="4" s="1"/>
  <c r="S14" i="4"/>
  <c r="Y14" i="4" s="1"/>
  <c r="R14" i="4"/>
  <c r="X14" i="4" s="1"/>
  <c r="Q14" i="4"/>
  <c r="W14" i="4" s="1"/>
  <c r="P14" i="4"/>
  <c r="V14" i="4" s="1"/>
  <c r="N14" i="4"/>
  <c r="M14" i="4"/>
  <c r="L14" i="4"/>
  <c r="K14" i="4"/>
  <c r="J14" i="4"/>
  <c r="I14" i="4"/>
  <c r="AC13" i="4"/>
  <c r="T13" i="4"/>
  <c r="Z13" i="4" s="1"/>
  <c r="S13" i="4"/>
  <c r="Y13" i="4" s="1"/>
  <c r="R13" i="4"/>
  <c r="X13" i="4" s="1"/>
  <c r="Q13" i="4"/>
  <c r="W13" i="4" s="1"/>
  <c r="P13" i="4"/>
  <c r="V13" i="4" s="1"/>
  <c r="N13" i="4"/>
  <c r="M13" i="4"/>
  <c r="L13" i="4"/>
  <c r="K13" i="4"/>
  <c r="J13" i="4"/>
  <c r="I13" i="4"/>
  <c r="AE12" i="4"/>
  <c r="AC12" i="4"/>
  <c r="T12" i="4"/>
  <c r="Z12" i="4" s="1"/>
  <c r="S12" i="4"/>
  <c r="Y12" i="4" s="1"/>
  <c r="R12" i="4"/>
  <c r="X12" i="4" s="1"/>
  <c r="Q12" i="4"/>
  <c r="W12" i="4" s="1"/>
  <c r="P12" i="4"/>
  <c r="V12" i="4" s="1"/>
  <c r="N12" i="4"/>
  <c r="M12" i="4"/>
  <c r="L12" i="4"/>
  <c r="K12" i="4"/>
  <c r="J12" i="4"/>
  <c r="I12" i="4"/>
  <c r="AF11" i="4"/>
  <c r="AE11" i="4"/>
  <c r="AC11" i="4"/>
  <c r="AB11" i="4"/>
  <c r="T11" i="4"/>
  <c r="Z11" i="4" s="1"/>
  <c r="S11" i="4"/>
  <c r="Y11" i="4" s="1"/>
  <c r="R11" i="4"/>
  <c r="X11" i="4" s="1"/>
  <c r="Q11" i="4"/>
  <c r="W11" i="4" s="1"/>
  <c r="P11" i="4"/>
  <c r="V11" i="4" s="1"/>
  <c r="N11" i="4"/>
  <c r="M11" i="4"/>
  <c r="L11" i="4"/>
  <c r="K11" i="4"/>
  <c r="J11" i="4"/>
  <c r="I11" i="4"/>
  <c r="AD10" i="4"/>
  <c r="AC10" i="4"/>
  <c r="T10" i="4"/>
  <c r="Z10" i="4" s="1"/>
  <c r="S10" i="4"/>
  <c r="Y10" i="4" s="1"/>
  <c r="R10" i="4"/>
  <c r="X10" i="4" s="1"/>
  <c r="Q10" i="4"/>
  <c r="P10" i="4"/>
  <c r="V10" i="4" s="1"/>
  <c r="N10" i="4"/>
  <c r="M10" i="4"/>
  <c r="L10" i="4"/>
  <c r="K10" i="4"/>
  <c r="J10" i="4"/>
  <c r="I10" i="4"/>
  <c r="AE9" i="4"/>
  <c r="AD9" i="4"/>
  <c r="AC9" i="4"/>
  <c r="T9" i="4"/>
  <c r="Z9" i="4" s="1"/>
  <c r="S9" i="4"/>
  <c r="Y9" i="4" s="1"/>
  <c r="R9" i="4"/>
  <c r="X9" i="4" s="1"/>
  <c r="Q9" i="4"/>
  <c r="W9" i="4" s="1"/>
  <c r="P9" i="4"/>
  <c r="V9" i="4" s="1"/>
  <c r="N9" i="4"/>
  <c r="M9" i="4"/>
  <c r="L9" i="4"/>
  <c r="K9" i="4"/>
  <c r="J9" i="4"/>
  <c r="I9" i="4"/>
  <c r="AE8" i="4"/>
  <c r="AD8" i="4"/>
  <c r="AC8" i="4"/>
  <c r="T8" i="4"/>
  <c r="Z8" i="4" s="1"/>
  <c r="S8" i="4"/>
  <c r="Y8" i="4" s="1"/>
  <c r="R8" i="4"/>
  <c r="X8" i="4" s="1"/>
  <c r="Q8" i="4"/>
  <c r="W8" i="4" s="1"/>
  <c r="P8" i="4"/>
  <c r="V8" i="4" s="1"/>
  <c r="N8" i="4"/>
  <c r="M8" i="4"/>
  <c r="L8" i="4"/>
  <c r="K8" i="4"/>
  <c r="J8" i="4"/>
  <c r="I8" i="4"/>
  <c r="T7" i="4"/>
  <c r="Z7" i="4" s="1"/>
  <c r="S7" i="4"/>
  <c r="Y7" i="4" s="1"/>
  <c r="R7" i="4"/>
  <c r="X7" i="4" s="1"/>
  <c r="Q7" i="4"/>
  <c r="W7" i="4" s="1"/>
  <c r="P7" i="4"/>
  <c r="V7" i="4" s="1"/>
  <c r="N7" i="4"/>
  <c r="M7" i="4"/>
  <c r="L7" i="4"/>
  <c r="K7" i="4"/>
  <c r="J7" i="4"/>
  <c r="I7" i="4"/>
  <c r="AF6" i="4"/>
  <c r="AE6" i="4"/>
  <c r="T6" i="4"/>
  <c r="Z6" i="4" s="1"/>
  <c r="S6" i="4"/>
  <c r="Y6" i="4" s="1"/>
  <c r="R6" i="4"/>
  <c r="X6" i="4" s="1"/>
  <c r="Q6" i="4"/>
  <c r="W6" i="4" s="1"/>
  <c r="P6" i="4"/>
  <c r="V6" i="4" s="1"/>
  <c r="N6" i="4"/>
  <c r="M6" i="4"/>
  <c r="L6" i="4"/>
  <c r="K6" i="4"/>
  <c r="J6" i="4"/>
  <c r="I6" i="4"/>
  <c r="AD5" i="4"/>
  <c r="AC5" i="4"/>
  <c r="T5" i="4"/>
  <c r="Z5" i="4" s="1"/>
  <c r="S5" i="4"/>
  <c r="Y5" i="4" s="1"/>
  <c r="R5" i="4"/>
  <c r="X5" i="4" s="1"/>
  <c r="Q5" i="4"/>
  <c r="W5" i="4" s="1"/>
  <c r="P5" i="4"/>
  <c r="V5" i="4" s="1"/>
  <c r="N5" i="4"/>
  <c r="M5" i="4"/>
  <c r="L5" i="4"/>
  <c r="K5" i="4"/>
  <c r="J5" i="4"/>
  <c r="I5" i="4"/>
  <c r="AE4" i="4"/>
  <c r="AD4" i="4"/>
  <c r="AC4" i="4"/>
  <c r="T4" i="4"/>
  <c r="Z4" i="4" s="1"/>
  <c r="S4" i="4"/>
  <c r="Y4" i="4" s="1"/>
  <c r="R4" i="4"/>
  <c r="X4" i="4" s="1"/>
  <c r="Q4" i="4"/>
  <c r="P4" i="4"/>
  <c r="N4" i="4"/>
  <c r="M4" i="4"/>
  <c r="L4" i="4"/>
  <c r="K4" i="4"/>
  <c r="J4" i="4"/>
  <c r="I4" i="4"/>
  <c r="AE3" i="4"/>
  <c r="AD3" i="4"/>
  <c r="T3" i="4"/>
  <c r="S3" i="4"/>
  <c r="R3" i="4"/>
  <c r="Q3" i="4"/>
  <c r="W3" i="4" s="1"/>
  <c r="P3" i="4"/>
  <c r="V3" i="4" s="1"/>
  <c r="N3" i="4"/>
  <c r="M3" i="4"/>
  <c r="L3" i="4"/>
  <c r="K3" i="4"/>
  <c r="J3" i="4"/>
  <c r="I3" i="4"/>
  <c r="F37" i="3"/>
  <c r="F36" i="3"/>
  <c r="F35" i="3"/>
  <c r="F34" i="3"/>
  <c r="F33" i="3"/>
  <c r="G30" i="3"/>
  <c r="G29" i="3"/>
  <c r="G28" i="3"/>
  <c r="G27" i="3"/>
  <c r="G26" i="3"/>
  <c r="H24" i="3"/>
  <c r="F24" i="3"/>
  <c r="AF15" i="3" s="1"/>
  <c r="E24" i="3"/>
  <c r="D24" i="3"/>
  <c r="AD21" i="3" s="1"/>
  <c r="C24" i="3"/>
  <c r="AC16" i="3" s="1"/>
  <c r="B24" i="3"/>
  <c r="H23" i="3"/>
  <c r="F23" i="3"/>
  <c r="E23" i="3"/>
  <c r="D23" i="3"/>
  <c r="C23" i="3"/>
  <c r="B23" i="3"/>
  <c r="AB21" i="3"/>
  <c r="T21" i="3"/>
  <c r="Z21" i="3" s="1"/>
  <c r="S21" i="3"/>
  <c r="Y21" i="3" s="1"/>
  <c r="R21" i="3"/>
  <c r="X21" i="3" s="1"/>
  <c r="Q21" i="3"/>
  <c r="W21" i="3" s="1"/>
  <c r="P21" i="3"/>
  <c r="V21" i="3" s="1"/>
  <c r="N21" i="3"/>
  <c r="M21" i="3"/>
  <c r="L21" i="3"/>
  <c r="K21" i="3"/>
  <c r="J21" i="3"/>
  <c r="I21" i="3"/>
  <c r="AB20" i="3"/>
  <c r="T20" i="3"/>
  <c r="Z20" i="3" s="1"/>
  <c r="S20" i="3"/>
  <c r="Y20" i="3" s="1"/>
  <c r="R20" i="3"/>
  <c r="X20" i="3" s="1"/>
  <c r="Q20" i="3"/>
  <c r="W20" i="3" s="1"/>
  <c r="P20" i="3"/>
  <c r="V20" i="3" s="1"/>
  <c r="N20" i="3"/>
  <c r="M20" i="3"/>
  <c r="L20" i="3"/>
  <c r="K20" i="3"/>
  <c r="J20" i="3"/>
  <c r="I20" i="3"/>
  <c r="AE19" i="3"/>
  <c r="AB19" i="3"/>
  <c r="T19" i="3"/>
  <c r="Z19" i="3" s="1"/>
  <c r="S19" i="3"/>
  <c r="Y19" i="3" s="1"/>
  <c r="R19" i="3"/>
  <c r="X19" i="3" s="1"/>
  <c r="Q19" i="3"/>
  <c r="W19" i="3" s="1"/>
  <c r="P19" i="3"/>
  <c r="V19" i="3" s="1"/>
  <c r="N19" i="3"/>
  <c r="M19" i="3"/>
  <c r="L19" i="3"/>
  <c r="K19" i="3"/>
  <c r="J19" i="3"/>
  <c r="I19" i="3"/>
  <c r="AB18" i="3"/>
  <c r="T18" i="3"/>
  <c r="Z18" i="3" s="1"/>
  <c r="S18" i="3"/>
  <c r="Y18" i="3" s="1"/>
  <c r="R18" i="3"/>
  <c r="X18" i="3" s="1"/>
  <c r="Q18" i="3"/>
  <c r="W18" i="3" s="1"/>
  <c r="P18" i="3"/>
  <c r="V18" i="3" s="1"/>
  <c r="N18" i="3"/>
  <c r="M18" i="3"/>
  <c r="L18" i="3"/>
  <c r="K18" i="3"/>
  <c r="J18" i="3"/>
  <c r="I18" i="3"/>
  <c r="AF17" i="3"/>
  <c r="AC17" i="3"/>
  <c r="T17" i="3"/>
  <c r="Z17" i="3" s="1"/>
  <c r="S17" i="3"/>
  <c r="Y17" i="3" s="1"/>
  <c r="R17" i="3"/>
  <c r="X17" i="3" s="1"/>
  <c r="Q17" i="3"/>
  <c r="W17" i="3" s="1"/>
  <c r="P17" i="3"/>
  <c r="V17" i="3" s="1"/>
  <c r="N17" i="3"/>
  <c r="M17" i="3"/>
  <c r="L17" i="3"/>
  <c r="K17" i="3"/>
  <c r="J17" i="3"/>
  <c r="I17" i="3"/>
  <c r="AE16" i="3"/>
  <c r="AB16" i="3"/>
  <c r="T16" i="3"/>
  <c r="Z16" i="3" s="1"/>
  <c r="S16" i="3"/>
  <c r="Y16" i="3" s="1"/>
  <c r="R16" i="3"/>
  <c r="X16" i="3" s="1"/>
  <c r="Q16" i="3"/>
  <c r="W16" i="3" s="1"/>
  <c r="P16" i="3"/>
  <c r="V16" i="3" s="1"/>
  <c r="N16" i="3"/>
  <c r="M16" i="3"/>
  <c r="L16" i="3"/>
  <c r="K16" i="3"/>
  <c r="J16" i="3"/>
  <c r="I16" i="3"/>
  <c r="T15" i="3"/>
  <c r="Z15" i="3" s="1"/>
  <c r="S15" i="3"/>
  <c r="Y15" i="3" s="1"/>
  <c r="R15" i="3"/>
  <c r="X15" i="3" s="1"/>
  <c r="Q15" i="3"/>
  <c r="W15" i="3" s="1"/>
  <c r="P15" i="3"/>
  <c r="V15" i="3" s="1"/>
  <c r="N15" i="3"/>
  <c r="M15" i="3"/>
  <c r="L15" i="3"/>
  <c r="K15" i="3"/>
  <c r="J15" i="3"/>
  <c r="I15" i="3"/>
  <c r="AE14" i="3"/>
  <c r="AC14" i="3"/>
  <c r="AB14" i="3"/>
  <c r="T14" i="3"/>
  <c r="Z14" i="3" s="1"/>
  <c r="S14" i="3"/>
  <c r="Y14" i="3" s="1"/>
  <c r="R14" i="3"/>
  <c r="X14" i="3" s="1"/>
  <c r="Q14" i="3"/>
  <c r="W14" i="3" s="1"/>
  <c r="P14" i="3"/>
  <c r="V14" i="3" s="1"/>
  <c r="N14" i="3"/>
  <c r="M14" i="3"/>
  <c r="L14" i="3"/>
  <c r="K14" i="3"/>
  <c r="J14" i="3"/>
  <c r="I14" i="3"/>
  <c r="T13" i="3"/>
  <c r="Z13" i="3" s="1"/>
  <c r="S13" i="3"/>
  <c r="Y13" i="3" s="1"/>
  <c r="R13" i="3"/>
  <c r="X13" i="3" s="1"/>
  <c r="Q13" i="3"/>
  <c r="W13" i="3" s="1"/>
  <c r="P13" i="3"/>
  <c r="V13" i="3" s="1"/>
  <c r="N13" i="3"/>
  <c r="M13" i="3"/>
  <c r="L13" i="3"/>
  <c r="K13" i="3"/>
  <c r="J13" i="3"/>
  <c r="I13" i="3"/>
  <c r="AE12" i="3"/>
  <c r="AB12" i="3"/>
  <c r="T12" i="3"/>
  <c r="Z12" i="3" s="1"/>
  <c r="S12" i="3"/>
  <c r="Y12" i="3" s="1"/>
  <c r="R12" i="3"/>
  <c r="X12" i="3" s="1"/>
  <c r="Q12" i="3"/>
  <c r="W12" i="3" s="1"/>
  <c r="P12" i="3"/>
  <c r="V12" i="3" s="1"/>
  <c r="N12" i="3"/>
  <c r="M12" i="3"/>
  <c r="L12" i="3"/>
  <c r="K12" i="3"/>
  <c r="J12" i="3"/>
  <c r="I12" i="3"/>
  <c r="AF11" i="3"/>
  <c r="AE11" i="3"/>
  <c r="T11" i="3"/>
  <c r="Z11" i="3" s="1"/>
  <c r="S11" i="3"/>
  <c r="Y11" i="3" s="1"/>
  <c r="R11" i="3"/>
  <c r="X11" i="3" s="1"/>
  <c r="Q11" i="3"/>
  <c r="W11" i="3" s="1"/>
  <c r="P11" i="3"/>
  <c r="V11" i="3" s="1"/>
  <c r="N11" i="3"/>
  <c r="M11" i="3"/>
  <c r="L11" i="3"/>
  <c r="K11" i="3"/>
  <c r="J11" i="3"/>
  <c r="I11" i="3"/>
  <c r="AB10" i="3"/>
  <c r="T10" i="3"/>
  <c r="Z10" i="3" s="1"/>
  <c r="S10" i="3"/>
  <c r="Y10" i="3" s="1"/>
  <c r="R10" i="3"/>
  <c r="X10" i="3" s="1"/>
  <c r="Q10" i="3"/>
  <c r="W10" i="3" s="1"/>
  <c r="P10" i="3"/>
  <c r="V10" i="3" s="1"/>
  <c r="N10" i="3"/>
  <c r="M10" i="3"/>
  <c r="L10" i="3"/>
  <c r="K10" i="3"/>
  <c r="J10" i="3"/>
  <c r="I10" i="3"/>
  <c r="AE9" i="3"/>
  <c r="AB9" i="3"/>
  <c r="T9" i="3"/>
  <c r="Z9" i="3" s="1"/>
  <c r="S9" i="3"/>
  <c r="Y9" i="3" s="1"/>
  <c r="R9" i="3"/>
  <c r="X9" i="3" s="1"/>
  <c r="Q9" i="3"/>
  <c r="W9" i="3" s="1"/>
  <c r="P9" i="3"/>
  <c r="V9" i="3" s="1"/>
  <c r="N9" i="3"/>
  <c r="M9" i="3"/>
  <c r="L9" i="3"/>
  <c r="K9" i="3"/>
  <c r="J9" i="3"/>
  <c r="I9" i="3"/>
  <c r="AE8" i="3"/>
  <c r="T8" i="3"/>
  <c r="Z8" i="3" s="1"/>
  <c r="S8" i="3"/>
  <c r="Y8" i="3" s="1"/>
  <c r="R8" i="3"/>
  <c r="X8" i="3" s="1"/>
  <c r="Q8" i="3"/>
  <c r="W8" i="3" s="1"/>
  <c r="P8" i="3"/>
  <c r="V8" i="3" s="1"/>
  <c r="N8" i="3"/>
  <c r="M8" i="3"/>
  <c r="L8" i="3"/>
  <c r="K8" i="3"/>
  <c r="J8" i="3"/>
  <c r="I8" i="3"/>
  <c r="AB7" i="3"/>
  <c r="T7" i="3"/>
  <c r="Z7" i="3" s="1"/>
  <c r="S7" i="3"/>
  <c r="Y7" i="3" s="1"/>
  <c r="R7" i="3"/>
  <c r="X7" i="3" s="1"/>
  <c r="Q7" i="3"/>
  <c r="W7" i="3" s="1"/>
  <c r="P7" i="3"/>
  <c r="V7" i="3" s="1"/>
  <c r="N7" i="3"/>
  <c r="M7" i="3"/>
  <c r="L7" i="3"/>
  <c r="K7" i="3"/>
  <c r="J7" i="3"/>
  <c r="I7" i="3"/>
  <c r="AE6" i="3"/>
  <c r="AB6" i="3"/>
  <c r="T6" i="3"/>
  <c r="Z6" i="3" s="1"/>
  <c r="S6" i="3"/>
  <c r="Y6" i="3" s="1"/>
  <c r="R6" i="3"/>
  <c r="X6" i="3" s="1"/>
  <c r="Q6" i="3"/>
  <c r="W6" i="3" s="1"/>
  <c r="P6" i="3"/>
  <c r="V6" i="3" s="1"/>
  <c r="N6" i="3"/>
  <c r="M6" i="3"/>
  <c r="L6" i="3"/>
  <c r="K6" i="3"/>
  <c r="J6" i="3"/>
  <c r="I6" i="3"/>
  <c r="AB5" i="3"/>
  <c r="T5" i="3"/>
  <c r="Z5" i="3" s="1"/>
  <c r="S5" i="3"/>
  <c r="Y5" i="3" s="1"/>
  <c r="R5" i="3"/>
  <c r="X5" i="3" s="1"/>
  <c r="Q5" i="3"/>
  <c r="W5" i="3" s="1"/>
  <c r="P5" i="3"/>
  <c r="V5" i="3" s="1"/>
  <c r="N5" i="3"/>
  <c r="M5" i="3"/>
  <c r="L5" i="3"/>
  <c r="K5" i="3"/>
  <c r="J5" i="3"/>
  <c r="I5" i="3"/>
  <c r="AE4" i="3"/>
  <c r="V4" i="3"/>
  <c r="T4" i="3"/>
  <c r="Z4" i="3" s="1"/>
  <c r="S4" i="3"/>
  <c r="Y4" i="3" s="1"/>
  <c r="R4" i="3"/>
  <c r="X4" i="3" s="1"/>
  <c r="Q4" i="3"/>
  <c r="W4" i="3" s="1"/>
  <c r="P4" i="3"/>
  <c r="N4" i="3"/>
  <c r="M4" i="3"/>
  <c r="L4" i="3"/>
  <c r="K4" i="3"/>
  <c r="J4" i="3"/>
  <c r="I4" i="3"/>
  <c r="AF3" i="3"/>
  <c r="AE3" i="3"/>
  <c r="AB3" i="3"/>
  <c r="T3" i="3"/>
  <c r="S3" i="3"/>
  <c r="R3" i="3"/>
  <c r="Q3" i="3"/>
  <c r="W3" i="3" s="1"/>
  <c r="P3" i="3"/>
  <c r="V3" i="3" s="1"/>
  <c r="N3" i="3"/>
  <c r="M3" i="3"/>
  <c r="L3" i="3"/>
  <c r="K3" i="3"/>
  <c r="J3" i="3"/>
  <c r="I3" i="3"/>
  <c r="F37" i="2"/>
  <c r="F36" i="2"/>
  <c r="F35" i="2"/>
  <c r="F34" i="2"/>
  <c r="G30" i="2"/>
  <c r="G29" i="2"/>
  <c r="G28" i="2"/>
  <c r="G27" i="2"/>
  <c r="G26" i="2"/>
  <c r="H24" i="2"/>
  <c r="F24" i="2"/>
  <c r="AF18" i="2" s="1"/>
  <c r="E24" i="2"/>
  <c r="AE15" i="2" s="1"/>
  <c r="D24" i="2"/>
  <c r="C24" i="2"/>
  <c r="B24" i="2"/>
  <c r="AB18" i="2" s="1"/>
  <c r="H23" i="2"/>
  <c r="F23" i="2"/>
  <c r="E23" i="2"/>
  <c r="D23" i="2"/>
  <c r="C23" i="2"/>
  <c r="B23" i="2"/>
  <c r="AB21" i="2"/>
  <c r="Z21" i="2"/>
  <c r="S21" i="2"/>
  <c r="Y21" i="2" s="1"/>
  <c r="R21" i="2"/>
  <c r="X21" i="2" s="1"/>
  <c r="Q21" i="2"/>
  <c r="W21" i="2" s="1"/>
  <c r="P21" i="2"/>
  <c r="V21" i="2" s="1"/>
  <c r="N21" i="2"/>
  <c r="M21" i="2"/>
  <c r="L21" i="2"/>
  <c r="K21" i="2"/>
  <c r="J21" i="2"/>
  <c r="I21" i="2"/>
  <c r="V20" i="2"/>
  <c r="Z20" i="2"/>
  <c r="S20" i="2"/>
  <c r="Y20" i="2" s="1"/>
  <c r="R20" i="2"/>
  <c r="X20" i="2" s="1"/>
  <c r="Q20" i="2"/>
  <c r="W20" i="2" s="1"/>
  <c r="P20" i="2"/>
  <c r="N20" i="2"/>
  <c r="M20" i="2"/>
  <c r="L20" i="2"/>
  <c r="K20" i="2"/>
  <c r="J20" i="2"/>
  <c r="I20" i="2"/>
  <c r="AB19" i="2"/>
  <c r="Y19" i="2"/>
  <c r="Z19" i="2"/>
  <c r="S19" i="2"/>
  <c r="R19" i="2"/>
  <c r="X19" i="2" s="1"/>
  <c r="Q19" i="2"/>
  <c r="W19" i="2" s="1"/>
  <c r="P19" i="2"/>
  <c r="V19" i="2" s="1"/>
  <c r="N19" i="2"/>
  <c r="M19" i="2"/>
  <c r="L19" i="2"/>
  <c r="K19" i="2"/>
  <c r="J19" i="2"/>
  <c r="I19" i="2"/>
  <c r="X18" i="2"/>
  <c r="V18" i="2"/>
  <c r="Z18" i="2"/>
  <c r="S18" i="2"/>
  <c r="Y18" i="2" s="1"/>
  <c r="R18" i="2"/>
  <c r="Q18" i="2"/>
  <c r="W18" i="2" s="1"/>
  <c r="P18" i="2"/>
  <c r="N18" i="2"/>
  <c r="M18" i="2"/>
  <c r="L18" i="2"/>
  <c r="K18" i="2"/>
  <c r="J18" i="2"/>
  <c r="I18" i="2"/>
  <c r="AF17" i="2"/>
  <c r="AD17" i="2"/>
  <c r="AB17" i="2"/>
  <c r="Z17" i="2"/>
  <c r="S17" i="2"/>
  <c r="Y17" i="2" s="1"/>
  <c r="R17" i="2"/>
  <c r="X17" i="2" s="1"/>
  <c r="Q17" i="2"/>
  <c r="W17" i="2" s="1"/>
  <c r="P17" i="2"/>
  <c r="V17" i="2" s="1"/>
  <c r="N17" i="2"/>
  <c r="M17" i="2"/>
  <c r="L17" i="2"/>
  <c r="K17" i="2"/>
  <c r="J17" i="2"/>
  <c r="I17" i="2"/>
  <c r="AF16" i="2"/>
  <c r="AE16" i="2"/>
  <c r="AD16" i="2"/>
  <c r="AB16" i="2"/>
  <c r="Z16" i="2"/>
  <c r="S16" i="2"/>
  <c r="Y16" i="2" s="1"/>
  <c r="R16" i="2"/>
  <c r="X16" i="2" s="1"/>
  <c r="Q16" i="2"/>
  <c r="W16" i="2" s="1"/>
  <c r="P16" i="2"/>
  <c r="V16" i="2" s="1"/>
  <c r="N16" i="2"/>
  <c r="M16" i="2"/>
  <c r="L16" i="2"/>
  <c r="K16" i="2"/>
  <c r="J16" i="2"/>
  <c r="I16" i="2"/>
  <c r="AF15" i="2"/>
  <c r="AB15" i="2"/>
  <c r="Y15" i="2"/>
  <c r="Z15" i="2"/>
  <c r="S15" i="2"/>
  <c r="R15" i="2"/>
  <c r="X15" i="2" s="1"/>
  <c r="Q15" i="2"/>
  <c r="W15" i="2" s="1"/>
  <c r="P15" i="2"/>
  <c r="V15" i="2" s="1"/>
  <c r="N15" i="2"/>
  <c r="M15" i="2"/>
  <c r="L15" i="2"/>
  <c r="K15" i="2"/>
  <c r="J15" i="2"/>
  <c r="I15" i="2"/>
  <c r="AF14" i="2"/>
  <c r="AE14" i="2"/>
  <c r="AB14" i="2"/>
  <c r="Z14" i="2"/>
  <c r="S14" i="2"/>
  <c r="Y14" i="2" s="1"/>
  <c r="R14" i="2"/>
  <c r="X14" i="2" s="1"/>
  <c r="Q14" i="2"/>
  <c r="W14" i="2" s="1"/>
  <c r="P14" i="2"/>
  <c r="V14" i="2" s="1"/>
  <c r="N14" i="2"/>
  <c r="M14" i="2"/>
  <c r="L14" i="2"/>
  <c r="K14" i="2"/>
  <c r="J14" i="2"/>
  <c r="I14" i="2"/>
  <c r="AF13" i="2"/>
  <c r="AE13" i="2"/>
  <c r="AD13" i="2"/>
  <c r="AB13" i="2"/>
  <c r="W13" i="2"/>
  <c r="Z13" i="2"/>
  <c r="S13" i="2"/>
  <c r="Y13" i="2" s="1"/>
  <c r="R13" i="2"/>
  <c r="X13" i="2" s="1"/>
  <c r="Q13" i="2"/>
  <c r="P13" i="2"/>
  <c r="V13" i="2" s="1"/>
  <c r="N13" i="2"/>
  <c r="M13" i="2"/>
  <c r="L13" i="2"/>
  <c r="K13" i="2"/>
  <c r="J13" i="2"/>
  <c r="I13" i="2"/>
  <c r="AF12" i="2"/>
  <c r="AE12" i="2"/>
  <c r="AD12" i="2"/>
  <c r="AB12" i="2"/>
  <c r="Z12" i="2"/>
  <c r="S12" i="2"/>
  <c r="Y12" i="2" s="1"/>
  <c r="R12" i="2"/>
  <c r="X12" i="2" s="1"/>
  <c r="Q12" i="2"/>
  <c r="W12" i="2" s="1"/>
  <c r="P12" i="2"/>
  <c r="V12" i="2" s="1"/>
  <c r="N12" i="2"/>
  <c r="M12" i="2"/>
  <c r="L12" i="2"/>
  <c r="K12" i="2"/>
  <c r="J12" i="2"/>
  <c r="I12" i="2"/>
  <c r="AF11" i="2"/>
  <c r="AD11" i="2"/>
  <c r="AB11" i="2"/>
  <c r="Y11" i="2"/>
  <c r="Z11" i="2"/>
  <c r="S11" i="2"/>
  <c r="R11" i="2"/>
  <c r="X11" i="2" s="1"/>
  <c r="Q11" i="2"/>
  <c r="W11" i="2" s="1"/>
  <c r="P11" i="2"/>
  <c r="V11" i="2" s="1"/>
  <c r="N11" i="2"/>
  <c r="M11" i="2"/>
  <c r="L11" i="2"/>
  <c r="K11" i="2"/>
  <c r="J11" i="2"/>
  <c r="I11" i="2"/>
  <c r="AF10" i="2"/>
  <c r="AD10" i="2"/>
  <c r="AC10" i="2"/>
  <c r="AB10" i="2"/>
  <c r="Z10" i="2"/>
  <c r="S10" i="2"/>
  <c r="Y10" i="2" s="1"/>
  <c r="R10" i="2"/>
  <c r="X10" i="2" s="1"/>
  <c r="Q10" i="2"/>
  <c r="W10" i="2" s="1"/>
  <c r="P10" i="2"/>
  <c r="V10" i="2" s="1"/>
  <c r="N10" i="2"/>
  <c r="M10" i="2"/>
  <c r="L10" i="2"/>
  <c r="K10" i="2"/>
  <c r="J10" i="2"/>
  <c r="I10" i="2"/>
  <c r="AF9" i="2"/>
  <c r="AB9" i="2"/>
  <c r="W9" i="2"/>
  <c r="Z9" i="2"/>
  <c r="S9" i="2"/>
  <c r="Y9" i="2" s="1"/>
  <c r="R9" i="2"/>
  <c r="X9" i="2" s="1"/>
  <c r="Q9" i="2"/>
  <c r="P9" i="2"/>
  <c r="V9" i="2" s="1"/>
  <c r="N9" i="2"/>
  <c r="M9" i="2"/>
  <c r="L9" i="2"/>
  <c r="K9" i="2"/>
  <c r="J9" i="2"/>
  <c r="I9" i="2"/>
  <c r="AF8" i="2"/>
  <c r="AD8" i="2"/>
  <c r="AB8" i="2"/>
  <c r="X8" i="2"/>
  <c r="Z8" i="2"/>
  <c r="S8" i="2"/>
  <c r="Y8" i="2" s="1"/>
  <c r="R8" i="2"/>
  <c r="Q8" i="2"/>
  <c r="W8" i="2" s="1"/>
  <c r="P8" i="2"/>
  <c r="V8" i="2" s="1"/>
  <c r="N8" i="2"/>
  <c r="M8" i="2"/>
  <c r="L8" i="2"/>
  <c r="K8" i="2"/>
  <c r="J8" i="2"/>
  <c r="I8" i="2"/>
  <c r="AF7" i="2"/>
  <c r="AE7" i="2"/>
  <c r="AB7" i="2"/>
  <c r="Y7" i="2"/>
  <c r="Z7" i="2"/>
  <c r="S7" i="2"/>
  <c r="R7" i="2"/>
  <c r="X7" i="2" s="1"/>
  <c r="Q7" i="2"/>
  <c r="W7" i="2" s="1"/>
  <c r="P7" i="2"/>
  <c r="V7" i="2" s="1"/>
  <c r="N7" i="2"/>
  <c r="M7" i="2"/>
  <c r="L7" i="2"/>
  <c r="K7" i="2"/>
  <c r="J7" i="2"/>
  <c r="I7" i="2"/>
  <c r="AF6" i="2"/>
  <c r="AE6" i="2"/>
  <c r="AB6" i="2"/>
  <c r="V6" i="2"/>
  <c r="Z6" i="2"/>
  <c r="S6" i="2"/>
  <c r="Y6" i="2" s="1"/>
  <c r="R6" i="2"/>
  <c r="X6" i="2" s="1"/>
  <c r="Q6" i="2"/>
  <c r="W6" i="2" s="1"/>
  <c r="P6" i="2"/>
  <c r="N6" i="2"/>
  <c r="M6" i="2"/>
  <c r="L6" i="2"/>
  <c r="K6" i="2"/>
  <c r="J6" i="2"/>
  <c r="I6" i="2"/>
  <c r="AF5" i="2"/>
  <c r="AB5" i="2"/>
  <c r="Y5" i="2"/>
  <c r="W5" i="2"/>
  <c r="Z5" i="2"/>
  <c r="S5" i="2"/>
  <c r="R5" i="2"/>
  <c r="X5" i="2" s="1"/>
  <c r="Q5" i="2"/>
  <c r="P5" i="2"/>
  <c r="V5" i="2" s="1"/>
  <c r="N5" i="2"/>
  <c r="M5" i="2"/>
  <c r="L5" i="2"/>
  <c r="K5" i="2"/>
  <c r="J5" i="2"/>
  <c r="I5" i="2"/>
  <c r="AF4" i="2"/>
  <c r="AE4" i="2"/>
  <c r="AC4" i="2"/>
  <c r="AB4" i="2"/>
  <c r="X4" i="2"/>
  <c r="Z4" i="2"/>
  <c r="S4" i="2"/>
  <c r="Y4" i="2" s="1"/>
  <c r="R4" i="2"/>
  <c r="Q4" i="2"/>
  <c r="W4" i="2" s="1"/>
  <c r="P4" i="2"/>
  <c r="V4" i="2" s="1"/>
  <c r="N4" i="2"/>
  <c r="M4" i="2"/>
  <c r="L4" i="2"/>
  <c r="K4" i="2"/>
  <c r="J4" i="2"/>
  <c r="I4" i="2"/>
  <c r="AF3" i="2"/>
  <c r="AE3" i="2"/>
  <c r="AB3" i="2"/>
  <c r="S3" i="2"/>
  <c r="R3" i="2"/>
  <c r="Q3" i="2"/>
  <c r="P3" i="2"/>
  <c r="N3" i="2"/>
  <c r="M3" i="2"/>
  <c r="L3" i="2"/>
  <c r="K3" i="2"/>
  <c r="J3" i="2"/>
  <c r="I3" i="2"/>
  <c r="AC17" i="2" l="1"/>
  <c r="AC7" i="2"/>
  <c r="AC6" i="2"/>
  <c r="AC12" i="2"/>
  <c r="AD12" i="5"/>
  <c r="AD19" i="5"/>
  <c r="AB16" i="13"/>
  <c r="AB10" i="13"/>
  <c r="AB9" i="13"/>
  <c r="AB21" i="13"/>
  <c r="AB6" i="13"/>
  <c r="AB24" i="13" s="1" a="1"/>
  <c r="AB24" i="13" s="1"/>
  <c r="AB13" i="13"/>
  <c r="AB12" i="13"/>
  <c r="AB7" i="13"/>
  <c r="AB14" i="13"/>
  <c r="AB3" i="13"/>
  <c r="AB4" i="13"/>
  <c r="AB20" i="13"/>
  <c r="AB18" i="13"/>
  <c r="AB15" i="13"/>
  <c r="AB8" i="13"/>
  <c r="AB5" i="13"/>
  <c r="AD21" i="2"/>
  <c r="AD6" i="2"/>
  <c r="AD5" i="2"/>
  <c r="AD18" i="2"/>
  <c r="AD15" i="2"/>
  <c r="AD14" i="2"/>
  <c r="AD3" i="2"/>
  <c r="AC7" i="3"/>
  <c r="AC10" i="3"/>
  <c r="AB8" i="4"/>
  <c r="AC18" i="4"/>
  <c r="AC24" i="4" s="1" a="1"/>
  <c r="AC24" i="4" s="1"/>
  <c r="AC17" i="4"/>
  <c r="AC19" i="4"/>
  <c r="AC7" i="4"/>
  <c r="AC6" i="4"/>
  <c r="AD6" i="5"/>
  <c r="AD7" i="5"/>
  <c r="AD8" i="5"/>
  <c r="AD9" i="5"/>
  <c r="AF4" i="11"/>
  <c r="AB19" i="13"/>
  <c r="AB16" i="4"/>
  <c r="AB5" i="4"/>
  <c r="AB4" i="4"/>
  <c r="AB3" i="4"/>
  <c r="AB18" i="4"/>
  <c r="AB17" i="4"/>
  <c r="AB21" i="4"/>
  <c r="AB10" i="4"/>
  <c r="AB9" i="4"/>
  <c r="M24" i="2"/>
  <c r="AC3" i="2"/>
  <c r="AD7" i="2"/>
  <c r="AC8" i="2"/>
  <c r="AD9" i="2"/>
  <c r="AF4" i="3"/>
  <c r="AC13" i="3"/>
  <c r="AF19" i="3"/>
  <c r="AB17" i="3"/>
  <c r="AB13" i="3"/>
  <c r="AB8" i="3"/>
  <c r="AB4" i="3"/>
  <c r="AB24" i="3" s="1" a="1"/>
  <c r="AB24" i="3" s="1"/>
  <c r="AB15" i="3"/>
  <c r="I23" i="4"/>
  <c r="AB12" i="4"/>
  <c r="AB20" i="4"/>
  <c r="AC17" i="5"/>
  <c r="AC19" i="5"/>
  <c r="AC15" i="5"/>
  <c r="AC11" i="5"/>
  <c r="AC16" i="5"/>
  <c r="AC20" i="5"/>
  <c r="AB17" i="13"/>
  <c r="AC19" i="3"/>
  <c r="AC4" i="3"/>
  <c r="AC9" i="3"/>
  <c r="AC5" i="3"/>
  <c r="AC3" i="3"/>
  <c r="AC24" i="3" s="1" a="1"/>
  <c r="AC24" i="3" s="1"/>
  <c r="AC18" i="3"/>
  <c r="AC6" i="3"/>
  <c r="S23" i="4"/>
  <c r="AD21" i="5"/>
  <c r="AD20" i="5"/>
  <c r="AD16" i="5"/>
  <c r="AF5" i="8"/>
  <c r="AF12" i="8"/>
  <c r="AF11" i="8"/>
  <c r="AF14" i="8"/>
  <c r="AC20" i="2"/>
  <c r="AF6" i="3"/>
  <c r="AF9" i="3"/>
  <c r="AC15" i="3"/>
  <c r="AB7" i="4"/>
  <c r="AB24" i="4" s="1" a="1"/>
  <c r="AB24" i="4" s="1"/>
  <c r="AF18" i="4"/>
  <c r="AF20" i="4"/>
  <c r="AF9" i="4"/>
  <c r="AF15" i="4"/>
  <c r="AF4" i="4"/>
  <c r="AF3" i="4"/>
  <c r="AD4" i="5"/>
  <c r="AD24" i="5" s="1" a="1"/>
  <c r="AD24" i="5" s="1"/>
  <c r="AF6" i="8"/>
  <c r="AF24" i="8" s="1" a="1"/>
  <c r="AF24" i="8" s="1"/>
  <c r="AB19" i="9"/>
  <c r="AB20" i="9"/>
  <c r="AB3" i="9"/>
  <c r="AB15" i="9"/>
  <c r="AB12" i="9"/>
  <c r="I23" i="11"/>
  <c r="AF11" i="11"/>
  <c r="AC21" i="3"/>
  <c r="J23" i="4"/>
  <c r="AD4" i="2"/>
  <c r="Q23" i="2"/>
  <c r="AC8" i="3"/>
  <c r="AB11" i="3"/>
  <c r="AC12" i="3"/>
  <c r="AC3" i="4"/>
  <c r="AF7" i="4"/>
  <c r="AF12" i="4"/>
  <c r="AB19" i="4"/>
  <c r="N23" i="5"/>
  <c r="AD3" i="5"/>
  <c r="AC13" i="5"/>
  <c r="AC24" i="5" s="1" a="1"/>
  <c r="AC24" i="5" s="1"/>
  <c r="AD14" i="5"/>
  <c r="AD17" i="5"/>
  <c r="AB21" i="9"/>
  <c r="AD19" i="12"/>
  <c r="AD10" i="12"/>
  <c r="N23" i="13"/>
  <c r="I23" i="2"/>
  <c r="R23" i="2"/>
  <c r="AC11" i="3"/>
  <c r="AF14" i="3"/>
  <c r="AF12" i="3"/>
  <c r="AF7" i="3"/>
  <c r="AB6" i="4"/>
  <c r="AB14" i="4"/>
  <c r="AB15" i="4"/>
  <c r="AD13" i="5"/>
  <c r="AF21" i="11"/>
  <c r="AF14" i="11"/>
  <c r="AF18" i="11"/>
  <c r="AF12" i="11"/>
  <c r="AF8" i="11"/>
  <c r="AF7" i="11"/>
  <c r="AF5" i="11"/>
  <c r="AF3" i="11"/>
  <c r="AF16" i="11"/>
  <c r="AF6" i="11"/>
  <c r="AF13" i="11"/>
  <c r="AF9" i="11"/>
  <c r="AF10" i="11"/>
  <c r="AE21" i="12"/>
  <c r="AE6" i="12"/>
  <c r="AE11" i="12"/>
  <c r="AE8" i="12"/>
  <c r="AE9" i="12"/>
  <c r="AE10" i="12"/>
  <c r="AB5" i="12"/>
  <c r="AB9" i="12"/>
  <c r="AB16" i="12"/>
  <c r="AB21" i="7"/>
  <c r="J23" i="8"/>
  <c r="AD4" i="8"/>
  <c r="AB7" i="8"/>
  <c r="AB14" i="8"/>
  <c r="AB19" i="8"/>
  <c r="M24" i="11"/>
  <c r="AD7" i="11"/>
  <c r="AD8" i="11"/>
  <c r="AB12" i="11"/>
  <c r="AB16" i="11"/>
  <c r="AB21" i="11"/>
  <c r="AB13" i="12"/>
  <c r="AB19" i="12"/>
  <c r="AE9" i="13"/>
  <c r="J36" i="16"/>
  <c r="M36" i="16" s="1"/>
  <c r="K24" i="9"/>
  <c r="K23" i="12"/>
  <c r="AB4" i="12"/>
  <c r="AB8" i="12"/>
  <c r="AE8" i="2"/>
  <c r="AE9" i="2"/>
  <c r="AE10" i="2"/>
  <c r="AE11" i="2"/>
  <c r="AE17" i="2"/>
  <c r="AD11" i="4"/>
  <c r="AD12" i="4"/>
  <c r="AD13" i="4"/>
  <c r="AE3" i="5"/>
  <c r="AE4" i="5"/>
  <c r="AE5" i="5"/>
  <c r="AE12" i="5"/>
  <c r="M23" i="6"/>
  <c r="AC5" i="7"/>
  <c r="AB8" i="7"/>
  <c r="AB11" i="7"/>
  <c r="AB3" i="8"/>
  <c r="AB6" i="8"/>
  <c r="AC9" i="8"/>
  <c r="AC12" i="8"/>
  <c r="AB13" i="8"/>
  <c r="AC18" i="8"/>
  <c r="AF12" i="9"/>
  <c r="AF15" i="9"/>
  <c r="AF17" i="9"/>
  <c r="AB15" i="11"/>
  <c r="AB20" i="11"/>
  <c r="L24" i="12"/>
  <c r="AB3" i="12"/>
  <c r="AB12" i="12"/>
  <c r="AB15" i="12"/>
  <c r="AB21" i="12"/>
  <c r="M24" i="13"/>
  <c r="AC3" i="13"/>
  <c r="AF8" i="13"/>
  <c r="AE14" i="13"/>
  <c r="AF15" i="13"/>
  <c r="AB7" i="7"/>
  <c r="AC10" i="7"/>
  <c r="K23" i="8"/>
  <c r="AB5" i="8"/>
  <c r="AB8" i="8"/>
  <c r="AB17" i="8"/>
  <c r="AC20" i="8"/>
  <c r="AF8" i="9"/>
  <c r="AF21" i="9"/>
  <c r="J23" i="11"/>
  <c r="AC10" i="11"/>
  <c r="AB17" i="11"/>
  <c r="AB6" i="12"/>
  <c r="AB10" i="12"/>
  <c r="AB14" i="12"/>
  <c r="AB17" i="12"/>
  <c r="AE11" i="13"/>
  <c r="AE12" i="13"/>
  <c r="AF13" i="13"/>
  <c r="J23" i="2"/>
  <c r="S23" i="2"/>
  <c r="AE5" i="2"/>
  <c r="AD6" i="4"/>
  <c r="AD24" i="4" s="1" a="1"/>
  <c r="AD24" i="4" s="1"/>
  <c r="AD7" i="4"/>
  <c r="AB3" i="7"/>
  <c r="AB17" i="7"/>
  <c r="L23" i="8"/>
  <c r="AB4" i="8"/>
  <c r="AB10" i="8"/>
  <c r="AB15" i="8"/>
  <c r="AC17" i="8"/>
  <c r="AF16" i="9"/>
  <c r="AC20" i="9"/>
  <c r="K23" i="11"/>
  <c r="AB6" i="11"/>
  <c r="AB24" i="11" s="1" a="1"/>
  <c r="AB24" i="11" s="1"/>
  <c r="AB7" i="11"/>
  <c r="AB8" i="11"/>
  <c r="AB9" i="11"/>
  <c r="AB13" i="11"/>
  <c r="AC6" i="13"/>
  <c r="AF11" i="13"/>
  <c r="AF12" i="13"/>
  <c r="AE24" i="7" a="1"/>
  <c r="AE24" i="7" s="1"/>
  <c r="AC12" i="7"/>
  <c r="AB16" i="7"/>
  <c r="AD20" i="7"/>
  <c r="AE4" i="8"/>
  <c r="AF10" i="8"/>
  <c r="AF17" i="8"/>
  <c r="AD21" i="8"/>
  <c r="J23" i="9"/>
  <c r="AB6" i="9"/>
  <c r="AB7" i="9"/>
  <c r="AB11" i="9"/>
  <c r="AD13" i="9"/>
  <c r="AB17" i="9"/>
  <c r="AB18" i="9"/>
  <c r="AD4" i="12"/>
  <c r="AD16" i="12"/>
  <c r="AD17" i="12"/>
  <c r="AD18" i="12"/>
  <c r="I23" i="13"/>
  <c r="AF4" i="13"/>
  <c r="AD5" i="13"/>
  <c r="W24" i="16" a="1"/>
  <c r="W24" i="16" s="1"/>
  <c r="W27" i="16" s="1"/>
  <c r="W32" i="16" a="1"/>
  <c r="W32" i="16" s="1"/>
  <c r="V32" i="16" a="1"/>
  <c r="V32" i="16" s="1"/>
  <c r="V37" i="16" s="1"/>
  <c r="M24" i="6"/>
  <c r="N24" i="7"/>
  <c r="AC8" i="7"/>
  <c r="AD12" i="7"/>
  <c r="AC16" i="7"/>
  <c r="AB19" i="7"/>
  <c r="AF3" i="8"/>
  <c r="AF4" i="8"/>
  <c r="AF9" i="8"/>
  <c r="AE16" i="8"/>
  <c r="AF21" i="8"/>
  <c r="K23" i="9"/>
  <c r="AB5" i="9"/>
  <c r="AC6" i="9"/>
  <c r="AC17" i="9"/>
  <c r="AC18" i="9"/>
  <c r="N23" i="11"/>
  <c r="AD17" i="11"/>
  <c r="AF24" i="12" a="1"/>
  <c r="AF24" i="12" s="1"/>
  <c r="AE4" i="12"/>
  <c r="AC5" i="12"/>
  <c r="AD14" i="12"/>
  <c r="AD15" i="12"/>
  <c r="AE16" i="12"/>
  <c r="AE17" i="12"/>
  <c r="AE18" i="12"/>
  <c r="J23" i="13"/>
  <c r="AE5" i="13"/>
  <c r="AD6" i="13"/>
  <c r="AD7" i="13"/>
  <c r="AD17" i="13"/>
  <c r="AC20" i="13"/>
  <c r="V31" i="14" a="1"/>
  <c r="V31" i="14" s="1"/>
  <c r="N24" i="3"/>
  <c r="L24" i="4"/>
  <c r="J24" i="5"/>
  <c r="N24" i="6"/>
  <c r="AB15" i="7"/>
  <c r="AC19" i="7"/>
  <c r="AE8" i="8"/>
  <c r="AE15" i="8"/>
  <c r="AF16" i="8"/>
  <c r="N24" i="8"/>
  <c r="AB4" i="9"/>
  <c r="AD5" i="9"/>
  <c r="AB10" i="9"/>
  <c r="AB16" i="9"/>
  <c r="AD17" i="9"/>
  <c r="AF18" i="9"/>
  <c r="AF24" i="9" s="1" a="1"/>
  <c r="AF24" i="9" s="1"/>
  <c r="AD3" i="11"/>
  <c r="AD11" i="11"/>
  <c r="AD12" i="11"/>
  <c r="AD15" i="11"/>
  <c r="AD16" i="11"/>
  <c r="AE17" i="11"/>
  <c r="AD18" i="11"/>
  <c r="AD19" i="11"/>
  <c r="AD20" i="11"/>
  <c r="AD21" i="11"/>
  <c r="I23" i="12"/>
  <c r="AD5" i="12"/>
  <c r="AC6" i="12"/>
  <c r="AC7" i="12"/>
  <c r="AC8" i="12"/>
  <c r="AC9" i="12"/>
  <c r="AC12" i="12"/>
  <c r="AD13" i="12"/>
  <c r="AE14" i="12"/>
  <c r="AE15" i="12"/>
  <c r="K23" i="13"/>
  <c r="AF5" i="13"/>
  <c r="AE6" i="13"/>
  <c r="AE7" i="13"/>
  <c r="AE17" i="13"/>
  <c r="AE18" i="13"/>
  <c r="AD19" i="13"/>
  <c r="AD20" i="13"/>
  <c r="Z23" i="14"/>
  <c r="W23" i="16"/>
  <c r="K23" i="2"/>
  <c r="T23" i="2"/>
  <c r="AD19" i="2"/>
  <c r="AB20" i="2"/>
  <c r="AB24" i="2" s="1" a="1"/>
  <c r="AB24" i="2" s="1"/>
  <c r="P24" i="3"/>
  <c r="AC20" i="3"/>
  <c r="AC7" i="7"/>
  <c r="AC15" i="7"/>
  <c r="J24" i="8"/>
  <c r="AE7" i="8"/>
  <c r="AF8" i="8"/>
  <c r="AF15" i="8"/>
  <c r="AE20" i="8"/>
  <c r="AC4" i="9"/>
  <c r="AB9" i="9"/>
  <c r="AC10" i="9"/>
  <c r="AD5" i="11"/>
  <c r="AD6" i="11"/>
  <c r="AD9" i="11"/>
  <c r="AD10" i="11"/>
  <c r="AD24" i="11" s="1" a="1"/>
  <c r="AD24" i="11" s="1"/>
  <c r="AE11" i="11"/>
  <c r="AE12" i="11"/>
  <c r="AD13" i="11"/>
  <c r="AE15" i="11"/>
  <c r="AE16" i="11"/>
  <c r="AF17" i="11"/>
  <c r="AE18" i="11"/>
  <c r="AF19" i="11"/>
  <c r="AE20" i="11"/>
  <c r="J23" i="12"/>
  <c r="AE5" i="12"/>
  <c r="AD6" i="12"/>
  <c r="AD7" i="12"/>
  <c r="AD8" i="12"/>
  <c r="AD9" i="12"/>
  <c r="AC10" i="12"/>
  <c r="AD11" i="12"/>
  <c r="AD12" i="12"/>
  <c r="AE13" i="12"/>
  <c r="L24" i="13"/>
  <c r="AF6" i="13"/>
  <c r="AF7" i="13"/>
  <c r="AD8" i="13"/>
  <c r="AD9" i="13"/>
  <c r="AD10" i="13"/>
  <c r="AD11" i="13"/>
  <c r="AD14" i="13"/>
  <c r="AF17" i="13"/>
  <c r="AF18" i="13"/>
  <c r="AF19" i="13"/>
  <c r="AE20" i="13"/>
  <c r="AF21" i="13"/>
  <c r="AE24" i="16" a="1"/>
  <c r="AE24" i="16" s="1"/>
  <c r="Y27" i="16" s="1"/>
  <c r="L24" i="2"/>
  <c r="W3" i="2"/>
  <c r="AE18" i="2"/>
  <c r="AF19" i="2"/>
  <c r="N24" i="4"/>
  <c r="AF19" i="8"/>
  <c r="AF20" i="8"/>
  <c r="Y3" i="2"/>
  <c r="Y24" i="2" s="1" a="1"/>
  <c r="Y24" i="2" s="1"/>
  <c r="AD20" i="2"/>
  <c r="AE19" i="5"/>
  <c r="AC20" i="12"/>
  <c r="AF24" i="16" a="1"/>
  <c r="AF24" i="16" s="1"/>
  <c r="Z27" i="16" s="1"/>
  <c r="N23" i="2"/>
  <c r="AE20" i="2"/>
  <c r="I23" i="3"/>
  <c r="AE19" i="4"/>
  <c r="AE17" i="5"/>
  <c r="N23" i="6"/>
  <c r="M23" i="7"/>
  <c r="AF18" i="8"/>
  <c r="AB14" i="9"/>
  <c r="M24" i="12"/>
  <c r="AC3" i="12"/>
  <c r="AD20" i="12"/>
  <c r="AD4" i="13"/>
  <c r="AD24" i="13" s="1" a="1"/>
  <c r="AD24" i="13" s="1"/>
  <c r="W31" i="16" a="1"/>
  <c r="W31" i="16" s="1"/>
  <c r="W36" i="16" s="1"/>
  <c r="V31" i="16" a="1"/>
  <c r="V31" i="16" s="1"/>
  <c r="V36" i="16" s="1"/>
  <c r="V33" i="16" a="1"/>
  <c r="V33" i="16" s="1"/>
  <c r="V38" i="16" s="1"/>
  <c r="P23" i="2"/>
  <c r="AF20" i="2"/>
  <c r="AF21" i="2"/>
  <c r="J23" i="3"/>
  <c r="AE20" i="4"/>
  <c r="AE16" i="5"/>
  <c r="N23" i="7"/>
  <c r="AC4" i="7"/>
  <c r="AC9" i="7"/>
  <c r="AB12" i="7"/>
  <c r="AB24" i="7" s="1" a="1"/>
  <c r="AB24" i="7" s="1"/>
  <c r="AC13" i="7"/>
  <c r="AB13" i="9"/>
  <c r="AC14" i="9"/>
  <c r="L24" i="11"/>
  <c r="N23" i="12"/>
  <c r="AD3" i="12"/>
  <c r="AD24" i="12" s="1" a="1"/>
  <c r="AD24" i="12" s="1"/>
  <c r="AC4" i="12"/>
  <c r="AE20" i="12"/>
  <c r="AE4" i="13"/>
  <c r="W33" i="16" a="1"/>
  <c r="W33" i="16" s="1"/>
  <c r="W38" i="16" s="1"/>
  <c r="AD19" i="3"/>
  <c r="AD20" i="3"/>
  <c r="AD18" i="3"/>
  <c r="AD17" i="3"/>
  <c r="AD16" i="3"/>
  <c r="AD3" i="3"/>
  <c r="AD11" i="3"/>
  <c r="AD14" i="3"/>
  <c r="AD15" i="3"/>
  <c r="AD7" i="3"/>
  <c r="AD9" i="3"/>
  <c r="AD10" i="3"/>
  <c r="AD12" i="3"/>
  <c r="AD13" i="3"/>
  <c r="AD4" i="3"/>
  <c r="AD5" i="3"/>
  <c r="AD6" i="3"/>
  <c r="AD8" i="3"/>
  <c r="W23" i="7"/>
  <c r="Q23" i="7"/>
  <c r="AD15" i="7"/>
  <c r="AD16" i="7"/>
  <c r="AD9" i="7"/>
  <c r="AD4" i="7"/>
  <c r="AD5" i="7"/>
  <c r="AD10" i="7"/>
  <c r="AD11" i="7"/>
  <c r="AD17" i="7"/>
  <c r="AD18" i="7"/>
  <c r="AD19" i="7"/>
  <c r="L23" i="7"/>
  <c r="AD6" i="7"/>
  <c r="AD21" i="7"/>
  <c r="AD7" i="7"/>
  <c r="AD8" i="7"/>
  <c r="AD14" i="7"/>
  <c r="AC14" i="7"/>
  <c r="AC18" i="7"/>
  <c r="AC3" i="7"/>
  <c r="AC20" i="7"/>
  <c r="AC21" i="7"/>
  <c r="AC11" i="7"/>
  <c r="Z23" i="8"/>
  <c r="T23" i="8"/>
  <c r="Y24" i="8" a="1"/>
  <c r="Y24" i="8" s="1"/>
  <c r="T24" i="9"/>
  <c r="S23" i="9"/>
  <c r="W24" i="9" a="1"/>
  <c r="W24" i="9" s="1"/>
  <c r="T23" i="11"/>
  <c r="S23" i="11"/>
  <c r="R23" i="11"/>
  <c r="X3" i="11"/>
  <c r="X24" i="11" s="1" a="1"/>
  <c r="X24" i="11" s="1"/>
  <c r="W23" i="11"/>
  <c r="V32" i="11" a="1"/>
  <c r="V32" i="11" s="1"/>
  <c r="Q23" i="11"/>
  <c r="S23" i="12"/>
  <c r="Y3" i="12"/>
  <c r="Y24" i="12" s="1" a="1"/>
  <c r="Y24" i="12" s="1"/>
  <c r="R23" i="12"/>
  <c r="T23" i="12"/>
  <c r="Q23" i="12"/>
  <c r="P23" i="12"/>
  <c r="T23" i="13"/>
  <c r="Z3" i="13"/>
  <c r="Z24" i="13" s="1" a="1"/>
  <c r="Z24" i="13" s="1"/>
  <c r="S23" i="13"/>
  <c r="R23" i="13"/>
  <c r="Q23" i="13"/>
  <c r="P23" i="13"/>
  <c r="W33" i="14" a="1"/>
  <c r="W33" i="14" s="1"/>
  <c r="W32" i="14" a="1"/>
  <c r="W32" i="14" s="1"/>
  <c r="V32" i="14" a="1"/>
  <c r="V32" i="14" s="1"/>
  <c r="V23" i="14"/>
  <c r="W31" i="14" a="1"/>
  <c r="W31" i="14" s="1"/>
  <c r="Z24" i="15" a="1"/>
  <c r="Z24" i="15" s="1"/>
  <c r="V32" i="15" a="1"/>
  <c r="V32" i="15" s="1"/>
  <c r="AF24" i="15" a="1"/>
  <c r="AF24" i="15" s="1"/>
  <c r="V31" i="15" a="1"/>
  <c r="V31" i="15" s="1"/>
  <c r="V36" i="15" s="1"/>
  <c r="W33" i="15" a="1"/>
  <c r="W33" i="15" s="1"/>
  <c r="AE24" i="15" a="1"/>
  <c r="AE24" i="15" s="1"/>
  <c r="Y27" i="15" s="1"/>
  <c r="W31" i="15" a="1"/>
  <c r="W31" i="15" s="1"/>
  <c r="W36" i="15" s="1"/>
  <c r="V33" i="15" a="1"/>
  <c r="V33" i="15" s="1"/>
  <c r="W32" i="15" a="1"/>
  <c r="W32" i="15" s="1"/>
  <c r="W37" i="15" s="1"/>
  <c r="Y23" i="16"/>
  <c r="X23" i="16"/>
  <c r="V24" i="16" a="1"/>
  <c r="V24" i="16" s="1"/>
  <c r="V27" i="16" s="1"/>
  <c r="V23" i="16"/>
  <c r="AC24" i="14" a="1"/>
  <c r="AC24" i="14" s="1"/>
  <c r="AB24" i="14" a="1"/>
  <c r="AB24" i="14" s="1"/>
  <c r="V27" i="14" s="1"/>
  <c r="AE16" i="13"/>
  <c r="W37" i="16"/>
  <c r="Y23" i="15"/>
  <c r="AC24" i="15" a="1"/>
  <c r="AC24" i="15" s="1"/>
  <c r="W23" i="15"/>
  <c r="W24" i="15" a="1"/>
  <c r="W24" i="15" s="1"/>
  <c r="W27" i="15" s="1"/>
  <c r="Z23" i="15"/>
  <c r="X24" i="15" a="1"/>
  <c r="X24" i="15" s="1"/>
  <c r="X23" i="15"/>
  <c r="V24" i="15" a="1"/>
  <c r="V24" i="15" s="1"/>
  <c r="V23" i="15"/>
  <c r="AD24" i="15" a="1"/>
  <c r="AD24" i="15" s="1"/>
  <c r="Y24" i="14" a="1"/>
  <c r="Y24" i="14" s="1"/>
  <c r="Y23" i="14"/>
  <c r="AE24" i="14" a="1"/>
  <c r="AE24" i="14" s="1"/>
  <c r="V36" i="14" s="1"/>
  <c r="AD24" i="14" a="1"/>
  <c r="AD24" i="14" s="1"/>
  <c r="AF24" i="14" a="1"/>
  <c r="AF24" i="14" s="1"/>
  <c r="W23" i="14"/>
  <c r="W24" i="14" a="1"/>
  <c r="W24" i="14" s="1"/>
  <c r="AD3" i="6"/>
  <c r="AD8" i="6"/>
  <c r="AD9" i="6"/>
  <c r="AD10" i="6"/>
  <c r="AD12" i="6"/>
  <c r="AD16" i="6"/>
  <c r="AD6" i="6"/>
  <c r="AD20" i="6"/>
  <c r="AD11" i="6"/>
  <c r="AD15" i="6"/>
  <c r="AD13" i="6"/>
  <c r="AD4" i="6"/>
  <c r="AD5" i="6"/>
  <c r="AD7" i="6"/>
  <c r="AD19" i="6"/>
  <c r="AD21" i="6"/>
  <c r="AD14" i="6"/>
  <c r="AD17" i="6"/>
  <c r="W24" i="6" a="1"/>
  <c r="W24" i="6" s="1"/>
  <c r="AC14" i="6"/>
  <c r="AC3" i="6"/>
  <c r="AC8" i="6"/>
  <c r="W23" i="6"/>
  <c r="AC12" i="6"/>
  <c r="AC13" i="6"/>
  <c r="AC16" i="6"/>
  <c r="AC19" i="6"/>
  <c r="AC4" i="6"/>
  <c r="AC15" i="6"/>
  <c r="AC5" i="6"/>
  <c r="AC6" i="6"/>
  <c r="AC18" i="6"/>
  <c r="AC20" i="6"/>
  <c r="AC21" i="6"/>
  <c r="AC7" i="6"/>
  <c r="AC9" i="6"/>
  <c r="AC10" i="6"/>
  <c r="AC11" i="6"/>
  <c r="AB3" i="6"/>
  <c r="AB7" i="6"/>
  <c r="AB20" i="6"/>
  <c r="AB11" i="6"/>
  <c r="AB5" i="6"/>
  <c r="AB4" i="6"/>
  <c r="AB6" i="6"/>
  <c r="AB8" i="6"/>
  <c r="AB15" i="6"/>
  <c r="AB16" i="6"/>
  <c r="AB9" i="6"/>
  <c r="AB13" i="6"/>
  <c r="AB14" i="6"/>
  <c r="AB10" i="6"/>
  <c r="AB21" i="6"/>
  <c r="AB17" i="6"/>
  <c r="AB19" i="6"/>
  <c r="AB12" i="6"/>
  <c r="P23" i="6"/>
  <c r="Q23" i="5"/>
  <c r="W24" i="5" a="1"/>
  <c r="W24" i="5" s="1"/>
  <c r="P24" i="5"/>
  <c r="V4" i="5"/>
  <c r="V23" i="5" s="1"/>
  <c r="R23" i="4"/>
  <c r="Q23" i="4"/>
  <c r="P23" i="4"/>
  <c r="W24" i="3" a="1"/>
  <c r="W24" i="3" s="1"/>
  <c r="Q24" i="3"/>
  <c r="V23" i="3"/>
  <c r="W23" i="2"/>
  <c r="AC14" i="2"/>
  <c r="L23" i="2"/>
  <c r="N24" i="2"/>
  <c r="W24" i="2" a="1"/>
  <c r="W24" i="2" s="1"/>
  <c r="R23" i="3"/>
  <c r="X3" i="3"/>
  <c r="AE15" i="3"/>
  <c r="AE7" i="3"/>
  <c r="AE18" i="3"/>
  <c r="AE10" i="3"/>
  <c r="AE21" i="3"/>
  <c r="AE13" i="3"/>
  <c r="AE5" i="3"/>
  <c r="R24" i="3"/>
  <c r="K23" i="4"/>
  <c r="K24" i="4"/>
  <c r="T23" i="4"/>
  <c r="Z3" i="4"/>
  <c r="T24" i="4"/>
  <c r="AC11" i="2"/>
  <c r="AC19" i="2"/>
  <c r="M23" i="2"/>
  <c r="P24" i="2"/>
  <c r="S23" i="3"/>
  <c r="Y3" i="3"/>
  <c r="V31" i="3" s="1" a="1"/>
  <c r="V31" i="3" s="1"/>
  <c r="W23" i="3"/>
  <c r="AF18" i="3"/>
  <c r="AF10" i="3"/>
  <c r="AF21" i="3"/>
  <c r="AF13" i="3"/>
  <c r="AF5" i="3"/>
  <c r="AF16" i="3"/>
  <c r="AF8" i="3"/>
  <c r="S24" i="3"/>
  <c r="N23" i="4"/>
  <c r="AC16" i="2"/>
  <c r="Q24" i="2"/>
  <c r="K23" i="3"/>
  <c r="K24" i="3"/>
  <c r="T23" i="3"/>
  <c r="Z3" i="3"/>
  <c r="W31" i="3" s="1" a="1"/>
  <c r="W31" i="3" s="1"/>
  <c r="T24" i="3"/>
  <c r="M24" i="4"/>
  <c r="V3" i="2"/>
  <c r="V31" i="2" s="1" a="1"/>
  <c r="V31" i="2" s="1"/>
  <c r="AC5" i="2"/>
  <c r="AC13" i="2"/>
  <c r="AE19" i="2"/>
  <c r="AC21" i="2"/>
  <c r="I24" i="2"/>
  <c r="R24" i="2"/>
  <c r="L24" i="3"/>
  <c r="V24" i="3" a="1"/>
  <c r="V24" i="3" s="1"/>
  <c r="AE17" i="3"/>
  <c r="AE20" i="3"/>
  <c r="L23" i="3"/>
  <c r="I24" i="3"/>
  <c r="AC18" i="2"/>
  <c r="J24" i="2"/>
  <c r="S24" i="2"/>
  <c r="M24" i="3"/>
  <c r="AF20" i="3"/>
  <c r="M23" i="3"/>
  <c r="J24" i="3"/>
  <c r="X3" i="2"/>
  <c r="AC15" i="2"/>
  <c r="AE21" i="2"/>
  <c r="K24" i="2"/>
  <c r="T24" i="2"/>
  <c r="N23" i="3"/>
  <c r="P23" i="3"/>
  <c r="Z3" i="2"/>
  <c r="AC9" i="2"/>
  <c r="Q23" i="3"/>
  <c r="W10" i="4"/>
  <c r="Q24" i="4"/>
  <c r="V4" i="4"/>
  <c r="V24" i="4" s="1" a="1"/>
  <c r="V24" i="4" s="1"/>
  <c r="L23" i="4"/>
  <c r="I23" i="5"/>
  <c r="I24" i="5"/>
  <c r="R23" i="5"/>
  <c r="R24" i="5"/>
  <c r="AB24" i="5" a="1"/>
  <c r="AB24" i="5" s="1"/>
  <c r="AF18" i="5"/>
  <c r="AF21" i="5"/>
  <c r="AF16" i="5"/>
  <c r="K23" i="6"/>
  <c r="K24" i="6"/>
  <c r="T23" i="6"/>
  <c r="Z3" i="6"/>
  <c r="W31" i="6" s="1" a="1"/>
  <c r="W31" i="6" s="1"/>
  <c r="T24" i="6"/>
  <c r="V23" i="7"/>
  <c r="W4" i="4"/>
  <c r="M23" i="4"/>
  <c r="P24" i="4"/>
  <c r="J23" i="5"/>
  <c r="S23" i="5"/>
  <c r="W23" i="5"/>
  <c r="L23" i="6"/>
  <c r="V23" i="6"/>
  <c r="M24" i="7"/>
  <c r="W24" i="7" a="1"/>
  <c r="W24" i="7" s="1"/>
  <c r="AF4" i="7"/>
  <c r="K23" i="5"/>
  <c r="K24" i="5"/>
  <c r="T23" i="5"/>
  <c r="T24" i="5"/>
  <c r="AF15" i="7"/>
  <c r="AF7" i="7"/>
  <c r="AF18" i="7"/>
  <c r="AF10" i="7"/>
  <c r="AF21" i="7"/>
  <c r="AF13" i="7"/>
  <c r="AF5" i="7"/>
  <c r="AF16" i="7"/>
  <c r="AF8" i="7"/>
  <c r="AF19" i="7"/>
  <c r="AF11" i="7"/>
  <c r="AF3" i="7"/>
  <c r="AF14" i="7"/>
  <c r="AF6" i="7"/>
  <c r="I24" i="4"/>
  <c r="R24" i="4"/>
  <c r="L24" i="5"/>
  <c r="N24" i="5"/>
  <c r="P23" i="7"/>
  <c r="J24" i="4"/>
  <c r="S24" i="4"/>
  <c r="M24" i="5"/>
  <c r="L23" i="5"/>
  <c r="AF15" i="6"/>
  <c r="AF7" i="6"/>
  <c r="AF18" i="6"/>
  <c r="AF10" i="6"/>
  <c r="AF21" i="6"/>
  <c r="AF13" i="6"/>
  <c r="AF5" i="6"/>
  <c r="AF16" i="6"/>
  <c r="AF8" i="6"/>
  <c r="AF19" i="6"/>
  <c r="AF11" i="6"/>
  <c r="AF3" i="6"/>
  <c r="AF14" i="6"/>
  <c r="AF6" i="6"/>
  <c r="AF20" i="7"/>
  <c r="P24" i="7"/>
  <c r="T23" i="9"/>
  <c r="Z4" i="9"/>
  <c r="W32" i="9" s="1" a="1"/>
  <c r="W32" i="9" s="1"/>
  <c r="X3" i="4"/>
  <c r="AE5" i="4"/>
  <c r="AF8" i="4"/>
  <c r="AE13" i="4"/>
  <c r="AF16" i="4"/>
  <c r="AE21" i="4"/>
  <c r="X3" i="5"/>
  <c r="AF14" i="5"/>
  <c r="AF17" i="5"/>
  <c r="AF20" i="5"/>
  <c r="M23" i="5"/>
  <c r="Q24" i="5"/>
  <c r="AF20" i="6"/>
  <c r="I23" i="7"/>
  <c r="R23" i="7"/>
  <c r="Q24" i="7"/>
  <c r="Z24" i="8" a="1"/>
  <c r="Z24" i="8" s="1"/>
  <c r="Y3" i="4"/>
  <c r="V31" i="4" s="1" a="1"/>
  <c r="V31" i="4" s="1"/>
  <c r="AF5" i="4"/>
  <c r="AE10" i="4"/>
  <c r="AF13" i="4"/>
  <c r="AE18" i="4"/>
  <c r="AF21" i="4"/>
  <c r="P23" i="5"/>
  <c r="Y3" i="5"/>
  <c r="V31" i="5" s="1" a="1"/>
  <c r="V31" i="5" s="1"/>
  <c r="AF5" i="5"/>
  <c r="S24" i="5"/>
  <c r="I23" i="6"/>
  <c r="R23" i="6"/>
  <c r="Q23" i="6"/>
  <c r="AF9" i="6"/>
  <c r="AF12" i="6"/>
  <c r="AF17" i="6"/>
  <c r="P24" i="6"/>
  <c r="J23" i="7"/>
  <c r="J24" i="7"/>
  <c r="S23" i="7"/>
  <c r="Y3" i="7"/>
  <c r="V32" i="7" s="1" a="1"/>
  <c r="V32" i="7" s="1"/>
  <c r="V37" i="7" s="1"/>
  <c r="S24" i="7"/>
  <c r="AF17" i="7"/>
  <c r="N23" i="8"/>
  <c r="AE7" i="4"/>
  <c r="AF10" i="4"/>
  <c r="Z3" i="5"/>
  <c r="W32" i="5" s="1" a="1"/>
  <c r="W32" i="5" s="1"/>
  <c r="AF10" i="5"/>
  <c r="AF12" i="5"/>
  <c r="AE15" i="5"/>
  <c r="AE18" i="5"/>
  <c r="AE21" i="5"/>
  <c r="AE13" i="5"/>
  <c r="J23" i="6"/>
  <c r="J24" i="6"/>
  <c r="S23" i="6"/>
  <c r="Y3" i="6"/>
  <c r="V31" i="6" s="1" a="1"/>
  <c r="V31" i="6" s="1"/>
  <c r="S24" i="6"/>
  <c r="Q24" i="6"/>
  <c r="K23" i="7"/>
  <c r="K24" i="7"/>
  <c r="T23" i="7"/>
  <c r="Z3" i="7"/>
  <c r="W31" i="7" s="1" a="1"/>
  <c r="W31" i="7" s="1"/>
  <c r="T24" i="7"/>
  <c r="AF12" i="7"/>
  <c r="P23" i="8"/>
  <c r="V3" i="8"/>
  <c r="P24" i="8"/>
  <c r="N24" i="9"/>
  <c r="I24" i="6"/>
  <c r="R24" i="6"/>
  <c r="I24" i="7"/>
  <c r="R24" i="7"/>
  <c r="Q24" i="8"/>
  <c r="S24" i="8"/>
  <c r="W23" i="9"/>
  <c r="L24" i="9"/>
  <c r="AD15" i="9"/>
  <c r="AD7" i="9"/>
  <c r="AD18" i="9"/>
  <c r="AD10" i="9"/>
  <c r="AD21" i="9"/>
  <c r="AD16" i="9"/>
  <c r="AD8" i="9"/>
  <c r="AD19" i="9"/>
  <c r="AD11" i="9"/>
  <c r="AD3" i="9"/>
  <c r="AD14" i="9"/>
  <c r="AD6" i="9"/>
  <c r="I23" i="8"/>
  <c r="I24" i="8"/>
  <c r="R23" i="8"/>
  <c r="X3" i="8"/>
  <c r="R24" i="8"/>
  <c r="AD18" i="8"/>
  <c r="AD10" i="8"/>
  <c r="AD16" i="8"/>
  <c r="AD8" i="8"/>
  <c r="AD19" i="8"/>
  <c r="AD11" i="8"/>
  <c r="AD3" i="8"/>
  <c r="AD14" i="8"/>
  <c r="AD6" i="8"/>
  <c r="M23" i="9"/>
  <c r="J24" i="9"/>
  <c r="Y6" i="9"/>
  <c r="S24" i="9"/>
  <c r="AE18" i="9"/>
  <c r="AE10" i="9"/>
  <c r="AE21" i="9"/>
  <c r="AE13" i="9"/>
  <c r="AE5" i="9"/>
  <c r="AE19" i="9"/>
  <c r="AE11" i="9"/>
  <c r="AE3" i="9"/>
  <c r="AE14" i="9"/>
  <c r="AE6" i="9"/>
  <c r="AE17" i="9"/>
  <c r="AE9" i="9"/>
  <c r="X3" i="6"/>
  <c r="V33" i="6" s="1" a="1"/>
  <c r="V33" i="6" s="1"/>
  <c r="AE13" i="6"/>
  <c r="AE21" i="6"/>
  <c r="X3" i="7"/>
  <c r="AD5" i="8"/>
  <c r="AD7" i="8"/>
  <c r="AD13" i="8"/>
  <c r="AD15" i="8"/>
  <c r="Q23" i="8"/>
  <c r="AE21" i="8"/>
  <c r="AE13" i="8"/>
  <c r="AE5" i="8"/>
  <c r="AE19" i="8"/>
  <c r="AE11" i="8"/>
  <c r="AE3" i="8"/>
  <c r="AE14" i="8"/>
  <c r="AE6" i="8"/>
  <c r="AE17" i="8"/>
  <c r="AE9" i="8"/>
  <c r="N23" i="9"/>
  <c r="Z23" i="9"/>
  <c r="AE8" i="9"/>
  <c r="AE20" i="9"/>
  <c r="AE18" i="6"/>
  <c r="L24" i="6"/>
  <c r="V24" i="6" a="1"/>
  <c r="V24" i="6" s="1"/>
  <c r="L24" i="7"/>
  <c r="V24" i="7" a="1"/>
  <c r="V24" i="7" s="1"/>
  <c r="K24" i="8"/>
  <c r="T24" i="8"/>
  <c r="S23" i="8"/>
  <c r="P23" i="9"/>
  <c r="AE15" i="9"/>
  <c r="L23" i="9"/>
  <c r="W3" i="8"/>
  <c r="L24" i="8"/>
  <c r="AD17" i="8"/>
  <c r="Q23" i="9"/>
  <c r="Q24" i="9"/>
  <c r="M24" i="9"/>
  <c r="M23" i="8"/>
  <c r="Y23" i="8"/>
  <c r="AD9" i="8"/>
  <c r="I23" i="9"/>
  <c r="I24" i="9"/>
  <c r="R23" i="9"/>
  <c r="X3" i="9"/>
  <c r="R24" i="9"/>
  <c r="AE4" i="9"/>
  <c r="AE16" i="9"/>
  <c r="AC3" i="8"/>
  <c r="AC11" i="8"/>
  <c r="AB16" i="8"/>
  <c r="AC19" i="8"/>
  <c r="AC3" i="9"/>
  <c r="AC11" i="9"/>
  <c r="AC19" i="9"/>
  <c r="P24" i="9"/>
  <c r="Y24" i="13" a="1"/>
  <c r="Y24" i="13" s="1"/>
  <c r="AC8" i="8"/>
  <c r="AC16" i="8"/>
  <c r="AB21" i="8"/>
  <c r="AC8" i="9"/>
  <c r="AC16" i="9"/>
  <c r="Y24" i="11" a="1"/>
  <c r="Y24" i="11" s="1"/>
  <c r="Y23" i="11"/>
  <c r="AC5" i="8"/>
  <c r="AC13" i="8"/>
  <c r="AC21" i="8"/>
  <c r="V3" i="9"/>
  <c r="Y4" i="9"/>
  <c r="AC5" i="9"/>
  <c r="AC13" i="9"/>
  <c r="AC21" i="9"/>
  <c r="P23" i="11"/>
  <c r="V3" i="11"/>
  <c r="P24" i="11"/>
  <c r="AC7" i="8"/>
  <c r="AC7" i="9"/>
  <c r="AC14" i="11"/>
  <c r="L23" i="11"/>
  <c r="N24" i="11"/>
  <c r="W24" i="11" a="1"/>
  <c r="W24" i="11" s="1"/>
  <c r="AC14" i="12"/>
  <c r="L23" i="12"/>
  <c r="N24" i="12"/>
  <c r="AB24" i="12" a="1"/>
  <c r="AB24" i="12" s="1"/>
  <c r="AC14" i="13"/>
  <c r="L23" i="13"/>
  <c r="N24" i="13"/>
  <c r="AC11" i="11"/>
  <c r="AC19" i="11"/>
  <c r="M23" i="11"/>
  <c r="AC11" i="12"/>
  <c r="AC19" i="12"/>
  <c r="M23" i="12"/>
  <c r="P24" i="12"/>
  <c r="AC11" i="13"/>
  <c r="AC19" i="13"/>
  <c r="M23" i="13"/>
  <c r="P24" i="13"/>
  <c r="AC16" i="11"/>
  <c r="X23" i="11"/>
  <c r="Q24" i="11"/>
  <c r="AC16" i="12"/>
  <c r="Q24" i="12"/>
  <c r="AC16" i="13"/>
  <c r="Q24" i="13"/>
  <c r="AC13" i="11"/>
  <c r="AE19" i="11"/>
  <c r="AE24" i="11" s="1" a="1"/>
  <c r="AE24" i="11" s="1"/>
  <c r="AC21" i="11"/>
  <c r="I24" i="11"/>
  <c r="R24" i="11"/>
  <c r="V3" i="12"/>
  <c r="AC13" i="12"/>
  <c r="AE19" i="12"/>
  <c r="AC21" i="12"/>
  <c r="I24" i="12"/>
  <c r="R24" i="12"/>
  <c r="V3" i="13"/>
  <c r="AC13" i="13"/>
  <c r="AD16" i="13"/>
  <c r="AE19" i="13"/>
  <c r="AC21" i="13"/>
  <c r="Y23" i="13"/>
  <c r="I24" i="13"/>
  <c r="R24" i="13"/>
  <c r="AC18" i="11"/>
  <c r="J24" i="11"/>
  <c r="S24" i="11"/>
  <c r="W3" i="12"/>
  <c r="AC18" i="12"/>
  <c r="J24" i="12"/>
  <c r="S24" i="12"/>
  <c r="W3" i="13"/>
  <c r="AC10" i="13"/>
  <c r="AC18" i="13"/>
  <c r="AD21" i="13"/>
  <c r="Z23" i="13"/>
  <c r="J24" i="13"/>
  <c r="S24" i="13"/>
  <c r="AC15" i="11"/>
  <c r="K24" i="11"/>
  <c r="T24" i="11"/>
  <c r="X3" i="12"/>
  <c r="AC15" i="12"/>
  <c r="K24" i="12"/>
  <c r="T24" i="12"/>
  <c r="X3" i="13"/>
  <c r="AC15" i="13"/>
  <c r="K24" i="13"/>
  <c r="T24" i="13"/>
  <c r="Z3" i="11"/>
  <c r="W32" i="11" s="1" a="1"/>
  <c r="W32" i="11" s="1"/>
  <c r="AC9" i="11"/>
  <c r="Z3" i="12"/>
  <c r="W33" i="12" s="1" a="1"/>
  <c r="W33" i="12" s="1"/>
  <c r="Y28" i="2" l="1"/>
  <c r="J37" i="2"/>
  <c r="M37" i="2" s="1"/>
  <c r="W28" i="16"/>
  <c r="J35" i="16"/>
  <c r="M35" i="16" s="1"/>
  <c r="Y28" i="16"/>
  <c r="J37" i="16"/>
  <c r="M37" i="16" s="1"/>
  <c r="AF24" i="13" a="1"/>
  <c r="AF24" i="13" s="1"/>
  <c r="Z27" i="13" s="1"/>
  <c r="AE24" i="12" a="1"/>
  <c r="AE24" i="12" s="1"/>
  <c r="Y27" i="12" s="1"/>
  <c r="AD24" i="2" a="1"/>
  <c r="AD24" i="2" s="1"/>
  <c r="Z28" i="16"/>
  <c r="J38" i="16"/>
  <c r="M38" i="16" s="1"/>
  <c r="W28" i="15"/>
  <c r="J35" i="15"/>
  <c r="M35" i="15" s="1"/>
  <c r="W32" i="4" a="1"/>
  <c r="W32" i="4" s="1"/>
  <c r="V28" i="15"/>
  <c r="J34" i="15"/>
  <c r="M34" i="15" s="1"/>
  <c r="Y28" i="15"/>
  <c r="J37" i="15"/>
  <c r="M37" i="15" s="1"/>
  <c r="Z27" i="15"/>
  <c r="V27" i="3"/>
  <c r="W27" i="3"/>
  <c r="V28" i="16"/>
  <c r="J34" i="16"/>
  <c r="M34" i="16" s="1"/>
  <c r="AE24" i="13" a="1"/>
  <c r="AE24" i="13" s="1"/>
  <c r="V32" i="9" a="1"/>
  <c r="V32" i="9" s="1"/>
  <c r="Y23" i="2"/>
  <c r="AE24" i="5" a="1"/>
  <c r="AE24" i="5" s="1"/>
  <c r="W23" i="4"/>
  <c r="V27" i="4"/>
  <c r="V32" i="2" a="1"/>
  <c r="V32" i="2" s="1"/>
  <c r="AB24" i="9" a="1"/>
  <c r="AB24" i="9" s="1"/>
  <c r="AF24" i="11" a="1"/>
  <c r="AF24" i="11" s="1"/>
  <c r="V28" i="14"/>
  <c r="J34" i="14"/>
  <c r="M34" i="14" s="1"/>
  <c r="J42" i="16"/>
  <c r="M42" i="16"/>
  <c r="AF24" i="4" a="1"/>
  <c r="AF24" i="4" s="1"/>
  <c r="W31" i="2" a="1"/>
  <c r="W31" i="2" s="1"/>
  <c r="W36" i="2" s="1"/>
  <c r="W31" i="4" a="1"/>
  <c r="W31" i="4" s="1"/>
  <c r="W36" i="4" s="1"/>
  <c r="V32" i="5" a="1"/>
  <c r="V32" i="5" s="1"/>
  <c r="V37" i="5" s="1"/>
  <c r="AC24" i="13" a="1"/>
  <c r="AC24" i="13" s="1"/>
  <c r="V27" i="7"/>
  <c r="Z24" i="9" a="1"/>
  <c r="Z24" i="9" s="1"/>
  <c r="Z27" i="9" s="1"/>
  <c r="W32" i="3" a="1"/>
  <c r="W32" i="3" s="1"/>
  <c r="W33" i="4" a="1"/>
  <c r="W33" i="4" s="1"/>
  <c r="V33" i="4" a="1"/>
  <c r="V33" i="4" s="1"/>
  <c r="W33" i="2" a="1"/>
  <c r="W33" i="2" s="1"/>
  <c r="W38" i="2" s="1"/>
  <c r="V33" i="2" a="1"/>
  <c r="V33" i="2" s="1"/>
  <c r="AC24" i="7" a="1"/>
  <c r="AC24" i="7" s="1"/>
  <c r="W32" i="6" a="1"/>
  <c r="W32" i="6" s="1"/>
  <c r="V32" i="3" a="1"/>
  <c r="V32" i="3" s="1"/>
  <c r="AD24" i="7" a="1"/>
  <c r="AD24" i="7" s="1"/>
  <c r="V32" i="4" a="1"/>
  <c r="V32" i="4" s="1"/>
  <c r="W33" i="5" a="1"/>
  <c r="W33" i="5" s="1"/>
  <c r="V33" i="5" a="1"/>
  <c r="V33" i="5" s="1"/>
  <c r="V38" i="5" s="1"/>
  <c r="W31" i="5" a="1"/>
  <c r="W31" i="5" s="1"/>
  <c r="V36" i="2"/>
  <c r="V33" i="3" a="1"/>
  <c r="V33" i="3" s="1"/>
  <c r="V38" i="3" s="1"/>
  <c r="AE24" i="3" a="1"/>
  <c r="AE24" i="3" s="1"/>
  <c r="W32" i="2" a="1"/>
  <c r="W32" i="2" s="1"/>
  <c r="X23" i="3"/>
  <c r="W33" i="3" a="1"/>
  <c r="W33" i="3" s="1"/>
  <c r="AD24" i="3" a="1"/>
  <c r="AD24" i="3" s="1"/>
  <c r="V32" i="6" a="1"/>
  <c r="V32" i="6" s="1"/>
  <c r="W33" i="6" a="1"/>
  <c r="W33" i="6" s="1"/>
  <c r="W32" i="7" a="1"/>
  <c r="W32" i="7" s="1"/>
  <c r="W33" i="7" a="1"/>
  <c r="W33" i="7" s="1"/>
  <c r="W38" i="7" s="1"/>
  <c r="V31" i="7" a="1"/>
  <c r="V31" i="7" s="1"/>
  <c r="V36" i="7" s="1"/>
  <c r="V33" i="7" a="1"/>
  <c r="V33" i="7" s="1"/>
  <c r="V38" i="7" s="1"/>
  <c r="W27" i="7"/>
  <c r="V33" i="8" a="1"/>
  <c r="V33" i="8" s="1"/>
  <c r="V38" i="8" s="1"/>
  <c r="W33" i="8" a="1"/>
  <c r="W33" i="8" s="1"/>
  <c r="V32" i="8" a="1"/>
  <c r="V32" i="8" s="1"/>
  <c r="V37" i="8" s="1"/>
  <c r="W32" i="8" a="1"/>
  <c r="W32" i="8" s="1"/>
  <c r="W31" i="8" a="1"/>
  <c r="W31" i="8" s="1"/>
  <c r="V31" i="8" a="1"/>
  <c r="V31" i="8" s="1"/>
  <c r="Y24" i="9" a="1"/>
  <c r="Y24" i="9" s="1"/>
  <c r="W33" i="9" a="1"/>
  <c r="W33" i="9" s="1"/>
  <c r="W38" i="9" s="1"/>
  <c r="V33" i="9" a="1"/>
  <c r="V33" i="9" s="1"/>
  <c r="V31" i="9" a="1"/>
  <c r="V31" i="9" s="1"/>
  <c r="W31" i="9" a="1"/>
  <c r="W31" i="9" s="1"/>
  <c r="W36" i="9" s="1"/>
  <c r="W33" i="11" a="1"/>
  <c r="W33" i="11" s="1"/>
  <c r="W38" i="11" s="1"/>
  <c r="V33" i="11" a="1"/>
  <c r="V33" i="11" s="1"/>
  <c r="V38" i="11" s="1"/>
  <c r="V31" i="11" a="1"/>
  <c r="V31" i="11" s="1"/>
  <c r="V36" i="11" s="1"/>
  <c r="W31" i="11" a="1"/>
  <c r="W31" i="11" s="1"/>
  <c r="W36" i="11" s="1"/>
  <c r="V33" i="12" a="1"/>
  <c r="V33" i="12" s="1"/>
  <c r="V38" i="12" s="1"/>
  <c r="Y23" i="12"/>
  <c r="W38" i="12"/>
  <c r="W32" i="12" a="1"/>
  <c r="W32" i="12" s="1"/>
  <c r="V32" i="12" a="1"/>
  <c r="V32" i="12" s="1"/>
  <c r="V31" i="12" a="1"/>
  <c r="V31" i="12" s="1"/>
  <c r="V36" i="12" s="1"/>
  <c r="W31" i="12" a="1"/>
  <c r="W31" i="12" s="1"/>
  <c r="W36" i="12" s="1"/>
  <c r="V33" i="13" a="1"/>
  <c r="V33" i="13" s="1"/>
  <c r="V38" i="13" s="1"/>
  <c r="W33" i="13" a="1"/>
  <c r="W33" i="13" s="1"/>
  <c r="W38" i="13" s="1"/>
  <c r="W32" i="13" a="1"/>
  <c r="W32" i="13" s="1"/>
  <c r="W37" i="13" s="1"/>
  <c r="V32" i="13" a="1"/>
  <c r="V32" i="13" s="1"/>
  <c r="V37" i="13" s="1"/>
  <c r="W31" i="13" a="1"/>
  <c r="W31" i="13" s="1"/>
  <c r="W36" i="13" s="1"/>
  <c r="V31" i="13" a="1"/>
  <c r="V31" i="13" s="1"/>
  <c r="V36" i="13" s="1"/>
  <c r="V37" i="15"/>
  <c r="W38" i="15"/>
  <c r="W27" i="14"/>
  <c r="W37" i="14"/>
  <c r="V38" i="14"/>
  <c r="V38" i="15"/>
  <c r="X27" i="15"/>
  <c r="X27" i="14"/>
  <c r="W38" i="14"/>
  <c r="V37" i="14"/>
  <c r="W36" i="14"/>
  <c r="Y27" i="14"/>
  <c r="Z27" i="14"/>
  <c r="AD24" i="6" a="1"/>
  <c r="AD24" i="6" s="1"/>
  <c r="V38" i="6" s="1"/>
  <c r="AC24" i="6" a="1"/>
  <c r="AC24" i="6" s="1"/>
  <c r="W27" i="6" s="1"/>
  <c r="AB24" i="6" a="1"/>
  <c r="AB24" i="6" s="1"/>
  <c r="V27" i="6" s="1"/>
  <c r="W27" i="5"/>
  <c r="V24" i="5" a="1"/>
  <c r="V24" i="5" s="1"/>
  <c r="V27" i="5" s="1"/>
  <c r="Z24" i="12" a="1"/>
  <c r="Z24" i="12" s="1"/>
  <c r="Z27" i="12" s="1"/>
  <c r="Z23" i="12"/>
  <c r="W23" i="13"/>
  <c r="W24" i="13" a="1"/>
  <c r="W24" i="13" s="1"/>
  <c r="W27" i="13" s="1"/>
  <c r="V24" i="12" a="1"/>
  <c r="V24" i="12" s="1"/>
  <c r="V27" i="12" s="1"/>
  <c r="V23" i="12"/>
  <c r="Y27" i="11"/>
  <c r="X23" i="6"/>
  <c r="X24" i="6" a="1"/>
  <c r="X24" i="6" s="1"/>
  <c r="X27" i="6" s="1"/>
  <c r="Z24" i="7" a="1"/>
  <c r="Z24" i="7" s="1"/>
  <c r="Z23" i="7"/>
  <c r="Y24" i="4" a="1"/>
  <c r="Y24" i="4" s="1"/>
  <c r="Y23" i="4"/>
  <c r="AF24" i="5" a="1"/>
  <c r="AF24" i="5" s="1"/>
  <c r="W38" i="4"/>
  <c r="AF24" i="3" a="1"/>
  <c r="AF24" i="3" s="1"/>
  <c r="W37" i="3" s="1"/>
  <c r="V24" i="13" a="1"/>
  <c r="V24" i="13" s="1"/>
  <c r="V27" i="13" s="1"/>
  <c r="V23" i="13"/>
  <c r="V24" i="9" a="1"/>
  <c r="V24" i="9" s="1"/>
  <c r="V23" i="9"/>
  <c r="X27" i="11"/>
  <c r="Z24" i="5" a="1"/>
  <c r="Z24" i="5" s="1"/>
  <c r="Z23" i="5"/>
  <c r="Y23" i="5"/>
  <c r="Y24" i="5" a="1"/>
  <c r="Y24" i="5" s="1"/>
  <c r="Y27" i="5" s="1"/>
  <c r="Z27" i="8"/>
  <c r="V36" i="3"/>
  <c r="Z24" i="11" a="1"/>
  <c r="Z24" i="11" s="1"/>
  <c r="Z27" i="11" s="1"/>
  <c r="Z23" i="11"/>
  <c r="AE24" i="8" a="1"/>
  <c r="AE24" i="8" s="1"/>
  <c r="Y27" i="8" s="1"/>
  <c r="Y23" i="9"/>
  <c r="Y23" i="7"/>
  <c r="Y24" i="7" a="1"/>
  <c r="Y24" i="7" s="1"/>
  <c r="Y27" i="7" s="1"/>
  <c r="W24" i="4" a="1"/>
  <c r="W24" i="4" s="1"/>
  <c r="W27" i="4" s="1"/>
  <c r="X24" i="2" a="1"/>
  <c r="X24" i="2" s="1"/>
  <c r="X27" i="2" s="1"/>
  <c r="X23" i="2"/>
  <c r="V24" i="2" a="1"/>
  <c r="V24" i="2" s="1"/>
  <c r="V27" i="2" s="1"/>
  <c r="V23" i="2"/>
  <c r="AC24" i="2" a="1"/>
  <c r="AC24" i="2" s="1"/>
  <c r="AC24" i="12" a="1"/>
  <c r="AC24" i="12" s="1"/>
  <c r="AC24" i="9" a="1"/>
  <c r="AC24" i="9" s="1"/>
  <c r="W27" i="9" s="1"/>
  <c r="X24" i="9" a="1"/>
  <c r="X24" i="9" s="1"/>
  <c r="X23" i="9"/>
  <c r="W23" i="8"/>
  <c r="W24" i="8" a="1"/>
  <c r="W24" i="8" s="1"/>
  <c r="X24" i="4" a="1"/>
  <c r="X24" i="4" s="1"/>
  <c r="X27" i="4" s="1"/>
  <c r="X23" i="4"/>
  <c r="V36" i="5"/>
  <c r="V23" i="4"/>
  <c r="Z24" i="2" a="1"/>
  <c r="Z24" i="2" s="1"/>
  <c r="Z23" i="2"/>
  <c r="V38" i="4"/>
  <c r="Y24" i="3" a="1"/>
  <c r="Y24" i="3" s="1"/>
  <c r="Y27" i="3" s="1"/>
  <c r="Y23" i="3"/>
  <c r="X24" i="3" a="1"/>
  <c r="X24" i="3" s="1"/>
  <c r="X24" i="12" a="1"/>
  <c r="X24" i="12" s="1"/>
  <c r="X27" i="12" s="1"/>
  <c r="X23" i="12"/>
  <c r="V24" i="8" a="1"/>
  <c r="V24" i="8" s="1"/>
  <c r="V23" i="8"/>
  <c r="AB24" i="8" a="1"/>
  <c r="AB24" i="8" s="1"/>
  <c r="AE24" i="6" a="1"/>
  <c r="AE24" i="6" s="1"/>
  <c r="X23" i="5"/>
  <c r="X24" i="5" a="1"/>
  <c r="X24" i="5" s="1"/>
  <c r="X27" i="5" s="1"/>
  <c r="AF24" i="7" a="1"/>
  <c r="AF24" i="7" s="1"/>
  <c r="W36" i="7" s="1"/>
  <c r="W37" i="5"/>
  <c r="W37" i="4"/>
  <c r="Z24" i="4" a="1"/>
  <c r="Z24" i="4" s="1"/>
  <c r="Z27" i="4" s="1"/>
  <c r="Z23" i="4"/>
  <c r="W23" i="12"/>
  <c r="W24" i="12" a="1"/>
  <c r="W24" i="12" s="1"/>
  <c r="X24" i="7" a="1"/>
  <c r="X24" i="7" s="1"/>
  <c r="X27" i="7" s="1"/>
  <c r="X23" i="7"/>
  <c r="AF24" i="6" a="1"/>
  <c r="AF24" i="6" s="1"/>
  <c r="Z24" i="6" a="1"/>
  <c r="Z24" i="6" s="1"/>
  <c r="Z23" i="6"/>
  <c r="V38" i="2"/>
  <c r="AD24" i="8" a="1"/>
  <c r="AD24" i="8" s="1"/>
  <c r="X24" i="8" a="1"/>
  <c r="X24" i="8" s="1"/>
  <c r="X23" i="8"/>
  <c r="Y24" i="6" a="1"/>
  <c r="Y24" i="6" s="1"/>
  <c r="Y27" i="6" s="1"/>
  <c r="Y23" i="6"/>
  <c r="W36" i="5"/>
  <c r="AE24" i="4" a="1"/>
  <c r="AE24" i="4" s="1"/>
  <c r="V36" i="4" s="1"/>
  <c r="Z24" i="3" a="1"/>
  <c r="Z24" i="3" s="1"/>
  <c r="Z23" i="3"/>
  <c r="X24" i="13" a="1"/>
  <c r="X24" i="13" s="1"/>
  <c r="X27" i="13" s="1"/>
  <c r="X23" i="13"/>
  <c r="AC24" i="11" a="1"/>
  <c r="AC24" i="11" s="1"/>
  <c r="W37" i="11" s="1"/>
  <c r="V24" i="11" a="1"/>
  <c r="V24" i="11" s="1"/>
  <c r="V27" i="11" s="1"/>
  <c r="V23" i="11"/>
  <c r="Y27" i="13"/>
  <c r="AC24" i="8" a="1"/>
  <c r="AC24" i="8" s="1"/>
  <c r="AE24" i="9" a="1"/>
  <c r="AE24" i="9" s="1"/>
  <c r="V37" i="9" s="1"/>
  <c r="AD24" i="9" a="1"/>
  <c r="AD24" i="9" s="1"/>
  <c r="W37" i="2" l="1"/>
  <c r="Z28" i="13"/>
  <c r="J38" i="13"/>
  <c r="M38" i="13" s="1"/>
  <c r="Y28" i="12"/>
  <c r="J37" i="12"/>
  <c r="M37" i="12" s="1"/>
  <c r="Y28" i="5"/>
  <c r="J37" i="5"/>
  <c r="M37" i="5" s="1"/>
  <c r="W28" i="7"/>
  <c r="J35" i="7"/>
  <c r="M35" i="7" s="1"/>
  <c r="X28" i="5"/>
  <c r="J36" i="5"/>
  <c r="M36" i="5" s="1"/>
  <c r="X28" i="13"/>
  <c r="J36" i="13"/>
  <c r="M36" i="13" s="1"/>
  <c r="X28" i="4"/>
  <c r="J36" i="4"/>
  <c r="M36" i="4" s="1"/>
  <c r="V28" i="5"/>
  <c r="J34" i="5"/>
  <c r="M34" i="5" s="1"/>
  <c r="V28" i="4"/>
  <c r="J34" i="4"/>
  <c r="M34" i="4" s="1"/>
  <c r="W28" i="3"/>
  <c r="J35" i="3"/>
  <c r="M35" i="3" s="1"/>
  <c r="M43" i="16"/>
  <c r="J43" i="16"/>
  <c r="X28" i="7"/>
  <c r="J36" i="7"/>
  <c r="M36" i="7" s="1"/>
  <c r="W28" i="14"/>
  <c r="J35" i="14"/>
  <c r="M35" i="14" s="1"/>
  <c r="Y28" i="3"/>
  <c r="J37" i="3"/>
  <c r="M37" i="3" s="1"/>
  <c r="V28" i="2"/>
  <c r="J34" i="2"/>
  <c r="M34" i="2" s="1"/>
  <c r="Y28" i="8"/>
  <c r="J37" i="8"/>
  <c r="M37" i="8" s="1"/>
  <c r="W38" i="5"/>
  <c r="Y28" i="11"/>
  <c r="J37" i="11"/>
  <c r="M37" i="11" s="1"/>
  <c r="W28" i="5"/>
  <c r="J35" i="5"/>
  <c r="M35" i="5" s="1"/>
  <c r="V37" i="3"/>
  <c r="V28" i="3"/>
  <c r="J34" i="3"/>
  <c r="M34" i="3" s="1"/>
  <c r="M41" i="15"/>
  <c r="J41" i="15"/>
  <c r="Y28" i="6"/>
  <c r="J37" i="6"/>
  <c r="M37" i="6" s="1"/>
  <c r="M40" i="16"/>
  <c r="J40" i="16"/>
  <c r="Z27" i="3"/>
  <c r="V28" i="6"/>
  <c r="J34" i="6"/>
  <c r="M34" i="6" s="1"/>
  <c r="X28" i="14"/>
  <c r="J36" i="14"/>
  <c r="M36" i="14" s="1"/>
  <c r="Z28" i="9"/>
  <c r="J38" i="9"/>
  <c r="M38" i="9" s="1"/>
  <c r="M41" i="16"/>
  <c r="J41" i="16"/>
  <c r="Z28" i="4"/>
  <c r="J38" i="4"/>
  <c r="M38" i="4" s="1"/>
  <c r="X28" i="2"/>
  <c r="J36" i="2"/>
  <c r="M36" i="2" s="1"/>
  <c r="Z28" i="11"/>
  <c r="J38" i="11"/>
  <c r="M38" i="11" s="1"/>
  <c r="V28" i="12"/>
  <c r="J34" i="12"/>
  <c r="M34" i="12" s="1"/>
  <c r="W28" i="6"/>
  <c r="J35" i="6"/>
  <c r="M35" i="6" s="1"/>
  <c r="X28" i="15"/>
  <c r="J36" i="15"/>
  <c r="M36" i="15" s="1"/>
  <c r="V28" i="7"/>
  <c r="J34" i="7"/>
  <c r="M34" i="7" s="1"/>
  <c r="M40" i="14"/>
  <c r="J40" i="14"/>
  <c r="J43" i="15"/>
  <c r="M43" i="15"/>
  <c r="J44" i="16"/>
  <c r="M44" i="16"/>
  <c r="X28" i="6"/>
  <c r="J36" i="6"/>
  <c r="M36" i="6" s="1"/>
  <c r="Z28" i="12"/>
  <c r="J38" i="12"/>
  <c r="M38" i="12" s="1"/>
  <c r="X28" i="11"/>
  <c r="J36" i="11"/>
  <c r="M36" i="11" s="1"/>
  <c r="J38" i="2"/>
  <c r="M38" i="2" s="1"/>
  <c r="W28" i="4"/>
  <c r="J35" i="4"/>
  <c r="M35" i="4" s="1"/>
  <c r="V27" i="9"/>
  <c r="W28" i="13"/>
  <c r="J35" i="13"/>
  <c r="M35" i="13" s="1"/>
  <c r="J43" i="2"/>
  <c r="M43" i="2"/>
  <c r="X28" i="12"/>
  <c r="J36" i="12"/>
  <c r="M36" i="12" s="1"/>
  <c r="V28" i="13"/>
  <c r="J34" i="13"/>
  <c r="M34" i="13" s="1"/>
  <c r="Y28" i="14"/>
  <c r="J37" i="14"/>
  <c r="M37" i="14" s="1"/>
  <c r="M40" i="15"/>
  <c r="J40" i="15"/>
  <c r="Z28" i="15"/>
  <c r="J38" i="15"/>
  <c r="M38" i="15" s="1"/>
  <c r="Y28" i="13"/>
  <c r="J37" i="13"/>
  <c r="M37" i="13" s="1"/>
  <c r="V28" i="11"/>
  <c r="J34" i="11"/>
  <c r="M34" i="11" s="1"/>
  <c r="W28" i="9"/>
  <c r="J35" i="9"/>
  <c r="M35" i="9" s="1"/>
  <c r="Y28" i="7"/>
  <c r="J37" i="7"/>
  <c r="M37" i="7" s="1"/>
  <c r="Z28" i="8"/>
  <c r="J38" i="8"/>
  <c r="M38" i="8" s="1"/>
  <c r="Z28" i="14"/>
  <c r="J38" i="14"/>
  <c r="M38" i="14" s="1"/>
  <c r="W27" i="2"/>
  <c r="W27" i="12"/>
  <c r="W27" i="8"/>
  <c r="Z27" i="5"/>
  <c r="X27" i="3"/>
  <c r="W37" i="8"/>
  <c r="W38" i="8"/>
  <c r="W36" i="8"/>
  <c r="W37" i="12"/>
  <c r="W38" i="6"/>
  <c r="V36" i="6"/>
  <c r="W36" i="6"/>
  <c r="W38" i="3"/>
  <c r="V37" i="4"/>
  <c r="V37" i="11"/>
  <c r="V37" i="12"/>
  <c r="V36" i="9"/>
  <c r="V36" i="8"/>
  <c r="X27" i="9"/>
  <c r="V37" i="2"/>
  <c r="W37" i="9"/>
  <c r="W36" i="3"/>
  <c r="Y27" i="9"/>
  <c r="X27" i="8"/>
  <c r="V37" i="6"/>
  <c r="Y27" i="4"/>
  <c r="V38" i="9"/>
  <c r="W27" i="11"/>
  <c r="W37" i="6"/>
  <c r="Z27" i="6"/>
  <c r="W37" i="7"/>
  <c r="V27" i="8"/>
  <c r="Z27" i="7"/>
  <c r="J41" i="13" l="1"/>
  <c r="M41" i="13"/>
  <c r="M40" i="3"/>
  <c r="J40" i="3"/>
  <c r="J42" i="7"/>
  <c r="M42" i="7"/>
  <c r="M40" i="5"/>
  <c r="J40" i="5"/>
  <c r="Y28" i="9"/>
  <c r="J37" i="9"/>
  <c r="M37" i="9" s="1"/>
  <c r="M44" i="12"/>
  <c r="J44" i="12"/>
  <c r="Z28" i="6"/>
  <c r="J38" i="6"/>
  <c r="M38" i="6" s="1"/>
  <c r="J44" i="8"/>
  <c r="M44" i="8"/>
  <c r="M43" i="13"/>
  <c r="J43" i="13"/>
  <c r="J40" i="13"/>
  <c r="M40" i="13"/>
  <c r="V28" i="9"/>
  <c r="J34" i="9"/>
  <c r="M34" i="9" s="1"/>
  <c r="M40" i="2"/>
  <c r="J40" i="2"/>
  <c r="M42" i="4"/>
  <c r="J42" i="4"/>
  <c r="J43" i="5"/>
  <c r="M43" i="5"/>
  <c r="X28" i="8"/>
  <c r="J36" i="8"/>
  <c r="M36" i="8" s="1"/>
  <c r="J43" i="14"/>
  <c r="M43" i="14"/>
  <c r="M43" i="8"/>
  <c r="J43" i="8"/>
  <c r="M41" i="7"/>
  <c r="J41" i="7"/>
  <c r="J40" i="12"/>
  <c r="M40" i="12"/>
  <c r="Z28" i="3"/>
  <c r="J38" i="3"/>
  <c r="M38" i="3" s="1"/>
  <c r="X28" i="3"/>
  <c r="J36" i="3"/>
  <c r="M36" i="3" s="1"/>
  <c r="J41" i="4"/>
  <c r="M41" i="4"/>
  <c r="M42" i="6"/>
  <c r="J42" i="6"/>
  <c r="M40" i="7"/>
  <c r="J40" i="7"/>
  <c r="M44" i="11"/>
  <c r="J44" i="11"/>
  <c r="J44" i="9"/>
  <c r="M44" i="9"/>
  <c r="J41" i="5"/>
  <c r="M41" i="5"/>
  <c r="V28" i="8"/>
  <c r="J34" i="8"/>
  <c r="M34" i="8" s="1"/>
  <c r="M40" i="11"/>
  <c r="J40" i="11"/>
  <c r="M43" i="7"/>
  <c r="J43" i="7"/>
  <c r="J43" i="6"/>
  <c r="M43" i="6"/>
  <c r="J43" i="12"/>
  <c r="M43" i="12"/>
  <c r="W28" i="8"/>
  <c r="J35" i="8"/>
  <c r="M35" i="8" s="1"/>
  <c r="M42" i="15"/>
  <c r="J42" i="15"/>
  <c r="J42" i="2"/>
  <c r="M42" i="2"/>
  <c r="M42" i="14"/>
  <c r="J42" i="14"/>
  <c r="M43" i="11"/>
  <c r="J43" i="11"/>
  <c r="W28" i="11"/>
  <c r="J35" i="11"/>
  <c r="M35" i="11" s="1"/>
  <c r="Z28" i="5"/>
  <c r="J38" i="5"/>
  <c r="M38" i="5" s="1"/>
  <c r="J42" i="12"/>
  <c r="M42" i="12"/>
  <c r="J41" i="3"/>
  <c r="M41" i="3"/>
  <c r="X28" i="9"/>
  <c r="J36" i="9"/>
  <c r="M36" i="9" s="1"/>
  <c r="J44" i="2"/>
  <c r="M44" i="2"/>
  <c r="Y28" i="4"/>
  <c r="J37" i="4"/>
  <c r="M37" i="4" s="1"/>
  <c r="W28" i="12"/>
  <c r="J35" i="12"/>
  <c r="M35" i="12" s="1"/>
  <c r="M41" i="9"/>
  <c r="J41" i="9"/>
  <c r="J41" i="14"/>
  <c r="M41" i="14"/>
  <c r="M40" i="4"/>
  <c r="J40" i="4"/>
  <c r="J42" i="5"/>
  <c r="M42" i="5"/>
  <c r="M44" i="13"/>
  <c r="J44" i="13"/>
  <c r="M44" i="14"/>
  <c r="J44" i="14"/>
  <c r="M44" i="15"/>
  <c r="J44" i="15"/>
  <c r="M43" i="3"/>
  <c r="J43" i="3"/>
  <c r="J42" i="13"/>
  <c r="M42" i="13"/>
  <c r="Z28" i="7"/>
  <c r="J38" i="7"/>
  <c r="M38" i="7" s="1"/>
  <c r="W28" i="2"/>
  <c r="J35" i="2"/>
  <c r="M35" i="2" s="1"/>
  <c r="M42" i="11"/>
  <c r="J42" i="11"/>
  <c r="J41" i="6"/>
  <c r="M41" i="6"/>
  <c r="J44" i="4"/>
  <c r="M44" i="4"/>
  <c r="M40" i="6"/>
  <c r="J40" i="6"/>
  <c r="M43" i="4" l="1"/>
  <c r="J43" i="4"/>
  <c r="J44" i="7"/>
  <c r="M44" i="7"/>
  <c r="J44" i="5"/>
  <c r="M44" i="5"/>
  <c r="M42" i="8"/>
  <c r="J42" i="8"/>
  <c r="M40" i="9"/>
  <c r="J40" i="9"/>
  <c r="J44" i="6"/>
  <c r="M44" i="6"/>
  <c r="M41" i="2"/>
  <c r="J41" i="2"/>
  <c r="M44" i="3"/>
  <c r="J44" i="3"/>
  <c r="J41" i="11"/>
  <c r="M41" i="11"/>
  <c r="M40" i="8"/>
  <c r="J40" i="8"/>
  <c r="J41" i="12"/>
  <c r="M41" i="12"/>
  <c r="M41" i="8"/>
  <c r="J41" i="8"/>
  <c r="J42" i="3"/>
  <c r="M42" i="3"/>
  <c r="M43" i="9"/>
  <c r="J43" i="9"/>
  <c r="J42" i="9"/>
  <c r="M4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<sst xmlns="http://schemas.openxmlformats.org/spreadsheetml/2006/main" count="1428" uniqueCount="96">
  <si>
    <t>rok</t>
  </si>
  <si>
    <t>Pšenice ozimá</t>
  </si>
  <si>
    <t>Ječmen jarní</t>
  </si>
  <si>
    <t>Řepka ozimá</t>
  </si>
  <si>
    <t>Srážky</t>
  </si>
  <si>
    <t>Teplota</t>
  </si>
  <si>
    <t>y1</t>
  </si>
  <si>
    <t>y2</t>
  </si>
  <si>
    <t>y3</t>
  </si>
  <si>
    <t>y4</t>
  </si>
  <si>
    <t>y5</t>
  </si>
  <si>
    <t>ti</t>
  </si>
  <si>
    <t>ti2</t>
  </si>
  <si>
    <t>y1t</t>
  </si>
  <si>
    <t>y2t</t>
  </si>
  <si>
    <t>y3t</t>
  </si>
  <si>
    <t>y4t</t>
  </si>
  <si>
    <t>y5t</t>
  </si>
  <si>
    <t>y'1</t>
  </si>
  <si>
    <t>y'2</t>
  </si>
  <si>
    <t>y'3</t>
  </si>
  <si>
    <t>y'4</t>
  </si>
  <si>
    <t>y'5</t>
  </si>
  <si>
    <t>e1</t>
  </si>
  <si>
    <t>e2</t>
  </si>
  <si>
    <t>e3</t>
  </si>
  <si>
    <t>e4</t>
  </si>
  <si>
    <t>e5</t>
  </si>
  <si>
    <t>y1-y1prum</t>
  </si>
  <si>
    <t>y2-y2prum</t>
  </si>
  <si>
    <t>y3-y3prum</t>
  </si>
  <si>
    <t>y4-y4prum</t>
  </si>
  <si>
    <t>y5-y5prum</t>
  </si>
  <si>
    <t>suma</t>
  </si>
  <si>
    <t>suma e</t>
  </si>
  <si>
    <t>průměr</t>
  </si>
  <si>
    <t>RSS</t>
  </si>
  <si>
    <t>TSS</t>
  </si>
  <si>
    <t>n</t>
  </si>
  <si>
    <t>a1</t>
  </si>
  <si>
    <t>b1</t>
  </si>
  <si>
    <t>smodch y1</t>
  </si>
  <si>
    <t>Pšenice ozimá (y1)</t>
  </si>
  <si>
    <t>Ječmen jarní (y2)</t>
  </si>
  <si>
    <t>Řepka ozimá (y3)</t>
  </si>
  <si>
    <t>a2</t>
  </si>
  <si>
    <t>b2</t>
  </si>
  <si>
    <t>smodch y2</t>
  </si>
  <si>
    <t>r2</t>
  </si>
  <si>
    <t>a3</t>
  </si>
  <si>
    <t>b3</t>
  </si>
  <si>
    <t>smodch y3</t>
  </si>
  <si>
    <t>r</t>
  </si>
  <si>
    <t>a4</t>
  </si>
  <si>
    <t>b4</t>
  </si>
  <si>
    <t>smodch y4</t>
  </si>
  <si>
    <t>a5</t>
  </si>
  <si>
    <t>b5</t>
  </si>
  <si>
    <t>smodch y5</t>
  </si>
  <si>
    <t>srážky</t>
  </si>
  <si>
    <t>teplota</t>
  </si>
  <si>
    <t>pšenice</t>
  </si>
  <si>
    <t>t</t>
  </si>
  <si>
    <t>ječmen</t>
  </si>
  <si>
    <t>pše</t>
  </si>
  <si>
    <t>řepka</t>
  </si>
  <si>
    <t>ječ</t>
  </si>
  <si>
    <t>řep</t>
  </si>
  <si>
    <t>sra</t>
  </si>
  <si>
    <t>tep</t>
  </si>
  <si>
    <t>zdánlivá kor.</t>
  </si>
  <si>
    <t>student t</t>
  </si>
  <si>
    <t>s'y1</t>
  </si>
  <si>
    <t>s'y2</t>
  </si>
  <si>
    <t>s'y3</t>
  </si>
  <si>
    <t>s'y4</t>
  </si>
  <si>
    <t>s'y5</t>
  </si>
  <si>
    <t>t*s'y1</t>
  </si>
  <si>
    <t>t*s'y2</t>
  </si>
  <si>
    <t>t*s'y3</t>
  </si>
  <si>
    <t>t*s'y4</t>
  </si>
  <si>
    <t>t*s'y5</t>
  </si>
  <si>
    <t>levostr 4</t>
  </si>
  <si>
    <t>levostr 5</t>
  </si>
  <si>
    <t>levostr 1</t>
  </si>
  <si>
    <t>levostr 2</t>
  </si>
  <si>
    <t>levostr 3</t>
  </si>
  <si>
    <t>pravostr1</t>
  </si>
  <si>
    <t>pravostr2</t>
  </si>
  <si>
    <t>pravostr3</t>
  </si>
  <si>
    <t>pravostr4</t>
  </si>
  <si>
    <t>pravostr5</t>
  </si>
  <si>
    <t>Predikce</t>
  </si>
  <si>
    <t xml:space="preserve"> Teplota (y5)</t>
  </si>
  <si>
    <t xml:space="preserve"> Srážky (y4)</t>
  </si>
  <si>
    <t>s' yn+1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</si>
</sst>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8"/>
      <name val="Arial"/>
      <family val="2"/>
    </font>
    <font>
      <sz val="11"/>
      <color rgb="FF070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vertical="center" wrapText="1"/>
    </xf>
    <xf numFmtId="164" fontId="1" fillId="0" borderId="0" xfId="1" applyNumberFormat="1" applyBorder="1"/>
    <xf numFmtId="164" fontId="2" fillId="0" borderId="0" xfId="1" applyNumberFormat="1" applyFont="1" applyBorder="1"/>
    <xf numFmtId="164" fontId="3" fillId="0" borderId="0" xfId="1" applyNumberFormat="1" applyFont="1" applyBorder="1"/>
    <xf numFmtId="164" fontId="3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Normální" xfId="0" builtinId="0"/>
    <cellStyle name="Normální 2" xfId="1" xr:uid="{E9CA7531-CFF5-4015-9628-BD419E1D5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1D3B-4510-4FF7-AF5D-0944B5CB49B8}">
  <sheetPr codeName="List3"/>
  <dimension ref="A1:AF56"/>
  <sheetViews>
    <sheetView tabSelected="1" topLeftCell="A13" workbookViewId="0">
      <selection activeCell="L36" sqref="L36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5" width="12" bestFit="1" customWidth="1"/>
    <col min="26" max="26" width="12.7109375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>
        <v>2000</v>
      </c>
      <c r="B3">
        <v>4.34</v>
      </c>
      <c r="C3">
        <v>3.03</v>
      </c>
      <c r="D3">
        <v>2.61</v>
      </c>
      <c r="E3">
        <v>684</v>
      </c>
      <c r="F3">
        <v>9.1</v>
      </c>
      <c r="H3">
        <v>1</v>
      </c>
      <c r="I3">
        <f>H3*H3</f>
        <v>1</v>
      </c>
      <c r="J3">
        <f>H3*B3</f>
        <v>4.34</v>
      </c>
      <c r="K3">
        <f>H3*C3</f>
        <v>3.03</v>
      </c>
      <c r="L3">
        <f>H3*D3</f>
        <v>2.61</v>
      </c>
      <c r="M3">
        <f>H3*E3</f>
        <v>684</v>
      </c>
      <c r="N3">
        <f>H3*F3</f>
        <v>9.1</v>
      </c>
      <c r="P3">
        <f>$B$26+$D$26*H3</f>
        <v>4.5709999999999997</v>
      </c>
      <c r="Q3">
        <f>$B$27+$D$27*H3</f>
        <v>3.4809999999999999</v>
      </c>
      <c r="R3">
        <f>$B$28+$D$28*H3</f>
        <v>2.5209999999999999</v>
      </c>
      <c r="S3">
        <f>$B$29+$D$29*H3</f>
        <v>743.38700000000006</v>
      </c>
      <c r="T3">
        <f>$B$30+2.7183^($D$30*H3)</f>
        <v>9.0739120575491885</v>
      </c>
      <c r="V3">
        <f t="shared" ref="V3:V21" si="0">B3-P3</f>
        <v>-0.23099999999999987</v>
      </c>
      <c r="W3">
        <f t="shared" ref="W3:Z18" si="1">C3-Q3</f>
        <v>-0.45100000000000007</v>
      </c>
      <c r="X3">
        <f t="shared" si="1"/>
        <v>8.8999999999999968E-2</v>
      </c>
      <c r="Y3">
        <f t="shared" si="1"/>
        <v>-59.387000000000057</v>
      </c>
      <c r="Z3">
        <f t="shared" si="1"/>
        <v>2.6087942450811141E-2</v>
      </c>
      <c r="AB3">
        <f>B3-$B$24</f>
        <v>-1.0199999999999987</v>
      </c>
      <c r="AC3">
        <f>C3-$C$24</f>
        <v>-1.3615789473684212</v>
      </c>
      <c r="AD3">
        <f>D3-$D$24</f>
        <v>-0.38789473684210529</v>
      </c>
      <c r="AE3">
        <f>E3-$E$24</f>
        <v>0.84210526315791867</v>
      </c>
      <c r="AF3">
        <f>F3-$F$24</f>
        <v>0.59999999999999964</v>
      </c>
    </row>
    <row r="4" spans="1:32" x14ac:dyDescent="0.25">
      <c r="A4">
        <v>2001</v>
      </c>
      <c r="B4">
        <v>4.95</v>
      </c>
      <c r="C4">
        <v>3.75</v>
      </c>
      <c r="D4">
        <v>2.84</v>
      </c>
      <c r="E4">
        <v>803</v>
      </c>
      <c r="F4">
        <v>7.8</v>
      </c>
      <c r="H4">
        <v>2</v>
      </c>
      <c r="I4">
        <f t="shared" ref="I4:I21" si="2">H4*H4</f>
        <v>4</v>
      </c>
      <c r="J4">
        <f t="shared" ref="J4:J21" si="3">H4*B4</f>
        <v>9.9</v>
      </c>
      <c r="K4">
        <f t="shared" ref="K4:K21" si="4">H4*C4</f>
        <v>7.5</v>
      </c>
      <c r="L4">
        <f t="shared" ref="L4:L21" si="5">H4*D4</f>
        <v>5.68</v>
      </c>
      <c r="M4">
        <f t="shared" ref="M4:M21" si="6">H4*E4</f>
        <v>1606</v>
      </c>
      <c r="N4">
        <f t="shared" ref="N4:N21" si="7">H4*F4</f>
        <v>15.6</v>
      </c>
      <c r="P4">
        <f t="shared" ref="P4:P21" si="8">$B$26+$D$26*H4</f>
        <v>4.6589999999999998</v>
      </c>
      <c r="Q4">
        <f t="shared" ref="Q4:Q21" si="9">$B$27+$D$27*H4</f>
        <v>3.5819999999999999</v>
      </c>
      <c r="R4">
        <f t="shared" ref="R4:R21" si="10">$B$28+$D$28*H4</f>
        <v>2.5739999999999998</v>
      </c>
      <c r="S4">
        <f t="shared" ref="S4:S21" si="11">$B$29+$D$29*H4</f>
        <v>736.69400000000007</v>
      </c>
      <c r="T4">
        <f t="shared" ref="T4:T21" si="12">$B$30+2.7183^($D$30*H4)</f>
        <v>9.0788482434077427</v>
      </c>
      <c r="V4">
        <f t="shared" si="0"/>
        <v>0.29100000000000037</v>
      </c>
      <c r="W4">
        <f t="shared" si="1"/>
        <v>0.16800000000000015</v>
      </c>
      <c r="X4">
        <f t="shared" si="1"/>
        <v>0.26600000000000001</v>
      </c>
      <c r="Y4">
        <f t="shared" si="1"/>
        <v>66.305999999999926</v>
      </c>
      <c r="Z4">
        <f t="shared" si="1"/>
        <v>-1.2788482434077428</v>
      </c>
      <c r="AB4">
        <f t="shared" ref="AB4:AB21" si="13">B4-$B$24</f>
        <v>-0.40999999999999837</v>
      </c>
      <c r="AC4">
        <f t="shared" ref="AC4:AC21" si="14">C4-$C$24</f>
        <v>-0.64157894736842103</v>
      </c>
      <c r="AD4">
        <f t="shared" ref="AD4:AD21" si="15">D4-$D$24</f>
        <v>-0.15789473684210531</v>
      </c>
      <c r="AE4">
        <f t="shared" ref="AE4:AE21" si="16">E4-$E$24</f>
        <v>119.84210526315792</v>
      </c>
      <c r="AF4">
        <f t="shared" ref="AF4:AF21" si="17">F4-$F$24</f>
        <v>-0.70000000000000018</v>
      </c>
    </row>
    <row r="5" spans="1:32" x14ac:dyDescent="0.25">
      <c r="A5">
        <v>2002</v>
      </c>
      <c r="B5">
        <v>4.6399999999999997</v>
      </c>
      <c r="C5">
        <v>3.72</v>
      </c>
      <c r="D5">
        <v>2.27</v>
      </c>
      <c r="E5">
        <v>855</v>
      </c>
      <c r="F5">
        <v>8.6999999999999993</v>
      </c>
      <c r="H5">
        <v>3</v>
      </c>
      <c r="I5">
        <f t="shared" si="2"/>
        <v>9</v>
      </c>
      <c r="J5">
        <f t="shared" si="3"/>
        <v>13.919999999999998</v>
      </c>
      <c r="K5">
        <f t="shared" si="4"/>
        <v>11.16</v>
      </c>
      <c r="L5">
        <f t="shared" si="5"/>
        <v>6.8100000000000005</v>
      </c>
      <c r="M5">
        <f t="shared" si="6"/>
        <v>2565</v>
      </c>
      <c r="N5">
        <f t="shared" si="7"/>
        <v>26.099999999999998</v>
      </c>
      <c r="P5">
        <f t="shared" si="8"/>
        <v>4.7469999999999999</v>
      </c>
      <c r="Q5">
        <f t="shared" si="9"/>
        <v>3.6829999999999998</v>
      </c>
      <c r="R5">
        <f t="shared" si="10"/>
        <v>2.6269999999999998</v>
      </c>
      <c r="S5">
        <f t="shared" si="11"/>
        <v>730.00100000000009</v>
      </c>
      <c r="T5">
        <f t="shared" si="12"/>
        <v>9.083808676095309</v>
      </c>
      <c r="V5">
        <f t="shared" si="0"/>
        <v>-0.10700000000000021</v>
      </c>
      <c r="W5">
        <f t="shared" si="1"/>
        <v>3.7000000000000366E-2</v>
      </c>
      <c r="X5">
        <f t="shared" si="1"/>
        <v>-0.35699999999999976</v>
      </c>
      <c r="Y5">
        <f t="shared" si="1"/>
        <v>124.99899999999991</v>
      </c>
      <c r="Z5">
        <f t="shared" si="1"/>
        <v>-0.38380867609530966</v>
      </c>
      <c r="AB5">
        <f t="shared" si="13"/>
        <v>-0.71999999999999886</v>
      </c>
      <c r="AC5">
        <f t="shared" si="14"/>
        <v>-0.67157894736842083</v>
      </c>
      <c r="AD5">
        <f t="shared" si="15"/>
        <v>-0.72789473684210515</v>
      </c>
      <c r="AE5">
        <f t="shared" si="16"/>
        <v>171.84210526315792</v>
      </c>
      <c r="AF5">
        <f t="shared" si="17"/>
        <v>0.19999999999999929</v>
      </c>
    </row>
    <row r="6" spans="1:32" x14ac:dyDescent="0.25">
      <c r="A6">
        <v>2003</v>
      </c>
      <c r="B6">
        <v>4.1399999999999997</v>
      </c>
      <c r="C6">
        <v>3.91</v>
      </c>
      <c r="D6">
        <v>1.55</v>
      </c>
      <c r="E6">
        <v>504</v>
      </c>
      <c r="F6">
        <v>8.1999999999999993</v>
      </c>
      <c r="H6">
        <v>4</v>
      </c>
      <c r="I6">
        <f t="shared" si="2"/>
        <v>16</v>
      </c>
      <c r="J6">
        <f t="shared" si="3"/>
        <v>16.559999999999999</v>
      </c>
      <c r="K6">
        <f t="shared" si="4"/>
        <v>15.64</v>
      </c>
      <c r="L6">
        <f t="shared" si="5"/>
        <v>6.2</v>
      </c>
      <c r="M6">
        <f t="shared" si="6"/>
        <v>2016</v>
      </c>
      <c r="N6">
        <f t="shared" si="7"/>
        <v>32.799999999999997</v>
      </c>
      <c r="P6">
        <f t="shared" si="8"/>
        <v>4.835</v>
      </c>
      <c r="Q6">
        <f t="shared" si="9"/>
        <v>3.7839999999999998</v>
      </c>
      <c r="R6">
        <f t="shared" si="10"/>
        <v>2.68</v>
      </c>
      <c r="S6">
        <f t="shared" si="11"/>
        <v>723.30799999999999</v>
      </c>
      <c r="T6">
        <f t="shared" si="12"/>
        <v>9.0887934747137038</v>
      </c>
      <c r="V6">
        <f t="shared" si="0"/>
        <v>-0.69500000000000028</v>
      </c>
      <c r="W6">
        <f t="shared" si="1"/>
        <v>0.12600000000000033</v>
      </c>
      <c r="X6">
        <f t="shared" si="1"/>
        <v>-1.1300000000000001</v>
      </c>
      <c r="Y6">
        <f t="shared" si="1"/>
        <v>-219.30799999999999</v>
      </c>
      <c r="Z6">
        <f t="shared" si="1"/>
        <v>-0.88879347471370451</v>
      </c>
      <c r="AB6">
        <f t="shared" si="13"/>
        <v>-1.2199999999999989</v>
      </c>
      <c r="AC6">
        <f t="shared" si="14"/>
        <v>-0.48157894736842088</v>
      </c>
      <c r="AD6">
        <f t="shared" si="15"/>
        <v>-1.4478947368421051</v>
      </c>
      <c r="AE6">
        <f t="shared" si="16"/>
        <v>-179.15789473684208</v>
      </c>
      <c r="AF6">
        <f t="shared" si="17"/>
        <v>-0.30000000000000071</v>
      </c>
    </row>
    <row r="7" spans="1:32" x14ac:dyDescent="0.25">
      <c r="A7">
        <v>2004</v>
      </c>
      <c r="B7">
        <v>5.96</v>
      </c>
      <c r="C7">
        <v>4.91</v>
      </c>
      <c r="D7">
        <v>3.6</v>
      </c>
      <c r="E7">
        <v>666</v>
      </c>
      <c r="F7">
        <v>7.8</v>
      </c>
      <c r="H7">
        <v>5</v>
      </c>
      <c r="I7">
        <f t="shared" si="2"/>
        <v>25</v>
      </c>
      <c r="J7">
        <f t="shared" si="3"/>
        <v>29.8</v>
      </c>
      <c r="K7">
        <f t="shared" si="4"/>
        <v>24.55</v>
      </c>
      <c r="L7">
        <f t="shared" si="5"/>
        <v>18</v>
      </c>
      <c r="M7">
        <f t="shared" si="6"/>
        <v>3330</v>
      </c>
      <c r="N7">
        <f t="shared" si="7"/>
        <v>39</v>
      </c>
      <c r="P7">
        <f t="shared" si="8"/>
        <v>4.923</v>
      </c>
      <c r="Q7">
        <f t="shared" si="9"/>
        <v>3.8849999999999998</v>
      </c>
      <c r="R7">
        <f t="shared" si="10"/>
        <v>2.7330000000000001</v>
      </c>
      <c r="S7">
        <f t="shared" si="11"/>
        <v>716.61500000000001</v>
      </c>
      <c r="T7">
        <f t="shared" si="12"/>
        <v>9.093802758949785</v>
      </c>
      <c r="V7">
        <f t="shared" si="0"/>
        <v>1.0369999999999999</v>
      </c>
      <c r="W7">
        <f t="shared" si="1"/>
        <v>1.0250000000000004</v>
      </c>
      <c r="X7">
        <f t="shared" si="1"/>
        <v>0.86699999999999999</v>
      </c>
      <c r="Y7">
        <f t="shared" si="1"/>
        <v>-50.615000000000009</v>
      </c>
      <c r="Z7">
        <f t="shared" si="1"/>
        <v>-1.2938027589497851</v>
      </c>
      <c r="AB7">
        <f t="shared" si="13"/>
        <v>0.60000000000000142</v>
      </c>
      <c r="AC7">
        <f t="shared" si="14"/>
        <v>0.51842105263157912</v>
      </c>
      <c r="AD7">
        <f t="shared" si="15"/>
        <v>0.60210526315789492</v>
      </c>
      <c r="AE7">
        <f t="shared" si="16"/>
        <v>-17.157894736842081</v>
      </c>
      <c r="AF7">
        <f t="shared" si="17"/>
        <v>-0.70000000000000018</v>
      </c>
    </row>
    <row r="8" spans="1:32" x14ac:dyDescent="0.25">
      <c r="A8">
        <v>2005</v>
      </c>
      <c r="B8">
        <v>5.15</v>
      </c>
      <c r="C8">
        <v>4.1500000000000004</v>
      </c>
      <c r="D8">
        <v>2.88</v>
      </c>
      <c r="E8">
        <v>720</v>
      </c>
      <c r="F8">
        <v>7.7</v>
      </c>
      <c r="H8">
        <v>6</v>
      </c>
      <c r="I8">
        <f t="shared" si="2"/>
        <v>36</v>
      </c>
      <c r="J8">
        <f t="shared" si="3"/>
        <v>30.900000000000002</v>
      </c>
      <c r="K8">
        <f t="shared" si="4"/>
        <v>24.900000000000002</v>
      </c>
      <c r="L8">
        <f t="shared" si="5"/>
        <v>17.28</v>
      </c>
      <c r="M8">
        <f t="shared" si="6"/>
        <v>4320</v>
      </c>
      <c r="N8">
        <f t="shared" si="7"/>
        <v>46.2</v>
      </c>
      <c r="P8">
        <f t="shared" si="8"/>
        <v>5.0109999999999992</v>
      </c>
      <c r="Q8">
        <f t="shared" si="9"/>
        <v>3.9859999999999998</v>
      </c>
      <c r="R8">
        <f t="shared" si="10"/>
        <v>2.786</v>
      </c>
      <c r="S8">
        <f t="shared" si="11"/>
        <v>709.92200000000003</v>
      </c>
      <c r="T8">
        <f t="shared" si="12"/>
        <v>9.0988366490783115</v>
      </c>
      <c r="V8">
        <f t="shared" si="0"/>
        <v>0.13900000000000112</v>
      </c>
      <c r="W8">
        <f t="shared" si="1"/>
        <v>0.16400000000000059</v>
      </c>
      <c r="X8">
        <f t="shared" si="1"/>
        <v>9.3999999999999861E-2</v>
      </c>
      <c r="Y8">
        <f t="shared" si="1"/>
        <v>10.077999999999975</v>
      </c>
      <c r="Z8">
        <f t="shared" si="1"/>
        <v>-1.3988366490783113</v>
      </c>
      <c r="AB8">
        <f t="shared" si="13"/>
        <v>-0.20999999999999819</v>
      </c>
      <c r="AC8">
        <f t="shared" si="14"/>
        <v>-0.24157894736842067</v>
      </c>
      <c r="AD8">
        <f t="shared" si="15"/>
        <v>-0.11789473684210527</v>
      </c>
      <c r="AE8">
        <f t="shared" si="16"/>
        <v>36.842105263157919</v>
      </c>
      <c r="AF8">
        <f t="shared" si="17"/>
        <v>-0.79999999999999982</v>
      </c>
    </row>
    <row r="9" spans="1:32" x14ac:dyDescent="0.25">
      <c r="A9">
        <v>2006</v>
      </c>
      <c r="B9">
        <v>4.58</v>
      </c>
      <c r="C9">
        <v>3.55</v>
      </c>
      <c r="D9">
        <v>3.01</v>
      </c>
      <c r="E9">
        <v>703</v>
      </c>
      <c r="F9">
        <v>8.1999999999999993</v>
      </c>
      <c r="H9">
        <v>7</v>
      </c>
      <c r="I9">
        <f t="shared" si="2"/>
        <v>49</v>
      </c>
      <c r="J9">
        <f t="shared" si="3"/>
        <v>32.06</v>
      </c>
      <c r="K9">
        <f t="shared" si="4"/>
        <v>24.849999999999998</v>
      </c>
      <c r="L9">
        <f t="shared" si="5"/>
        <v>21.07</v>
      </c>
      <c r="M9">
        <f t="shared" si="6"/>
        <v>4921</v>
      </c>
      <c r="N9">
        <f t="shared" si="7"/>
        <v>57.399999999999991</v>
      </c>
      <c r="P9">
        <f t="shared" si="8"/>
        <v>5.0989999999999993</v>
      </c>
      <c r="Q9">
        <f t="shared" si="9"/>
        <v>4.0869999999999997</v>
      </c>
      <c r="R9">
        <f t="shared" si="10"/>
        <v>2.839</v>
      </c>
      <c r="S9">
        <f t="shared" si="11"/>
        <v>703.22900000000004</v>
      </c>
      <c r="T9">
        <f t="shared" si="12"/>
        <v>9.103895265964848</v>
      </c>
      <c r="V9">
        <f t="shared" si="0"/>
        <v>-0.51899999999999924</v>
      </c>
      <c r="W9">
        <f t="shared" si="1"/>
        <v>-0.53699999999999992</v>
      </c>
      <c r="X9">
        <f t="shared" si="1"/>
        <v>0.17099999999999982</v>
      </c>
      <c r="Y9">
        <f t="shared" si="1"/>
        <v>-0.22900000000004184</v>
      </c>
      <c r="Z9">
        <f t="shared" si="1"/>
        <v>-0.9038952659648487</v>
      </c>
      <c r="AB9">
        <f t="shared" si="13"/>
        <v>-0.77999999999999847</v>
      </c>
      <c r="AC9">
        <f t="shared" si="14"/>
        <v>-0.8415789473684212</v>
      </c>
      <c r="AD9">
        <f t="shared" si="15"/>
        <v>1.2105263157894619E-2</v>
      </c>
      <c r="AE9">
        <f t="shared" si="16"/>
        <v>19.842105263157919</v>
      </c>
      <c r="AF9">
        <f t="shared" si="17"/>
        <v>-0.30000000000000071</v>
      </c>
    </row>
    <row r="10" spans="1:32" x14ac:dyDescent="0.25">
      <c r="A10">
        <v>2007</v>
      </c>
      <c r="B10">
        <v>5.01</v>
      </c>
      <c r="C10">
        <v>3.44</v>
      </c>
      <c r="D10">
        <v>3.06</v>
      </c>
      <c r="E10">
        <v>741</v>
      </c>
      <c r="F10">
        <v>9.1</v>
      </c>
      <c r="H10">
        <v>8</v>
      </c>
      <c r="I10">
        <f t="shared" si="2"/>
        <v>64</v>
      </c>
      <c r="J10">
        <f t="shared" si="3"/>
        <v>40.08</v>
      </c>
      <c r="K10">
        <f t="shared" si="4"/>
        <v>27.52</v>
      </c>
      <c r="L10">
        <f t="shared" si="5"/>
        <v>24.48</v>
      </c>
      <c r="M10">
        <f t="shared" si="6"/>
        <v>5928</v>
      </c>
      <c r="N10">
        <f t="shared" si="7"/>
        <v>72.8</v>
      </c>
      <c r="P10">
        <f t="shared" si="8"/>
        <v>5.1869999999999994</v>
      </c>
      <c r="Q10">
        <f t="shared" si="9"/>
        <v>4.1879999999999997</v>
      </c>
      <c r="R10">
        <f t="shared" si="10"/>
        <v>2.8919999999999999</v>
      </c>
      <c r="S10">
        <f t="shared" si="11"/>
        <v>696.53600000000006</v>
      </c>
      <c r="T10">
        <f t="shared" si="12"/>
        <v>9.1089787310686496</v>
      </c>
      <c r="V10">
        <f t="shared" si="0"/>
        <v>-0.1769999999999996</v>
      </c>
      <c r="W10">
        <f t="shared" si="1"/>
        <v>-0.74799999999999978</v>
      </c>
      <c r="X10">
        <f t="shared" si="1"/>
        <v>0.16800000000000015</v>
      </c>
      <c r="Y10">
        <f t="shared" si="1"/>
        <v>44.463999999999942</v>
      </c>
      <c r="Z10">
        <f t="shared" si="1"/>
        <v>-8.9787310686499922E-3</v>
      </c>
      <c r="AB10">
        <f t="shared" si="13"/>
        <v>-0.34999999999999876</v>
      </c>
      <c r="AC10">
        <f t="shared" si="14"/>
        <v>-0.95157894736842108</v>
      </c>
      <c r="AD10">
        <f t="shared" si="15"/>
        <v>6.2105263157894885E-2</v>
      </c>
      <c r="AE10">
        <f t="shared" si="16"/>
        <v>57.842105263157919</v>
      </c>
      <c r="AF10">
        <f t="shared" si="17"/>
        <v>0.59999999999999964</v>
      </c>
    </row>
    <row r="11" spans="1:32" x14ac:dyDescent="0.25">
      <c r="A11">
        <v>2008</v>
      </c>
      <c r="B11">
        <v>5.88</v>
      </c>
      <c r="C11">
        <v>4.6399999999999997</v>
      </c>
      <c r="D11">
        <v>2.94</v>
      </c>
      <c r="E11">
        <v>619</v>
      </c>
      <c r="F11">
        <v>8.9</v>
      </c>
      <c r="H11">
        <v>9</v>
      </c>
      <c r="I11">
        <f t="shared" si="2"/>
        <v>81</v>
      </c>
      <c r="J11">
        <f t="shared" si="3"/>
        <v>52.92</v>
      </c>
      <c r="K11">
        <f t="shared" si="4"/>
        <v>41.76</v>
      </c>
      <c r="L11">
        <f t="shared" si="5"/>
        <v>26.46</v>
      </c>
      <c r="M11">
        <f t="shared" si="6"/>
        <v>5571</v>
      </c>
      <c r="N11">
        <f t="shared" si="7"/>
        <v>80.100000000000009</v>
      </c>
      <c r="P11">
        <f t="shared" si="8"/>
        <v>5.2749999999999995</v>
      </c>
      <c r="Q11">
        <f t="shared" si="9"/>
        <v>4.2889999999999997</v>
      </c>
      <c r="R11">
        <f t="shared" si="10"/>
        <v>2.9449999999999998</v>
      </c>
      <c r="S11">
        <f t="shared" si="11"/>
        <v>689.84300000000007</v>
      </c>
      <c r="T11">
        <f t="shared" si="12"/>
        <v>9.1140871664455894</v>
      </c>
      <c r="V11">
        <f t="shared" si="0"/>
        <v>0.60500000000000043</v>
      </c>
      <c r="W11">
        <f t="shared" si="1"/>
        <v>0.35099999999999998</v>
      </c>
      <c r="X11">
        <f t="shared" si="1"/>
        <v>-4.9999999999998934E-3</v>
      </c>
      <c r="Y11">
        <f t="shared" si="1"/>
        <v>-70.843000000000075</v>
      </c>
      <c r="Z11">
        <f t="shared" si="1"/>
        <v>-0.21408716644558901</v>
      </c>
      <c r="AB11">
        <f t="shared" si="13"/>
        <v>0.52000000000000135</v>
      </c>
      <c r="AC11">
        <f t="shared" si="14"/>
        <v>0.24842105263157865</v>
      </c>
      <c r="AD11">
        <f t="shared" si="15"/>
        <v>-5.7894736842105221E-2</v>
      </c>
      <c r="AE11">
        <f t="shared" si="16"/>
        <v>-64.157894736842081</v>
      </c>
      <c r="AF11">
        <f t="shared" si="17"/>
        <v>0.40000000000000036</v>
      </c>
    </row>
    <row r="12" spans="1:32" x14ac:dyDescent="0.25">
      <c r="A12">
        <v>2009</v>
      </c>
      <c r="B12">
        <v>5.33</v>
      </c>
      <c r="C12">
        <v>4.2300000000000004</v>
      </c>
      <c r="D12">
        <v>3.18</v>
      </c>
      <c r="E12">
        <v>744</v>
      </c>
      <c r="F12">
        <v>8.4</v>
      </c>
      <c r="H12">
        <v>10</v>
      </c>
      <c r="I12">
        <f t="shared" si="2"/>
        <v>100</v>
      </c>
      <c r="J12">
        <f t="shared" si="3"/>
        <v>53.3</v>
      </c>
      <c r="K12">
        <f t="shared" si="4"/>
        <v>42.300000000000004</v>
      </c>
      <c r="L12">
        <f t="shared" si="5"/>
        <v>31.8</v>
      </c>
      <c r="M12">
        <f t="shared" si="6"/>
        <v>7440</v>
      </c>
      <c r="N12">
        <f t="shared" si="7"/>
        <v>84</v>
      </c>
      <c r="P12">
        <f t="shared" si="8"/>
        <v>5.3629999999999995</v>
      </c>
      <c r="Q12">
        <f t="shared" si="9"/>
        <v>4.3899999999999997</v>
      </c>
      <c r="R12">
        <f t="shared" si="10"/>
        <v>2.9980000000000002</v>
      </c>
      <c r="S12">
        <f t="shared" si="11"/>
        <v>683.15000000000009</v>
      </c>
      <c r="T12">
        <f t="shared" si="12"/>
        <v>9.119220694751089</v>
      </c>
      <c r="V12">
        <f t="shared" si="0"/>
        <v>-3.2999999999999474E-2</v>
      </c>
      <c r="W12">
        <f t="shared" si="1"/>
        <v>-0.15999999999999925</v>
      </c>
      <c r="X12">
        <f t="shared" si="1"/>
        <v>0.18199999999999994</v>
      </c>
      <c r="Y12">
        <f t="shared" si="1"/>
        <v>60.849999999999909</v>
      </c>
      <c r="Z12">
        <f t="shared" si="1"/>
        <v>-0.71922069475108863</v>
      </c>
      <c r="AB12">
        <f t="shared" si="13"/>
        <v>-2.9999999999998472E-2</v>
      </c>
      <c r="AC12">
        <f t="shared" si="14"/>
        <v>-0.1615789473684206</v>
      </c>
      <c r="AD12">
        <f t="shared" si="15"/>
        <v>0.18210526315789499</v>
      </c>
      <c r="AE12">
        <f t="shared" si="16"/>
        <v>60.842105263157919</v>
      </c>
      <c r="AF12">
        <f t="shared" si="17"/>
        <v>-9.9999999999999645E-2</v>
      </c>
    </row>
    <row r="13" spans="1:32" x14ac:dyDescent="0.25">
      <c r="A13">
        <v>2010</v>
      </c>
      <c r="B13">
        <v>5.08</v>
      </c>
      <c r="C13">
        <v>3.91</v>
      </c>
      <c r="D13">
        <v>2.83</v>
      </c>
      <c r="E13">
        <v>867</v>
      </c>
      <c r="F13">
        <v>7.2</v>
      </c>
      <c r="H13">
        <v>11</v>
      </c>
      <c r="I13">
        <f t="shared" si="2"/>
        <v>121</v>
      </c>
      <c r="J13">
        <f t="shared" si="3"/>
        <v>55.88</v>
      </c>
      <c r="K13">
        <f t="shared" si="4"/>
        <v>43.010000000000005</v>
      </c>
      <c r="L13">
        <f t="shared" si="5"/>
        <v>31.130000000000003</v>
      </c>
      <c r="M13">
        <f t="shared" si="6"/>
        <v>9537</v>
      </c>
      <c r="N13">
        <f t="shared" si="7"/>
        <v>79.2</v>
      </c>
      <c r="P13">
        <f t="shared" si="8"/>
        <v>5.4509999999999996</v>
      </c>
      <c r="Q13">
        <f t="shared" si="9"/>
        <v>4.4909999999999997</v>
      </c>
      <c r="R13">
        <f t="shared" si="10"/>
        <v>3.0510000000000002</v>
      </c>
      <c r="S13">
        <f t="shared" si="11"/>
        <v>676.45700000000011</v>
      </c>
      <c r="T13">
        <f t="shared" si="12"/>
        <v>9.1243794392430537</v>
      </c>
      <c r="V13">
        <f t="shared" si="0"/>
        <v>-0.37099999999999955</v>
      </c>
      <c r="W13">
        <f t="shared" si="1"/>
        <v>-0.58099999999999952</v>
      </c>
      <c r="X13">
        <f t="shared" si="1"/>
        <v>-0.22100000000000009</v>
      </c>
      <c r="Y13">
        <f t="shared" si="1"/>
        <v>190.54299999999989</v>
      </c>
      <c r="Z13">
        <f t="shared" si="1"/>
        <v>-1.9243794392430535</v>
      </c>
      <c r="AB13">
        <f t="shared" si="13"/>
        <v>-0.27999999999999847</v>
      </c>
      <c r="AC13">
        <f t="shared" si="14"/>
        <v>-0.48157894736842088</v>
      </c>
      <c r="AD13">
        <f t="shared" si="15"/>
        <v>-0.1678947368421051</v>
      </c>
      <c r="AE13">
        <f t="shared" si="16"/>
        <v>183.84210526315792</v>
      </c>
      <c r="AF13">
        <f t="shared" si="17"/>
        <v>-1.2999999999999998</v>
      </c>
    </row>
    <row r="14" spans="1:32" x14ac:dyDescent="0.25">
      <c r="A14">
        <v>2011</v>
      </c>
      <c r="B14">
        <v>5.78</v>
      </c>
      <c r="C14">
        <v>4.95</v>
      </c>
      <c r="D14">
        <v>2.8</v>
      </c>
      <c r="E14">
        <v>627</v>
      </c>
      <c r="F14">
        <v>8.5</v>
      </c>
      <c r="H14">
        <v>12</v>
      </c>
      <c r="I14">
        <f t="shared" si="2"/>
        <v>144</v>
      </c>
      <c r="J14">
        <f t="shared" si="3"/>
        <v>69.36</v>
      </c>
      <c r="K14">
        <f t="shared" si="4"/>
        <v>59.400000000000006</v>
      </c>
      <c r="L14">
        <f t="shared" si="5"/>
        <v>33.599999999999994</v>
      </c>
      <c r="M14">
        <f t="shared" si="6"/>
        <v>7524</v>
      </c>
      <c r="N14">
        <f t="shared" si="7"/>
        <v>102</v>
      </c>
      <c r="P14">
        <f t="shared" si="8"/>
        <v>5.5389999999999997</v>
      </c>
      <c r="Q14">
        <f t="shared" si="9"/>
        <v>4.5920000000000005</v>
      </c>
      <c r="R14">
        <f t="shared" si="10"/>
        <v>3.1040000000000001</v>
      </c>
      <c r="S14">
        <f t="shared" si="11"/>
        <v>669.76400000000001</v>
      </c>
      <c r="T14">
        <f t="shared" si="12"/>
        <v>9.1295635237848458</v>
      </c>
      <c r="V14">
        <f t="shared" si="0"/>
        <v>0.24100000000000055</v>
      </c>
      <c r="W14">
        <f t="shared" si="1"/>
        <v>0.35799999999999965</v>
      </c>
      <c r="X14">
        <f t="shared" si="1"/>
        <v>-0.30400000000000027</v>
      </c>
      <c r="Y14">
        <f t="shared" si="1"/>
        <v>-42.76400000000001</v>
      </c>
      <c r="Z14">
        <f t="shared" si="1"/>
        <v>-0.62956352378484581</v>
      </c>
      <c r="AB14">
        <f t="shared" si="13"/>
        <v>0.42000000000000171</v>
      </c>
      <c r="AC14">
        <f t="shared" si="14"/>
        <v>0.55842105263157915</v>
      </c>
      <c r="AD14">
        <f t="shared" si="15"/>
        <v>-0.19789473684210535</v>
      </c>
      <c r="AE14">
        <f t="shared" si="16"/>
        <v>-56.157894736842081</v>
      </c>
      <c r="AF14">
        <f t="shared" si="17"/>
        <v>0</v>
      </c>
    </row>
    <row r="15" spans="1:32" x14ac:dyDescent="0.25">
      <c r="A15">
        <v>2012</v>
      </c>
      <c r="B15">
        <v>4.34</v>
      </c>
      <c r="C15">
        <v>4.3099999999999996</v>
      </c>
      <c r="D15">
        <v>2.76</v>
      </c>
      <c r="E15">
        <v>689</v>
      </c>
      <c r="F15">
        <v>8.3000000000000007</v>
      </c>
      <c r="H15">
        <v>13</v>
      </c>
      <c r="I15">
        <f t="shared" si="2"/>
        <v>169</v>
      </c>
      <c r="J15">
        <f t="shared" si="3"/>
        <v>56.42</v>
      </c>
      <c r="K15">
        <f t="shared" si="4"/>
        <v>56.029999999999994</v>
      </c>
      <c r="L15">
        <f t="shared" si="5"/>
        <v>35.879999999999995</v>
      </c>
      <c r="M15">
        <f t="shared" si="6"/>
        <v>8957</v>
      </c>
      <c r="N15">
        <f t="shared" si="7"/>
        <v>107.9</v>
      </c>
      <c r="P15">
        <f t="shared" si="8"/>
        <v>5.6269999999999998</v>
      </c>
      <c r="Q15">
        <f t="shared" si="9"/>
        <v>4.6929999999999996</v>
      </c>
      <c r="R15">
        <f t="shared" si="10"/>
        <v>3.157</v>
      </c>
      <c r="S15">
        <f t="shared" si="11"/>
        <v>663.07100000000003</v>
      </c>
      <c r="T15">
        <f t="shared" si="12"/>
        <v>9.1347730728482457</v>
      </c>
      <c r="V15">
        <f t="shared" si="0"/>
        <v>-1.2869999999999999</v>
      </c>
      <c r="W15">
        <f t="shared" si="1"/>
        <v>-0.38300000000000001</v>
      </c>
      <c r="X15">
        <f t="shared" si="1"/>
        <v>-0.39700000000000024</v>
      </c>
      <c r="Y15">
        <f t="shared" si="1"/>
        <v>25.928999999999974</v>
      </c>
      <c r="Z15">
        <f t="shared" si="1"/>
        <v>-0.83477307284824498</v>
      </c>
      <c r="AB15">
        <f t="shared" si="13"/>
        <v>-1.0199999999999987</v>
      </c>
      <c r="AC15">
        <f t="shared" si="14"/>
        <v>-8.1578947368421417E-2</v>
      </c>
      <c r="AD15">
        <f t="shared" si="15"/>
        <v>-0.23789473684210538</v>
      </c>
      <c r="AE15">
        <f t="shared" si="16"/>
        <v>5.8421052631579187</v>
      </c>
      <c r="AF15">
        <f t="shared" si="17"/>
        <v>-0.19999999999999929</v>
      </c>
    </row>
    <row r="16" spans="1:32" x14ac:dyDescent="0.25">
      <c r="A16">
        <v>2013</v>
      </c>
      <c r="B16">
        <v>5.75</v>
      </c>
      <c r="C16">
        <v>4.6100000000000003</v>
      </c>
      <c r="D16">
        <v>3.45</v>
      </c>
      <c r="E16">
        <v>727</v>
      </c>
      <c r="F16">
        <v>7.9</v>
      </c>
      <c r="H16">
        <v>14</v>
      </c>
      <c r="I16">
        <f t="shared" si="2"/>
        <v>196</v>
      </c>
      <c r="J16">
        <f t="shared" si="3"/>
        <v>80.5</v>
      </c>
      <c r="K16">
        <f t="shared" si="4"/>
        <v>64.540000000000006</v>
      </c>
      <c r="L16">
        <f t="shared" si="5"/>
        <v>48.300000000000004</v>
      </c>
      <c r="M16">
        <f t="shared" si="6"/>
        <v>10178</v>
      </c>
      <c r="N16">
        <f t="shared" si="7"/>
        <v>110.60000000000001</v>
      </c>
      <c r="P16">
        <f t="shared" si="8"/>
        <v>5.7149999999999999</v>
      </c>
      <c r="Q16">
        <f t="shared" si="9"/>
        <v>4.7940000000000005</v>
      </c>
      <c r="R16">
        <f t="shared" si="10"/>
        <v>3.21</v>
      </c>
      <c r="S16">
        <f t="shared" si="11"/>
        <v>656.37800000000004</v>
      </c>
      <c r="T16">
        <f t="shared" si="12"/>
        <v>9.1400082115164523</v>
      </c>
      <c r="V16">
        <f t="shared" si="0"/>
        <v>3.5000000000000142E-2</v>
      </c>
      <c r="W16">
        <f t="shared" si="1"/>
        <v>-0.18400000000000016</v>
      </c>
      <c r="X16">
        <f t="shared" si="1"/>
        <v>0.24000000000000021</v>
      </c>
      <c r="Y16">
        <f t="shared" si="1"/>
        <v>70.621999999999957</v>
      </c>
      <c r="Z16">
        <f t="shared" si="1"/>
        <v>-1.2400082115164519</v>
      </c>
      <c r="AB16">
        <f t="shared" si="13"/>
        <v>0.39000000000000146</v>
      </c>
      <c r="AC16">
        <f t="shared" si="14"/>
        <v>0.21842105263157929</v>
      </c>
      <c r="AD16">
        <f t="shared" si="15"/>
        <v>0.45210526315789501</v>
      </c>
      <c r="AE16">
        <f t="shared" si="16"/>
        <v>43.842105263157919</v>
      </c>
      <c r="AF16">
        <f t="shared" si="17"/>
        <v>-0.59999999999999964</v>
      </c>
    </row>
    <row r="17" spans="1:32" x14ac:dyDescent="0.25">
      <c r="A17">
        <v>2014</v>
      </c>
      <c r="B17">
        <v>6.61</v>
      </c>
      <c r="C17">
        <v>5.56</v>
      </c>
      <c r="D17">
        <v>3.95</v>
      </c>
      <c r="E17">
        <v>657</v>
      </c>
      <c r="F17">
        <v>9.4</v>
      </c>
      <c r="H17">
        <v>15</v>
      </c>
      <c r="I17">
        <f t="shared" si="2"/>
        <v>225</v>
      </c>
      <c r="J17">
        <f t="shared" si="3"/>
        <v>99.15</v>
      </c>
      <c r="K17">
        <f t="shared" si="4"/>
        <v>83.399999999999991</v>
      </c>
      <c r="L17">
        <f t="shared" si="5"/>
        <v>59.25</v>
      </c>
      <c r="M17">
        <f t="shared" si="6"/>
        <v>9855</v>
      </c>
      <c r="N17">
        <f t="shared" si="7"/>
        <v>141</v>
      </c>
      <c r="P17">
        <f t="shared" si="8"/>
        <v>5.802999999999999</v>
      </c>
      <c r="Q17">
        <f t="shared" si="9"/>
        <v>4.8949999999999996</v>
      </c>
      <c r="R17">
        <f t="shared" si="10"/>
        <v>3.2629999999999999</v>
      </c>
      <c r="S17">
        <f t="shared" si="11"/>
        <v>649.68500000000006</v>
      </c>
      <c r="T17">
        <f t="shared" si="12"/>
        <v>9.1452690654870725</v>
      </c>
      <c r="V17">
        <f t="shared" si="0"/>
        <v>0.80700000000000127</v>
      </c>
      <c r="W17">
        <f t="shared" si="1"/>
        <v>0.66500000000000004</v>
      </c>
      <c r="X17">
        <f t="shared" si="1"/>
        <v>0.68700000000000028</v>
      </c>
      <c r="Y17">
        <f t="shared" si="1"/>
        <v>7.3149999999999409</v>
      </c>
      <c r="Z17">
        <f t="shared" si="1"/>
        <v>0.25473093451292783</v>
      </c>
      <c r="AB17">
        <f t="shared" si="13"/>
        <v>1.2500000000000018</v>
      </c>
      <c r="AC17">
        <f t="shared" si="14"/>
        <v>1.1684210526315786</v>
      </c>
      <c r="AD17">
        <f t="shared" si="15"/>
        <v>0.95210526315789501</v>
      </c>
      <c r="AE17">
        <f t="shared" si="16"/>
        <v>-26.157894736842081</v>
      </c>
      <c r="AF17">
        <f t="shared" si="17"/>
        <v>0.90000000000000036</v>
      </c>
    </row>
    <row r="18" spans="1:32" x14ac:dyDescent="0.25">
      <c r="A18">
        <v>2015</v>
      </c>
      <c r="B18">
        <v>6.5</v>
      </c>
      <c r="C18">
        <v>5.43</v>
      </c>
      <c r="D18">
        <v>3.43</v>
      </c>
      <c r="E18">
        <v>532</v>
      </c>
      <c r="F18">
        <v>9.4</v>
      </c>
      <c r="H18">
        <v>16</v>
      </c>
      <c r="I18">
        <f t="shared" si="2"/>
        <v>256</v>
      </c>
      <c r="J18">
        <f t="shared" si="3"/>
        <v>104</v>
      </c>
      <c r="K18">
        <f t="shared" si="4"/>
        <v>86.88</v>
      </c>
      <c r="L18">
        <f t="shared" si="5"/>
        <v>54.88</v>
      </c>
      <c r="M18">
        <f t="shared" si="6"/>
        <v>8512</v>
      </c>
      <c r="N18">
        <f t="shared" si="7"/>
        <v>150.4</v>
      </c>
      <c r="P18">
        <f t="shared" si="8"/>
        <v>5.891</v>
      </c>
      <c r="Q18">
        <f t="shared" si="9"/>
        <v>4.9960000000000004</v>
      </c>
      <c r="R18">
        <f t="shared" si="10"/>
        <v>3.3159999999999998</v>
      </c>
      <c r="S18">
        <f t="shared" si="11"/>
        <v>642.99200000000008</v>
      </c>
      <c r="T18">
        <f t="shared" si="12"/>
        <v>9.1505557610751573</v>
      </c>
      <c r="V18">
        <f t="shared" si="0"/>
        <v>0.60899999999999999</v>
      </c>
      <c r="W18">
        <f t="shared" si="1"/>
        <v>0.43399999999999928</v>
      </c>
      <c r="X18">
        <f t="shared" si="1"/>
        <v>0.11400000000000032</v>
      </c>
      <c r="Y18">
        <f t="shared" si="1"/>
        <v>-110.99200000000008</v>
      </c>
      <c r="Z18">
        <f t="shared" si="1"/>
        <v>0.24944423892484302</v>
      </c>
      <c r="AB18">
        <f t="shared" si="13"/>
        <v>1.1400000000000015</v>
      </c>
      <c r="AC18">
        <f t="shared" si="14"/>
        <v>1.0384210526315787</v>
      </c>
      <c r="AD18">
        <f t="shared" si="15"/>
        <v>0.43210526315789499</v>
      </c>
      <c r="AE18">
        <f t="shared" si="16"/>
        <v>-151.15789473684208</v>
      </c>
      <c r="AF18">
        <f t="shared" si="17"/>
        <v>0.90000000000000036</v>
      </c>
    </row>
    <row r="19" spans="1:32" x14ac:dyDescent="0.25">
      <c r="A19">
        <v>2016</v>
      </c>
      <c r="B19">
        <v>6.57</v>
      </c>
      <c r="C19">
        <v>5.45</v>
      </c>
      <c r="D19">
        <v>3.46</v>
      </c>
      <c r="E19">
        <v>637</v>
      </c>
      <c r="F19">
        <v>8.6999999999999993</v>
      </c>
      <c r="H19">
        <v>17</v>
      </c>
      <c r="I19">
        <f t="shared" si="2"/>
        <v>289</v>
      </c>
      <c r="J19">
        <f t="shared" si="3"/>
        <v>111.69</v>
      </c>
      <c r="K19">
        <f t="shared" si="4"/>
        <v>92.65</v>
      </c>
      <c r="L19">
        <f t="shared" si="5"/>
        <v>58.82</v>
      </c>
      <c r="M19">
        <f t="shared" si="6"/>
        <v>10829</v>
      </c>
      <c r="N19">
        <f t="shared" si="7"/>
        <v>147.89999999999998</v>
      </c>
      <c r="P19">
        <f t="shared" si="8"/>
        <v>5.9789999999999992</v>
      </c>
      <c r="Q19">
        <f t="shared" si="9"/>
        <v>5.0969999999999995</v>
      </c>
      <c r="R19">
        <f t="shared" si="10"/>
        <v>3.3689999999999998</v>
      </c>
      <c r="S19">
        <f t="shared" si="11"/>
        <v>636.29900000000009</v>
      </c>
      <c r="T19">
        <f t="shared" si="12"/>
        <v>9.1558684252162141</v>
      </c>
      <c r="V19">
        <f t="shared" si="0"/>
        <v>0.59100000000000108</v>
      </c>
      <c r="W19">
        <f t="shared" ref="W19:Z21" si="18">C19-Q19</f>
        <v>0.35300000000000065</v>
      </c>
      <c r="X19">
        <f t="shared" si="18"/>
        <v>9.1000000000000192E-2</v>
      </c>
      <c r="Y19">
        <f t="shared" si="18"/>
        <v>0.70099999999990814</v>
      </c>
      <c r="Z19">
        <f t="shared" si="18"/>
        <v>-0.45586842521621485</v>
      </c>
      <c r="AB19">
        <f t="shared" si="13"/>
        <v>1.2100000000000017</v>
      </c>
      <c r="AC19">
        <f t="shared" si="14"/>
        <v>1.0584210526315792</v>
      </c>
      <c r="AD19">
        <f t="shared" si="15"/>
        <v>0.4621052631578948</v>
      </c>
      <c r="AE19">
        <f t="shared" si="16"/>
        <v>-46.157894736842081</v>
      </c>
      <c r="AF19">
        <f t="shared" si="17"/>
        <v>0.19999999999999929</v>
      </c>
    </row>
    <row r="20" spans="1:32" x14ac:dyDescent="0.25">
      <c r="A20">
        <v>2017</v>
      </c>
      <c r="B20">
        <v>5.77</v>
      </c>
      <c r="C20">
        <v>4.96</v>
      </c>
      <c r="D20">
        <v>2.91</v>
      </c>
      <c r="E20">
        <v>683</v>
      </c>
      <c r="F20">
        <v>8.6</v>
      </c>
      <c r="H20">
        <v>18</v>
      </c>
      <c r="I20">
        <f t="shared" si="2"/>
        <v>324</v>
      </c>
      <c r="J20">
        <f t="shared" si="3"/>
        <v>103.85999999999999</v>
      </c>
      <c r="K20">
        <f t="shared" si="4"/>
        <v>89.28</v>
      </c>
      <c r="L20">
        <f t="shared" si="5"/>
        <v>52.38</v>
      </c>
      <c r="M20">
        <f t="shared" si="6"/>
        <v>12294</v>
      </c>
      <c r="N20">
        <f t="shared" si="7"/>
        <v>154.79999999999998</v>
      </c>
      <c r="P20">
        <f t="shared" si="8"/>
        <v>6.0669999999999993</v>
      </c>
      <c r="Q20">
        <f t="shared" si="9"/>
        <v>5.1980000000000004</v>
      </c>
      <c r="R20">
        <f t="shared" si="10"/>
        <v>3.4219999999999997</v>
      </c>
      <c r="S20">
        <f t="shared" si="11"/>
        <v>629.60599999999999</v>
      </c>
      <c r="T20">
        <f t="shared" si="12"/>
        <v>9.1612071854692712</v>
      </c>
      <c r="V20">
        <f t="shared" si="0"/>
        <v>-0.29699999999999971</v>
      </c>
      <c r="W20">
        <f t="shared" si="18"/>
        <v>-0.23800000000000043</v>
      </c>
      <c r="X20">
        <f t="shared" si="18"/>
        <v>-0.51199999999999957</v>
      </c>
      <c r="Y20">
        <f t="shared" si="18"/>
        <v>53.394000000000005</v>
      </c>
      <c r="Z20">
        <f t="shared" si="18"/>
        <v>-0.56120718546927151</v>
      </c>
      <c r="AB20">
        <f t="shared" si="13"/>
        <v>0.41000000000000103</v>
      </c>
      <c r="AC20">
        <f t="shared" si="14"/>
        <v>0.56842105263157894</v>
      </c>
      <c r="AD20">
        <f t="shared" si="15"/>
        <v>-8.7894736842105026E-2</v>
      </c>
      <c r="AE20">
        <f t="shared" si="16"/>
        <v>-0.15789473684208133</v>
      </c>
      <c r="AF20">
        <f t="shared" si="17"/>
        <v>9.9999999999999645E-2</v>
      </c>
    </row>
    <row r="21" spans="1:32" x14ac:dyDescent="0.25">
      <c r="A21">
        <v>2018</v>
      </c>
      <c r="B21">
        <v>5.46</v>
      </c>
      <c r="C21">
        <v>4.93</v>
      </c>
      <c r="D21">
        <v>3.43</v>
      </c>
      <c r="E21">
        <v>522</v>
      </c>
      <c r="F21">
        <v>9.6</v>
      </c>
      <c r="H21">
        <v>19</v>
      </c>
      <c r="I21">
        <f t="shared" si="2"/>
        <v>361</v>
      </c>
      <c r="J21">
        <f t="shared" si="3"/>
        <v>103.74</v>
      </c>
      <c r="K21">
        <f t="shared" si="4"/>
        <v>93.669999999999987</v>
      </c>
      <c r="L21">
        <f t="shared" si="5"/>
        <v>65.17</v>
      </c>
      <c r="M21">
        <f t="shared" si="6"/>
        <v>9918</v>
      </c>
      <c r="N21">
        <f t="shared" si="7"/>
        <v>182.4</v>
      </c>
      <c r="P21">
        <f t="shared" si="8"/>
        <v>6.1549999999999994</v>
      </c>
      <c r="Q21">
        <f t="shared" si="9"/>
        <v>5.2989999999999995</v>
      </c>
      <c r="R21">
        <f t="shared" si="10"/>
        <v>3.4749999999999996</v>
      </c>
      <c r="S21">
        <f t="shared" si="11"/>
        <v>622.91300000000001</v>
      </c>
      <c r="T21">
        <f t="shared" si="12"/>
        <v>9.1665721700199327</v>
      </c>
      <c r="V21">
        <f t="shared" si="0"/>
        <v>-0.6949999999999994</v>
      </c>
      <c r="W21">
        <f t="shared" si="18"/>
        <v>-0.36899999999999977</v>
      </c>
      <c r="X21">
        <f t="shared" si="18"/>
        <v>-4.4999999999999485E-2</v>
      </c>
      <c r="Y21">
        <f t="shared" si="18"/>
        <v>-100.91300000000001</v>
      </c>
      <c r="Z21">
        <f t="shared" si="18"/>
        <v>0.4334278299800669</v>
      </c>
      <c r="AB21">
        <f t="shared" si="13"/>
        <v>0.10000000000000142</v>
      </c>
      <c r="AC21">
        <f t="shared" si="14"/>
        <v>0.53842105263157869</v>
      </c>
      <c r="AD21">
        <f t="shared" si="15"/>
        <v>0.43210526315789499</v>
      </c>
      <c r="AE21">
        <f t="shared" si="16"/>
        <v>-161.15789473684208</v>
      </c>
      <c r="AF21">
        <f t="shared" si="17"/>
        <v>1.0999999999999996</v>
      </c>
    </row>
    <row r="23" spans="1:32" x14ac:dyDescent="0.25">
      <c r="A23" t="s">
        <v>33</v>
      </c>
      <c r="B23">
        <f>SUM(B3:B21)</f>
        <v>101.83999999999997</v>
      </c>
      <c r="C23">
        <f t="shared" ref="C23:T23" si="19">SUM(C3:C21)</f>
        <v>83.44</v>
      </c>
      <c r="D23">
        <f t="shared" si="19"/>
        <v>56.96</v>
      </c>
      <c r="E23">
        <f t="shared" si="19"/>
        <v>12980</v>
      </c>
      <c r="F23">
        <f t="shared" si="19"/>
        <v>161.5</v>
      </c>
      <c r="H23">
        <f t="shared" si="19"/>
        <v>190</v>
      </c>
      <c r="I23">
        <f t="shared" si="19"/>
        <v>2470</v>
      </c>
      <c r="J23">
        <f t="shared" si="19"/>
        <v>1068.3799999999999</v>
      </c>
      <c r="K23">
        <f t="shared" si="19"/>
        <v>892.06999999999994</v>
      </c>
      <c r="L23">
        <f t="shared" si="19"/>
        <v>599.79999999999995</v>
      </c>
      <c r="M23">
        <f t="shared" si="19"/>
        <v>125985</v>
      </c>
      <c r="N23">
        <f t="shared" si="19"/>
        <v>1639.3</v>
      </c>
      <c r="P23">
        <f t="shared" si="19"/>
        <v>101.89699999999999</v>
      </c>
      <c r="Q23">
        <f t="shared" si="19"/>
        <v>83.41</v>
      </c>
      <c r="R23">
        <f t="shared" si="19"/>
        <v>56.961999999999996</v>
      </c>
      <c r="S23">
        <f t="shared" si="19"/>
        <v>12979.85</v>
      </c>
      <c r="T23">
        <f t="shared" si="19"/>
        <v>173.27238057268448</v>
      </c>
      <c r="U23" t="s">
        <v>34</v>
      </c>
      <c r="V23">
        <f>SUM(V3:V21)</f>
        <v>-5.699999999999239E-2</v>
      </c>
      <c r="W23">
        <f>SUM(W3:W21)</f>
        <v>3.0000000000002469E-2</v>
      </c>
      <c r="X23">
        <f>SUM(X3:X21)</f>
        <v>-1.9999999999986695E-3</v>
      </c>
      <c r="Y23">
        <f>SUM(Y3:Y21)</f>
        <v>0.14999999999906777</v>
      </c>
      <c r="Z23">
        <f>SUM(Z3:Z21)</f>
        <v>-11.772380572684463</v>
      </c>
    </row>
    <row r="24" spans="1:32" x14ac:dyDescent="0.25">
      <c r="A24" t="s">
        <v>35</v>
      </c>
      <c r="B24">
        <f>AVERAGE(B3:B21)</f>
        <v>5.3599999999999985</v>
      </c>
      <c r="C24">
        <f t="shared" ref="C24:T24" si="20">AVERAGE(C3:C21)</f>
        <v>4.391578947368421</v>
      </c>
      <c r="D24">
        <f t="shared" si="20"/>
        <v>2.9978947368421052</v>
      </c>
      <c r="E24">
        <f t="shared" si="20"/>
        <v>683.15789473684208</v>
      </c>
      <c r="F24">
        <f t="shared" si="20"/>
        <v>8.5</v>
      </c>
      <c r="H24">
        <f t="shared" si="20"/>
        <v>10</v>
      </c>
      <c r="I24">
        <f t="shared" si="20"/>
        <v>130</v>
      </c>
      <c r="J24">
        <f t="shared" si="20"/>
        <v>56.230526315789469</v>
      </c>
      <c r="K24">
        <f t="shared" si="20"/>
        <v>46.951052631578946</v>
      </c>
      <c r="L24">
        <f t="shared" si="20"/>
        <v>31.568421052631578</v>
      </c>
      <c r="M24">
        <f t="shared" si="20"/>
        <v>6630.7894736842109</v>
      </c>
      <c r="N24">
        <f t="shared" si="20"/>
        <v>86.278947368421044</v>
      </c>
      <c r="P24">
        <f t="shared" si="20"/>
        <v>5.3629999999999995</v>
      </c>
      <c r="Q24">
        <f t="shared" si="20"/>
        <v>4.3899999999999997</v>
      </c>
      <c r="R24">
        <f t="shared" si="20"/>
        <v>2.9979999999999998</v>
      </c>
      <c r="S24">
        <f t="shared" si="20"/>
        <v>683.15</v>
      </c>
      <c r="T24">
        <f t="shared" si="20"/>
        <v>9.1195989775097104</v>
      </c>
      <c r="U24" t="s">
        <v>36</v>
      </c>
      <c r="V24" cm="1">
        <f t="array" ref="V24">SUM(V3:V21*V3:V21)</f>
        <v>6.1909710000000011</v>
      </c>
      <c r="W24" cm="1">
        <f t="array" ref="W24">SUM(W3:W21*W3:W21)</f>
        <v>3.9173300000000002</v>
      </c>
      <c r="X24" cm="1">
        <f t="array" ref="X24">SUM(X3:X21*X3:X21)</f>
        <v>3.4480460000000015</v>
      </c>
      <c r="Y24" cm="1">
        <f t="array" ref="Y24">SUM(Y3:Y21*Y3:Y21)</f>
        <v>154208.79942999993</v>
      </c>
      <c r="Z24" cm="1">
        <f t="array" ref="Z24">SUM(Z3:Z21*Z3:Z21)</f>
        <v>14.756077284564842</v>
      </c>
      <c r="AA24" t="s">
        <v>37</v>
      </c>
      <c r="AB24" cm="1">
        <f t="array" ref="AB24">SUM(AB3:AB21*AB3:AB21)</f>
        <v>10.573200000000002</v>
      </c>
      <c r="AC24" cm="1">
        <f t="array" ref="AC24">SUM(AC3:AC21*AC3:AC21)</f>
        <v>9.7520526315789482</v>
      </c>
      <c r="AD24" cm="1">
        <f t="array" ref="AD24">SUM(AD3:AD21*AD3:AD21)</f>
        <v>5.0481157894736848</v>
      </c>
      <c r="AE24" cm="1">
        <f t="array" ref="AE24">SUM(AE3:AE21*AE3:AE21)</f>
        <v>179742.52631578947</v>
      </c>
      <c r="AF24" cm="1">
        <f t="array" ref="AF24">SUM(AF3:AF21*AF3:AF21)</f>
        <v>7.6999999999999984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4.4829999999999997</v>
      </c>
      <c r="C26" t="s">
        <v>40</v>
      </c>
      <c r="D26">
        <v>8.7999999999999995E-2</v>
      </c>
      <c r="F26" t="s">
        <v>41</v>
      </c>
      <c r="G26">
        <f>_xlfn.STDEV.S(B3:B21)</f>
        <v>0.76642025025440275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3.38</v>
      </c>
      <c r="C27" t="s">
        <v>46</v>
      </c>
      <c r="D27">
        <v>0.10100000000000001</v>
      </c>
      <c r="F27" t="s">
        <v>47</v>
      </c>
      <c r="G27">
        <f>_xlfn.STDEV.S(C3:C21)</f>
        <v>0.73605753970351018</v>
      </c>
      <c r="U27" t="s">
        <v>48</v>
      </c>
      <c r="V27">
        <f>1-(V24/AB24)</f>
        <v>0.41446572466235387</v>
      </c>
      <c r="W27">
        <f>1-(W24/AC24)</f>
        <v>0.59830713102234889</v>
      </c>
      <c r="X27">
        <f>1-(X24/AD24)</f>
        <v>0.31696376553211081</v>
      </c>
      <c r="Y27">
        <f>1-(Y24/AE24)</f>
        <v>0.14205723825717997</v>
      </c>
      <c r="Z27">
        <v>0.1636</v>
      </c>
    </row>
    <row r="28" spans="1:32" x14ac:dyDescent="0.25">
      <c r="A28" t="s">
        <v>49</v>
      </c>
      <c r="B28">
        <v>2.468</v>
      </c>
      <c r="C28" t="s">
        <v>50</v>
      </c>
      <c r="D28">
        <v>5.2999999999999999E-2</v>
      </c>
      <c r="F28" t="s">
        <v>51</v>
      </c>
      <c r="G28">
        <f>_xlfn.STDEV.S(D3:D21)</f>
        <v>0.52957612974244073</v>
      </c>
      <c r="U28" t="s">
        <v>52</v>
      </c>
      <c r="V28">
        <f>SQRT(V27)</f>
        <v>0.64379012470086394</v>
      </c>
      <c r="W28">
        <f>SQRT(W27)</f>
        <v>0.77350315514699031</v>
      </c>
      <c r="X28">
        <f>SQRT(X27)</f>
        <v>0.56299535125266431</v>
      </c>
      <c r="Y28">
        <f>SQRT(Y27)</f>
        <v>0.37690481325817526</v>
      </c>
      <c r="Z28">
        <v>0.36919999999999997</v>
      </c>
    </row>
    <row r="29" spans="1:32" x14ac:dyDescent="0.25">
      <c r="A29" t="s">
        <v>53</v>
      </c>
      <c r="B29">
        <v>750.08</v>
      </c>
      <c r="C29" t="s">
        <v>54</v>
      </c>
      <c r="D29">
        <v>-6.6929999999999996</v>
      </c>
      <c r="F29" t="s">
        <v>55</v>
      </c>
      <c r="G29">
        <f>_xlfn.STDEV.S(E3:E21)</f>
        <v>99.92845393796884</v>
      </c>
    </row>
    <row r="30" spans="1:32" x14ac:dyDescent="0.25">
      <c r="A30" t="s">
        <v>56</v>
      </c>
      <c r="B30">
        <v>8.0690000000000008</v>
      </c>
      <c r="C30" t="s">
        <v>57</v>
      </c>
      <c r="D30">
        <v>4.8999999999999998E-3</v>
      </c>
      <c r="F30" t="s">
        <v>58</v>
      </c>
      <c r="G30">
        <f>_xlfn.STDEV.S(F3:F21)</f>
        <v>0.65404722901161938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-5.1730404047765847E-2</v>
      </c>
      <c r="W31" cm="1">
        <f t="array" ref="W31">SUM(V3:V21*Z3:Z21)/(SQRT(SUM(V3:V21*V3:V21)*SUM(Z3:Z21*Z3:Z21)))</f>
        <v>6.8644254379332442E-2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-0.34805673552335531</v>
      </c>
      <c r="W32" cm="1">
        <f t="array" ref="W32">SUM(W3:W21*Z3:Z21)/(SQRT(SUM(W3:W21*W3:W21)*SUM(Z3:Z21*Z3:Z21)))</f>
        <v>2.033514574546149E-2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6.6829999999999998</v>
      </c>
      <c r="U33" t="s">
        <v>65</v>
      </c>
      <c r="V33" cm="1">
        <f t="array" ref="V33">SUM(X3:X21*Y3:Y21)/(SQRT(SUM(X3:X21*X3:X21)*SUM(Y3:Y21*Y3:Y21)))</f>
        <v>0.19014830495913596</v>
      </c>
      <c r="W33" cm="1">
        <f t="array" ref="W33">SUM(X3:X21*Z3:Z21)/(SQRT(SUM(X3:X21*X3:X21)*SUM(Z3:Z21*Z3:Z21)))</f>
        <v>4.8317611581531604E-2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5.9050000000000002</v>
      </c>
      <c r="I34" t="s">
        <v>72</v>
      </c>
      <c r="J34">
        <f>G26*SQRT(1-(V27*$M$32))</f>
        <v>0.56775715112186098</v>
      </c>
      <c r="L34" t="s">
        <v>77</v>
      </c>
      <c r="M34">
        <f>J34*$J$32</f>
        <v>0.9731357570228697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3.7930000000000001</v>
      </c>
      <c r="I35" t="s">
        <v>73</v>
      </c>
      <c r="J35">
        <f>G27*SQRT(1-(W27*$M$32))</f>
        <v>0.43460007814202256</v>
      </c>
      <c r="L35" t="s">
        <v>78</v>
      </c>
      <c r="M35">
        <f>J35*$J$32</f>
        <v>0.74490453393542666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582.75500000000011</v>
      </c>
      <c r="I36" t="s">
        <v>74</v>
      </c>
      <c r="J36">
        <f>G28*SQRT(1-(X27*$M$32))</f>
        <v>0.42857125750527081</v>
      </c>
      <c r="L36" t="s">
        <v>79</v>
      </c>
      <c r="M36">
        <f>J36*$J$32</f>
        <v>0.73457113536403418</v>
      </c>
      <c r="U36" t="s">
        <v>61</v>
      </c>
      <c r="V36">
        <f t="shared" ref="V36:W38" si="21">V31*V31</f>
        <v>2.6760347029451091E-3</v>
      </c>
      <c r="W36">
        <f t="shared" si="21"/>
        <v>4.712033659294501E-3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8.1915000000000013</v>
      </c>
      <c r="I37" t="s">
        <v>75</v>
      </c>
      <c r="J37">
        <f>G29*SQRT(1-(Y27*$M$32))</f>
        <v>91.876716266730242</v>
      </c>
      <c r="L37" t="s">
        <v>80</v>
      </c>
      <c r="M37">
        <f>J37*$J$32</f>
        <v>157.47669168117562</v>
      </c>
      <c r="U37" t="s">
        <v>63</v>
      </c>
      <c r="V37">
        <f t="shared" si="21"/>
        <v>0.12114349114317491</v>
      </c>
      <c r="W37">
        <f t="shared" si="21"/>
        <v>4.1351815248916055E-4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0.59294663597250552</v>
      </c>
      <c r="L38" t="s">
        <v>81</v>
      </c>
      <c r="M38">
        <f>J38*$J$32</f>
        <v>1.0163105340568745</v>
      </c>
      <c r="U38" t="s">
        <v>65</v>
      </c>
      <c r="V38">
        <f t="shared" si="21"/>
        <v>3.6156377878832566E-2</v>
      </c>
      <c r="W38">
        <f t="shared" si="21"/>
        <v>2.3345915889437571E-3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5.7098642429771305</v>
      </c>
      <c r="L40" t="s">
        <v>87</v>
      </c>
      <c r="M40">
        <f>F33+M34</f>
        <v>7.6561357570228692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5.1600954660645737</v>
      </c>
      <c r="L41" t="s">
        <v>88</v>
      </c>
      <c r="M41">
        <f>F34+M35</f>
        <v>6.6499045339354268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3.0584288646359661</v>
      </c>
      <c r="L42" t="s">
        <v>89</v>
      </c>
      <c r="M42">
        <f>F35+M36</f>
        <v>4.5275711353640347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425.27830831882449</v>
      </c>
      <c r="L43" t="s">
        <v>90</v>
      </c>
      <c r="M43">
        <f>F36+M37</f>
        <v>740.23169168117579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7.1751894659431272</v>
      </c>
      <c r="L44" t="s">
        <v>91</v>
      </c>
      <c r="M44">
        <f>F37+M38</f>
        <v>9.2078105340568754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793C-98D0-4B18-9FDF-2E056B413080}">
  <sheetPr codeName="List6"/>
  <dimension ref="A1:AF56"/>
  <sheetViews>
    <sheetView topLeftCell="J16"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>
        <v>2000</v>
      </c>
      <c r="B3">
        <v>4.49</v>
      </c>
      <c r="C3">
        <v>3.79</v>
      </c>
      <c r="D3">
        <v>3.3</v>
      </c>
      <c r="E3">
        <v>710</v>
      </c>
      <c r="F3">
        <v>9.1999999999999993</v>
      </c>
      <c r="H3">
        <v>1</v>
      </c>
      <c r="I3">
        <f>H3*H3</f>
        <v>1</v>
      </c>
      <c r="J3">
        <f>H3*B3</f>
        <v>4.49</v>
      </c>
      <c r="K3">
        <f>H3*C3</f>
        <v>3.79</v>
      </c>
      <c r="L3">
        <f>H3*D3</f>
        <v>3.3</v>
      </c>
      <c r="M3">
        <f>H3*E3</f>
        <v>710</v>
      </c>
      <c r="N3">
        <f>H3*F3</f>
        <v>9.1999999999999993</v>
      </c>
      <c r="P3">
        <f>$B$26+$D$26*H3</f>
        <v>3.9010000000000002</v>
      </c>
      <c r="Q3">
        <f>$B$27+$D$27*H3</f>
        <v>3.8290000000000002</v>
      </c>
      <c r="R3">
        <f>$B$28+$D$28*H3</f>
        <v>2.62</v>
      </c>
      <c r="S3">
        <f>$B$29+$D$29*H3</f>
        <v>762.45799999999997</v>
      </c>
      <c r="T3">
        <f>$B$30+$D$30*H3</f>
        <v>8.0960000000000001</v>
      </c>
      <c r="V3">
        <f t="shared" ref="V3:V21" si="0">B3-P3</f>
        <v>0.58899999999999997</v>
      </c>
      <c r="W3">
        <f t="shared" ref="W3:Z18" si="1">C3-Q3</f>
        <v>-3.9000000000000146E-2</v>
      </c>
      <c r="X3">
        <f t="shared" si="1"/>
        <v>0.67999999999999972</v>
      </c>
      <c r="Y3">
        <f t="shared" si="1"/>
        <v>-52.45799999999997</v>
      </c>
      <c r="Z3">
        <f t="shared" si="1"/>
        <v>1.1039999999999992</v>
      </c>
      <c r="AB3">
        <f>B3-$B$24</f>
        <v>-0.31421052631578927</v>
      </c>
      <c r="AC3">
        <f>C3-$C$24</f>
        <v>-0.80263157894736725</v>
      </c>
      <c r="AD3">
        <f>D3-$D$24</f>
        <v>0.44263157894736782</v>
      </c>
      <c r="AE3">
        <f>E3-$E$24</f>
        <v>30.736842105263122</v>
      </c>
      <c r="AF3">
        <f>F3-$F$24</f>
        <v>0.6578947368421062</v>
      </c>
    </row>
    <row r="4" spans="1:32" x14ac:dyDescent="0.25">
      <c r="A4">
        <v>2001</v>
      </c>
      <c r="B4">
        <v>2.81</v>
      </c>
      <c r="C4">
        <v>3.23</v>
      </c>
      <c r="D4">
        <v>2.42</v>
      </c>
      <c r="E4">
        <v>859</v>
      </c>
      <c r="F4">
        <v>7.7</v>
      </c>
      <c r="H4">
        <v>2</v>
      </c>
      <c r="I4">
        <f t="shared" ref="I4:I21" si="2">H4*H4</f>
        <v>4</v>
      </c>
      <c r="J4">
        <f t="shared" ref="J4:J21" si="3">H4*B4</f>
        <v>5.62</v>
      </c>
      <c r="K4">
        <f t="shared" ref="K4:K21" si="4">H4*C4</f>
        <v>6.46</v>
      </c>
      <c r="L4">
        <f t="shared" ref="L4:L21" si="5">H4*D4</f>
        <v>4.84</v>
      </c>
      <c r="M4">
        <f t="shared" ref="M4:M21" si="6">H4*E4</f>
        <v>1718</v>
      </c>
      <c r="N4">
        <f t="shared" ref="N4:N21" si="7">H4*F4</f>
        <v>15.4</v>
      </c>
      <c r="P4">
        <f t="shared" ref="P4:P21" si="8">$B$26+$D$26*H4</f>
        <v>4.0010000000000003</v>
      </c>
      <c r="Q4">
        <f t="shared" ref="Q4:Q21" si="9">$B$27+$D$27*H4</f>
        <v>3.9140000000000001</v>
      </c>
      <c r="R4">
        <f t="shared" ref="R4:R21" si="10">$B$28+$D$28*H4</f>
        <v>2.6469999999999998</v>
      </c>
      <c r="S4">
        <f t="shared" ref="S4:S21" si="11">$B$29+$D$29*H4</f>
        <v>753.21399999999994</v>
      </c>
      <c r="T4">
        <f t="shared" ref="T4:T21" si="12">$B$30+$D$30*H4</f>
        <v>8.1450000000000014</v>
      </c>
      <c r="V4">
        <f t="shared" si="0"/>
        <v>-1.1910000000000003</v>
      </c>
      <c r="W4">
        <f t="shared" si="1"/>
        <v>-0.68400000000000016</v>
      </c>
      <c r="X4">
        <f t="shared" si="1"/>
        <v>-0.22699999999999987</v>
      </c>
      <c r="Y4">
        <f t="shared" si="1"/>
        <v>105.78600000000006</v>
      </c>
      <c r="Z4">
        <f t="shared" si="1"/>
        <v>-0.44500000000000117</v>
      </c>
      <c r="AB4">
        <f t="shared" ref="AB4:AB21" si="13">B4-$B$24</f>
        <v>-1.9942105263157894</v>
      </c>
      <c r="AC4">
        <f t="shared" ref="AC4:AC21" si="14">C4-$C$24</f>
        <v>-1.3626315789473673</v>
      </c>
      <c r="AD4">
        <f t="shared" ref="AD4:AD21" si="15">D4-$D$24</f>
        <v>-0.43736842105263207</v>
      </c>
      <c r="AE4">
        <f t="shared" ref="AE4:AE21" si="16">E4-$E$24</f>
        <v>179.73684210526312</v>
      </c>
      <c r="AF4">
        <f t="shared" ref="AF4:AF21" si="17">F4-$F$24</f>
        <v>-0.84210526315789291</v>
      </c>
    </row>
    <row r="5" spans="1:32" x14ac:dyDescent="0.25">
      <c r="A5">
        <v>2002</v>
      </c>
      <c r="B5">
        <v>3.98</v>
      </c>
      <c r="C5">
        <v>4.01</v>
      </c>
      <c r="D5">
        <v>2.69</v>
      </c>
      <c r="E5">
        <v>795</v>
      </c>
      <c r="F5">
        <v>8.6999999999999993</v>
      </c>
      <c r="H5">
        <v>3</v>
      </c>
      <c r="I5">
        <f t="shared" si="2"/>
        <v>9</v>
      </c>
      <c r="J5">
        <f t="shared" si="3"/>
        <v>11.94</v>
      </c>
      <c r="K5">
        <f t="shared" si="4"/>
        <v>12.03</v>
      </c>
      <c r="L5">
        <f t="shared" si="5"/>
        <v>8.07</v>
      </c>
      <c r="M5">
        <f t="shared" si="6"/>
        <v>2385</v>
      </c>
      <c r="N5">
        <f t="shared" si="7"/>
        <v>26.099999999999998</v>
      </c>
      <c r="P5">
        <f t="shared" si="8"/>
        <v>4.101</v>
      </c>
      <c r="Q5">
        <f t="shared" si="9"/>
        <v>3.9990000000000001</v>
      </c>
      <c r="R5">
        <f t="shared" si="10"/>
        <v>2.6739999999999999</v>
      </c>
      <c r="S5">
        <f t="shared" si="11"/>
        <v>743.97</v>
      </c>
      <c r="T5">
        <f t="shared" si="12"/>
        <v>8.1940000000000008</v>
      </c>
      <c r="V5">
        <f t="shared" si="0"/>
        <v>-0.121</v>
      </c>
      <c r="W5">
        <f t="shared" si="1"/>
        <v>1.0999999999999677E-2</v>
      </c>
      <c r="X5">
        <f t="shared" si="1"/>
        <v>1.6000000000000014E-2</v>
      </c>
      <c r="Y5">
        <f t="shared" si="1"/>
        <v>51.029999999999973</v>
      </c>
      <c r="Z5">
        <f t="shared" si="1"/>
        <v>0.50599999999999845</v>
      </c>
      <c r="AB5">
        <f t="shared" si="13"/>
        <v>-0.8242105263157895</v>
      </c>
      <c r="AC5">
        <f t="shared" si="14"/>
        <v>-0.5826315789473675</v>
      </c>
      <c r="AD5">
        <f t="shared" si="15"/>
        <v>-0.16736842105263205</v>
      </c>
      <c r="AE5">
        <f t="shared" si="16"/>
        <v>115.73684210526312</v>
      </c>
      <c r="AF5">
        <f t="shared" si="17"/>
        <v>0.1578947368421062</v>
      </c>
    </row>
    <row r="6" spans="1:32" x14ac:dyDescent="0.25">
      <c r="A6">
        <v>2003</v>
      </c>
      <c r="B6">
        <v>4.55</v>
      </c>
      <c r="C6">
        <v>4.5</v>
      </c>
      <c r="D6">
        <v>1.82</v>
      </c>
      <c r="E6" s="1">
        <v>551</v>
      </c>
      <c r="F6" s="1">
        <v>8.1999999999999993</v>
      </c>
      <c r="H6">
        <v>4</v>
      </c>
      <c r="I6">
        <f t="shared" si="2"/>
        <v>16</v>
      </c>
      <c r="J6">
        <f t="shared" si="3"/>
        <v>18.2</v>
      </c>
      <c r="K6">
        <f t="shared" si="4"/>
        <v>18</v>
      </c>
      <c r="L6">
        <f t="shared" si="5"/>
        <v>7.28</v>
      </c>
      <c r="M6">
        <f t="shared" si="6"/>
        <v>2204</v>
      </c>
      <c r="N6">
        <f t="shared" si="7"/>
        <v>32.799999999999997</v>
      </c>
      <c r="P6">
        <f t="shared" si="8"/>
        <v>4.2010000000000005</v>
      </c>
      <c r="Q6">
        <f t="shared" si="9"/>
        <v>4.0840000000000005</v>
      </c>
      <c r="R6">
        <f t="shared" si="10"/>
        <v>2.7010000000000001</v>
      </c>
      <c r="S6">
        <f t="shared" si="11"/>
        <v>734.726</v>
      </c>
      <c r="T6">
        <f t="shared" si="12"/>
        <v>8.2430000000000003</v>
      </c>
      <c r="V6">
        <f t="shared" si="0"/>
        <v>0.34899999999999931</v>
      </c>
      <c r="W6">
        <f t="shared" si="1"/>
        <v>0.41599999999999948</v>
      </c>
      <c r="X6">
        <f t="shared" si="1"/>
        <v>-0.88100000000000001</v>
      </c>
      <c r="Y6">
        <f t="shared" si="1"/>
        <v>-183.726</v>
      </c>
      <c r="Z6">
        <f t="shared" si="1"/>
        <v>-4.3000000000001037E-2</v>
      </c>
      <c r="AB6">
        <f t="shared" si="13"/>
        <v>-0.25421052631578966</v>
      </c>
      <c r="AC6">
        <f t="shared" si="14"/>
        <v>-9.2631578947367288E-2</v>
      </c>
      <c r="AD6">
        <f t="shared" si="15"/>
        <v>-1.0373684210526319</v>
      </c>
      <c r="AE6">
        <f t="shared" si="16"/>
        <v>-128.26315789473688</v>
      </c>
      <c r="AF6">
        <f t="shared" si="17"/>
        <v>-0.3421052631578938</v>
      </c>
    </row>
    <row r="7" spans="1:32" x14ac:dyDescent="0.25">
      <c r="A7">
        <v>2004</v>
      </c>
      <c r="B7">
        <v>4.6900000000000004</v>
      </c>
      <c r="C7">
        <v>4.63</v>
      </c>
      <c r="D7">
        <v>2.96</v>
      </c>
      <c r="E7" s="1">
        <v>641</v>
      </c>
      <c r="F7" s="1">
        <v>7.8</v>
      </c>
      <c r="H7">
        <v>5</v>
      </c>
      <c r="I7">
        <f t="shared" si="2"/>
        <v>25</v>
      </c>
      <c r="J7">
        <f t="shared" si="3"/>
        <v>23.450000000000003</v>
      </c>
      <c r="K7">
        <f t="shared" si="4"/>
        <v>23.15</v>
      </c>
      <c r="L7">
        <f t="shared" si="5"/>
        <v>14.8</v>
      </c>
      <c r="M7">
        <f t="shared" si="6"/>
        <v>3205</v>
      </c>
      <c r="N7">
        <f t="shared" si="7"/>
        <v>39</v>
      </c>
      <c r="P7">
        <f t="shared" si="8"/>
        <v>4.3010000000000002</v>
      </c>
      <c r="Q7">
        <f t="shared" si="9"/>
        <v>4.1690000000000005</v>
      </c>
      <c r="R7">
        <f t="shared" si="10"/>
        <v>2.7279999999999998</v>
      </c>
      <c r="S7">
        <f t="shared" si="11"/>
        <v>725.48199999999997</v>
      </c>
      <c r="T7">
        <f t="shared" si="12"/>
        <v>8.2919999999999998</v>
      </c>
      <c r="V7">
        <f t="shared" si="0"/>
        <v>0.38900000000000023</v>
      </c>
      <c r="W7">
        <f t="shared" si="1"/>
        <v>0.46099999999999941</v>
      </c>
      <c r="X7">
        <f t="shared" si="1"/>
        <v>0.23200000000000021</v>
      </c>
      <c r="Y7">
        <f t="shared" si="1"/>
        <v>-84.481999999999971</v>
      </c>
      <c r="Z7">
        <f t="shared" si="1"/>
        <v>-0.49199999999999999</v>
      </c>
      <c r="AB7">
        <f t="shared" si="13"/>
        <v>-0.1142105263157891</v>
      </c>
      <c r="AC7">
        <f t="shared" si="14"/>
        <v>3.7368421052632605E-2</v>
      </c>
      <c r="AD7">
        <f t="shared" si="15"/>
        <v>0.10263157894736796</v>
      </c>
      <c r="AE7">
        <f t="shared" si="16"/>
        <v>-38.263157894736878</v>
      </c>
      <c r="AF7">
        <f t="shared" si="17"/>
        <v>-0.74210526315789327</v>
      </c>
    </row>
    <row r="8" spans="1:32" x14ac:dyDescent="0.25">
      <c r="A8">
        <v>2005</v>
      </c>
      <c r="B8">
        <v>4.8600000000000003</v>
      </c>
      <c r="C8">
        <v>4.72</v>
      </c>
      <c r="D8">
        <v>2.75</v>
      </c>
      <c r="E8" s="1">
        <v>732</v>
      </c>
      <c r="F8" s="1">
        <v>7.7</v>
      </c>
      <c r="H8">
        <v>6</v>
      </c>
      <c r="I8">
        <f t="shared" si="2"/>
        <v>36</v>
      </c>
      <c r="J8">
        <f t="shared" si="3"/>
        <v>29.160000000000004</v>
      </c>
      <c r="K8">
        <f t="shared" si="4"/>
        <v>28.32</v>
      </c>
      <c r="L8">
        <f t="shared" si="5"/>
        <v>16.5</v>
      </c>
      <c r="M8">
        <f t="shared" si="6"/>
        <v>4392</v>
      </c>
      <c r="N8">
        <f t="shared" si="7"/>
        <v>46.2</v>
      </c>
      <c r="P8">
        <f t="shared" si="8"/>
        <v>4.4009999999999998</v>
      </c>
      <c r="Q8">
        <f t="shared" si="9"/>
        <v>4.2540000000000004</v>
      </c>
      <c r="R8">
        <f t="shared" si="10"/>
        <v>2.7549999999999999</v>
      </c>
      <c r="S8">
        <f t="shared" si="11"/>
        <v>716.23800000000006</v>
      </c>
      <c r="T8">
        <f t="shared" si="12"/>
        <v>8.3410000000000011</v>
      </c>
      <c r="V8">
        <f t="shared" si="0"/>
        <v>0.45900000000000052</v>
      </c>
      <c r="W8">
        <f t="shared" si="1"/>
        <v>0.4659999999999993</v>
      </c>
      <c r="X8">
        <f t="shared" si="1"/>
        <v>-4.9999999999998934E-3</v>
      </c>
      <c r="Y8">
        <f t="shared" si="1"/>
        <v>15.761999999999944</v>
      </c>
      <c r="Z8">
        <f t="shared" si="1"/>
        <v>-0.6410000000000009</v>
      </c>
      <c r="AB8">
        <f t="shared" si="13"/>
        <v>5.5789473684210833E-2</v>
      </c>
      <c r="AC8">
        <f t="shared" si="14"/>
        <v>0.12736842105263246</v>
      </c>
      <c r="AD8">
        <f t="shared" si="15"/>
        <v>-0.107368421052632</v>
      </c>
      <c r="AE8">
        <f t="shared" si="16"/>
        <v>52.736842105263122</v>
      </c>
      <c r="AF8">
        <f t="shared" si="17"/>
        <v>-0.84210526315789291</v>
      </c>
    </row>
    <row r="9" spans="1:32" x14ac:dyDescent="0.25">
      <c r="A9">
        <v>2006</v>
      </c>
      <c r="B9">
        <v>4.62</v>
      </c>
      <c r="C9">
        <v>4.0999999999999996</v>
      </c>
      <c r="D9">
        <v>3.05</v>
      </c>
      <c r="E9" s="1">
        <v>748</v>
      </c>
      <c r="F9" s="1">
        <v>8.1999999999999993</v>
      </c>
      <c r="H9">
        <v>7</v>
      </c>
      <c r="I9">
        <f t="shared" si="2"/>
        <v>49</v>
      </c>
      <c r="J9">
        <f t="shared" si="3"/>
        <v>32.340000000000003</v>
      </c>
      <c r="K9">
        <f t="shared" si="4"/>
        <v>28.699999999999996</v>
      </c>
      <c r="L9">
        <f t="shared" si="5"/>
        <v>21.349999999999998</v>
      </c>
      <c r="M9">
        <f t="shared" si="6"/>
        <v>5236</v>
      </c>
      <c r="N9">
        <f t="shared" si="7"/>
        <v>57.399999999999991</v>
      </c>
      <c r="P9">
        <f t="shared" si="8"/>
        <v>4.5010000000000003</v>
      </c>
      <c r="Q9">
        <f t="shared" si="9"/>
        <v>4.3390000000000004</v>
      </c>
      <c r="R9">
        <f t="shared" si="10"/>
        <v>2.782</v>
      </c>
      <c r="S9">
        <f t="shared" si="11"/>
        <v>706.99400000000003</v>
      </c>
      <c r="T9">
        <f t="shared" si="12"/>
        <v>8.39</v>
      </c>
      <c r="V9">
        <f t="shared" si="0"/>
        <v>0.11899999999999977</v>
      </c>
      <c r="W9">
        <f t="shared" si="1"/>
        <v>-0.23900000000000077</v>
      </c>
      <c r="X9">
        <f t="shared" si="1"/>
        <v>0.26799999999999979</v>
      </c>
      <c r="Y9">
        <f t="shared" si="1"/>
        <v>41.005999999999972</v>
      </c>
      <c r="Z9">
        <f t="shared" si="1"/>
        <v>-0.19000000000000128</v>
      </c>
      <c r="AB9">
        <f t="shared" si="13"/>
        <v>-0.18421052631578938</v>
      </c>
      <c r="AC9">
        <f t="shared" si="14"/>
        <v>-0.49263157894736764</v>
      </c>
      <c r="AD9">
        <f t="shared" si="15"/>
        <v>0.19263157894736782</v>
      </c>
      <c r="AE9">
        <f t="shared" si="16"/>
        <v>68.736842105263122</v>
      </c>
      <c r="AF9">
        <f t="shared" si="17"/>
        <v>-0.3421052631578938</v>
      </c>
    </row>
    <row r="10" spans="1:32" x14ac:dyDescent="0.25">
      <c r="A10">
        <v>2007</v>
      </c>
      <c r="B10">
        <v>4.28</v>
      </c>
      <c r="C10">
        <v>4.55</v>
      </c>
      <c r="D10">
        <v>2.59</v>
      </c>
      <c r="E10" s="1">
        <v>731</v>
      </c>
      <c r="F10" s="1">
        <v>9.1</v>
      </c>
      <c r="H10">
        <v>8</v>
      </c>
      <c r="I10">
        <f t="shared" si="2"/>
        <v>64</v>
      </c>
      <c r="J10">
        <f t="shared" si="3"/>
        <v>34.24</v>
      </c>
      <c r="K10">
        <f t="shared" si="4"/>
        <v>36.4</v>
      </c>
      <c r="L10">
        <f t="shared" si="5"/>
        <v>20.72</v>
      </c>
      <c r="M10">
        <f t="shared" si="6"/>
        <v>5848</v>
      </c>
      <c r="N10">
        <f t="shared" si="7"/>
        <v>72.8</v>
      </c>
      <c r="P10">
        <f t="shared" si="8"/>
        <v>4.601</v>
      </c>
      <c r="Q10">
        <f t="shared" si="9"/>
        <v>4.4240000000000004</v>
      </c>
      <c r="R10">
        <f t="shared" si="10"/>
        <v>2.8090000000000002</v>
      </c>
      <c r="S10">
        <f t="shared" si="11"/>
        <v>697.75</v>
      </c>
      <c r="T10">
        <f t="shared" si="12"/>
        <v>8.4390000000000001</v>
      </c>
      <c r="V10">
        <f t="shared" si="0"/>
        <v>-0.32099999999999973</v>
      </c>
      <c r="W10">
        <f t="shared" si="1"/>
        <v>0.12599999999999945</v>
      </c>
      <c r="X10">
        <f t="shared" si="1"/>
        <v>-0.21900000000000031</v>
      </c>
      <c r="Y10">
        <f t="shared" si="1"/>
        <v>33.25</v>
      </c>
      <c r="Z10">
        <f t="shared" si="1"/>
        <v>0.66099999999999959</v>
      </c>
      <c r="AB10">
        <f t="shared" si="13"/>
        <v>-0.52421052631578924</v>
      </c>
      <c r="AC10">
        <f t="shared" si="14"/>
        <v>-4.2631578947367466E-2</v>
      </c>
      <c r="AD10">
        <f t="shared" si="15"/>
        <v>-0.26736842105263214</v>
      </c>
      <c r="AE10">
        <f t="shared" si="16"/>
        <v>51.736842105263122</v>
      </c>
      <c r="AF10">
        <f t="shared" si="17"/>
        <v>0.55789473684210655</v>
      </c>
    </row>
    <row r="11" spans="1:32" x14ac:dyDescent="0.25">
      <c r="A11">
        <v>2008</v>
      </c>
      <c r="B11">
        <v>4.6500000000000004</v>
      </c>
      <c r="C11">
        <v>4.3</v>
      </c>
      <c r="D11">
        <v>2.67</v>
      </c>
      <c r="E11" s="1">
        <v>612</v>
      </c>
      <c r="F11" s="1">
        <v>8.9</v>
      </c>
      <c r="H11">
        <v>9</v>
      </c>
      <c r="I11">
        <f t="shared" si="2"/>
        <v>81</v>
      </c>
      <c r="J11">
        <f t="shared" si="3"/>
        <v>41.85</v>
      </c>
      <c r="K11">
        <f t="shared" si="4"/>
        <v>38.699999999999996</v>
      </c>
      <c r="L11">
        <f t="shared" si="5"/>
        <v>24.03</v>
      </c>
      <c r="M11">
        <f t="shared" si="6"/>
        <v>5508</v>
      </c>
      <c r="N11">
        <f t="shared" si="7"/>
        <v>80.100000000000009</v>
      </c>
      <c r="P11">
        <f t="shared" si="8"/>
        <v>4.7010000000000005</v>
      </c>
      <c r="Q11">
        <f t="shared" si="9"/>
        <v>4.5090000000000003</v>
      </c>
      <c r="R11">
        <f t="shared" si="10"/>
        <v>2.8359999999999999</v>
      </c>
      <c r="S11">
        <f t="shared" si="11"/>
        <v>688.50599999999997</v>
      </c>
      <c r="T11">
        <f t="shared" si="12"/>
        <v>8.4880000000000013</v>
      </c>
      <c r="V11">
        <f t="shared" si="0"/>
        <v>-5.1000000000000156E-2</v>
      </c>
      <c r="W11">
        <f t="shared" si="1"/>
        <v>-0.20900000000000052</v>
      </c>
      <c r="X11">
        <f t="shared" si="1"/>
        <v>-0.16599999999999993</v>
      </c>
      <c r="Y11">
        <f t="shared" si="1"/>
        <v>-76.505999999999972</v>
      </c>
      <c r="Z11">
        <f t="shared" si="1"/>
        <v>0.41199999999999903</v>
      </c>
      <c r="AB11">
        <f t="shared" si="13"/>
        <v>-0.15421052631578913</v>
      </c>
      <c r="AC11">
        <f t="shared" si="14"/>
        <v>-0.29263157894736747</v>
      </c>
      <c r="AD11">
        <f t="shared" si="15"/>
        <v>-0.18736842105263207</v>
      </c>
      <c r="AE11">
        <f t="shared" si="16"/>
        <v>-67.263157894736878</v>
      </c>
      <c r="AF11">
        <f t="shared" si="17"/>
        <v>0.35789473684210726</v>
      </c>
    </row>
    <row r="12" spans="1:32" x14ac:dyDescent="0.25">
      <c r="A12">
        <v>2009</v>
      </c>
      <c r="B12">
        <v>4.72</v>
      </c>
      <c r="C12">
        <v>4.66</v>
      </c>
      <c r="D12">
        <v>2.9</v>
      </c>
      <c r="E12" s="1">
        <v>731</v>
      </c>
      <c r="F12" s="1">
        <v>8.4</v>
      </c>
      <c r="H12">
        <v>10</v>
      </c>
      <c r="I12">
        <f t="shared" si="2"/>
        <v>100</v>
      </c>
      <c r="J12">
        <f t="shared" si="3"/>
        <v>47.199999999999996</v>
      </c>
      <c r="K12">
        <f t="shared" si="4"/>
        <v>46.6</v>
      </c>
      <c r="L12">
        <f t="shared" si="5"/>
        <v>29</v>
      </c>
      <c r="M12">
        <f t="shared" si="6"/>
        <v>7310</v>
      </c>
      <c r="N12">
        <f t="shared" si="7"/>
        <v>84</v>
      </c>
      <c r="P12">
        <f t="shared" si="8"/>
        <v>4.8010000000000002</v>
      </c>
      <c r="Q12">
        <f t="shared" si="9"/>
        <v>4.5940000000000003</v>
      </c>
      <c r="R12">
        <f t="shared" si="10"/>
        <v>2.863</v>
      </c>
      <c r="S12">
        <f t="shared" si="11"/>
        <v>679.26199999999994</v>
      </c>
      <c r="T12">
        <f t="shared" si="12"/>
        <v>8.5370000000000008</v>
      </c>
      <c r="V12">
        <f t="shared" si="0"/>
        <v>-8.1000000000000405E-2</v>
      </c>
      <c r="W12">
        <f t="shared" si="1"/>
        <v>6.5999999999999837E-2</v>
      </c>
      <c r="X12">
        <f t="shared" si="1"/>
        <v>3.6999999999999922E-2</v>
      </c>
      <c r="Y12">
        <f t="shared" si="1"/>
        <v>51.738000000000056</v>
      </c>
      <c r="Z12">
        <f t="shared" si="1"/>
        <v>-0.13700000000000045</v>
      </c>
      <c r="AB12">
        <f t="shared" si="13"/>
        <v>-8.4210526315789735E-2</v>
      </c>
      <c r="AC12">
        <f t="shared" si="14"/>
        <v>6.7368421052632854E-2</v>
      </c>
      <c r="AD12">
        <f t="shared" si="15"/>
        <v>4.263157894736791E-2</v>
      </c>
      <c r="AE12">
        <f t="shared" si="16"/>
        <v>51.736842105263122</v>
      </c>
      <c r="AF12">
        <f t="shared" si="17"/>
        <v>-0.14210526315789274</v>
      </c>
    </row>
    <row r="13" spans="1:32" x14ac:dyDescent="0.25">
      <c r="A13">
        <v>2010</v>
      </c>
      <c r="B13">
        <v>4.8899999999999997</v>
      </c>
      <c r="C13">
        <v>4.5</v>
      </c>
      <c r="D13">
        <v>3.2</v>
      </c>
      <c r="E13" s="1">
        <v>866</v>
      </c>
      <c r="F13" s="1">
        <v>7.3</v>
      </c>
      <c r="H13">
        <v>11</v>
      </c>
      <c r="I13">
        <f t="shared" si="2"/>
        <v>121</v>
      </c>
      <c r="J13">
        <f t="shared" si="3"/>
        <v>53.79</v>
      </c>
      <c r="K13">
        <f t="shared" si="4"/>
        <v>49.5</v>
      </c>
      <c r="L13">
        <f t="shared" si="5"/>
        <v>35.200000000000003</v>
      </c>
      <c r="M13">
        <f t="shared" si="6"/>
        <v>9526</v>
      </c>
      <c r="N13">
        <f t="shared" si="7"/>
        <v>80.3</v>
      </c>
      <c r="P13">
        <f t="shared" si="8"/>
        <v>4.9009999999999998</v>
      </c>
      <c r="Q13">
        <f t="shared" si="9"/>
        <v>4.6790000000000003</v>
      </c>
      <c r="R13">
        <f t="shared" si="10"/>
        <v>2.89</v>
      </c>
      <c r="S13">
        <f t="shared" si="11"/>
        <v>670.01800000000003</v>
      </c>
      <c r="T13">
        <f t="shared" si="12"/>
        <v>8.5860000000000003</v>
      </c>
      <c r="V13">
        <f t="shared" si="0"/>
        <v>-1.1000000000000121E-2</v>
      </c>
      <c r="W13">
        <f t="shared" si="1"/>
        <v>-0.17900000000000027</v>
      </c>
      <c r="X13">
        <f t="shared" si="1"/>
        <v>0.31000000000000005</v>
      </c>
      <c r="Y13">
        <f t="shared" si="1"/>
        <v>195.98199999999997</v>
      </c>
      <c r="Z13">
        <f t="shared" si="1"/>
        <v>-1.2860000000000005</v>
      </c>
      <c r="AB13">
        <f t="shared" si="13"/>
        <v>8.5789473684210193E-2</v>
      </c>
      <c r="AC13">
        <f t="shared" si="14"/>
        <v>-9.2631578947367288E-2</v>
      </c>
      <c r="AD13">
        <f t="shared" si="15"/>
        <v>0.34263157894736818</v>
      </c>
      <c r="AE13">
        <f t="shared" si="16"/>
        <v>186.73684210526312</v>
      </c>
      <c r="AF13">
        <f t="shared" si="17"/>
        <v>-1.2421052631578933</v>
      </c>
    </row>
    <row r="14" spans="1:32" x14ac:dyDescent="0.25">
      <c r="A14">
        <v>2011</v>
      </c>
      <c r="B14">
        <v>5.12</v>
      </c>
      <c r="C14">
        <v>4.9800000000000004</v>
      </c>
      <c r="D14">
        <v>2.8</v>
      </c>
      <c r="E14" s="1">
        <v>610</v>
      </c>
      <c r="F14" s="1">
        <v>8.6</v>
      </c>
      <c r="H14">
        <v>12</v>
      </c>
      <c r="I14">
        <f t="shared" si="2"/>
        <v>144</v>
      </c>
      <c r="J14">
        <f t="shared" si="3"/>
        <v>61.44</v>
      </c>
      <c r="K14">
        <f t="shared" si="4"/>
        <v>59.760000000000005</v>
      </c>
      <c r="L14">
        <f t="shared" si="5"/>
        <v>33.599999999999994</v>
      </c>
      <c r="M14">
        <f t="shared" si="6"/>
        <v>7320</v>
      </c>
      <c r="N14">
        <f t="shared" si="7"/>
        <v>103.19999999999999</v>
      </c>
      <c r="P14">
        <f t="shared" si="8"/>
        <v>5.0010000000000003</v>
      </c>
      <c r="Q14">
        <f t="shared" si="9"/>
        <v>4.7640000000000002</v>
      </c>
      <c r="R14">
        <f t="shared" si="10"/>
        <v>2.9169999999999998</v>
      </c>
      <c r="S14">
        <f t="shared" si="11"/>
        <v>660.774</v>
      </c>
      <c r="T14">
        <f t="shared" si="12"/>
        <v>8.6350000000000016</v>
      </c>
      <c r="V14">
        <f t="shared" si="0"/>
        <v>0.11899999999999977</v>
      </c>
      <c r="W14">
        <f t="shared" si="1"/>
        <v>0.21600000000000019</v>
      </c>
      <c r="X14">
        <f t="shared" si="1"/>
        <v>-0.11699999999999999</v>
      </c>
      <c r="Y14">
        <f t="shared" si="1"/>
        <v>-50.774000000000001</v>
      </c>
      <c r="Z14">
        <f t="shared" si="1"/>
        <v>-3.5000000000001918E-2</v>
      </c>
      <c r="AB14">
        <f t="shared" si="13"/>
        <v>0.31578947368421062</v>
      </c>
      <c r="AC14">
        <f t="shared" si="14"/>
        <v>0.38736842105263314</v>
      </c>
      <c r="AD14">
        <f t="shared" si="15"/>
        <v>-5.7368421052632179E-2</v>
      </c>
      <c r="AE14">
        <f t="shared" si="16"/>
        <v>-69.263157894736878</v>
      </c>
      <c r="AF14">
        <f t="shared" si="17"/>
        <v>5.7894736842106553E-2</v>
      </c>
    </row>
    <row r="15" spans="1:32" x14ac:dyDescent="0.25">
      <c r="A15">
        <v>2012</v>
      </c>
      <c r="B15">
        <v>4.9400000000000004</v>
      </c>
      <c r="C15">
        <v>4.8899999999999997</v>
      </c>
      <c r="D15">
        <v>2.77</v>
      </c>
      <c r="E15" s="1">
        <v>677</v>
      </c>
      <c r="F15" s="1">
        <v>8.3000000000000007</v>
      </c>
      <c r="H15">
        <v>13</v>
      </c>
      <c r="I15">
        <f t="shared" si="2"/>
        <v>169</v>
      </c>
      <c r="J15">
        <f t="shared" si="3"/>
        <v>64.22</v>
      </c>
      <c r="K15">
        <f t="shared" si="4"/>
        <v>63.569999999999993</v>
      </c>
      <c r="L15">
        <f t="shared" si="5"/>
        <v>36.01</v>
      </c>
      <c r="M15">
        <f t="shared" si="6"/>
        <v>8801</v>
      </c>
      <c r="N15">
        <f t="shared" si="7"/>
        <v>107.9</v>
      </c>
      <c r="P15">
        <f t="shared" si="8"/>
        <v>5.101</v>
      </c>
      <c r="Q15">
        <f t="shared" si="9"/>
        <v>4.8490000000000002</v>
      </c>
      <c r="R15">
        <f t="shared" si="10"/>
        <v>2.944</v>
      </c>
      <c r="S15">
        <f t="shared" si="11"/>
        <v>651.53</v>
      </c>
      <c r="T15">
        <f t="shared" si="12"/>
        <v>8.6840000000000011</v>
      </c>
      <c r="V15">
        <f t="shared" si="0"/>
        <v>-0.16099999999999959</v>
      </c>
      <c r="W15">
        <f t="shared" si="1"/>
        <v>4.0999999999999481E-2</v>
      </c>
      <c r="X15">
        <f t="shared" si="1"/>
        <v>-0.17399999999999993</v>
      </c>
      <c r="Y15">
        <f t="shared" si="1"/>
        <v>25.470000000000027</v>
      </c>
      <c r="Z15">
        <f t="shared" si="1"/>
        <v>-0.38400000000000034</v>
      </c>
      <c r="AB15">
        <f t="shared" si="13"/>
        <v>0.1357894736842109</v>
      </c>
      <c r="AC15">
        <f t="shared" si="14"/>
        <v>0.29736842105263239</v>
      </c>
      <c r="AD15">
        <f t="shared" si="15"/>
        <v>-8.7368421052631984E-2</v>
      </c>
      <c r="AE15">
        <f t="shared" si="16"/>
        <v>-2.263157894736878</v>
      </c>
      <c r="AF15">
        <f t="shared" si="17"/>
        <v>-0.24210526315789238</v>
      </c>
    </row>
    <row r="16" spans="1:32" x14ac:dyDescent="0.25">
      <c r="A16">
        <v>2013</v>
      </c>
      <c r="B16">
        <v>4.88</v>
      </c>
      <c r="C16">
        <v>4.6399999999999997</v>
      </c>
      <c r="D16">
        <v>2.92</v>
      </c>
      <c r="E16" s="1">
        <v>690</v>
      </c>
      <c r="F16" s="1">
        <v>8.1</v>
      </c>
      <c r="H16">
        <v>14</v>
      </c>
      <c r="I16">
        <f t="shared" si="2"/>
        <v>196</v>
      </c>
      <c r="J16">
        <f t="shared" si="3"/>
        <v>68.319999999999993</v>
      </c>
      <c r="K16">
        <f t="shared" si="4"/>
        <v>64.959999999999994</v>
      </c>
      <c r="L16">
        <f t="shared" si="5"/>
        <v>40.879999999999995</v>
      </c>
      <c r="M16">
        <f t="shared" si="6"/>
        <v>9660</v>
      </c>
      <c r="N16">
        <f t="shared" si="7"/>
        <v>113.39999999999999</v>
      </c>
      <c r="P16">
        <f t="shared" si="8"/>
        <v>5.2010000000000005</v>
      </c>
      <c r="Q16">
        <f t="shared" si="9"/>
        <v>4.9340000000000002</v>
      </c>
      <c r="R16">
        <f t="shared" si="10"/>
        <v>2.9710000000000001</v>
      </c>
      <c r="S16">
        <f t="shared" si="11"/>
        <v>642.28600000000006</v>
      </c>
      <c r="T16">
        <f t="shared" si="12"/>
        <v>8.7330000000000005</v>
      </c>
      <c r="V16">
        <f t="shared" si="0"/>
        <v>-0.32100000000000062</v>
      </c>
      <c r="W16">
        <f t="shared" si="1"/>
        <v>-0.29400000000000048</v>
      </c>
      <c r="X16">
        <f t="shared" si="1"/>
        <v>-5.1000000000000156E-2</v>
      </c>
      <c r="Y16">
        <f t="shared" si="1"/>
        <v>47.713999999999942</v>
      </c>
      <c r="Z16">
        <f t="shared" si="1"/>
        <v>-0.6330000000000009</v>
      </c>
      <c r="AB16">
        <f t="shared" si="13"/>
        <v>7.5789473684210407E-2</v>
      </c>
      <c r="AC16">
        <f t="shared" si="14"/>
        <v>4.7368421052632392E-2</v>
      </c>
      <c r="AD16">
        <f t="shared" si="15"/>
        <v>6.2631578947367927E-2</v>
      </c>
      <c r="AE16">
        <f t="shared" si="16"/>
        <v>10.736842105263122</v>
      </c>
      <c r="AF16">
        <f t="shared" si="17"/>
        <v>-0.44210526315789345</v>
      </c>
    </row>
    <row r="17" spans="1:32" x14ac:dyDescent="0.25">
      <c r="A17">
        <v>2014</v>
      </c>
      <c r="B17">
        <v>5.38</v>
      </c>
      <c r="C17">
        <v>4.8899999999999997</v>
      </c>
      <c r="D17">
        <v>3.46</v>
      </c>
      <c r="E17" s="1">
        <v>668</v>
      </c>
      <c r="F17" s="1">
        <v>9.5</v>
      </c>
      <c r="H17">
        <v>15</v>
      </c>
      <c r="I17">
        <f t="shared" si="2"/>
        <v>225</v>
      </c>
      <c r="J17">
        <f t="shared" si="3"/>
        <v>80.7</v>
      </c>
      <c r="K17">
        <f t="shared" si="4"/>
        <v>73.349999999999994</v>
      </c>
      <c r="L17">
        <f t="shared" si="5"/>
        <v>51.9</v>
      </c>
      <c r="M17">
        <f t="shared" si="6"/>
        <v>10020</v>
      </c>
      <c r="N17">
        <f t="shared" si="7"/>
        <v>142.5</v>
      </c>
      <c r="P17">
        <f t="shared" si="8"/>
        <v>5.3010000000000002</v>
      </c>
      <c r="Q17">
        <f t="shared" si="9"/>
        <v>5.0190000000000001</v>
      </c>
      <c r="R17">
        <f t="shared" si="10"/>
        <v>2.9979999999999998</v>
      </c>
      <c r="S17">
        <f t="shared" si="11"/>
        <v>633.04200000000003</v>
      </c>
      <c r="T17">
        <f t="shared" si="12"/>
        <v>8.782</v>
      </c>
      <c r="V17">
        <f t="shared" si="0"/>
        <v>7.8999999999999737E-2</v>
      </c>
      <c r="W17">
        <f t="shared" si="1"/>
        <v>-0.12900000000000045</v>
      </c>
      <c r="X17">
        <f t="shared" si="1"/>
        <v>0.46200000000000019</v>
      </c>
      <c r="Y17">
        <f t="shared" si="1"/>
        <v>34.95799999999997</v>
      </c>
      <c r="Z17">
        <f t="shared" si="1"/>
        <v>0.71799999999999997</v>
      </c>
      <c r="AB17">
        <f t="shared" si="13"/>
        <v>0.57578947368421041</v>
      </c>
      <c r="AC17">
        <f t="shared" si="14"/>
        <v>0.29736842105263239</v>
      </c>
      <c r="AD17">
        <f t="shared" si="15"/>
        <v>0.60263157894736796</v>
      </c>
      <c r="AE17">
        <f t="shared" si="16"/>
        <v>-11.263157894736878</v>
      </c>
      <c r="AF17">
        <f t="shared" si="17"/>
        <v>0.95789473684210691</v>
      </c>
    </row>
    <row r="18" spans="1:32" x14ac:dyDescent="0.25">
      <c r="A18">
        <v>2015</v>
      </c>
      <c r="B18">
        <v>5.25</v>
      </c>
      <c r="C18">
        <v>4.24</v>
      </c>
      <c r="D18">
        <v>2.89</v>
      </c>
      <c r="E18" s="1">
        <v>536</v>
      </c>
      <c r="F18" s="1">
        <v>9.5</v>
      </c>
      <c r="H18">
        <v>16</v>
      </c>
      <c r="I18">
        <f t="shared" si="2"/>
        <v>256</v>
      </c>
      <c r="J18">
        <f t="shared" si="3"/>
        <v>84</v>
      </c>
      <c r="K18">
        <f t="shared" si="4"/>
        <v>67.84</v>
      </c>
      <c r="L18">
        <f t="shared" si="5"/>
        <v>46.24</v>
      </c>
      <c r="M18">
        <f t="shared" si="6"/>
        <v>8576</v>
      </c>
      <c r="N18">
        <f t="shared" si="7"/>
        <v>152</v>
      </c>
      <c r="P18">
        <f t="shared" si="8"/>
        <v>5.4009999999999998</v>
      </c>
      <c r="Q18">
        <f t="shared" si="9"/>
        <v>5.1040000000000001</v>
      </c>
      <c r="R18">
        <f t="shared" si="10"/>
        <v>3.0249999999999999</v>
      </c>
      <c r="S18">
        <f t="shared" si="11"/>
        <v>623.798</v>
      </c>
      <c r="T18">
        <f t="shared" si="12"/>
        <v>8.8310000000000013</v>
      </c>
      <c r="V18">
        <f t="shared" si="0"/>
        <v>-0.1509999999999998</v>
      </c>
      <c r="W18">
        <f t="shared" si="1"/>
        <v>-0.86399999999999988</v>
      </c>
      <c r="X18">
        <f t="shared" si="1"/>
        <v>-0.13499999999999979</v>
      </c>
      <c r="Y18">
        <f t="shared" si="1"/>
        <v>-87.798000000000002</v>
      </c>
      <c r="Z18">
        <f t="shared" si="1"/>
        <v>0.66899999999999871</v>
      </c>
      <c r="AB18">
        <f t="shared" si="13"/>
        <v>0.44578947368421051</v>
      </c>
      <c r="AC18">
        <f t="shared" si="14"/>
        <v>-0.35263157894736707</v>
      </c>
      <c r="AD18">
        <f t="shared" si="15"/>
        <v>3.2631578947368123E-2</v>
      </c>
      <c r="AE18">
        <f t="shared" si="16"/>
        <v>-143.26315789473688</v>
      </c>
      <c r="AF18">
        <f t="shared" si="17"/>
        <v>0.95789473684210691</v>
      </c>
    </row>
    <row r="19" spans="1:32" x14ac:dyDescent="0.25">
      <c r="A19">
        <v>2016</v>
      </c>
      <c r="B19">
        <v>5.62</v>
      </c>
      <c r="C19">
        <v>5.21</v>
      </c>
      <c r="D19">
        <v>2.9</v>
      </c>
      <c r="E19" s="1">
        <v>568</v>
      </c>
      <c r="F19" s="1">
        <v>8.6999999999999993</v>
      </c>
      <c r="H19">
        <v>17</v>
      </c>
      <c r="I19">
        <f t="shared" si="2"/>
        <v>289</v>
      </c>
      <c r="J19">
        <f t="shared" si="3"/>
        <v>95.54</v>
      </c>
      <c r="K19">
        <f t="shared" si="4"/>
        <v>88.57</v>
      </c>
      <c r="L19">
        <f t="shared" si="5"/>
        <v>49.3</v>
      </c>
      <c r="M19">
        <f t="shared" si="6"/>
        <v>9656</v>
      </c>
      <c r="N19">
        <f t="shared" si="7"/>
        <v>147.89999999999998</v>
      </c>
      <c r="P19">
        <f t="shared" si="8"/>
        <v>5.5010000000000003</v>
      </c>
      <c r="Q19">
        <f t="shared" si="9"/>
        <v>5.1890000000000001</v>
      </c>
      <c r="R19">
        <f t="shared" si="10"/>
        <v>3.052</v>
      </c>
      <c r="S19">
        <f t="shared" si="11"/>
        <v>614.55399999999997</v>
      </c>
      <c r="T19">
        <f t="shared" si="12"/>
        <v>8.8800000000000008</v>
      </c>
      <c r="V19">
        <f t="shared" si="0"/>
        <v>0.11899999999999977</v>
      </c>
      <c r="W19">
        <f t="shared" ref="W19:Z21" si="18">C19-Q19</f>
        <v>2.0999999999999908E-2</v>
      </c>
      <c r="X19">
        <f t="shared" si="18"/>
        <v>-0.15200000000000014</v>
      </c>
      <c r="Y19">
        <f t="shared" si="18"/>
        <v>-46.553999999999974</v>
      </c>
      <c r="Z19">
        <f t="shared" si="18"/>
        <v>-0.18000000000000149</v>
      </c>
      <c r="AB19">
        <f t="shared" si="13"/>
        <v>0.81578947368421062</v>
      </c>
      <c r="AC19">
        <f t="shared" si="14"/>
        <v>0.61736842105263268</v>
      </c>
      <c r="AD19">
        <f t="shared" si="15"/>
        <v>4.263157894736791E-2</v>
      </c>
      <c r="AE19">
        <f t="shared" si="16"/>
        <v>-111.26315789473688</v>
      </c>
      <c r="AF19">
        <f t="shared" si="17"/>
        <v>0.1578947368421062</v>
      </c>
    </row>
    <row r="20" spans="1:32" x14ac:dyDescent="0.25">
      <c r="A20">
        <v>2017</v>
      </c>
      <c r="B20">
        <v>5.98</v>
      </c>
      <c r="C20">
        <v>5.68</v>
      </c>
      <c r="D20">
        <v>2.82</v>
      </c>
      <c r="E20" s="1">
        <v>723</v>
      </c>
      <c r="F20" s="1">
        <v>8.6</v>
      </c>
      <c r="H20">
        <v>18</v>
      </c>
      <c r="I20">
        <f t="shared" si="2"/>
        <v>324</v>
      </c>
      <c r="J20">
        <f t="shared" si="3"/>
        <v>107.64000000000001</v>
      </c>
      <c r="K20">
        <f t="shared" si="4"/>
        <v>102.24</v>
      </c>
      <c r="L20">
        <f t="shared" si="5"/>
        <v>50.76</v>
      </c>
      <c r="M20">
        <f t="shared" si="6"/>
        <v>13014</v>
      </c>
      <c r="N20">
        <f t="shared" si="7"/>
        <v>154.79999999999998</v>
      </c>
      <c r="P20">
        <f t="shared" si="8"/>
        <v>5.601</v>
      </c>
      <c r="Q20">
        <f t="shared" si="9"/>
        <v>5.274</v>
      </c>
      <c r="R20">
        <f t="shared" si="10"/>
        <v>3.0789999999999997</v>
      </c>
      <c r="S20">
        <f t="shared" si="11"/>
        <v>605.30999999999995</v>
      </c>
      <c r="T20">
        <f t="shared" si="12"/>
        <v>8.9290000000000003</v>
      </c>
      <c r="V20">
        <f t="shared" si="0"/>
        <v>0.37900000000000045</v>
      </c>
      <c r="W20">
        <f t="shared" si="18"/>
        <v>0.40599999999999969</v>
      </c>
      <c r="X20">
        <f t="shared" si="18"/>
        <v>-0.2589999999999999</v>
      </c>
      <c r="Y20">
        <f t="shared" si="18"/>
        <v>117.69000000000005</v>
      </c>
      <c r="Z20">
        <f t="shared" si="18"/>
        <v>-0.32900000000000063</v>
      </c>
      <c r="AB20">
        <f t="shared" si="13"/>
        <v>1.1757894736842109</v>
      </c>
      <c r="AC20">
        <f t="shared" si="14"/>
        <v>1.0873684210526324</v>
      </c>
      <c r="AD20">
        <f t="shared" si="15"/>
        <v>-3.7368421052632161E-2</v>
      </c>
      <c r="AE20">
        <f t="shared" si="16"/>
        <v>43.736842105263122</v>
      </c>
      <c r="AF20">
        <f t="shared" si="17"/>
        <v>5.7894736842106553E-2</v>
      </c>
    </row>
    <row r="21" spans="1:32" x14ac:dyDescent="0.25">
      <c r="A21">
        <v>2018</v>
      </c>
      <c r="B21">
        <v>5.57</v>
      </c>
      <c r="C21">
        <v>5.74</v>
      </c>
      <c r="D21">
        <v>3.38</v>
      </c>
      <c r="E21" s="1">
        <v>458</v>
      </c>
      <c r="F21" s="1">
        <v>9.8000000000000007</v>
      </c>
      <c r="H21">
        <v>19</v>
      </c>
      <c r="I21">
        <f t="shared" si="2"/>
        <v>361</v>
      </c>
      <c r="J21">
        <f t="shared" si="3"/>
        <v>105.83000000000001</v>
      </c>
      <c r="K21">
        <f t="shared" si="4"/>
        <v>109.06</v>
      </c>
      <c r="L21">
        <f t="shared" si="5"/>
        <v>64.22</v>
      </c>
      <c r="M21">
        <f t="shared" si="6"/>
        <v>8702</v>
      </c>
      <c r="N21">
        <f t="shared" si="7"/>
        <v>186.20000000000002</v>
      </c>
      <c r="P21">
        <f t="shared" si="8"/>
        <v>5.7010000000000005</v>
      </c>
      <c r="Q21">
        <f t="shared" si="9"/>
        <v>5.359</v>
      </c>
      <c r="R21">
        <f t="shared" si="10"/>
        <v>3.1059999999999999</v>
      </c>
      <c r="S21">
        <f t="shared" si="11"/>
        <v>596.06600000000003</v>
      </c>
      <c r="T21">
        <f t="shared" si="12"/>
        <v>8.9780000000000015</v>
      </c>
      <c r="V21">
        <f t="shared" si="0"/>
        <v>-0.13100000000000023</v>
      </c>
      <c r="W21">
        <f t="shared" si="18"/>
        <v>0.38100000000000023</v>
      </c>
      <c r="X21">
        <f t="shared" si="18"/>
        <v>0.27400000000000002</v>
      </c>
      <c r="Y21">
        <f t="shared" si="18"/>
        <v>-138.06600000000003</v>
      </c>
      <c r="Z21">
        <f t="shared" si="18"/>
        <v>0.82199999999999918</v>
      </c>
      <c r="AB21">
        <f t="shared" si="13"/>
        <v>0.7657894736842108</v>
      </c>
      <c r="AC21">
        <f t="shared" si="14"/>
        <v>1.1473684210526329</v>
      </c>
      <c r="AD21">
        <f t="shared" si="15"/>
        <v>0.52263157894736789</v>
      </c>
      <c r="AE21">
        <f t="shared" si="16"/>
        <v>-221.26315789473688</v>
      </c>
      <c r="AF21">
        <f t="shared" si="17"/>
        <v>1.2578947368421076</v>
      </c>
    </row>
    <row r="23" spans="1:32" x14ac:dyDescent="0.25">
      <c r="A23" t="s">
        <v>33</v>
      </c>
      <c r="B23">
        <f>SUM(B3:B21)</f>
        <v>91.28</v>
      </c>
      <c r="C23">
        <f t="shared" ref="C23:T23" si="19">SUM(C3:C21)</f>
        <v>87.259999999999977</v>
      </c>
      <c r="D23">
        <f t="shared" si="19"/>
        <v>54.290000000000006</v>
      </c>
      <c r="E23">
        <f t="shared" si="19"/>
        <v>12906</v>
      </c>
      <c r="F23">
        <f t="shared" si="19"/>
        <v>162.29999999999998</v>
      </c>
      <c r="H23">
        <f t="shared" si="19"/>
        <v>190</v>
      </c>
      <c r="I23">
        <f t="shared" si="19"/>
        <v>2470</v>
      </c>
      <c r="J23">
        <f t="shared" si="19"/>
        <v>969.97</v>
      </c>
      <c r="K23">
        <f t="shared" si="19"/>
        <v>921</v>
      </c>
      <c r="L23">
        <f t="shared" si="19"/>
        <v>557.99999999999989</v>
      </c>
      <c r="M23">
        <f t="shared" si="19"/>
        <v>123791</v>
      </c>
      <c r="N23">
        <f t="shared" si="19"/>
        <v>1651.1999999999998</v>
      </c>
      <c r="P23">
        <f t="shared" si="19"/>
        <v>91.218999999999994</v>
      </c>
      <c r="Q23">
        <f t="shared" si="19"/>
        <v>87.286000000000016</v>
      </c>
      <c r="R23">
        <f t="shared" si="19"/>
        <v>54.396999999999998</v>
      </c>
      <c r="S23">
        <f t="shared" si="19"/>
        <v>12905.978000000001</v>
      </c>
      <c r="T23">
        <f t="shared" si="19"/>
        <v>162.20300000000003</v>
      </c>
      <c r="U23" t="s">
        <v>34</v>
      </c>
      <c r="V23">
        <f>SUM(V3:V21)</f>
        <v>6.0999999999998611E-2</v>
      </c>
      <c r="W23">
        <f>SUM(W3:W21)</f>
        <v>-2.6000000000006018E-2</v>
      </c>
      <c r="X23">
        <f>SUM(X3:X21)</f>
        <v>-0.10699999999999998</v>
      </c>
      <c r="Y23">
        <f>SUM(Y3:Y21)</f>
        <v>2.2000000000048203E-2</v>
      </c>
      <c r="Z23">
        <f>SUM(Z3:Z21)</f>
        <v>9.6999999999983544E-2</v>
      </c>
    </row>
    <row r="24" spans="1:32" x14ac:dyDescent="0.25">
      <c r="A24" t="s">
        <v>35</v>
      </c>
      <c r="B24">
        <f>AVERAGE(B3:B21)</f>
        <v>4.8042105263157895</v>
      </c>
      <c r="C24">
        <f t="shared" ref="C24:T24" si="20">AVERAGE(C3:C21)</f>
        <v>4.5926315789473673</v>
      </c>
      <c r="D24">
        <f t="shared" si="20"/>
        <v>2.857368421052632</v>
      </c>
      <c r="E24">
        <f t="shared" si="20"/>
        <v>679.26315789473688</v>
      </c>
      <c r="F24">
        <f t="shared" si="20"/>
        <v>8.5421052631578931</v>
      </c>
      <c r="H24">
        <f t="shared" si="20"/>
        <v>10</v>
      </c>
      <c r="I24">
        <f t="shared" si="20"/>
        <v>130</v>
      </c>
      <c r="J24">
        <f t="shared" si="20"/>
        <v>51.051052631578948</v>
      </c>
      <c r="K24">
        <f t="shared" si="20"/>
        <v>48.473684210526315</v>
      </c>
      <c r="L24">
        <f t="shared" si="20"/>
        <v>29.368421052631572</v>
      </c>
      <c r="M24">
        <f t="shared" si="20"/>
        <v>6515.3157894736842</v>
      </c>
      <c r="N24">
        <f t="shared" si="20"/>
        <v>86.905263157894723</v>
      </c>
      <c r="P24">
        <f t="shared" si="20"/>
        <v>4.8009999999999993</v>
      </c>
      <c r="Q24">
        <f t="shared" si="20"/>
        <v>4.5940000000000012</v>
      </c>
      <c r="R24">
        <f t="shared" si="20"/>
        <v>2.863</v>
      </c>
      <c r="S24">
        <f t="shared" si="20"/>
        <v>679.26200000000006</v>
      </c>
      <c r="T24">
        <f t="shared" si="20"/>
        <v>8.5370000000000008</v>
      </c>
      <c r="U24" t="s">
        <v>36</v>
      </c>
      <c r="V24" cm="1">
        <f t="array" ref="V24">SUM(V3:V21*V3:V21)</f>
        <v>2.7374590000000016</v>
      </c>
      <c r="W24" cm="1">
        <f t="array" ref="W24">SUM(W3:W21*W3:W21)</f>
        <v>2.4336539999999998</v>
      </c>
      <c r="X24" cm="1">
        <f t="array" ref="X24">SUM(X3:X21*X3:X21)</f>
        <v>2.0325009999999999</v>
      </c>
      <c r="Y24" cm="1">
        <f t="array" ref="Y24">SUM(Y3:Y21*Y3:Y21)</f>
        <v>156927.78775600001</v>
      </c>
      <c r="Z24" cm="1">
        <f t="array" ref="Z24">SUM(Z3:Z21*Z3:Z21)</f>
        <v>6.9717809999999991</v>
      </c>
      <c r="AA24" t="s">
        <v>37</v>
      </c>
      <c r="AB24" cm="1">
        <f t="array" ref="AB24">SUM(AB3:AB21*AB3:AB21)</f>
        <v>8.4712631578947377</v>
      </c>
      <c r="AC24" cm="1">
        <f t="array" ref="AC24">SUM(AC3:AC21*AC3:AC21)</f>
        <v>6.5433684210526319</v>
      </c>
      <c r="AD24" cm="1">
        <f t="array" ref="AD24">SUM(AD3:AD21*AD3:AD21)</f>
        <v>2.4317684210526318</v>
      </c>
      <c r="AE24" cm="1">
        <f t="array" ref="AE24">SUM(AE3:AE21*AE3:AE21)</f>
        <v>205633.68421052629</v>
      </c>
      <c r="AF24" cm="1">
        <f t="array" ref="AF24">SUM(AF3:AF21*AF3:AF21)</f>
        <v>8.3663157894736884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3.8010000000000002</v>
      </c>
      <c r="C26" t="s">
        <v>40</v>
      </c>
      <c r="D26">
        <v>0.1</v>
      </c>
      <c r="F26" t="s">
        <v>41</v>
      </c>
      <c r="G26">
        <f>_xlfn.STDEV.S(B3:B21)</f>
        <v>0.68602166947856058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3.7440000000000002</v>
      </c>
      <c r="C27" t="s">
        <v>46</v>
      </c>
      <c r="D27">
        <v>8.5000000000000006E-2</v>
      </c>
      <c r="F27" t="s">
        <v>47</v>
      </c>
      <c r="G27">
        <f>_xlfn.STDEV.S(C3:C21)</f>
        <v>0.60292658577663638</v>
      </c>
      <c r="U27" t="s">
        <v>48</v>
      </c>
      <c r="V27">
        <f>1-(V24/AB24)</f>
        <v>0.67685350472805883</v>
      </c>
      <c r="W27">
        <f>1-(W24/AC24)</f>
        <v>0.62807321193011811</v>
      </c>
      <c r="X27">
        <f>1-(X24/AD24)</f>
        <v>0.16418809356846664</v>
      </c>
      <c r="Y27">
        <f>1-(Y24/AE24)</f>
        <v>0.23685757827818488</v>
      </c>
      <c r="Z27">
        <f>1-(Z24/AF24)</f>
        <v>0.16668445520885811</v>
      </c>
    </row>
    <row r="28" spans="1:32" x14ac:dyDescent="0.25">
      <c r="A28" t="s">
        <v>49</v>
      </c>
      <c r="B28">
        <v>2.593</v>
      </c>
      <c r="C28" t="s">
        <v>50</v>
      </c>
      <c r="D28">
        <v>2.7E-2</v>
      </c>
      <c r="F28" t="s">
        <v>51</v>
      </c>
      <c r="G28">
        <f>_xlfn.STDEV.S(D3:D21)</f>
        <v>0.36755713244886579</v>
      </c>
      <c r="U28" t="s">
        <v>52</v>
      </c>
      <c r="V28">
        <f>SQRT(V27)</f>
        <v>0.8227110700167215</v>
      </c>
      <c r="W28">
        <f>SQRT(W27)</f>
        <v>0.79251070146094438</v>
      </c>
      <c r="X28">
        <f>SQRT(X27)</f>
        <v>0.40520130005772026</v>
      </c>
      <c r="Y28">
        <f>SQRT(Y27)</f>
        <v>0.48668016014440624</v>
      </c>
      <c r="Z28">
        <f>SQRT(Z27)</f>
        <v>0.40827007630838941</v>
      </c>
    </row>
    <row r="29" spans="1:32" x14ac:dyDescent="0.25">
      <c r="A29" t="s">
        <v>53</v>
      </c>
      <c r="B29">
        <v>771.702</v>
      </c>
      <c r="C29" t="s">
        <v>54</v>
      </c>
      <c r="D29">
        <v>-9.2439999999999998</v>
      </c>
      <c r="F29" t="s">
        <v>55</v>
      </c>
      <c r="G29">
        <f>_xlfn.STDEV.S(E3:E21)</f>
        <v>106.88355143450013</v>
      </c>
    </row>
    <row r="30" spans="1:32" x14ac:dyDescent="0.25">
      <c r="A30" t="s">
        <v>56</v>
      </c>
      <c r="B30">
        <v>8.0470000000000006</v>
      </c>
      <c r="C30" t="s">
        <v>57</v>
      </c>
      <c r="D30">
        <v>4.9000000000000002E-2</v>
      </c>
      <c r="F30" t="s">
        <v>58</v>
      </c>
      <c r="G30">
        <f>_xlfn.STDEV.S(F3:F21)</f>
        <v>0.681758990873921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-0.32549741141761357</v>
      </c>
      <c r="W31" cm="1">
        <f t="array" ref="W31">SUM(V3:V21*Z3:Z21)/(SQRT(SUM(V3:V21*V3:V21)*SUM(Z3:Z21*Z3:Z21)))</f>
        <v>8.0256891543884185E-2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-0.25481181112028789</v>
      </c>
      <c r="W32" cm="1">
        <f t="array" ref="W32">SUM(W3:W21*Z3:Z21)/(SQRT(SUM(W3:W21*W3:W21)*SUM(Z3:Z21*Z3:Z21)))</f>
        <v>-8.3704895269764698E-2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6.3010000000000002</v>
      </c>
      <c r="U33" t="s">
        <v>65</v>
      </c>
      <c r="V33" cm="1">
        <f t="array" ref="V33">SUM(X3:X21*Y3:Y21)/(SQRT(SUM(X3:X21*X3:X21)*SUM(Y3:Y21*Y3:Y21)))</f>
        <v>0.22706081580729442</v>
      </c>
      <c r="W33" cm="1">
        <f t="array" ref="W33">SUM(X3:X21*Z3:Z21)/(SQRT(SUM(X3:X21*X3:X21)*SUM(Z3:Z21*Z3:Z21)))</f>
        <v>0.21288510989528442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5.8689999999999998</v>
      </c>
      <c r="I34" t="s">
        <v>72</v>
      </c>
      <c r="J34">
        <f>G26*SQRT(1-(V27*$M$32))</f>
        <v>0.35188939007044806</v>
      </c>
      <c r="L34" t="s">
        <v>77</v>
      </c>
      <c r="M34">
        <f>J34*$J$32</f>
        <v>0.60313841458074802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3.2679999999999998</v>
      </c>
      <c r="I35" t="s">
        <v>73</v>
      </c>
      <c r="J35">
        <f>G27*SQRT(1-(W27*$M$32))</f>
        <v>0.33904459972535844</v>
      </c>
      <c r="L35" t="s">
        <v>78</v>
      </c>
      <c r="M35">
        <f>J35*$J$32</f>
        <v>0.58112244392926438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540.60199999999998</v>
      </c>
      <c r="I36" t="s">
        <v>74</v>
      </c>
      <c r="J36">
        <f>G28*SQRT(1-(X27*$M$32))</f>
        <v>0.33309040979494853</v>
      </c>
      <c r="L36" t="s">
        <v>79</v>
      </c>
      <c r="M36">
        <f>J36*$J$32</f>
        <v>0.57091696238854173</v>
      </c>
      <c r="U36" t="s">
        <v>61</v>
      </c>
      <c r="V36">
        <f t="shared" ref="V36:W38" si="21">V31*V31</f>
        <v>0.10594856483956719</v>
      </c>
      <c r="W36">
        <f t="shared" si="21"/>
        <v>6.4411686402867886E-3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9.2720000000000002</v>
      </c>
      <c r="I37" t="s">
        <v>75</v>
      </c>
      <c r="J37">
        <f>G29*SQRT(1-(Y27*$M$32))</f>
        <v>92.077133951342717</v>
      </c>
      <c r="L37" t="s">
        <v>80</v>
      </c>
      <c r="M37">
        <f>J37*$J$32</f>
        <v>157.82020759260141</v>
      </c>
      <c r="U37" t="s">
        <v>63</v>
      </c>
      <c r="V37">
        <f t="shared" si="21"/>
        <v>6.4929059086401272E-2</v>
      </c>
      <c r="W37">
        <f t="shared" si="21"/>
        <v>7.0065094921222763E-3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0.61680564939108662</v>
      </c>
      <c r="L38" t="s">
        <v>81</v>
      </c>
      <c r="M38">
        <f>J38*$J$32</f>
        <v>1.0572048830563225</v>
      </c>
      <c r="U38" t="s">
        <v>65</v>
      </c>
      <c r="V38">
        <f t="shared" si="21"/>
        <v>5.1556614075074086E-2</v>
      </c>
      <c r="W38">
        <f t="shared" si="21"/>
        <v>4.5320070015127327E-2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5.6978615854192523</v>
      </c>
      <c r="L40" t="s">
        <v>87</v>
      </c>
      <c r="M40">
        <f>F33+M34</f>
        <v>6.9041384145807481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5.2878775560707352</v>
      </c>
      <c r="L41" t="s">
        <v>88</v>
      </c>
      <c r="M41">
        <f>F34+M35</f>
        <v>6.4501224439292644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2.6970830376114581</v>
      </c>
      <c r="L42" t="s">
        <v>89</v>
      </c>
      <c r="M42">
        <f>F35+M36</f>
        <v>3.8389169623885415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382.7817924073986</v>
      </c>
      <c r="L43" t="s">
        <v>90</v>
      </c>
      <c r="M43">
        <f>F36+M37</f>
        <v>698.42220759260135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8.2147951169436784</v>
      </c>
      <c r="L44" t="s">
        <v>91</v>
      </c>
      <c r="M44">
        <f>F37+M38</f>
        <v>10.329204883056322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6662-505B-4AC1-AC02-02659F575018}">
  <sheetPr codeName="List8"/>
  <dimension ref="A1:AF56"/>
  <sheetViews>
    <sheetView topLeftCell="A7"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/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">
        <v>2000</v>
      </c>
      <c r="B3" s="2">
        <v>4.5</v>
      </c>
      <c r="C3" s="3">
        <v>3.1</v>
      </c>
      <c r="D3" s="4">
        <v>2.8</v>
      </c>
      <c r="E3" s="2">
        <v>911</v>
      </c>
      <c r="F3" s="2">
        <v>8.6999999999999993</v>
      </c>
      <c r="G3" s="2"/>
      <c r="H3">
        <v>1</v>
      </c>
      <c r="I3">
        <f>H3*H3</f>
        <v>1</v>
      </c>
      <c r="J3">
        <f>H3*B3</f>
        <v>4.5</v>
      </c>
      <c r="K3">
        <f>H3*C3</f>
        <v>3.1</v>
      </c>
      <c r="L3">
        <f>H3*D3</f>
        <v>2.8</v>
      </c>
      <c r="M3">
        <f>H3*E3</f>
        <v>911</v>
      </c>
      <c r="N3">
        <f>H3*F3</f>
        <v>8.6999999999999993</v>
      </c>
      <c r="P3">
        <f>$B$26+$D$26*H3</f>
        <v>5.1379999999999999</v>
      </c>
      <c r="Q3">
        <f>$B$27+$D$27*H3</f>
        <v>3.0980000000000003</v>
      </c>
      <c r="R3">
        <f>$B$28+$D$28*H3</f>
        <v>2.827</v>
      </c>
      <c r="S3">
        <f>$B$29+$D$29*H3</f>
        <v>940.38400000000001</v>
      </c>
      <c r="T3">
        <f>$B$30+$D$30*H3</f>
        <v>7.7220000000000004</v>
      </c>
      <c r="V3">
        <f t="shared" ref="V3:V21" si="0">B3-P3</f>
        <v>-0.6379999999999999</v>
      </c>
      <c r="W3">
        <f t="shared" ref="W3:Z18" si="1">C3-Q3</f>
        <v>1.9999999999997797E-3</v>
      </c>
      <c r="X3">
        <f t="shared" si="1"/>
        <v>-2.7000000000000135E-2</v>
      </c>
      <c r="Y3">
        <f t="shared" si="1"/>
        <v>-29.384000000000015</v>
      </c>
      <c r="Z3">
        <f t="shared" si="1"/>
        <v>0.97799999999999887</v>
      </c>
      <c r="AB3">
        <f>B3-$B$24</f>
        <v>-1.6947368421052635</v>
      </c>
      <c r="AC3">
        <f>C3-$C$24</f>
        <v>-0.91789473684210643</v>
      </c>
      <c r="AD3">
        <f>D3-$D$24</f>
        <v>-0.50526315789473708</v>
      </c>
      <c r="AE3">
        <f>E3-$E$24</f>
        <v>55.736842105263122</v>
      </c>
      <c r="AF3">
        <f>F3-$F$24</f>
        <v>0.73684210526315841</v>
      </c>
    </row>
    <row r="4" spans="1:32" x14ac:dyDescent="0.25">
      <c r="A4" s="2">
        <v>2001</v>
      </c>
      <c r="B4" s="2">
        <v>5.4</v>
      </c>
      <c r="C4" s="3">
        <v>3.4</v>
      </c>
      <c r="D4" s="4">
        <v>3.2</v>
      </c>
      <c r="E4" s="2">
        <v>1060</v>
      </c>
      <c r="F4" s="2">
        <v>7.4</v>
      </c>
      <c r="G4" s="2"/>
      <c r="H4">
        <v>2</v>
      </c>
      <c r="I4">
        <f t="shared" ref="I4:I21" si="2">H4*H4</f>
        <v>4</v>
      </c>
      <c r="J4">
        <f t="shared" ref="J4:J21" si="3">H4*B4</f>
        <v>10.8</v>
      </c>
      <c r="K4">
        <f t="shared" ref="K4:K21" si="4">H4*C4</f>
        <v>6.8</v>
      </c>
      <c r="L4">
        <f t="shared" ref="L4:L21" si="5">H4*D4</f>
        <v>6.4</v>
      </c>
      <c r="M4">
        <f t="shared" ref="M4:M21" si="6">H4*E4</f>
        <v>2120</v>
      </c>
      <c r="N4">
        <f t="shared" ref="N4:N21" si="7">H4*F4</f>
        <v>14.8</v>
      </c>
      <c r="P4">
        <f t="shared" ref="P4:P21" si="8">$B$26+$D$26*H4</f>
        <v>5.2559999999999993</v>
      </c>
      <c r="Q4">
        <f t="shared" ref="Q4:Q21" si="9">$B$27+$D$27*H4</f>
        <v>3.2010000000000001</v>
      </c>
      <c r="R4">
        <f t="shared" ref="R4:R21" si="10">$B$28+$D$28*H4</f>
        <v>2.88</v>
      </c>
      <c r="S4">
        <f t="shared" ref="S4:S21" si="11">$B$29+$D$29*H4</f>
        <v>930.92599999999993</v>
      </c>
      <c r="T4">
        <f t="shared" ref="T4:T21" si="12">$B$30+$D$30*H4</f>
        <v>7.7490000000000006</v>
      </c>
      <c r="V4">
        <f t="shared" si="0"/>
        <v>0.14400000000000102</v>
      </c>
      <c r="W4">
        <f t="shared" si="1"/>
        <v>0.19899999999999984</v>
      </c>
      <c r="X4">
        <f t="shared" si="1"/>
        <v>0.32000000000000028</v>
      </c>
      <c r="Y4">
        <f t="shared" si="1"/>
        <v>129.07400000000007</v>
      </c>
      <c r="Z4">
        <f t="shared" si="1"/>
        <v>-0.3490000000000002</v>
      </c>
      <c r="AB4">
        <f t="shared" ref="AB4:AB21" si="13">B4-$B$24</f>
        <v>-0.79473684210526319</v>
      </c>
      <c r="AC4">
        <f t="shared" ref="AC4:AC21" si="14">C4-$C$24</f>
        <v>-0.61789473684210661</v>
      </c>
      <c r="AD4">
        <f t="shared" ref="AD4:AD21" si="15">D4-$D$24</f>
        <v>-0.10526315789473673</v>
      </c>
      <c r="AE4">
        <f t="shared" ref="AE4:AE21" si="16">E4-$E$24</f>
        <v>204.73684210526312</v>
      </c>
      <c r="AF4">
        <f t="shared" ref="AF4:AF21" si="17">F4-$F$24</f>
        <v>-0.56315789473684053</v>
      </c>
    </row>
    <row r="5" spans="1:32" x14ac:dyDescent="0.25">
      <c r="A5" s="2">
        <v>2002</v>
      </c>
      <c r="B5" s="2">
        <v>5.4</v>
      </c>
      <c r="C5" s="3">
        <v>3.3</v>
      </c>
      <c r="D5" s="4">
        <v>2.5</v>
      </c>
      <c r="E5" s="2">
        <v>958</v>
      </c>
      <c r="F5" s="2">
        <v>8.1999999999999993</v>
      </c>
      <c r="G5" s="2"/>
      <c r="H5">
        <v>3</v>
      </c>
      <c r="I5">
        <f t="shared" si="2"/>
        <v>9</v>
      </c>
      <c r="J5">
        <f t="shared" si="3"/>
        <v>16.200000000000003</v>
      </c>
      <c r="K5">
        <f t="shared" si="4"/>
        <v>9.8999999999999986</v>
      </c>
      <c r="L5">
        <f t="shared" si="5"/>
        <v>7.5</v>
      </c>
      <c r="M5">
        <f t="shared" si="6"/>
        <v>2874</v>
      </c>
      <c r="N5">
        <f t="shared" si="7"/>
        <v>24.599999999999998</v>
      </c>
      <c r="P5">
        <f t="shared" si="8"/>
        <v>5.3739999999999997</v>
      </c>
      <c r="Q5">
        <f t="shared" si="9"/>
        <v>3.3040000000000003</v>
      </c>
      <c r="R5">
        <f t="shared" si="10"/>
        <v>2.9329999999999998</v>
      </c>
      <c r="S5">
        <f t="shared" si="11"/>
        <v>921.46799999999996</v>
      </c>
      <c r="T5">
        <f t="shared" si="12"/>
        <v>7.7760000000000007</v>
      </c>
      <c r="V5">
        <f t="shared" si="0"/>
        <v>2.6000000000000689E-2</v>
      </c>
      <c r="W5">
        <f t="shared" si="1"/>
        <v>-4.0000000000004476E-3</v>
      </c>
      <c r="X5">
        <f t="shared" si="1"/>
        <v>-0.43299999999999983</v>
      </c>
      <c r="Y5">
        <f t="shared" si="1"/>
        <v>36.532000000000039</v>
      </c>
      <c r="Z5">
        <f t="shared" si="1"/>
        <v>0.4239999999999986</v>
      </c>
      <c r="AB5">
        <f t="shared" si="13"/>
        <v>-0.79473684210526319</v>
      </c>
      <c r="AC5">
        <f t="shared" si="14"/>
        <v>-0.7178947368421067</v>
      </c>
      <c r="AD5">
        <f t="shared" si="15"/>
        <v>-0.8052631578947369</v>
      </c>
      <c r="AE5">
        <f t="shared" si="16"/>
        <v>102.73684210526312</v>
      </c>
      <c r="AF5">
        <f t="shared" si="17"/>
        <v>0.23684210526315841</v>
      </c>
    </row>
    <row r="6" spans="1:32" x14ac:dyDescent="0.25">
      <c r="A6" s="2">
        <v>2003</v>
      </c>
      <c r="B6" s="2">
        <v>4.8</v>
      </c>
      <c r="C6" s="5">
        <v>2.9</v>
      </c>
      <c r="D6" s="4">
        <v>2</v>
      </c>
      <c r="E6" s="4">
        <v>582</v>
      </c>
      <c r="F6" s="4">
        <v>7.6</v>
      </c>
      <c r="G6" s="2"/>
      <c r="H6">
        <v>4</v>
      </c>
      <c r="I6">
        <f t="shared" si="2"/>
        <v>16</v>
      </c>
      <c r="J6">
        <f t="shared" si="3"/>
        <v>19.2</v>
      </c>
      <c r="K6">
        <f t="shared" si="4"/>
        <v>11.6</v>
      </c>
      <c r="L6">
        <f t="shared" si="5"/>
        <v>8</v>
      </c>
      <c r="M6">
        <f t="shared" si="6"/>
        <v>2328</v>
      </c>
      <c r="N6">
        <f t="shared" si="7"/>
        <v>30.4</v>
      </c>
      <c r="P6">
        <f t="shared" si="8"/>
        <v>5.4919999999999991</v>
      </c>
      <c r="Q6">
        <f t="shared" si="9"/>
        <v>3.407</v>
      </c>
      <c r="R6">
        <f t="shared" si="10"/>
        <v>2.9860000000000002</v>
      </c>
      <c r="S6">
        <f t="shared" si="11"/>
        <v>912.01</v>
      </c>
      <c r="T6">
        <f t="shared" si="12"/>
        <v>7.8029999999999999</v>
      </c>
      <c r="V6">
        <f t="shared" si="0"/>
        <v>-0.69199999999999928</v>
      </c>
      <c r="W6">
        <f t="shared" si="1"/>
        <v>-0.50700000000000012</v>
      </c>
      <c r="X6">
        <f t="shared" si="1"/>
        <v>-0.98600000000000021</v>
      </c>
      <c r="Y6">
        <f t="shared" si="1"/>
        <v>-330.01</v>
      </c>
      <c r="Z6">
        <f t="shared" si="1"/>
        <v>-0.20300000000000029</v>
      </c>
      <c r="AB6">
        <f t="shared" si="13"/>
        <v>-1.3947368421052637</v>
      </c>
      <c r="AC6">
        <f t="shared" si="14"/>
        <v>-1.1178947368421066</v>
      </c>
      <c r="AD6">
        <f t="shared" si="15"/>
        <v>-1.3052631578947369</v>
      </c>
      <c r="AE6">
        <f t="shared" si="16"/>
        <v>-273.26315789473688</v>
      </c>
      <c r="AF6">
        <f t="shared" si="17"/>
        <v>-0.36315789473684124</v>
      </c>
    </row>
    <row r="7" spans="1:32" x14ac:dyDescent="0.25">
      <c r="A7" s="2">
        <v>2004</v>
      </c>
      <c r="B7" s="2">
        <v>6.8</v>
      </c>
      <c r="C7" s="6">
        <v>3.99</v>
      </c>
      <c r="D7" s="4">
        <v>4.3</v>
      </c>
      <c r="E7" s="4">
        <v>844</v>
      </c>
      <c r="F7" s="4">
        <v>7.4</v>
      </c>
      <c r="G7" s="2"/>
      <c r="H7">
        <v>5</v>
      </c>
      <c r="I7">
        <f t="shared" si="2"/>
        <v>25</v>
      </c>
      <c r="J7">
        <f t="shared" si="3"/>
        <v>34</v>
      </c>
      <c r="K7">
        <f t="shared" si="4"/>
        <v>19.950000000000003</v>
      </c>
      <c r="L7">
        <f t="shared" si="5"/>
        <v>21.5</v>
      </c>
      <c r="M7">
        <f t="shared" si="6"/>
        <v>4220</v>
      </c>
      <c r="N7">
        <f t="shared" si="7"/>
        <v>37</v>
      </c>
      <c r="P7">
        <f t="shared" si="8"/>
        <v>5.6099999999999994</v>
      </c>
      <c r="Q7">
        <f t="shared" si="9"/>
        <v>3.5100000000000002</v>
      </c>
      <c r="R7">
        <f t="shared" si="10"/>
        <v>3.0390000000000001</v>
      </c>
      <c r="S7">
        <f t="shared" si="11"/>
        <v>902.55200000000002</v>
      </c>
      <c r="T7">
        <f t="shared" si="12"/>
        <v>7.83</v>
      </c>
      <c r="V7">
        <f t="shared" si="0"/>
        <v>1.1900000000000004</v>
      </c>
      <c r="W7">
        <f t="shared" si="1"/>
        <v>0.48</v>
      </c>
      <c r="X7">
        <f t="shared" si="1"/>
        <v>1.2609999999999997</v>
      </c>
      <c r="Y7">
        <f t="shared" si="1"/>
        <v>-58.552000000000021</v>
      </c>
      <c r="Z7">
        <f t="shared" si="1"/>
        <v>-0.42999999999999972</v>
      </c>
      <c r="AB7">
        <f t="shared" si="13"/>
        <v>0.60526315789473628</v>
      </c>
      <c r="AC7">
        <f t="shared" si="14"/>
        <v>-2.7894736842106305E-2</v>
      </c>
      <c r="AD7">
        <f t="shared" si="15"/>
        <v>0.99473684210526292</v>
      </c>
      <c r="AE7">
        <f t="shared" si="16"/>
        <v>-11.263157894736878</v>
      </c>
      <c r="AF7">
        <f t="shared" si="17"/>
        <v>-0.56315789473684053</v>
      </c>
    </row>
    <row r="8" spans="1:32" x14ac:dyDescent="0.25">
      <c r="A8" s="2">
        <v>2005</v>
      </c>
      <c r="B8" s="2">
        <v>5.3</v>
      </c>
      <c r="C8" s="6">
        <v>3.82</v>
      </c>
      <c r="D8" s="4">
        <v>2.8</v>
      </c>
      <c r="E8" s="4">
        <v>949</v>
      </c>
      <c r="F8" s="4">
        <v>7.4</v>
      </c>
      <c r="G8" s="2"/>
      <c r="H8">
        <v>6</v>
      </c>
      <c r="I8">
        <f t="shared" si="2"/>
        <v>36</v>
      </c>
      <c r="J8">
        <f t="shared" si="3"/>
        <v>31.799999999999997</v>
      </c>
      <c r="K8">
        <f t="shared" si="4"/>
        <v>22.919999999999998</v>
      </c>
      <c r="L8">
        <f t="shared" si="5"/>
        <v>16.799999999999997</v>
      </c>
      <c r="M8">
        <f t="shared" si="6"/>
        <v>5694</v>
      </c>
      <c r="N8">
        <f t="shared" si="7"/>
        <v>44.400000000000006</v>
      </c>
      <c r="P8">
        <f t="shared" si="8"/>
        <v>5.7279999999999998</v>
      </c>
      <c r="Q8">
        <f t="shared" si="9"/>
        <v>3.613</v>
      </c>
      <c r="R8">
        <f t="shared" si="10"/>
        <v>3.0920000000000001</v>
      </c>
      <c r="S8">
        <f t="shared" si="11"/>
        <v>893.09399999999994</v>
      </c>
      <c r="T8">
        <f t="shared" si="12"/>
        <v>7.8570000000000002</v>
      </c>
      <c r="V8">
        <f t="shared" si="0"/>
        <v>-0.42799999999999994</v>
      </c>
      <c r="W8">
        <f t="shared" si="1"/>
        <v>0.20699999999999985</v>
      </c>
      <c r="X8">
        <f t="shared" si="1"/>
        <v>-0.29200000000000026</v>
      </c>
      <c r="Y8">
        <f t="shared" si="1"/>
        <v>55.906000000000063</v>
      </c>
      <c r="Z8">
        <f t="shared" si="1"/>
        <v>-0.45699999999999985</v>
      </c>
      <c r="AB8">
        <f t="shared" si="13"/>
        <v>-0.89473684210526372</v>
      </c>
      <c r="AC8">
        <f t="shared" si="14"/>
        <v>-0.19789473684210668</v>
      </c>
      <c r="AD8">
        <f t="shared" si="15"/>
        <v>-0.50526315789473708</v>
      </c>
      <c r="AE8">
        <f t="shared" si="16"/>
        <v>93.736842105263122</v>
      </c>
      <c r="AF8">
        <f t="shared" si="17"/>
        <v>-0.56315789473684053</v>
      </c>
    </row>
    <row r="9" spans="1:32" x14ac:dyDescent="0.25">
      <c r="A9" s="2">
        <v>2006</v>
      </c>
      <c r="B9" s="2">
        <v>5.0999999999999996</v>
      </c>
      <c r="C9" s="7">
        <v>3.29</v>
      </c>
      <c r="D9" s="4">
        <v>3.7</v>
      </c>
      <c r="E9" s="4">
        <v>862</v>
      </c>
      <c r="F9" s="4">
        <v>7.9</v>
      </c>
      <c r="G9" s="2"/>
      <c r="H9">
        <v>7</v>
      </c>
      <c r="I9">
        <f t="shared" si="2"/>
        <v>49</v>
      </c>
      <c r="J9">
        <f t="shared" si="3"/>
        <v>35.699999999999996</v>
      </c>
      <c r="K9">
        <f t="shared" si="4"/>
        <v>23.03</v>
      </c>
      <c r="L9">
        <f t="shared" si="5"/>
        <v>25.900000000000002</v>
      </c>
      <c r="M9">
        <f t="shared" si="6"/>
        <v>6034</v>
      </c>
      <c r="N9">
        <f t="shared" si="7"/>
        <v>55.300000000000004</v>
      </c>
      <c r="P9">
        <f t="shared" si="8"/>
        <v>5.8459999999999992</v>
      </c>
      <c r="Q9">
        <f t="shared" si="9"/>
        <v>3.7160000000000002</v>
      </c>
      <c r="R9">
        <f t="shared" si="10"/>
        <v>3.145</v>
      </c>
      <c r="S9">
        <f t="shared" si="11"/>
        <v>883.63599999999997</v>
      </c>
      <c r="T9">
        <f t="shared" si="12"/>
        <v>7.8840000000000003</v>
      </c>
      <c r="V9">
        <f t="shared" si="0"/>
        <v>-0.74599999999999955</v>
      </c>
      <c r="W9">
        <f t="shared" si="1"/>
        <v>-0.42600000000000016</v>
      </c>
      <c r="X9">
        <f t="shared" si="1"/>
        <v>0.55500000000000016</v>
      </c>
      <c r="Y9">
        <f t="shared" si="1"/>
        <v>-21.635999999999967</v>
      </c>
      <c r="Z9">
        <f t="shared" si="1"/>
        <v>1.6000000000000014E-2</v>
      </c>
      <c r="AB9">
        <f t="shared" si="13"/>
        <v>-1.0947368421052639</v>
      </c>
      <c r="AC9">
        <f t="shared" si="14"/>
        <v>-0.72789473684210648</v>
      </c>
      <c r="AD9">
        <f t="shared" si="15"/>
        <v>0.39473684210526327</v>
      </c>
      <c r="AE9">
        <f t="shared" si="16"/>
        <v>6.736842105263122</v>
      </c>
      <c r="AF9">
        <f t="shared" si="17"/>
        <v>-6.3157894736840525E-2</v>
      </c>
    </row>
    <row r="10" spans="1:32" x14ac:dyDescent="0.25">
      <c r="A10" s="2">
        <v>2007</v>
      </c>
      <c r="B10" s="2">
        <v>6.4</v>
      </c>
      <c r="C10" s="7">
        <v>3.56</v>
      </c>
      <c r="D10" s="4">
        <v>3.3</v>
      </c>
      <c r="E10" s="4">
        <v>912</v>
      </c>
      <c r="F10" s="4">
        <v>8.5</v>
      </c>
      <c r="G10" s="2"/>
      <c r="H10">
        <v>8</v>
      </c>
      <c r="I10">
        <f t="shared" si="2"/>
        <v>64</v>
      </c>
      <c r="J10">
        <f t="shared" si="3"/>
        <v>51.2</v>
      </c>
      <c r="K10">
        <f t="shared" si="4"/>
        <v>28.48</v>
      </c>
      <c r="L10">
        <f t="shared" si="5"/>
        <v>26.4</v>
      </c>
      <c r="M10">
        <f t="shared" si="6"/>
        <v>7296</v>
      </c>
      <c r="N10">
        <f t="shared" si="7"/>
        <v>68</v>
      </c>
      <c r="P10">
        <f t="shared" si="8"/>
        <v>5.9639999999999995</v>
      </c>
      <c r="Q10">
        <f t="shared" si="9"/>
        <v>3.819</v>
      </c>
      <c r="R10">
        <f t="shared" si="10"/>
        <v>3.198</v>
      </c>
      <c r="S10">
        <f t="shared" si="11"/>
        <v>874.178</v>
      </c>
      <c r="T10">
        <f t="shared" si="12"/>
        <v>7.9110000000000005</v>
      </c>
      <c r="V10">
        <f t="shared" si="0"/>
        <v>0.43600000000000083</v>
      </c>
      <c r="W10">
        <f t="shared" si="1"/>
        <v>-0.2589999999999999</v>
      </c>
      <c r="X10">
        <f t="shared" si="1"/>
        <v>0.10199999999999987</v>
      </c>
      <c r="Y10">
        <f t="shared" si="1"/>
        <v>37.822000000000003</v>
      </c>
      <c r="Z10">
        <f t="shared" si="1"/>
        <v>0.58899999999999952</v>
      </c>
      <c r="AB10">
        <f t="shared" si="13"/>
        <v>0.20526315789473681</v>
      </c>
      <c r="AC10">
        <f t="shared" si="14"/>
        <v>-0.45789473684210646</v>
      </c>
      <c r="AD10">
        <f t="shared" si="15"/>
        <v>-5.2631578947370805E-3</v>
      </c>
      <c r="AE10">
        <f t="shared" si="16"/>
        <v>56.736842105263122</v>
      </c>
      <c r="AF10">
        <f t="shared" si="17"/>
        <v>0.53684210526315912</v>
      </c>
    </row>
    <row r="11" spans="1:32" x14ac:dyDescent="0.25">
      <c r="A11" s="2">
        <v>2008</v>
      </c>
      <c r="B11" s="2">
        <v>7.2</v>
      </c>
      <c r="C11" s="7">
        <v>4.0199999999999996</v>
      </c>
      <c r="D11" s="4">
        <v>2.9</v>
      </c>
      <c r="E11" s="4">
        <v>836</v>
      </c>
      <c r="F11" s="4">
        <v>8.3000000000000007</v>
      </c>
      <c r="G11" s="2"/>
      <c r="H11">
        <v>9</v>
      </c>
      <c r="I11">
        <f t="shared" si="2"/>
        <v>81</v>
      </c>
      <c r="J11">
        <f t="shared" si="3"/>
        <v>64.8</v>
      </c>
      <c r="K11">
        <f t="shared" si="4"/>
        <v>36.179999999999993</v>
      </c>
      <c r="L11">
        <f t="shared" si="5"/>
        <v>26.099999999999998</v>
      </c>
      <c r="M11">
        <f t="shared" si="6"/>
        <v>7524</v>
      </c>
      <c r="N11">
        <f t="shared" si="7"/>
        <v>74.7</v>
      </c>
      <c r="P11">
        <f t="shared" si="8"/>
        <v>6.081999999999999</v>
      </c>
      <c r="Q11">
        <f t="shared" si="9"/>
        <v>3.9220000000000002</v>
      </c>
      <c r="R11">
        <f t="shared" si="10"/>
        <v>3.2509999999999999</v>
      </c>
      <c r="S11">
        <f t="shared" si="11"/>
        <v>864.72</v>
      </c>
      <c r="T11">
        <f t="shared" si="12"/>
        <v>7.9380000000000006</v>
      </c>
      <c r="V11">
        <f t="shared" si="0"/>
        <v>1.1180000000000012</v>
      </c>
      <c r="W11">
        <f t="shared" si="1"/>
        <v>9.7999999999999421E-2</v>
      </c>
      <c r="X11">
        <f t="shared" si="1"/>
        <v>-0.35099999999999998</v>
      </c>
      <c r="Y11">
        <f t="shared" si="1"/>
        <v>-28.720000000000027</v>
      </c>
      <c r="Z11">
        <f t="shared" si="1"/>
        <v>0.3620000000000001</v>
      </c>
      <c r="AB11">
        <f t="shared" si="13"/>
        <v>1.0052631578947366</v>
      </c>
      <c r="AC11">
        <f t="shared" si="14"/>
        <v>2.1052631578930558E-3</v>
      </c>
      <c r="AD11">
        <f t="shared" si="15"/>
        <v>-0.40526315789473699</v>
      </c>
      <c r="AE11">
        <f t="shared" si="16"/>
        <v>-19.263157894736878</v>
      </c>
      <c r="AF11">
        <f t="shared" si="17"/>
        <v>0.33684210526315983</v>
      </c>
    </row>
    <row r="12" spans="1:32" x14ac:dyDescent="0.25">
      <c r="A12" s="2">
        <v>2009</v>
      </c>
      <c r="B12" s="2">
        <v>6</v>
      </c>
      <c r="C12" s="7">
        <v>3.91</v>
      </c>
      <c r="D12" s="4">
        <v>3.8</v>
      </c>
      <c r="E12" s="4">
        <v>878</v>
      </c>
      <c r="F12" s="4">
        <v>7.8</v>
      </c>
      <c r="G12" s="2"/>
      <c r="H12">
        <v>10</v>
      </c>
      <c r="I12">
        <f t="shared" si="2"/>
        <v>100</v>
      </c>
      <c r="J12">
        <f t="shared" si="3"/>
        <v>60</v>
      </c>
      <c r="K12">
        <f t="shared" si="4"/>
        <v>39.1</v>
      </c>
      <c r="L12">
        <f t="shared" si="5"/>
        <v>38</v>
      </c>
      <c r="M12">
        <f t="shared" si="6"/>
        <v>8780</v>
      </c>
      <c r="N12">
        <f t="shared" si="7"/>
        <v>78</v>
      </c>
      <c r="P12">
        <f t="shared" si="8"/>
        <v>6.1999999999999993</v>
      </c>
      <c r="Q12">
        <f t="shared" si="9"/>
        <v>4.0250000000000004</v>
      </c>
      <c r="R12">
        <f t="shared" si="10"/>
        <v>3.3040000000000003</v>
      </c>
      <c r="S12">
        <f t="shared" si="11"/>
        <v>855.26199999999994</v>
      </c>
      <c r="T12">
        <f t="shared" si="12"/>
        <v>7.9649999999999999</v>
      </c>
      <c r="V12">
        <f t="shared" si="0"/>
        <v>-0.19999999999999929</v>
      </c>
      <c r="W12">
        <f t="shared" si="1"/>
        <v>-0.11500000000000021</v>
      </c>
      <c r="X12">
        <f t="shared" si="1"/>
        <v>0.49599999999999955</v>
      </c>
      <c r="Y12">
        <f t="shared" si="1"/>
        <v>22.738000000000056</v>
      </c>
      <c r="Z12">
        <f t="shared" si="1"/>
        <v>-0.16500000000000004</v>
      </c>
      <c r="AB12">
        <f t="shared" si="13"/>
        <v>-0.19473684210526354</v>
      </c>
      <c r="AC12">
        <f t="shared" si="14"/>
        <v>-0.10789473684210638</v>
      </c>
      <c r="AD12">
        <f t="shared" si="15"/>
        <v>0.49473684210526292</v>
      </c>
      <c r="AE12">
        <f t="shared" si="16"/>
        <v>22.736842105263122</v>
      </c>
      <c r="AF12">
        <f t="shared" si="17"/>
        <v>-0.16315789473684106</v>
      </c>
    </row>
    <row r="13" spans="1:32" x14ac:dyDescent="0.25">
      <c r="A13" s="2">
        <v>2010</v>
      </c>
      <c r="B13" s="2">
        <v>6.1</v>
      </c>
      <c r="C13" s="7">
        <v>4.0599999999999996</v>
      </c>
      <c r="D13" s="4">
        <v>3.1</v>
      </c>
      <c r="E13" s="4">
        <v>1147</v>
      </c>
      <c r="F13" s="4">
        <v>6.7</v>
      </c>
      <c r="G13" s="2"/>
      <c r="H13">
        <v>11</v>
      </c>
      <c r="I13">
        <f t="shared" si="2"/>
        <v>121</v>
      </c>
      <c r="J13">
        <f t="shared" si="3"/>
        <v>67.099999999999994</v>
      </c>
      <c r="K13">
        <f t="shared" si="4"/>
        <v>44.66</v>
      </c>
      <c r="L13">
        <f t="shared" si="5"/>
        <v>34.1</v>
      </c>
      <c r="M13">
        <f t="shared" si="6"/>
        <v>12617</v>
      </c>
      <c r="N13">
        <f t="shared" si="7"/>
        <v>73.7</v>
      </c>
      <c r="P13">
        <f t="shared" si="8"/>
        <v>6.3179999999999996</v>
      </c>
      <c r="Q13">
        <f t="shared" si="9"/>
        <v>4.1280000000000001</v>
      </c>
      <c r="R13">
        <f t="shared" si="10"/>
        <v>3.3570000000000002</v>
      </c>
      <c r="S13">
        <f t="shared" si="11"/>
        <v>845.80399999999997</v>
      </c>
      <c r="T13">
        <f t="shared" si="12"/>
        <v>7.992</v>
      </c>
      <c r="V13">
        <f t="shared" si="0"/>
        <v>-0.21799999999999997</v>
      </c>
      <c r="W13">
        <f t="shared" si="1"/>
        <v>-6.8000000000000504E-2</v>
      </c>
      <c r="X13">
        <f t="shared" si="1"/>
        <v>-0.25700000000000012</v>
      </c>
      <c r="Y13">
        <f t="shared" si="1"/>
        <v>301.19600000000003</v>
      </c>
      <c r="Z13">
        <f t="shared" si="1"/>
        <v>-1.2919999999999998</v>
      </c>
      <c r="AB13">
        <f t="shared" si="13"/>
        <v>-9.4736842105263896E-2</v>
      </c>
      <c r="AC13">
        <f t="shared" si="14"/>
        <v>4.2105263157893091E-2</v>
      </c>
      <c r="AD13">
        <f t="shared" si="15"/>
        <v>-0.20526315789473681</v>
      </c>
      <c r="AE13">
        <f t="shared" si="16"/>
        <v>291.73684210526312</v>
      </c>
      <c r="AF13">
        <f t="shared" si="17"/>
        <v>-1.2631578947368407</v>
      </c>
    </row>
    <row r="14" spans="1:32" x14ac:dyDescent="0.25">
      <c r="A14" s="2">
        <v>2011</v>
      </c>
      <c r="B14" s="2">
        <v>7</v>
      </c>
      <c r="C14" s="7">
        <v>4.68</v>
      </c>
      <c r="D14" s="4">
        <v>2.4</v>
      </c>
      <c r="E14" s="4">
        <v>864</v>
      </c>
      <c r="F14" s="4">
        <v>8</v>
      </c>
      <c r="G14" s="2"/>
      <c r="H14">
        <v>12</v>
      </c>
      <c r="I14">
        <f t="shared" si="2"/>
        <v>144</v>
      </c>
      <c r="J14">
        <f t="shared" si="3"/>
        <v>84</v>
      </c>
      <c r="K14">
        <f t="shared" si="4"/>
        <v>56.16</v>
      </c>
      <c r="L14">
        <f t="shared" si="5"/>
        <v>28.799999999999997</v>
      </c>
      <c r="M14">
        <f t="shared" si="6"/>
        <v>10368</v>
      </c>
      <c r="N14">
        <f t="shared" si="7"/>
        <v>96</v>
      </c>
      <c r="P14">
        <f t="shared" si="8"/>
        <v>6.4359999999999999</v>
      </c>
      <c r="Q14">
        <f t="shared" si="9"/>
        <v>4.2309999999999999</v>
      </c>
      <c r="R14">
        <f t="shared" si="10"/>
        <v>3.41</v>
      </c>
      <c r="S14">
        <f t="shared" si="11"/>
        <v>836.346</v>
      </c>
      <c r="T14">
        <f t="shared" si="12"/>
        <v>8.0190000000000001</v>
      </c>
      <c r="V14">
        <f t="shared" si="0"/>
        <v>0.56400000000000006</v>
      </c>
      <c r="W14">
        <f t="shared" si="1"/>
        <v>0.44899999999999984</v>
      </c>
      <c r="X14">
        <f t="shared" si="1"/>
        <v>-1.0100000000000002</v>
      </c>
      <c r="Y14">
        <f t="shared" si="1"/>
        <v>27.653999999999996</v>
      </c>
      <c r="Z14">
        <f t="shared" si="1"/>
        <v>-1.9000000000000128E-2</v>
      </c>
      <c r="AB14">
        <f t="shared" si="13"/>
        <v>0.80526315789473646</v>
      </c>
      <c r="AC14">
        <f t="shared" si="14"/>
        <v>0.6621052631578932</v>
      </c>
      <c r="AD14">
        <f t="shared" si="15"/>
        <v>-0.90526315789473699</v>
      </c>
      <c r="AE14">
        <f t="shared" si="16"/>
        <v>8.736842105263122</v>
      </c>
      <c r="AF14">
        <f t="shared" si="17"/>
        <v>3.6842105263159119E-2</v>
      </c>
    </row>
    <row r="15" spans="1:32" x14ac:dyDescent="0.25">
      <c r="A15" s="2">
        <v>2012</v>
      </c>
      <c r="B15" s="2">
        <v>6</v>
      </c>
      <c r="C15" s="7">
        <v>4.1500000000000004</v>
      </c>
      <c r="D15" s="4">
        <v>3.2</v>
      </c>
      <c r="E15" s="4">
        <v>873</v>
      </c>
      <c r="F15" s="4">
        <v>7.6</v>
      </c>
      <c r="G15" s="2"/>
      <c r="H15">
        <v>13</v>
      </c>
      <c r="I15">
        <f t="shared" si="2"/>
        <v>169</v>
      </c>
      <c r="J15">
        <f t="shared" si="3"/>
        <v>78</v>
      </c>
      <c r="K15">
        <f t="shared" si="4"/>
        <v>53.95</v>
      </c>
      <c r="L15">
        <f t="shared" si="5"/>
        <v>41.6</v>
      </c>
      <c r="M15">
        <f t="shared" si="6"/>
        <v>11349</v>
      </c>
      <c r="N15">
        <f t="shared" si="7"/>
        <v>98.8</v>
      </c>
      <c r="P15">
        <f t="shared" si="8"/>
        <v>6.5539999999999994</v>
      </c>
      <c r="Q15">
        <f t="shared" si="9"/>
        <v>4.3339999999999996</v>
      </c>
      <c r="R15">
        <f t="shared" si="10"/>
        <v>3.4630000000000001</v>
      </c>
      <c r="S15">
        <f t="shared" si="11"/>
        <v>826.88799999999992</v>
      </c>
      <c r="T15">
        <f t="shared" si="12"/>
        <v>8.0459999999999994</v>
      </c>
      <c r="V15">
        <f t="shared" si="0"/>
        <v>-0.55399999999999938</v>
      </c>
      <c r="W15">
        <f t="shared" si="1"/>
        <v>-0.18399999999999928</v>
      </c>
      <c r="X15">
        <f t="shared" si="1"/>
        <v>-0.2629999999999999</v>
      </c>
      <c r="Y15">
        <f t="shared" si="1"/>
        <v>46.11200000000008</v>
      </c>
      <c r="Z15">
        <f t="shared" si="1"/>
        <v>-0.44599999999999973</v>
      </c>
      <c r="AB15">
        <f t="shared" si="13"/>
        <v>-0.19473684210526354</v>
      </c>
      <c r="AC15">
        <f t="shared" si="14"/>
        <v>0.13210526315789384</v>
      </c>
      <c r="AD15">
        <f t="shared" si="15"/>
        <v>-0.10526315789473673</v>
      </c>
      <c r="AE15">
        <f t="shared" si="16"/>
        <v>17.736842105263122</v>
      </c>
      <c r="AF15">
        <f t="shared" si="17"/>
        <v>-0.36315789473684124</v>
      </c>
    </row>
    <row r="16" spans="1:32" x14ac:dyDescent="0.25">
      <c r="A16" s="2">
        <v>2013</v>
      </c>
      <c r="B16" s="2">
        <v>6.6</v>
      </c>
      <c r="C16" s="7">
        <v>4.32</v>
      </c>
      <c r="D16" s="4">
        <v>3.8</v>
      </c>
      <c r="E16" s="4">
        <v>922</v>
      </c>
      <c r="F16" s="4">
        <v>7.3</v>
      </c>
      <c r="G16" s="2"/>
      <c r="H16">
        <v>14</v>
      </c>
      <c r="I16">
        <f t="shared" si="2"/>
        <v>196</v>
      </c>
      <c r="J16">
        <f t="shared" si="3"/>
        <v>92.399999999999991</v>
      </c>
      <c r="K16">
        <f t="shared" si="4"/>
        <v>60.480000000000004</v>
      </c>
      <c r="L16">
        <f t="shared" si="5"/>
        <v>53.199999999999996</v>
      </c>
      <c r="M16">
        <f t="shared" si="6"/>
        <v>12908</v>
      </c>
      <c r="N16">
        <f t="shared" si="7"/>
        <v>102.2</v>
      </c>
      <c r="P16">
        <f t="shared" si="8"/>
        <v>6.6719999999999997</v>
      </c>
      <c r="Q16">
        <f t="shared" si="9"/>
        <v>4.4370000000000003</v>
      </c>
      <c r="R16">
        <f t="shared" si="10"/>
        <v>3.516</v>
      </c>
      <c r="S16">
        <f t="shared" si="11"/>
        <v>817.43</v>
      </c>
      <c r="T16">
        <f t="shared" si="12"/>
        <v>8.0730000000000004</v>
      </c>
      <c r="V16">
        <f t="shared" si="0"/>
        <v>-7.2000000000000064E-2</v>
      </c>
      <c r="W16">
        <f t="shared" si="1"/>
        <v>-0.11699999999999999</v>
      </c>
      <c r="X16">
        <f t="shared" si="1"/>
        <v>0.28399999999999981</v>
      </c>
      <c r="Y16">
        <f t="shared" si="1"/>
        <v>104.57000000000005</v>
      </c>
      <c r="Z16">
        <f t="shared" si="1"/>
        <v>-0.77300000000000058</v>
      </c>
      <c r="AB16">
        <f t="shared" si="13"/>
        <v>0.4052631578947361</v>
      </c>
      <c r="AC16">
        <f t="shared" si="14"/>
        <v>0.30210526315789377</v>
      </c>
      <c r="AD16">
        <f t="shared" si="15"/>
        <v>0.49473684210526292</v>
      </c>
      <c r="AE16">
        <f t="shared" si="16"/>
        <v>66.736842105263122</v>
      </c>
      <c r="AF16">
        <f t="shared" si="17"/>
        <v>-0.66315789473684106</v>
      </c>
    </row>
    <row r="17" spans="1:32" x14ac:dyDescent="0.25">
      <c r="A17" s="2">
        <v>2014</v>
      </c>
      <c r="B17" s="2">
        <v>7.4</v>
      </c>
      <c r="C17" s="8">
        <v>4.45</v>
      </c>
      <c r="D17" s="4">
        <v>4.0999999999999996</v>
      </c>
      <c r="E17" s="4">
        <v>683</v>
      </c>
      <c r="F17" s="4">
        <v>9</v>
      </c>
      <c r="G17" s="2"/>
      <c r="H17">
        <v>15</v>
      </c>
      <c r="I17">
        <f t="shared" si="2"/>
        <v>225</v>
      </c>
      <c r="J17">
        <f t="shared" si="3"/>
        <v>111</v>
      </c>
      <c r="K17">
        <f t="shared" si="4"/>
        <v>66.75</v>
      </c>
      <c r="L17">
        <f t="shared" si="5"/>
        <v>61.499999999999993</v>
      </c>
      <c r="M17">
        <f t="shared" si="6"/>
        <v>10245</v>
      </c>
      <c r="N17">
        <f t="shared" si="7"/>
        <v>135</v>
      </c>
      <c r="P17">
        <f t="shared" si="8"/>
        <v>6.7899999999999991</v>
      </c>
      <c r="Q17">
        <f t="shared" si="9"/>
        <v>4.54</v>
      </c>
      <c r="R17">
        <f t="shared" si="10"/>
        <v>3.569</v>
      </c>
      <c r="S17">
        <f t="shared" si="11"/>
        <v>807.97199999999998</v>
      </c>
      <c r="T17">
        <f t="shared" si="12"/>
        <v>8.1</v>
      </c>
      <c r="V17">
        <f t="shared" si="0"/>
        <v>0.61000000000000121</v>
      </c>
      <c r="W17">
        <f t="shared" si="1"/>
        <v>-8.9999999999999858E-2</v>
      </c>
      <c r="X17">
        <f t="shared" si="1"/>
        <v>0.53099999999999969</v>
      </c>
      <c r="Y17">
        <f t="shared" si="1"/>
        <v>-124.97199999999998</v>
      </c>
      <c r="Z17">
        <f t="shared" si="1"/>
        <v>0.90000000000000036</v>
      </c>
      <c r="AB17">
        <f t="shared" si="13"/>
        <v>1.2052631578947368</v>
      </c>
      <c r="AC17">
        <f t="shared" si="14"/>
        <v>0.43210526315789366</v>
      </c>
      <c r="AD17">
        <f t="shared" si="15"/>
        <v>0.79473684210526274</v>
      </c>
      <c r="AE17">
        <f t="shared" si="16"/>
        <v>-172.26315789473688</v>
      </c>
      <c r="AF17">
        <f t="shared" si="17"/>
        <v>1.0368421052631591</v>
      </c>
    </row>
    <row r="18" spans="1:32" x14ac:dyDescent="0.25">
      <c r="A18" s="2">
        <v>2015</v>
      </c>
      <c r="B18" s="2">
        <v>7.4</v>
      </c>
      <c r="C18" s="8">
        <v>4.9800000000000004</v>
      </c>
      <c r="D18" s="4">
        <v>4.0999999999999996</v>
      </c>
      <c r="E18" s="4">
        <v>696</v>
      </c>
      <c r="F18" s="4">
        <v>8.6999999999999993</v>
      </c>
      <c r="G18" s="2"/>
      <c r="H18">
        <v>16</v>
      </c>
      <c r="I18">
        <f t="shared" si="2"/>
        <v>256</v>
      </c>
      <c r="J18">
        <f t="shared" si="3"/>
        <v>118.4</v>
      </c>
      <c r="K18">
        <f t="shared" si="4"/>
        <v>79.680000000000007</v>
      </c>
      <c r="L18">
        <f t="shared" si="5"/>
        <v>65.599999999999994</v>
      </c>
      <c r="M18">
        <f t="shared" si="6"/>
        <v>11136</v>
      </c>
      <c r="N18">
        <f t="shared" si="7"/>
        <v>139.19999999999999</v>
      </c>
      <c r="P18">
        <f t="shared" si="8"/>
        <v>6.9079999999999995</v>
      </c>
      <c r="Q18">
        <f t="shared" si="9"/>
        <v>4.6429999999999998</v>
      </c>
      <c r="R18">
        <f t="shared" si="10"/>
        <v>3.6219999999999999</v>
      </c>
      <c r="S18">
        <f t="shared" si="11"/>
        <v>798.51400000000001</v>
      </c>
      <c r="T18">
        <f t="shared" si="12"/>
        <v>8.1270000000000007</v>
      </c>
      <c r="V18">
        <f t="shared" si="0"/>
        <v>0.49200000000000088</v>
      </c>
      <c r="W18">
        <f t="shared" si="1"/>
        <v>0.33700000000000063</v>
      </c>
      <c r="X18">
        <f t="shared" si="1"/>
        <v>0.47799999999999976</v>
      </c>
      <c r="Y18">
        <f t="shared" si="1"/>
        <v>-102.51400000000001</v>
      </c>
      <c r="Z18">
        <f t="shared" si="1"/>
        <v>0.57299999999999862</v>
      </c>
      <c r="AB18">
        <f t="shared" si="13"/>
        <v>1.2052631578947368</v>
      </c>
      <c r="AC18">
        <f t="shared" si="14"/>
        <v>0.96210526315789391</v>
      </c>
      <c r="AD18">
        <f t="shared" si="15"/>
        <v>0.79473684210526274</v>
      </c>
      <c r="AE18">
        <f t="shared" si="16"/>
        <v>-159.26315789473688</v>
      </c>
      <c r="AF18">
        <f t="shared" si="17"/>
        <v>0.73684210526315841</v>
      </c>
    </row>
    <row r="19" spans="1:32" x14ac:dyDescent="0.25">
      <c r="A19" s="2">
        <v>2016</v>
      </c>
      <c r="B19" s="2">
        <v>6.8</v>
      </c>
      <c r="C19" s="8">
        <v>4.9000000000000004</v>
      </c>
      <c r="D19" s="4">
        <v>3.7</v>
      </c>
      <c r="E19" s="4">
        <v>768</v>
      </c>
      <c r="F19" s="4">
        <v>7.9</v>
      </c>
      <c r="G19" s="2"/>
      <c r="H19">
        <v>17</v>
      </c>
      <c r="I19">
        <f t="shared" si="2"/>
        <v>289</v>
      </c>
      <c r="J19">
        <f t="shared" si="3"/>
        <v>115.6</v>
      </c>
      <c r="K19">
        <f t="shared" si="4"/>
        <v>83.300000000000011</v>
      </c>
      <c r="L19">
        <f t="shared" si="5"/>
        <v>62.900000000000006</v>
      </c>
      <c r="M19">
        <f t="shared" si="6"/>
        <v>13056</v>
      </c>
      <c r="N19">
        <f t="shared" si="7"/>
        <v>134.30000000000001</v>
      </c>
      <c r="P19">
        <f t="shared" si="8"/>
        <v>7.0259999999999998</v>
      </c>
      <c r="Q19">
        <f t="shared" si="9"/>
        <v>4.7460000000000004</v>
      </c>
      <c r="R19">
        <f t="shared" si="10"/>
        <v>3.6749999999999998</v>
      </c>
      <c r="S19">
        <f t="shared" si="11"/>
        <v>789.05600000000004</v>
      </c>
      <c r="T19">
        <f t="shared" si="12"/>
        <v>8.1539999999999999</v>
      </c>
      <c r="V19">
        <f t="shared" si="0"/>
        <v>-0.22599999999999998</v>
      </c>
      <c r="W19">
        <f t="shared" ref="W19:Z21" si="18">C19-Q19</f>
        <v>0.15399999999999991</v>
      </c>
      <c r="X19">
        <f t="shared" si="18"/>
        <v>2.5000000000000355E-2</v>
      </c>
      <c r="Y19">
        <f t="shared" si="18"/>
        <v>-21.05600000000004</v>
      </c>
      <c r="Z19">
        <f t="shared" si="18"/>
        <v>-0.25399999999999956</v>
      </c>
      <c r="AB19">
        <f t="shared" si="13"/>
        <v>0.60526315789473628</v>
      </c>
      <c r="AC19">
        <f t="shared" si="14"/>
        <v>0.88210526315789384</v>
      </c>
      <c r="AD19">
        <f t="shared" si="15"/>
        <v>0.39473684210526327</v>
      </c>
      <c r="AE19">
        <f t="shared" si="16"/>
        <v>-87.263157894736878</v>
      </c>
      <c r="AF19">
        <f t="shared" si="17"/>
        <v>-6.3157894736840525E-2</v>
      </c>
    </row>
    <row r="20" spans="1:32" x14ac:dyDescent="0.25">
      <c r="A20" s="2">
        <v>2017</v>
      </c>
      <c r="B20" s="2">
        <v>7.2</v>
      </c>
      <c r="C20" s="8">
        <v>4.8899999999999997</v>
      </c>
      <c r="D20" s="4">
        <v>3.7</v>
      </c>
      <c r="E20" s="4">
        <v>946</v>
      </c>
      <c r="F20" s="4">
        <v>7.9</v>
      </c>
      <c r="G20" s="2"/>
      <c r="H20">
        <v>18</v>
      </c>
      <c r="I20">
        <f t="shared" si="2"/>
        <v>324</v>
      </c>
      <c r="J20">
        <f t="shared" si="3"/>
        <v>129.6</v>
      </c>
      <c r="K20">
        <f t="shared" si="4"/>
        <v>88.02</v>
      </c>
      <c r="L20">
        <f t="shared" si="5"/>
        <v>66.600000000000009</v>
      </c>
      <c r="M20">
        <f t="shared" si="6"/>
        <v>17028</v>
      </c>
      <c r="N20">
        <f t="shared" si="7"/>
        <v>142.20000000000002</v>
      </c>
      <c r="P20">
        <f t="shared" si="8"/>
        <v>7.1439999999999992</v>
      </c>
      <c r="Q20">
        <f t="shared" si="9"/>
        <v>4.8490000000000002</v>
      </c>
      <c r="R20">
        <f t="shared" si="10"/>
        <v>3.7279999999999998</v>
      </c>
      <c r="S20">
        <f t="shared" si="11"/>
        <v>779.59799999999996</v>
      </c>
      <c r="T20">
        <f t="shared" si="12"/>
        <v>8.1810000000000009</v>
      </c>
      <c r="V20">
        <f t="shared" si="0"/>
        <v>5.6000000000000938E-2</v>
      </c>
      <c r="W20">
        <f t="shared" si="18"/>
        <v>4.0999999999999481E-2</v>
      </c>
      <c r="X20">
        <f t="shared" si="18"/>
        <v>-2.7999999999999581E-2</v>
      </c>
      <c r="Y20">
        <f t="shared" si="18"/>
        <v>166.40200000000004</v>
      </c>
      <c r="Z20">
        <f t="shared" si="18"/>
        <v>-0.28100000000000058</v>
      </c>
      <c r="AB20">
        <f t="shared" si="13"/>
        <v>1.0052631578947366</v>
      </c>
      <c r="AC20">
        <f t="shared" si="14"/>
        <v>0.87210526315789316</v>
      </c>
      <c r="AD20">
        <f t="shared" si="15"/>
        <v>0.39473684210526327</v>
      </c>
      <c r="AE20">
        <f t="shared" si="16"/>
        <v>90.736842105263122</v>
      </c>
      <c r="AF20">
        <f t="shared" si="17"/>
        <v>-6.3157894736840525E-2</v>
      </c>
    </row>
    <row r="21" spans="1:32" x14ac:dyDescent="0.25">
      <c r="A21" s="2">
        <v>2018</v>
      </c>
      <c r="B21" s="2">
        <v>6.3</v>
      </c>
      <c r="C21" s="8">
        <v>4.62</v>
      </c>
      <c r="D21" s="4">
        <v>3.4</v>
      </c>
      <c r="E21" s="4">
        <v>559</v>
      </c>
      <c r="F21" s="4">
        <v>9</v>
      </c>
      <c r="G21" s="2"/>
      <c r="H21">
        <v>19</v>
      </c>
      <c r="I21">
        <f t="shared" si="2"/>
        <v>361</v>
      </c>
      <c r="J21">
        <f t="shared" si="3"/>
        <v>119.7</v>
      </c>
      <c r="K21">
        <f t="shared" si="4"/>
        <v>87.78</v>
      </c>
      <c r="L21">
        <f t="shared" si="5"/>
        <v>64.599999999999994</v>
      </c>
      <c r="M21">
        <f t="shared" si="6"/>
        <v>10621</v>
      </c>
      <c r="N21">
        <f t="shared" si="7"/>
        <v>171</v>
      </c>
      <c r="P21">
        <f t="shared" si="8"/>
        <v>7.2619999999999996</v>
      </c>
      <c r="Q21">
        <f t="shared" si="9"/>
        <v>4.952</v>
      </c>
      <c r="R21">
        <f t="shared" si="10"/>
        <v>3.7809999999999997</v>
      </c>
      <c r="S21">
        <f t="shared" si="11"/>
        <v>770.14</v>
      </c>
      <c r="T21">
        <f t="shared" si="12"/>
        <v>8.2080000000000002</v>
      </c>
      <c r="V21">
        <f t="shared" si="0"/>
        <v>-0.96199999999999974</v>
      </c>
      <c r="W21">
        <f t="shared" si="18"/>
        <v>-0.33199999999999985</v>
      </c>
      <c r="X21">
        <f t="shared" si="18"/>
        <v>-0.38099999999999978</v>
      </c>
      <c r="Y21">
        <f t="shared" si="18"/>
        <v>-211.14</v>
      </c>
      <c r="Z21">
        <f t="shared" si="18"/>
        <v>0.79199999999999982</v>
      </c>
      <c r="AB21">
        <f t="shared" si="13"/>
        <v>0.10526315789473628</v>
      </c>
      <c r="AC21">
        <f t="shared" si="14"/>
        <v>0.60210526315789359</v>
      </c>
      <c r="AD21">
        <f t="shared" si="15"/>
        <v>9.4736842105263008E-2</v>
      </c>
      <c r="AE21">
        <f t="shared" si="16"/>
        <v>-296.26315789473688</v>
      </c>
      <c r="AF21">
        <f t="shared" si="17"/>
        <v>1.0368421052631591</v>
      </c>
    </row>
    <row r="22" spans="1:32" x14ac:dyDescent="0.25">
      <c r="A22" s="2"/>
      <c r="B22" s="2"/>
      <c r="C22" s="2"/>
      <c r="D22" s="4"/>
      <c r="E22" s="2"/>
      <c r="F22" s="2"/>
      <c r="G22" s="2"/>
    </row>
    <row r="23" spans="1:32" x14ac:dyDescent="0.25">
      <c r="A23" s="2" t="s">
        <v>33</v>
      </c>
      <c r="B23" s="2">
        <f>SUM(B3:B21)</f>
        <v>117.7</v>
      </c>
      <c r="C23" s="2">
        <f t="shared" ref="C23:T23" si="19">SUM(C3:C21)</f>
        <v>76.340000000000018</v>
      </c>
      <c r="D23" s="2">
        <f t="shared" si="19"/>
        <v>62.800000000000004</v>
      </c>
      <c r="E23" s="2">
        <f t="shared" si="19"/>
        <v>16250</v>
      </c>
      <c r="F23" s="2">
        <f t="shared" si="19"/>
        <v>151.29999999999998</v>
      </c>
      <c r="G23" s="2"/>
      <c r="H23">
        <f t="shared" si="19"/>
        <v>190</v>
      </c>
      <c r="I23">
        <f t="shared" si="19"/>
        <v>2470</v>
      </c>
      <c r="J23">
        <f t="shared" si="19"/>
        <v>1244</v>
      </c>
      <c r="K23">
        <f t="shared" si="19"/>
        <v>821.83999999999992</v>
      </c>
      <c r="L23">
        <f t="shared" si="19"/>
        <v>658.30000000000007</v>
      </c>
      <c r="M23">
        <f t="shared" si="19"/>
        <v>157109</v>
      </c>
      <c r="N23">
        <f t="shared" si="19"/>
        <v>1528.3</v>
      </c>
      <c r="P23">
        <f t="shared" si="19"/>
        <v>117.79999999999998</v>
      </c>
      <c r="Q23">
        <f t="shared" si="19"/>
        <v>76.475000000000009</v>
      </c>
      <c r="R23">
        <f t="shared" si="19"/>
        <v>62.775999999999996</v>
      </c>
      <c r="S23">
        <f t="shared" si="19"/>
        <v>16249.977999999999</v>
      </c>
      <c r="T23">
        <f t="shared" si="19"/>
        <v>151.33500000000004</v>
      </c>
      <c r="U23" t="s">
        <v>34</v>
      </c>
      <c r="V23">
        <f>SUM(V3:V21)</f>
        <v>-9.9999999999989875E-2</v>
      </c>
      <c r="W23">
        <f>SUM(W3:W21)</f>
        <v>-0.13500000000000156</v>
      </c>
      <c r="X23">
        <f>SUM(X3:X21)</f>
        <v>2.3999999999999133E-2</v>
      </c>
      <c r="Y23">
        <f>SUM(Y3:Y21)</f>
        <v>2.2000000000389264E-2</v>
      </c>
      <c r="Z23">
        <f>SUM(Z3:Z21)</f>
        <v>-3.5000000000004583E-2</v>
      </c>
    </row>
    <row r="24" spans="1:32" x14ac:dyDescent="0.25">
      <c r="A24" s="2" t="s">
        <v>35</v>
      </c>
      <c r="B24" s="2">
        <f>AVERAGE(B3:B21)</f>
        <v>6.1947368421052635</v>
      </c>
      <c r="C24" s="2">
        <f t="shared" ref="C24:T24" si="20">AVERAGE(C3:C21)</f>
        <v>4.0178947368421065</v>
      </c>
      <c r="D24" s="2">
        <f t="shared" si="20"/>
        <v>3.3052631578947369</v>
      </c>
      <c r="E24" s="2">
        <f t="shared" si="20"/>
        <v>855.26315789473688</v>
      </c>
      <c r="F24" s="2">
        <f t="shared" si="20"/>
        <v>7.9631578947368409</v>
      </c>
      <c r="G24" s="2"/>
      <c r="H24">
        <f t="shared" si="20"/>
        <v>10</v>
      </c>
      <c r="I24">
        <f t="shared" si="20"/>
        <v>130</v>
      </c>
      <c r="J24">
        <f t="shared" si="20"/>
        <v>65.473684210526315</v>
      </c>
      <c r="K24">
        <f t="shared" si="20"/>
        <v>43.25473684210526</v>
      </c>
      <c r="L24">
        <f t="shared" si="20"/>
        <v>34.647368421052633</v>
      </c>
      <c r="M24">
        <f t="shared" si="20"/>
        <v>8268.894736842105</v>
      </c>
      <c r="N24">
        <f t="shared" si="20"/>
        <v>80.436842105263153</v>
      </c>
      <c r="P24">
        <f t="shared" si="20"/>
        <v>6.1999999999999993</v>
      </c>
      <c r="Q24">
        <f t="shared" si="20"/>
        <v>4.0250000000000004</v>
      </c>
      <c r="R24">
        <f t="shared" si="20"/>
        <v>3.3039999999999998</v>
      </c>
      <c r="S24">
        <f t="shared" si="20"/>
        <v>855.26199999999994</v>
      </c>
      <c r="T24">
        <f t="shared" si="20"/>
        <v>7.9650000000000016</v>
      </c>
      <c r="U24" t="s">
        <v>36</v>
      </c>
      <c r="V24" cm="1">
        <f t="array" ref="V24">SUM(V3:V21*V3:V21)</f>
        <v>6.8146800000000054</v>
      </c>
      <c r="W24" cm="1">
        <f t="array" ref="W24">SUM(W3:W21*W3:W21)</f>
        <v>1.3523650000000003</v>
      </c>
      <c r="X24" cm="1">
        <f t="array" ref="X24">SUM(X3:X21*X3:X21)</f>
        <v>5.518834</v>
      </c>
      <c r="Y24" cm="1">
        <f t="array" ref="Y24">SUM(Y3:Y21*Y3:Y21)</f>
        <v>340944.17371600011</v>
      </c>
      <c r="Z24" cm="1">
        <f t="array" ref="Z24">SUM(Z3:Z21*Z3:Z21)</f>
        <v>6.5736049999999935</v>
      </c>
      <c r="AA24" t="s">
        <v>37</v>
      </c>
      <c r="AB24" cm="1">
        <f t="array" ref="AB24">SUM(AB3:AB21*AB3:AB21)</f>
        <v>14.689473684210524</v>
      </c>
      <c r="AC24" cm="1">
        <f t="array" ref="AC24">SUM(AC3:AC21*AC3:AC21)</f>
        <v>7.3429157894736852</v>
      </c>
      <c r="AD24" cm="1">
        <f t="array" ref="AD24">SUM(AD3:AD21*AD3:AD21)</f>
        <v>7.1294736842105255</v>
      </c>
      <c r="AE24" cm="1">
        <f t="array" ref="AE24">SUM(AE3:AE21*AE3:AE21)</f>
        <v>391931.68421052629</v>
      </c>
      <c r="AF24" cm="1">
        <f t="array" ref="AF24">SUM(AF3:AF21*AF3:AF21)</f>
        <v>6.9842105263157865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5.0199999999999996</v>
      </c>
      <c r="C26" t="s">
        <v>40</v>
      </c>
      <c r="D26">
        <v>0.11799999999999999</v>
      </c>
      <c r="F26" t="s">
        <v>41</v>
      </c>
      <c r="G26">
        <f>_xlfn.STDEV.S(B3:B21)</f>
        <v>0.90337249866542946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2.9950000000000001</v>
      </c>
      <c r="C27" t="s">
        <v>46</v>
      </c>
      <c r="D27">
        <v>0.10299999999999999</v>
      </c>
      <c r="F27" t="s">
        <v>47</v>
      </c>
      <c r="G27">
        <f>_xlfn.STDEV.S(C3:C21)</f>
        <v>0.63870162523815643</v>
      </c>
      <c r="U27" t="s">
        <v>48</v>
      </c>
      <c r="V27">
        <f>1-(V24/AB24)</f>
        <v>0.53608412755284807</v>
      </c>
      <c r="W27">
        <f>1-(W24/AC24)</f>
        <v>0.81582724917822691</v>
      </c>
      <c r="X27">
        <f>1-(X24/AD24)</f>
        <v>0.22591284512033061</v>
      </c>
      <c r="Y27">
        <f>1-(Y24/AE24)</f>
        <v>0.13009285176122232</v>
      </c>
      <c r="Z27">
        <f>1-(Z24/AF24)</f>
        <v>5.8790542577242477E-2</v>
      </c>
    </row>
    <row r="28" spans="1:32" x14ac:dyDescent="0.25">
      <c r="A28" t="s">
        <v>49</v>
      </c>
      <c r="B28">
        <v>2.774</v>
      </c>
      <c r="C28" t="s">
        <v>50</v>
      </c>
      <c r="D28">
        <v>5.2999999999999999E-2</v>
      </c>
      <c r="F28" t="s">
        <v>51</v>
      </c>
      <c r="G28">
        <f>_xlfn.STDEV.S(D3:D21)</f>
        <v>0.62935035659402583</v>
      </c>
      <c r="U28" t="s">
        <v>52</v>
      </c>
      <c r="V28">
        <f>SQRT(V27)</f>
        <v>0.73217766119490979</v>
      </c>
      <c r="W28">
        <f>SQRT(W27)</f>
        <v>0.90323155900257768</v>
      </c>
      <c r="X28">
        <f>SQRT(X27)</f>
        <v>0.47530289828732436</v>
      </c>
      <c r="Y28">
        <f>SQRT(Y27)</f>
        <v>0.36068386678810893</v>
      </c>
      <c r="Z28">
        <f>SQRT(Z27)</f>
        <v>0.24246761139839373</v>
      </c>
    </row>
    <row r="29" spans="1:32" x14ac:dyDescent="0.25">
      <c r="A29" t="s">
        <v>53</v>
      </c>
      <c r="B29">
        <v>949.84199999999998</v>
      </c>
      <c r="C29" t="s">
        <v>54</v>
      </c>
      <c r="D29">
        <v>-9.4580000000000002</v>
      </c>
      <c r="F29" t="s">
        <v>55</v>
      </c>
      <c r="G29">
        <f>_xlfn.STDEV.S(E3:E21)</f>
        <v>147.56009777761847</v>
      </c>
    </row>
    <row r="30" spans="1:32" x14ac:dyDescent="0.25">
      <c r="A30" t="s">
        <v>56</v>
      </c>
      <c r="B30">
        <v>7.6950000000000003</v>
      </c>
      <c r="C30" t="s">
        <v>57</v>
      </c>
      <c r="D30">
        <v>2.7E-2</v>
      </c>
      <c r="F30" t="s">
        <v>58</v>
      </c>
      <c r="G30">
        <f>_xlfn.STDEV.S(F3:F21)</f>
        <v>0.62290584834823359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0.11573022985234833</v>
      </c>
      <c r="W31" cm="1">
        <f t="array" ref="W31">SUM(V3:V21*Z3:Z21)/(SQRT(SUM(V3:V21*V3:V21)*SUM(Z3:Z21*Z3:Z21)))</f>
        <v>7.890564583094474E-2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0.28253519123354753</v>
      </c>
      <c r="W32" cm="1">
        <f t="array" ref="W32">SUM(W3:W21*Z3:Z21)/(SQRT(SUM(W3:W21*W3:W21)*SUM(Z3:Z21*Z3:Z21)))</f>
        <v>-0.1079405207830773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7.9699999999999989</v>
      </c>
      <c r="U33" t="s">
        <v>65</v>
      </c>
      <c r="V33" cm="1">
        <f t="array" ref="V33">SUM(X3:X21*Y3:Y21)/(SQRT(SUM(X3:X21*X3:X21)*SUM(Y3:Y21*Y3:Y21)))</f>
        <v>0.10705390968068725</v>
      </c>
      <c r="W33" cm="1">
        <f t="array" ref="W33">SUM(X3:X21*Z3:Z21)/(SQRT(SUM(X3:X21*X3:X21)*SUM(Z3:Z21*Z3:Z21)))</f>
        <v>5.0322298393279726E-3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5.57</v>
      </c>
      <c r="I34" t="s">
        <v>72</v>
      </c>
      <c r="J34">
        <f>G26*SQRT(1-(V27*$M$32))</f>
        <v>0.58291345842388376</v>
      </c>
      <c r="L34" t="s">
        <v>77</v>
      </c>
      <c r="M34">
        <f>J34*$J$32</f>
        <v>0.99911366773853671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4.0990000000000002</v>
      </c>
      <c r="I35" t="s">
        <v>73</v>
      </c>
      <c r="J35">
        <f>G27*SQRT(1-(W27*$M$32))</f>
        <v>0.21356798878078692</v>
      </c>
      <c r="L35" t="s">
        <v>78</v>
      </c>
      <c r="M35">
        <f>J35*$J$32</f>
        <v>0.36605553277026875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713.39199999999994</v>
      </c>
      <c r="I36" t="s">
        <v>74</v>
      </c>
      <c r="J36">
        <f>G28*SQRT(1-(X27*$M$32))</f>
        <v>0.54650252922107134</v>
      </c>
      <c r="L36" t="s">
        <v>79</v>
      </c>
      <c r="M36">
        <f>J36*$J$32</f>
        <v>0.93670533508491627</v>
      </c>
      <c r="U36" t="s">
        <v>61</v>
      </c>
      <c r="V36">
        <f t="shared" ref="V36:W38" si="21">V31*V31</f>
        <v>1.3393486101677378E-2</v>
      </c>
      <c r="W36">
        <f t="shared" si="21"/>
        <v>6.2261009439984871E-3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8.370000000000001</v>
      </c>
      <c r="I37" t="s">
        <v>75</v>
      </c>
      <c r="J37">
        <f>G29*SQRT(1-(Y27*$M$32))</f>
        <v>136.71169614580555</v>
      </c>
      <c r="L37" t="s">
        <v>80</v>
      </c>
      <c r="M37">
        <f>J37*$J$32</f>
        <v>234.32384719391069</v>
      </c>
      <c r="U37" t="s">
        <v>63</v>
      </c>
      <c r="V37">
        <f t="shared" si="21"/>
        <v>7.982613428537727E-2</v>
      </c>
      <c r="W37">
        <f t="shared" si="21"/>
        <v>1.1651156026921941E-2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0.60264160575732384</v>
      </c>
      <c r="L38" t="s">
        <v>81</v>
      </c>
      <c r="M38">
        <f>J38*$J$32</f>
        <v>1.0329277122680531</v>
      </c>
      <c r="U38" t="s">
        <v>65</v>
      </c>
      <c r="V38">
        <f t="shared" si="21"/>
        <v>1.1460539577920743E-2</v>
      </c>
      <c r="W38">
        <f t="shared" si="21"/>
        <v>2.5323337155822834E-5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6.970886332261462</v>
      </c>
      <c r="L40" t="s">
        <v>87</v>
      </c>
      <c r="M40">
        <f>F33+M34</f>
        <v>8.9691136677385348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5.2039444672297313</v>
      </c>
      <c r="L41" t="s">
        <v>88</v>
      </c>
      <c r="M41">
        <f>F34+M35</f>
        <v>5.9360555327702693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3.162294664915084</v>
      </c>
      <c r="L42" t="s">
        <v>89</v>
      </c>
      <c r="M42">
        <f>F35+M36</f>
        <v>5.0357053350849164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479.06815280608924</v>
      </c>
      <c r="L43" t="s">
        <v>90</v>
      </c>
      <c r="M43">
        <f>F36+M37</f>
        <v>947.71584719391058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7.3370722877319476</v>
      </c>
      <c r="L44" t="s">
        <v>91</v>
      </c>
      <c r="M44">
        <f>F37+M38</f>
        <v>9.4029277122680543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CC37-D5FB-4699-A047-E201AFF68AA0}">
  <sheetPr codeName="List10"/>
  <dimension ref="A1:AF56"/>
  <sheetViews>
    <sheetView topLeftCell="A22"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>
        <v>2000</v>
      </c>
      <c r="B3">
        <v>4.4000000000000004</v>
      </c>
      <c r="C3">
        <v>3.53</v>
      </c>
      <c r="D3">
        <v>2.62</v>
      </c>
      <c r="E3">
        <v>674</v>
      </c>
      <c r="F3">
        <v>8.6999999999999993</v>
      </c>
      <c r="H3">
        <v>1</v>
      </c>
      <c r="I3">
        <f>H3*H3</f>
        <v>1</v>
      </c>
      <c r="J3">
        <f>H3*B3</f>
        <v>4.4000000000000004</v>
      </c>
      <c r="K3">
        <f>H3*C3</f>
        <v>3.53</v>
      </c>
      <c r="L3">
        <f>H3*D3</f>
        <v>2.62</v>
      </c>
      <c r="M3">
        <f>H3*E3</f>
        <v>674</v>
      </c>
      <c r="N3">
        <f>H3*F3</f>
        <v>8.6999999999999993</v>
      </c>
      <c r="P3">
        <f>$B$26+$D$26*H3</f>
        <v>5.0639999999999992</v>
      </c>
      <c r="Q3">
        <f>$B$27+$D$27*H3</f>
        <v>3.3160000000000003</v>
      </c>
      <c r="R3">
        <f>$B$28+$D$28*H3</f>
        <v>2.7869999999999999</v>
      </c>
      <c r="S3">
        <f>$B$29+$D$29*H3</f>
        <v>743.63699999999994</v>
      </c>
      <c r="T3">
        <f>$B$30+$D$30*H3</f>
        <v>7.6720000000000006</v>
      </c>
      <c r="V3">
        <f t="shared" ref="V3:V21" si="0">B3-P3</f>
        <v>-0.66399999999999881</v>
      </c>
      <c r="W3">
        <f t="shared" ref="W3:Z18" si="1">C3-Q3</f>
        <v>0.21399999999999952</v>
      </c>
      <c r="X3">
        <f t="shared" si="1"/>
        <v>-0.16699999999999982</v>
      </c>
      <c r="Y3">
        <f t="shared" si="1"/>
        <v>-69.636999999999944</v>
      </c>
      <c r="Z3">
        <f t="shared" si="1"/>
        <v>1.0279999999999987</v>
      </c>
      <c r="AB3">
        <f>B3-$B$24</f>
        <v>-0.98842105263157887</v>
      </c>
      <c r="AC3">
        <f>C3-$C$24</f>
        <v>-0.74578947368421078</v>
      </c>
      <c r="AD3">
        <f>D3-$D$24</f>
        <v>-0.71052631578947345</v>
      </c>
      <c r="AE3">
        <f>E3-$E$24</f>
        <v>4.6842105263158373</v>
      </c>
      <c r="AF3">
        <f>F3-$F$24</f>
        <v>0.57368421052631291</v>
      </c>
    </row>
    <row r="4" spans="1:32" x14ac:dyDescent="0.25">
      <c r="A4">
        <v>2001</v>
      </c>
      <c r="B4">
        <v>5.58</v>
      </c>
      <c r="C4">
        <v>4.32</v>
      </c>
      <c r="D4">
        <v>3.48</v>
      </c>
      <c r="E4">
        <v>773</v>
      </c>
      <c r="F4">
        <v>7.3</v>
      </c>
      <c r="H4">
        <v>2</v>
      </c>
      <c r="I4">
        <f t="shared" ref="I4:I21" si="2">H4*H4</f>
        <v>4</v>
      </c>
      <c r="J4">
        <f t="shared" ref="J4:J21" si="3">H4*B4</f>
        <v>11.16</v>
      </c>
      <c r="K4">
        <f t="shared" ref="K4:K21" si="4">H4*C4</f>
        <v>8.64</v>
      </c>
      <c r="L4">
        <f t="shared" ref="L4:L21" si="5">H4*D4</f>
        <v>6.96</v>
      </c>
      <c r="M4">
        <f t="shared" ref="M4:M21" si="6">H4*E4</f>
        <v>1546</v>
      </c>
      <c r="N4">
        <f t="shared" ref="N4:N21" si="7">H4*F4</f>
        <v>14.6</v>
      </c>
      <c r="P4">
        <f t="shared" ref="P4:P21" si="8">$B$26+$D$26*H4</f>
        <v>5.0999999999999996</v>
      </c>
      <c r="Q4">
        <f t="shared" ref="Q4:Q21" si="9">$B$27+$D$27*H4</f>
        <v>3.423</v>
      </c>
      <c r="R4">
        <f t="shared" ref="R4:R21" si="10">$B$28+$D$28*H4</f>
        <v>2.8479999999999999</v>
      </c>
      <c r="S4">
        <f t="shared" ref="S4:S21" si="11">$B$29+$D$29*H4</f>
        <v>735.37900000000002</v>
      </c>
      <c r="T4">
        <f t="shared" ref="T4:T21" si="12">$B$30+$D$30*H4</f>
        <v>7.7230000000000008</v>
      </c>
      <c r="V4">
        <f t="shared" si="0"/>
        <v>0.48000000000000043</v>
      </c>
      <c r="W4">
        <f t="shared" si="1"/>
        <v>0.89700000000000024</v>
      </c>
      <c r="X4">
        <f t="shared" si="1"/>
        <v>0.63200000000000012</v>
      </c>
      <c r="Y4">
        <f t="shared" si="1"/>
        <v>37.620999999999981</v>
      </c>
      <c r="Z4">
        <f t="shared" si="1"/>
        <v>-0.42300000000000093</v>
      </c>
      <c r="AB4">
        <f t="shared" ref="AB4:AB21" si="13">B4-$B$24</f>
        <v>0.19157894736842085</v>
      </c>
      <c r="AC4">
        <f t="shared" ref="AC4:AC21" si="14">C4-$C$24</f>
        <v>4.42105263157897E-2</v>
      </c>
      <c r="AD4">
        <f t="shared" ref="AD4:AD21" si="15">D4-$D$24</f>
        <v>0.14947368421052643</v>
      </c>
      <c r="AE4">
        <f t="shared" ref="AE4:AE21" si="16">E4-$E$24</f>
        <v>103.68421052631584</v>
      </c>
      <c r="AF4">
        <f t="shared" ref="AF4:AF21" si="17">F4-$F$24</f>
        <v>-0.82631578947368656</v>
      </c>
    </row>
    <row r="5" spans="1:32" x14ac:dyDescent="0.25">
      <c r="A5">
        <v>2002</v>
      </c>
      <c r="B5">
        <v>5.0199999999999996</v>
      </c>
      <c r="C5">
        <v>3.43</v>
      </c>
      <c r="D5">
        <v>2.4300000000000002</v>
      </c>
      <c r="E5">
        <v>834</v>
      </c>
      <c r="F5">
        <v>8.3000000000000007</v>
      </c>
      <c r="H5">
        <v>3</v>
      </c>
      <c r="I5">
        <f t="shared" si="2"/>
        <v>9</v>
      </c>
      <c r="J5">
        <f t="shared" si="3"/>
        <v>15.059999999999999</v>
      </c>
      <c r="K5">
        <f t="shared" si="4"/>
        <v>10.290000000000001</v>
      </c>
      <c r="L5">
        <f t="shared" si="5"/>
        <v>7.2900000000000009</v>
      </c>
      <c r="M5">
        <f t="shared" si="6"/>
        <v>2502</v>
      </c>
      <c r="N5">
        <f t="shared" si="7"/>
        <v>24.900000000000002</v>
      </c>
      <c r="P5">
        <f t="shared" si="8"/>
        <v>5.1359999999999992</v>
      </c>
      <c r="Q5">
        <f t="shared" si="9"/>
        <v>3.5300000000000002</v>
      </c>
      <c r="R5">
        <f t="shared" si="10"/>
        <v>2.9089999999999998</v>
      </c>
      <c r="S5">
        <f t="shared" si="11"/>
        <v>727.12099999999998</v>
      </c>
      <c r="T5">
        <f t="shared" si="12"/>
        <v>7.774</v>
      </c>
      <c r="V5">
        <f t="shared" si="0"/>
        <v>-0.11599999999999966</v>
      </c>
      <c r="W5">
        <f t="shared" si="1"/>
        <v>-0.10000000000000009</v>
      </c>
      <c r="X5">
        <f t="shared" si="1"/>
        <v>-0.47899999999999965</v>
      </c>
      <c r="Y5">
        <f t="shared" si="1"/>
        <v>106.87900000000002</v>
      </c>
      <c r="Z5">
        <f t="shared" si="1"/>
        <v>0.52600000000000069</v>
      </c>
      <c r="AB5">
        <f t="shared" si="13"/>
        <v>-0.36842105263157965</v>
      </c>
      <c r="AC5">
        <f t="shared" si="14"/>
        <v>-0.84578947368421042</v>
      </c>
      <c r="AD5">
        <f t="shared" si="15"/>
        <v>-0.9005263157894734</v>
      </c>
      <c r="AE5">
        <f t="shared" si="16"/>
        <v>164.68421052631584</v>
      </c>
      <c r="AF5">
        <f t="shared" si="17"/>
        <v>0.17368421052631433</v>
      </c>
    </row>
    <row r="6" spans="1:32" x14ac:dyDescent="0.25">
      <c r="A6">
        <v>2003</v>
      </c>
      <c r="B6">
        <v>3.86</v>
      </c>
      <c r="C6">
        <v>3.31</v>
      </c>
      <c r="D6">
        <v>1.62</v>
      </c>
      <c r="E6" s="1">
        <v>527</v>
      </c>
      <c r="F6" s="1">
        <v>7.9</v>
      </c>
      <c r="H6">
        <v>4</v>
      </c>
      <c r="I6">
        <f t="shared" si="2"/>
        <v>16</v>
      </c>
      <c r="J6">
        <f t="shared" si="3"/>
        <v>15.44</v>
      </c>
      <c r="K6">
        <f t="shared" si="4"/>
        <v>13.24</v>
      </c>
      <c r="L6">
        <f t="shared" si="5"/>
        <v>6.48</v>
      </c>
      <c r="M6">
        <f t="shared" si="6"/>
        <v>2108</v>
      </c>
      <c r="N6">
        <f t="shared" si="7"/>
        <v>31.6</v>
      </c>
      <c r="P6">
        <f t="shared" si="8"/>
        <v>5.1719999999999997</v>
      </c>
      <c r="Q6">
        <f t="shared" si="9"/>
        <v>3.637</v>
      </c>
      <c r="R6">
        <f t="shared" si="10"/>
        <v>2.9699999999999998</v>
      </c>
      <c r="S6">
        <f t="shared" si="11"/>
        <v>718.86299999999994</v>
      </c>
      <c r="T6">
        <f t="shared" si="12"/>
        <v>7.8250000000000002</v>
      </c>
      <c r="V6">
        <f t="shared" si="0"/>
        <v>-1.3119999999999998</v>
      </c>
      <c r="W6">
        <f t="shared" si="1"/>
        <v>-0.32699999999999996</v>
      </c>
      <c r="X6">
        <f t="shared" si="1"/>
        <v>-1.3499999999999996</v>
      </c>
      <c r="Y6">
        <f t="shared" si="1"/>
        <v>-191.86299999999994</v>
      </c>
      <c r="Z6">
        <f t="shared" si="1"/>
        <v>7.5000000000000178E-2</v>
      </c>
      <c r="AB6">
        <f t="shared" si="13"/>
        <v>-1.5284210526315793</v>
      </c>
      <c r="AC6">
        <f t="shared" si="14"/>
        <v>-0.96578947368421053</v>
      </c>
      <c r="AD6">
        <f t="shared" si="15"/>
        <v>-1.7105263157894735</v>
      </c>
      <c r="AE6">
        <f t="shared" si="16"/>
        <v>-142.31578947368416</v>
      </c>
      <c r="AF6">
        <f t="shared" si="17"/>
        <v>-0.22631578947368602</v>
      </c>
    </row>
    <row r="7" spans="1:32" x14ac:dyDescent="0.25">
      <c r="A7">
        <v>2004</v>
      </c>
      <c r="B7">
        <v>6.78</v>
      </c>
      <c r="C7">
        <v>4.79</v>
      </c>
      <c r="D7">
        <v>4.28</v>
      </c>
      <c r="E7" s="1">
        <v>682</v>
      </c>
      <c r="F7" s="1">
        <v>7.3</v>
      </c>
      <c r="H7">
        <v>5</v>
      </c>
      <c r="I7">
        <f t="shared" si="2"/>
        <v>25</v>
      </c>
      <c r="J7">
        <f t="shared" si="3"/>
        <v>33.9</v>
      </c>
      <c r="K7">
        <f t="shared" si="4"/>
        <v>23.95</v>
      </c>
      <c r="L7">
        <f t="shared" si="5"/>
        <v>21.400000000000002</v>
      </c>
      <c r="M7">
        <f t="shared" si="6"/>
        <v>3410</v>
      </c>
      <c r="N7">
        <f t="shared" si="7"/>
        <v>36.5</v>
      </c>
      <c r="P7">
        <f t="shared" si="8"/>
        <v>5.2079999999999993</v>
      </c>
      <c r="Q7">
        <f t="shared" si="9"/>
        <v>3.7440000000000002</v>
      </c>
      <c r="R7">
        <f t="shared" si="10"/>
        <v>3.0310000000000001</v>
      </c>
      <c r="S7">
        <f t="shared" si="11"/>
        <v>710.60500000000002</v>
      </c>
      <c r="T7">
        <f t="shared" si="12"/>
        <v>7.8760000000000003</v>
      </c>
      <c r="V7">
        <f t="shared" si="0"/>
        <v>1.572000000000001</v>
      </c>
      <c r="W7">
        <f t="shared" si="1"/>
        <v>1.0459999999999998</v>
      </c>
      <c r="X7">
        <f t="shared" si="1"/>
        <v>1.2490000000000001</v>
      </c>
      <c r="Y7">
        <f t="shared" si="1"/>
        <v>-28.605000000000018</v>
      </c>
      <c r="Z7">
        <f t="shared" si="1"/>
        <v>-0.57600000000000051</v>
      </c>
      <c r="AB7">
        <f t="shared" si="13"/>
        <v>1.391578947368421</v>
      </c>
      <c r="AC7">
        <f t="shared" si="14"/>
        <v>0.51421052631578945</v>
      </c>
      <c r="AD7">
        <f t="shared" si="15"/>
        <v>0.94947368421052669</v>
      </c>
      <c r="AE7">
        <f t="shared" si="16"/>
        <v>12.684210526315837</v>
      </c>
      <c r="AF7">
        <f t="shared" si="17"/>
        <v>-0.82631578947368656</v>
      </c>
    </row>
    <row r="8" spans="1:32" x14ac:dyDescent="0.25">
      <c r="A8">
        <v>2005</v>
      </c>
      <c r="B8">
        <v>5.63</v>
      </c>
      <c r="C8">
        <v>3.97</v>
      </c>
      <c r="D8">
        <v>2.99</v>
      </c>
      <c r="E8" s="1">
        <v>727</v>
      </c>
      <c r="F8" s="1">
        <v>7.3</v>
      </c>
      <c r="H8">
        <v>6</v>
      </c>
      <c r="I8">
        <f t="shared" si="2"/>
        <v>36</v>
      </c>
      <c r="J8">
        <f t="shared" si="3"/>
        <v>33.78</v>
      </c>
      <c r="K8">
        <f t="shared" si="4"/>
        <v>23.82</v>
      </c>
      <c r="L8">
        <f t="shared" si="5"/>
        <v>17.940000000000001</v>
      </c>
      <c r="M8">
        <f t="shared" si="6"/>
        <v>4362</v>
      </c>
      <c r="N8">
        <f t="shared" si="7"/>
        <v>43.8</v>
      </c>
      <c r="P8">
        <f t="shared" si="8"/>
        <v>5.2439999999999998</v>
      </c>
      <c r="Q8">
        <f t="shared" si="9"/>
        <v>3.851</v>
      </c>
      <c r="R8">
        <f t="shared" si="10"/>
        <v>3.0920000000000001</v>
      </c>
      <c r="S8">
        <f t="shared" si="11"/>
        <v>702.34699999999998</v>
      </c>
      <c r="T8">
        <f t="shared" si="12"/>
        <v>7.9270000000000005</v>
      </c>
      <c r="V8">
        <f t="shared" si="0"/>
        <v>0.38600000000000012</v>
      </c>
      <c r="W8">
        <f t="shared" si="1"/>
        <v>0.11900000000000022</v>
      </c>
      <c r="X8">
        <f t="shared" si="1"/>
        <v>-0.10199999999999987</v>
      </c>
      <c r="Y8">
        <f t="shared" si="1"/>
        <v>24.65300000000002</v>
      </c>
      <c r="Z8">
        <f t="shared" si="1"/>
        <v>-0.62700000000000067</v>
      </c>
      <c r="AB8">
        <f t="shared" si="13"/>
        <v>0.24157894736842067</v>
      </c>
      <c r="AC8">
        <f t="shared" si="14"/>
        <v>-0.30578947368421039</v>
      </c>
      <c r="AD8">
        <f t="shared" si="15"/>
        <v>-0.34052631578947334</v>
      </c>
      <c r="AE8">
        <f t="shared" si="16"/>
        <v>57.684210526315837</v>
      </c>
      <c r="AF8">
        <f t="shared" si="17"/>
        <v>-0.82631578947368656</v>
      </c>
    </row>
    <row r="9" spans="1:32" x14ac:dyDescent="0.25">
      <c r="A9">
        <v>2006</v>
      </c>
      <c r="B9">
        <v>5.43</v>
      </c>
      <c r="C9">
        <v>3.59</v>
      </c>
      <c r="D9">
        <v>3.42</v>
      </c>
      <c r="E9" s="1">
        <v>723</v>
      </c>
      <c r="F9" s="1">
        <v>7.8</v>
      </c>
      <c r="H9">
        <v>7</v>
      </c>
      <c r="I9">
        <f t="shared" si="2"/>
        <v>49</v>
      </c>
      <c r="J9">
        <f t="shared" si="3"/>
        <v>38.01</v>
      </c>
      <c r="K9">
        <f t="shared" si="4"/>
        <v>25.13</v>
      </c>
      <c r="L9">
        <f t="shared" si="5"/>
        <v>23.939999999999998</v>
      </c>
      <c r="M9">
        <f t="shared" si="6"/>
        <v>5061</v>
      </c>
      <c r="N9">
        <f t="shared" si="7"/>
        <v>54.6</v>
      </c>
      <c r="P9">
        <f t="shared" si="8"/>
        <v>5.2799999999999994</v>
      </c>
      <c r="Q9">
        <f t="shared" si="9"/>
        <v>3.9580000000000002</v>
      </c>
      <c r="R9">
        <f t="shared" si="10"/>
        <v>3.153</v>
      </c>
      <c r="S9">
        <f t="shared" si="11"/>
        <v>694.08899999999994</v>
      </c>
      <c r="T9">
        <f t="shared" si="12"/>
        <v>7.9780000000000006</v>
      </c>
      <c r="V9">
        <f t="shared" si="0"/>
        <v>0.15000000000000036</v>
      </c>
      <c r="W9">
        <f t="shared" si="1"/>
        <v>-0.36800000000000033</v>
      </c>
      <c r="X9">
        <f t="shared" si="1"/>
        <v>0.2669999999999999</v>
      </c>
      <c r="Y9">
        <f t="shared" si="1"/>
        <v>28.911000000000058</v>
      </c>
      <c r="Z9">
        <f t="shared" si="1"/>
        <v>-0.17800000000000082</v>
      </c>
      <c r="AB9">
        <f t="shared" si="13"/>
        <v>4.1578947368420494E-2</v>
      </c>
      <c r="AC9">
        <f t="shared" si="14"/>
        <v>-0.68578947368421073</v>
      </c>
      <c r="AD9">
        <f t="shared" si="15"/>
        <v>8.9473684210526372E-2</v>
      </c>
      <c r="AE9">
        <f t="shared" si="16"/>
        <v>53.684210526315837</v>
      </c>
      <c r="AF9">
        <f t="shared" si="17"/>
        <v>-0.32631578947368656</v>
      </c>
    </row>
    <row r="10" spans="1:32" x14ac:dyDescent="0.25">
      <c r="A10">
        <v>2007</v>
      </c>
      <c r="B10">
        <v>3.9</v>
      </c>
      <c r="C10">
        <v>3.05</v>
      </c>
      <c r="D10">
        <v>3.12</v>
      </c>
      <c r="E10" s="1">
        <v>718</v>
      </c>
      <c r="F10" s="1">
        <v>8.6</v>
      </c>
      <c r="H10">
        <v>8</v>
      </c>
      <c r="I10">
        <f t="shared" si="2"/>
        <v>64</v>
      </c>
      <c r="J10">
        <f t="shared" si="3"/>
        <v>31.2</v>
      </c>
      <c r="K10">
        <f t="shared" si="4"/>
        <v>24.4</v>
      </c>
      <c r="L10">
        <f t="shared" si="5"/>
        <v>24.96</v>
      </c>
      <c r="M10">
        <f t="shared" si="6"/>
        <v>5744</v>
      </c>
      <c r="N10">
        <f t="shared" si="7"/>
        <v>68.8</v>
      </c>
      <c r="P10">
        <f t="shared" si="8"/>
        <v>5.3159999999999998</v>
      </c>
      <c r="Q10">
        <f t="shared" si="9"/>
        <v>4.0650000000000004</v>
      </c>
      <c r="R10">
        <f t="shared" si="10"/>
        <v>3.214</v>
      </c>
      <c r="S10">
        <f t="shared" si="11"/>
        <v>685.83100000000002</v>
      </c>
      <c r="T10">
        <f t="shared" si="12"/>
        <v>8.0289999999999999</v>
      </c>
      <c r="V10">
        <f t="shared" si="0"/>
        <v>-1.4159999999999999</v>
      </c>
      <c r="W10">
        <f t="shared" si="1"/>
        <v>-1.0150000000000006</v>
      </c>
      <c r="X10">
        <f t="shared" si="1"/>
        <v>-9.3999999999999861E-2</v>
      </c>
      <c r="Y10">
        <f t="shared" si="1"/>
        <v>32.168999999999983</v>
      </c>
      <c r="Z10">
        <f t="shared" si="1"/>
        <v>0.57099999999999973</v>
      </c>
      <c r="AB10">
        <f t="shared" si="13"/>
        <v>-1.4884210526315793</v>
      </c>
      <c r="AC10">
        <f t="shared" si="14"/>
        <v>-1.2257894736842108</v>
      </c>
      <c r="AD10">
        <f t="shared" si="15"/>
        <v>-0.21052631578947345</v>
      </c>
      <c r="AE10">
        <f t="shared" si="16"/>
        <v>48.684210526315837</v>
      </c>
      <c r="AF10">
        <f t="shared" si="17"/>
        <v>0.47368421052631327</v>
      </c>
    </row>
    <row r="11" spans="1:32" x14ac:dyDescent="0.25">
      <c r="A11">
        <v>2008</v>
      </c>
      <c r="B11">
        <v>5.56</v>
      </c>
      <c r="C11">
        <v>4.21</v>
      </c>
      <c r="D11">
        <v>3.15</v>
      </c>
      <c r="E11" s="1">
        <v>577</v>
      </c>
      <c r="F11" s="1">
        <v>8.5</v>
      </c>
      <c r="H11">
        <v>9</v>
      </c>
      <c r="I11">
        <f t="shared" si="2"/>
        <v>81</v>
      </c>
      <c r="J11">
        <f t="shared" si="3"/>
        <v>50.04</v>
      </c>
      <c r="K11">
        <f t="shared" si="4"/>
        <v>37.89</v>
      </c>
      <c r="L11">
        <f t="shared" si="5"/>
        <v>28.349999999999998</v>
      </c>
      <c r="M11">
        <f t="shared" si="6"/>
        <v>5193</v>
      </c>
      <c r="N11">
        <f t="shared" si="7"/>
        <v>76.5</v>
      </c>
      <c r="P11">
        <f t="shared" si="8"/>
        <v>5.3519999999999994</v>
      </c>
      <c r="Q11">
        <f t="shared" si="9"/>
        <v>4.1719999999999997</v>
      </c>
      <c r="R11">
        <f t="shared" si="10"/>
        <v>3.2749999999999999</v>
      </c>
      <c r="S11">
        <f t="shared" si="11"/>
        <v>677.57299999999998</v>
      </c>
      <c r="T11">
        <f t="shared" si="12"/>
        <v>8.08</v>
      </c>
      <c r="V11">
        <f t="shared" si="0"/>
        <v>0.20800000000000018</v>
      </c>
      <c r="W11">
        <f t="shared" si="1"/>
        <v>3.8000000000000256E-2</v>
      </c>
      <c r="X11">
        <f t="shared" si="1"/>
        <v>-0.125</v>
      </c>
      <c r="Y11">
        <f t="shared" si="1"/>
        <v>-100.57299999999998</v>
      </c>
      <c r="Z11">
        <f t="shared" si="1"/>
        <v>0.41999999999999993</v>
      </c>
      <c r="AB11">
        <f t="shared" si="13"/>
        <v>0.17157894736842039</v>
      </c>
      <c r="AC11">
        <f t="shared" si="14"/>
        <v>-6.578947368421062E-2</v>
      </c>
      <c r="AD11">
        <f t="shared" si="15"/>
        <v>-0.18052631578947365</v>
      </c>
      <c r="AE11">
        <f t="shared" si="16"/>
        <v>-92.315789473684163</v>
      </c>
      <c r="AF11">
        <f t="shared" si="17"/>
        <v>0.37368421052631362</v>
      </c>
    </row>
    <row r="12" spans="1:32" x14ac:dyDescent="0.25">
      <c r="A12">
        <v>2009</v>
      </c>
      <c r="B12">
        <v>5.42</v>
      </c>
      <c r="C12">
        <v>3.53</v>
      </c>
      <c r="D12">
        <v>2.74</v>
      </c>
      <c r="E12" s="1">
        <v>791</v>
      </c>
      <c r="F12" s="1">
        <v>8</v>
      </c>
      <c r="H12">
        <v>10</v>
      </c>
      <c r="I12">
        <f t="shared" si="2"/>
        <v>100</v>
      </c>
      <c r="J12">
        <f t="shared" si="3"/>
        <v>54.2</v>
      </c>
      <c r="K12">
        <f t="shared" si="4"/>
        <v>35.299999999999997</v>
      </c>
      <c r="L12">
        <f t="shared" si="5"/>
        <v>27.400000000000002</v>
      </c>
      <c r="M12">
        <f t="shared" si="6"/>
        <v>7910</v>
      </c>
      <c r="N12">
        <f t="shared" si="7"/>
        <v>80</v>
      </c>
      <c r="P12">
        <f t="shared" si="8"/>
        <v>5.3879999999999999</v>
      </c>
      <c r="Q12">
        <f t="shared" si="9"/>
        <v>4.2789999999999999</v>
      </c>
      <c r="R12">
        <f t="shared" si="10"/>
        <v>3.3359999999999999</v>
      </c>
      <c r="S12">
        <f t="shared" si="11"/>
        <v>669.31500000000005</v>
      </c>
      <c r="T12">
        <f t="shared" si="12"/>
        <v>8.1310000000000002</v>
      </c>
      <c r="V12">
        <f t="shared" si="0"/>
        <v>3.2000000000000028E-2</v>
      </c>
      <c r="W12">
        <f t="shared" si="1"/>
        <v>-0.74900000000000011</v>
      </c>
      <c r="X12">
        <f t="shared" si="1"/>
        <v>-0.59599999999999964</v>
      </c>
      <c r="Y12">
        <f t="shared" si="1"/>
        <v>121.68499999999995</v>
      </c>
      <c r="Z12">
        <f t="shared" si="1"/>
        <v>-0.13100000000000023</v>
      </c>
      <c r="AB12">
        <f t="shared" si="13"/>
        <v>3.1578947368420707E-2</v>
      </c>
      <c r="AC12">
        <f t="shared" si="14"/>
        <v>-0.74578947368421078</v>
      </c>
      <c r="AD12">
        <f t="shared" si="15"/>
        <v>-0.59052631578947334</v>
      </c>
      <c r="AE12">
        <f t="shared" si="16"/>
        <v>121.68421052631584</v>
      </c>
      <c r="AF12">
        <f t="shared" si="17"/>
        <v>-0.12631578947368638</v>
      </c>
    </row>
    <row r="13" spans="1:32" x14ac:dyDescent="0.25">
      <c r="A13">
        <v>2010</v>
      </c>
      <c r="B13">
        <v>5.0199999999999996</v>
      </c>
      <c r="C13">
        <v>3.96</v>
      </c>
      <c r="D13">
        <v>3.78</v>
      </c>
      <c r="E13" s="1">
        <v>843</v>
      </c>
      <c r="F13" s="1">
        <v>6.8</v>
      </c>
      <c r="H13">
        <v>11</v>
      </c>
      <c r="I13">
        <f t="shared" si="2"/>
        <v>121</v>
      </c>
      <c r="J13">
        <f t="shared" si="3"/>
        <v>55.22</v>
      </c>
      <c r="K13">
        <f t="shared" si="4"/>
        <v>43.56</v>
      </c>
      <c r="L13">
        <f t="shared" si="5"/>
        <v>41.58</v>
      </c>
      <c r="M13">
        <f t="shared" si="6"/>
        <v>9273</v>
      </c>
      <c r="N13">
        <f t="shared" si="7"/>
        <v>74.8</v>
      </c>
      <c r="P13">
        <f t="shared" si="8"/>
        <v>5.4239999999999995</v>
      </c>
      <c r="Q13">
        <f t="shared" si="9"/>
        <v>4.3860000000000001</v>
      </c>
      <c r="R13">
        <f t="shared" si="10"/>
        <v>3.3970000000000002</v>
      </c>
      <c r="S13">
        <f t="shared" si="11"/>
        <v>661.05700000000002</v>
      </c>
      <c r="T13">
        <f t="shared" si="12"/>
        <v>8.1820000000000004</v>
      </c>
      <c r="V13">
        <f t="shared" si="0"/>
        <v>-0.40399999999999991</v>
      </c>
      <c r="W13">
        <f t="shared" si="1"/>
        <v>-0.42600000000000016</v>
      </c>
      <c r="X13">
        <f t="shared" si="1"/>
        <v>0.38299999999999956</v>
      </c>
      <c r="Y13">
        <f t="shared" si="1"/>
        <v>181.94299999999998</v>
      </c>
      <c r="Z13">
        <f t="shared" si="1"/>
        <v>-1.3820000000000006</v>
      </c>
      <c r="AB13">
        <f t="shared" si="13"/>
        <v>-0.36842105263157965</v>
      </c>
      <c r="AC13">
        <f t="shared" si="14"/>
        <v>-0.31578947368421062</v>
      </c>
      <c r="AD13">
        <f t="shared" si="15"/>
        <v>0.44947368421052625</v>
      </c>
      <c r="AE13">
        <f t="shared" si="16"/>
        <v>173.68421052631584</v>
      </c>
      <c r="AF13">
        <f t="shared" si="17"/>
        <v>-1.3263157894736866</v>
      </c>
    </row>
    <row r="14" spans="1:32" x14ac:dyDescent="0.25">
      <c r="A14">
        <v>2011</v>
      </c>
      <c r="B14">
        <v>5.86</v>
      </c>
      <c r="C14">
        <v>5.27</v>
      </c>
      <c r="D14">
        <v>3.36</v>
      </c>
      <c r="E14" s="1">
        <v>578</v>
      </c>
      <c r="F14" s="1">
        <v>8.1999999999999993</v>
      </c>
      <c r="H14">
        <v>12</v>
      </c>
      <c r="I14">
        <f t="shared" si="2"/>
        <v>144</v>
      </c>
      <c r="J14">
        <f t="shared" si="3"/>
        <v>70.320000000000007</v>
      </c>
      <c r="K14">
        <f t="shared" si="4"/>
        <v>63.239999999999995</v>
      </c>
      <c r="L14">
        <f t="shared" si="5"/>
        <v>40.32</v>
      </c>
      <c r="M14">
        <f t="shared" si="6"/>
        <v>6936</v>
      </c>
      <c r="N14">
        <f t="shared" si="7"/>
        <v>98.399999999999991</v>
      </c>
      <c r="P14">
        <f t="shared" si="8"/>
        <v>5.4599999999999991</v>
      </c>
      <c r="Q14">
        <f t="shared" si="9"/>
        <v>4.4930000000000003</v>
      </c>
      <c r="R14">
        <f t="shared" si="10"/>
        <v>3.4580000000000002</v>
      </c>
      <c r="S14">
        <f t="shared" si="11"/>
        <v>652.79899999999998</v>
      </c>
      <c r="T14">
        <f t="shared" si="12"/>
        <v>8.2330000000000005</v>
      </c>
      <c r="V14">
        <f t="shared" si="0"/>
        <v>0.40000000000000124</v>
      </c>
      <c r="W14">
        <f t="shared" si="1"/>
        <v>0.77699999999999925</v>
      </c>
      <c r="X14">
        <f t="shared" si="1"/>
        <v>-9.8000000000000309E-2</v>
      </c>
      <c r="Y14">
        <f t="shared" si="1"/>
        <v>-74.798999999999978</v>
      </c>
      <c r="Z14">
        <f t="shared" si="1"/>
        <v>-3.3000000000001251E-2</v>
      </c>
      <c r="AB14">
        <f t="shared" si="13"/>
        <v>0.4715789473684211</v>
      </c>
      <c r="AC14">
        <f t="shared" si="14"/>
        <v>0.99421052631578899</v>
      </c>
      <c r="AD14">
        <f t="shared" si="15"/>
        <v>2.9473684210526319E-2</v>
      </c>
      <c r="AE14">
        <f t="shared" si="16"/>
        <v>-91.315789473684163</v>
      </c>
      <c r="AF14">
        <f t="shared" si="17"/>
        <v>7.368421052631291E-2</v>
      </c>
    </row>
    <row r="15" spans="1:32" x14ac:dyDescent="0.25">
      <c r="A15">
        <v>2012</v>
      </c>
      <c r="B15">
        <v>5.25</v>
      </c>
      <c r="C15">
        <v>3.52</v>
      </c>
      <c r="D15">
        <v>3.59</v>
      </c>
      <c r="E15" s="1">
        <v>646</v>
      </c>
      <c r="F15" s="1">
        <v>8</v>
      </c>
      <c r="H15">
        <v>13</v>
      </c>
      <c r="I15">
        <f t="shared" si="2"/>
        <v>169</v>
      </c>
      <c r="J15">
        <f t="shared" si="3"/>
        <v>68.25</v>
      </c>
      <c r="K15">
        <f t="shared" si="4"/>
        <v>45.76</v>
      </c>
      <c r="L15">
        <f t="shared" si="5"/>
        <v>46.67</v>
      </c>
      <c r="M15">
        <f t="shared" si="6"/>
        <v>8398</v>
      </c>
      <c r="N15">
        <f t="shared" si="7"/>
        <v>104</v>
      </c>
      <c r="P15">
        <f t="shared" si="8"/>
        <v>5.4959999999999996</v>
      </c>
      <c r="Q15">
        <f t="shared" si="9"/>
        <v>4.5999999999999996</v>
      </c>
      <c r="R15">
        <f t="shared" si="10"/>
        <v>3.5190000000000001</v>
      </c>
      <c r="S15">
        <f t="shared" si="11"/>
        <v>644.54099999999994</v>
      </c>
      <c r="T15">
        <f t="shared" si="12"/>
        <v>8.2840000000000007</v>
      </c>
      <c r="V15">
        <f t="shared" si="0"/>
        <v>-0.24599999999999955</v>
      </c>
      <c r="W15">
        <f t="shared" si="1"/>
        <v>-1.0799999999999996</v>
      </c>
      <c r="X15">
        <f t="shared" si="1"/>
        <v>7.099999999999973E-2</v>
      </c>
      <c r="Y15">
        <f t="shared" si="1"/>
        <v>1.45900000000006</v>
      </c>
      <c r="Z15">
        <f t="shared" si="1"/>
        <v>-0.2840000000000007</v>
      </c>
      <c r="AB15">
        <f t="shared" si="13"/>
        <v>-0.13842105263157922</v>
      </c>
      <c r="AC15">
        <f t="shared" si="14"/>
        <v>-0.75578947368421057</v>
      </c>
      <c r="AD15">
        <f t="shared" si="15"/>
        <v>0.2594736842105263</v>
      </c>
      <c r="AE15">
        <f t="shared" si="16"/>
        <v>-23.315789473684163</v>
      </c>
      <c r="AF15">
        <f t="shared" si="17"/>
        <v>-0.12631578947368638</v>
      </c>
    </row>
    <row r="16" spans="1:32" x14ac:dyDescent="0.25">
      <c r="A16">
        <v>2013</v>
      </c>
      <c r="B16">
        <v>6.38</v>
      </c>
      <c r="C16">
        <v>3.85</v>
      </c>
      <c r="D16">
        <v>4.13</v>
      </c>
      <c r="E16" s="1">
        <v>692</v>
      </c>
      <c r="F16" s="1">
        <v>7.7</v>
      </c>
      <c r="H16">
        <v>14</v>
      </c>
      <c r="I16">
        <f t="shared" si="2"/>
        <v>196</v>
      </c>
      <c r="J16">
        <f t="shared" si="3"/>
        <v>89.32</v>
      </c>
      <c r="K16">
        <f t="shared" si="4"/>
        <v>53.9</v>
      </c>
      <c r="L16">
        <f t="shared" si="5"/>
        <v>57.82</v>
      </c>
      <c r="M16">
        <f t="shared" si="6"/>
        <v>9688</v>
      </c>
      <c r="N16">
        <f t="shared" si="7"/>
        <v>107.8</v>
      </c>
      <c r="P16">
        <f t="shared" si="8"/>
        <v>5.532</v>
      </c>
      <c r="Q16">
        <f t="shared" si="9"/>
        <v>4.7069999999999999</v>
      </c>
      <c r="R16">
        <f t="shared" si="10"/>
        <v>3.58</v>
      </c>
      <c r="S16">
        <f t="shared" si="11"/>
        <v>636.28300000000002</v>
      </c>
      <c r="T16">
        <f t="shared" si="12"/>
        <v>8.3350000000000009</v>
      </c>
      <c r="V16">
        <f t="shared" si="0"/>
        <v>0.84799999999999986</v>
      </c>
      <c r="W16">
        <f t="shared" si="1"/>
        <v>-0.85699999999999976</v>
      </c>
      <c r="X16">
        <f t="shared" si="1"/>
        <v>0.54999999999999982</v>
      </c>
      <c r="Y16">
        <f t="shared" si="1"/>
        <v>55.716999999999985</v>
      </c>
      <c r="Z16">
        <f t="shared" si="1"/>
        <v>-0.63500000000000068</v>
      </c>
      <c r="AB16">
        <f t="shared" si="13"/>
        <v>0.99157894736842067</v>
      </c>
      <c r="AC16">
        <f t="shared" si="14"/>
        <v>-0.4257894736842105</v>
      </c>
      <c r="AD16">
        <f t="shared" si="15"/>
        <v>0.79947368421052634</v>
      </c>
      <c r="AE16">
        <f t="shared" si="16"/>
        <v>22.684210526315837</v>
      </c>
      <c r="AF16">
        <f t="shared" si="17"/>
        <v>-0.4263157894736862</v>
      </c>
    </row>
    <row r="17" spans="1:32" x14ac:dyDescent="0.25">
      <c r="A17">
        <v>2014</v>
      </c>
      <c r="B17">
        <v>6.51</v>
      </c>
      <c r="C17">
        <v>4.87</v>
      </c>
      <c r="D17">
        <v>4.88</v>
      </c>
      <c r="E17" s="1">
        <v>660</v>
      </c>
      <c r="F17" s="1">
        <v>9</v>
      </c>
      <c r="H17">
        <v>15</v>
      </c>
      <c r="I17">
        <f t="shared" si="2"/>
        <v>225</v>
      </c>
      <c r="J17">
        <f t="shared" si="3"/>
        <v>97.649999999999991</v>
      </c>
      <c r="K17">
        <f t="shared" si="4"/>
        <v>73.05</v>
      </c>
      <c r="L17">
        <f t="shared" si="5"/>
        <v>73.2</v>
      </c>
      <c r="M17">
        <f t="shared" si="6"/>
        <v>9900</v>
      </c>
      <c r="N17">
        <f t="shared" si="7"/>
        <v>135</v>
      </c>
      <c r="P17">
        <f t="shared" si="8"/>
        <v>5.5679999999999996</v>
      </c>
      <c r="Q17">
        <f t="shared" si="9"/>
        <v>4.8140000000000001</v>
      </c>
      <c r="R17">
        <f t="shared" si="10"/>
        <v>3.641</v>
      </c>
      <c r="S17">
        <f t="shared" si="11"/>
        <v>628.02499999999998</v>
      </c>
      <c r="T17">
        <f t="shared" si="12"/>
        <v>8.386000000000001</v>
      </c>
      <c r="V17">
        <f t="shared" si="0"/>
        <v>0.94200000000000017</v>
      </c>
      <c r="W17">
        <f t="shared" si="1"/>
        <v>5.600000000000005E-2</v>
      </c>
      <c r="X17">
        <f t="shared" si="1"/>
        <v>1.2389999999999999</v>
      </c>
      <c r="Y17">
        <f t="shared" si="1"/>
        <v>31.975000000000023</v>
      </c>
      <c r="Z17">
        <f t="shared" si="1"/>
        <v>0.61399999999999899</v>
      </c>
      <c r="AB17">
        <f t="shared" si="13"/>
        <v>1.1215789473684206</v>
      </c>
      <c r="AC17">
        <f t="shared" si="14"/>
        <v>0.59421052631578952</v>
      </c>
      <c r="AD17">
        <f t="shared" si="15"/>
        <v>1.5494736842105263</v>
      </c>
      <c r="AE17">
        <f t="shared" si="16"/>
        <v>-9.3157894736841627</v>
      </c>
      <c r="AF17">
        <f t="shared" si="17"/>
        <v>0.87368421052631362</v>
      </c>
    </row>
    <row r="18" spans="1:32" x14ac:dyDescent="0.25">
      <c r="A18">
        <v>2015</v>
      </c>
      <c r="B18">
        <v>6.59</v>
      </c>
      <c r="C18">
        <v>5.01</v>
      </c>
      <c r="D18">
        <v>3.33</v>
      </c>
      <c r="E18" s="1">
        <v>552</v>
      </c>
      <c r="F18" s="1">
        <v>9.1</v>
      </c>
      <c r="H18">
        <v>16</v>
      </c>
      <c r="I18">
        <f t="shared" si="2"/>
        <v>256</v>
      </c>
      <c r="J18">
        <f t="shared" si="3"/>
        <v>105.44</v>
      </c>
      <c r="K18">
        <f t="shared" si="4"/>
        <v>80.16</v>
      </c>
      <c r="L18">
        <f t="shared" si="5"/>
        <v>53.28</v>
      </c>
      <c r="M18">
        <f t="shared" si="6"/>
        <v>8832</v>
      </c>
      <c r="N18">
        <f t="shared" si="7"/>
        <v>145.6</v>
      </c>
      <c r="P18">
        <f t="shared" si="8"/>
        <v>5.6039999999999992</v>
      </c>
      <c r="Q18">
        <f t="shared" si="9"/>
        <v>4.9210000000000003</v>
      </c>
      <c r="R18">
        <f t="shared" si="10"/>
        <v>3.702</v>
      </c>
      <c r="S18">
        <f t="shared" si="11"/>
        <v>619.76700000000005</v>
      </c>
      <c r="T18">
        <f t="shared" si="12"/>
        <v>8.4370000000000012</v>
      </c>
      <c r="V18">
        <f t="shared" si="0"/>
        <v>0.98600000000000065</v>
      </c>
      <c r="W18">
        <f t="shared" si="1"/>
        <v>8.8999999999999524E-2</v>
      </c>
      <c r="X18">
        <f t="shared" si="1"/>
        <v>-0.37199999999999989</v>
      </c>
      <c r="Y18">
        <f t="shared" si="1"/>
        <v>-67.767000000000053</v>
      </c>
      <c r="Z18">
        <f t="shared" si="1"/>
        <v>0.66299999999999848</v>
      </c>
      <c r="AB18">
        <f t="shared" si="13"/>
        <v>1.2015789473684206</v>
      </c>
      <c r="AC18">
        <f t="shared" si="14"/>
        <v>0.7342105263157892</v>
      </c>
      <c r="AD18">
        <f t="shared" si="15"/>
        <v>-5.2631578947348601E-4</v>
      </c>
      <c r="AE18">
        <f t="shared" si="16"/>
        <v>-117.31578947368416</v>
      </c>
      <c r="AF18">
        <f t="shared" si="17"/>
        <v>0.97368421052631327</v>
      </c>
    </row>
    <row r="19" spans="1:32" x14ac:dyDescent="0.25">
      <c r="A19">
        <v>2016</v>
      </c>
      <c r="B19">
        <v>6.71</v>
      </c>
      <c r="C19">
        <v>6.17</v>
      </c>
      <c r="D19">
        <v>3.61</v>
      </c>
      <c r="E19" s="1">
        <v>551</v>
      </c>
      <c r="F19" s="1">
        <v>8.3000000000000007</v>
      </c>
      <c r="H19">
        <v>17</v>
      </c>
      <c r="I19">
        <f t="shared" si="2"/>
        <v>289</v>
      </c>
      <c r="J19">
        <f t="shared" si="3"/>
        <v>114.07</v>
      </c>
      <c r="K19">
        <f t="shared" si="4"/>
        <v>104.89</v>
      </c>
      <c r="L19">
        <f t="shared" si="5"/>
        <v>61.37</v>
      </c>
      <c r="M19">
        <f t="shared" si="6"/>
        <v>9367</v>
      </c>
      <c r="N19">
        <f t="shared" si="7"/>
        <v>141.10000000000002</v>
      </c>
      <c r="P19">
        <f t="shared" si="8"/>
        <v>5.64</v>
      </c>
      <c r="Q19">
        <f t="shared" si="9"/>
        <v>5.0280000000000005</v>
      </c>
      <c r="R19">
        <f t="shared" si="10"/>
        <v>3.7629999999999999</v>
      </c>
      <c r="S19">
        <f t="shared" si="11"/>
        <v>611.50900000000001</v>
      </c>
      <c r="T19">
        <f t="shared" si="12"/>
        <v>8.4879999999999995</v>
      </c>
      <c r="V19">
        <f t="shared" si="0"/>
        <v>1.0700000000000003</v>
      </c>
      <c r="W19">
        <f t="shared" ref="W19:Z21" si="18">C19-Q19</f>
        <v>1.1419999999999995</v>
      </c>
      <c r="X19">
        <f t="shared" si="18"/>
        <v>-0.15300000000000002</v>
      </c>
      <c r="Y19">
        <f t="shared" si="18"/>
        <v>-60.509000000000015</v>
      </c>
      <c r="Z19">
        <f t="shared" si="18"/>
        <v>-0.18799999999999883</v>
      </c>
      <c r="AB19">
        <f t="shared" si="13"/>
        <v>1.3215789473684207</v>
      </c>
      <c r="AC19">
        <f t="shared" si="14"/>
        <v>1.8942105263157893</v>
      </c>
      <c r="AD19">
        <f t="shared" si="15"/>
        <v>0.27947368421052632</v>
      </c>
      <c r="AE19">
        <f t="shared" si="16"/>
        <v>-118.31578947368416</v>
      </c>
      <c r="AF19">
        <f t="shared" si="17"/>
        <v>0.17368421052631433</v>
      </c>
    </row>
    <row r="20" spans="1:32" x14ac:dyDescent="0.25">
      <c r="A20">
        <v>2017</v>
      </c>
      <c r="B20">
        <v>4.2</v>
      </c>
      <c r="C20">
        <v>3.91</v>
      </c>
      <c r="D20">
        <v>2.54</v>
      </c>
      <c r="E20" s="1">
        <v>652</v>
      </c>
      <c r="F20" s="1">
        <v>8.3000000000000007</v>
      </c>
      <c r="H20">
        <v>18</v>
      </c>
      <c r="I20">
        <f t="shared" si="2"/>
        <v>324</v>
      </c>
      <c r="J20">
        <f t="shared" si="3"/>
        <v>75.600000000000009</v>
      </c>
      <c r="K20">
        <f t="shared" si="4"/>
        <v>70.38</v>
      </c>
      <c r="L20">
        <f t="shared" si="5"/>
        <v>45.72</v>
      </c>
      <c r="M20">
        <f t="shared" si="6"/>
        <v>11736</v>
      </c>
      <c r="N20">
        <f t="shared" si="7"/>
        <v>149.4</v>
      </c>
      <c r="P20">
        <f t="shared" si="8"/>
        <v>5.6759999999999993</v>
      </c>
      <c r="Q20">
        <f t="shared" si="9"/>
        <v>5.1349999999999998</v>
      </c>
      <c r="R20">
        <f t="shared" si="10"/>
        <v>3.8239999999999998</v>
      </c>
      <c r="S20">
        <f t="shared" si="11"/>
        <v>603.25099999999998</v>
      </c>
      <c r="T20">
        <f t="shared" si="12"/>
        <v>8.5389999999999997</v>
      </c>
      <c r="V20">
        <f t="shared" si="0"/>
        <v>-1.4759999999999991</v>
      </c>
      <c r="W20">
        <f t="shared" si="18"/>
        <v>-1.2249999999999996</v>
      </c>
      <c r="X20">
        <f t="shared" si="18"/>
        <v>-1.2839999999999998</v>
      </c>
      <c r="Y20">
        <f t="shared" si="18"/>
        <v>48.749000000000024</v>
      </c>
      <c r="Z20">
        <f t="shared" si="18"/>
        <v>-0.23899999999999899</v>
      </c>
      <c r="AB20">
        <f t="shared" si="13"/>
        <v>-1.188421052631579</v>
      </c>
      <c r="AC20">
        <f t="shared" si="14"/>
        <v>-0.36578947368421044</v>
      </c>
      <c r="AD20">
        <f t="shared" si="15"/>
        <v>-0.79052631578947352</v>
      </c>
      <c r="AE20">
        <f t="shared" si="16"/>
        <v>-17.315789473684163</v>
      </c>
      <c r="AF20">
        <f t="shared" si="17"/>
        <v>0.17368421052631433</v>
      </c>
    </row>
    <row r="21" spans="1:32" x14ac:dyDescent="0.25">
      <c r="A21">
        <v>2018</v>
      </c>
      <c r="B21">
        <v>4.28</v>
      </c>
      <c r="C21">
        <v>6.95</v>
      </c>
      <c r="D21">
        <v>4.21</v>
      </c>
      <c r="E21" s="1">
        <v>517</v>
      </c>
      <c r="F21" s="1">
        <v>9.3000000000000007</v>
      </c>
      <c r="H21">
        <v>19</v>
      </c>
      <c r="I21">
        <f t="shared" si="2"/>
        <v>361</v>
      </c>
      <c r="J21">
        <f t="shared" si="3"/>
        <v>81.320000000000007</v>
      </c>
      <c r="K21">
        <f t="shared" si="4"/>
        <v>132.05000000000001</v>
      </c>
      <c r="L21">
        <f t="shared" si="5"/>
        <v>79.989999999999995</v>
      </c>
      <c r="M21">
        <f t="shared" si="6"/>
        <v>9823</v>
      </c>
      <c r="N21">
        <f t="shared" si="7"/>
        <v>176.70000000000002</v>
      </c>
      <c r="P21">
        <f t="shared" si="8"/>
        <v>5.7119999999999997</v>
      </c>
      <c r="Q21">
        <f t="shared" si="9"/>
        <v>5.242</v>
      </c>
      <c r="R21">
        <f t="shared" si="10"/>
        <v>3.8849999999999998</v>
      </c>
      <c r="S21">
        <f t="shared" si="11"/>
        <v>594.99299999999994</v>
      </c>
      <c r="T21">
        <f t="shared" si="12"/>
        <v>8.59</v>
      </c>
      <c r="V21">
        <f t="shared" si="0"/>
        <v>-1.4319999999999995</v>
      </c>
      <c r="W21">
        <f t="shared" si="18"/>
        <v>1.7080000000000002</v>
      </c>
      <c r="X21">
        <f t="shared" si="18"/>
        <v>0.32500000000000018</v>
      </c>
      <c r="Y21">
        <f t="shared" si="18"/>
        <v>-77.992999999999938</v>
      </c>
      <c r="Z21">
        <f t="shared" si="18"/>
        <v>0.71000000000000085</v>
      </c>
      <c r="AB21">
        <f t="shared" si="13"/>
        <v>-1.108421052631579</v>
      </c>
      <c r="AC21">
        <f t="shared" si="14"/>
        <v>2.6742105263157896</v>
      </c>
      <c r="AD21">
        <f t="shared" si="15"/>
        <v>0.87947368421052641</v>
      </c>
      <c r="AE21">
        <f t="shared" si="16"/>
        <v>-152.31578947368416</v>
      </c>
      <c r="AF21">
        <f t="shared" si="17"/>
        <v>1.1736842105263143</v>
      </c>
    </row>
    <row r="23" spans="1:32" x14ac:dyDescent="0.25">
      <c r="A23" t="s">
        <v>33</v>
      </c>
      <c r="B23">
        <f>SUM(B3:B21)</f>
        <v>102.38000000000001</v>
      </c>
      <c r="C23">
        <f t="shared" ref="C23:T23" si="19">SUM(C3:C21)</f>
        <v>81.239999999999995</v>
      </c>
      <c r="D23">
        <f t="shared" si="19"/>
        <v>63.28</v>
      </c>
      <c r="E23">
        <f t="shared" si="19"/>
        <v>12717</v>
      </c>
      <c r="F23">
        <f t="shared" si="19"/>
        <v>154.40000000000003</v>
      </c>
      <c r="H23">
        <f t="shared" si="19"/>
        <v>190</v>
      </c>
      <c r="I23">
        <f t="shared" si="19"/>
        <v>2470</v>
      </c>
      <c r="J23">
        <f t="shared" si="19"/>
        <v>1044.3799999999999</v>
      </c>
      <c r="K23">
        <f t="shared" si="19"/>
        <v>873.18000000000006</v>
      </c>
      <c r="L23">
        <f t="shared" si="19"/>
        <v>667.29000000000008</v>
      </c>
      <c r="M23">
        <f t="shared" si="19"/>
        <v>122463</v>
      </c>
      <c r="N23">
        <f t="shared" si="19"/>
        <v>1572.8</v>
      </c>
      <c r="P23">
        <f t="shared" si="19"/>
        <v>102.37199999999999</v>
      </c>
      <c r="Q23">
        <f t="shared" si="19"/>
        <v>81.30100000000003</v>
      </c>
      <c r="R23">
        <f t="shared" si="19"/>
        <v>63.383999999999979</v>
      </c>
      <c r="S23">
        <f t="shared" si="19"/>
        <v>12716.984999999999</v>
      </c>
      <c r="T23">
        <f t="shared" si="19"/>
        <v>154.489</v>
      </c>
      <c r="U23" t="s">
        <v>34</v>
      </c>
      <c r="V23">
        <f>SUM(V3:V21)</f>
        <v>8.0000000000080007E-3</v>
      </c>
      <c r="W23">
        <f>SUM(W3:W21)</f>
        <v>-6.100000000000172E-2</v>
      </c>
      <c r="X23">
        <f>SUM(X3:X21)</f>
        <v>-0.1039999999999992</v>
      </c>
      <c r="Y23">
        <f>SUM(Y3:Y21)</f>
        <v>1.5000000000213731E-2</v>
      </c>
      <c r="Z23">
        <f>SUM(Z3:Z21)</f>
        <v>-8.9000000000006629E-2</v>
      </c>
    </row>
    <row r="24" spans="1:32" x14ac:dyDescent="0.25">
      <c r="A24" t="s">
        <v>35</v>
      </c>
      <c r="B24">
        <f>AVERAGE(B3:B21)</f>
        <v>5.3884210526315792</v>
      </c>
      <c r="C24">
        <f t="shared" ref="C24:T24" si="20">AVERAGE(C3:C21)</f>
        <v>4.2757894736842106</v>
      </c>
      <c r="D24">
        <f t="shared" si="20"/>
        <v>3.3305263157894736</v>
      </c>
      <c r="E24">
        <f t="shared" si="20"/>
        <v>669.31578947368416</v>
      </c>
      <c r="F24">
        <f t="shared" si="20"/>
        <v>8.1263157894736864</v>
      </c>
      <c r="H24">
        <f t="shared" si="20"/>
        <v>10</v>
      </c>
      <c r="I24">
        <f t="shared" si="20"/>
        <v>130</v>
      </c>
      <c r="J24">
        <f t="shared" si="20"/>
        <v>54.967368421052626</v>
      </c>
      <c r="K24">
        <f t="shared" si="20"/>
        <v>45.956842105263163</v>
      </c>
      <c r="L24">
        <f t="shared" si="20"/>
        <v>35.120526315789476</v>
      </c>
      <c r="M24">
        <f t="shared" si="20"/>
        <v>6445.4210526315792</v>
      </c>
      <c r="N24">
        <f t="shared" si="20"/>
        <v>82.778947368421044</v>
      </c>
      <c r="P24">
        <f t="shared" si="20"/>
        <v>5.387999999999999</v>
      </c>
      <c r="Q24">
        <f t="shared" si="20"/>
        <v>4.2790000000000017</v>
      </c>
      <c r="R24">
        <f t="shared" si="20"/>
        <v>3.335999999999999</v>
      </c>
      <c r="S24">
        <f t="shared" si="20"/>
        <v>669.31499999999994</v>
      </c>
      <c r="T24">
        <f t="shared" si="20"/>
        <v>8.1310000000000002</v>
      </c>
      <c r="U24" t="s">
        <v>36</v>
      </c>
      <c r="V24" cm="1">
        <f t="array" ref="V24">SUM(V3:V21*V3:V21)</f>
        <v>15.434616</v>
      </c>
      <c r="W24" cm="1">
        <f t="array" ref="W24">SUM(W3:W21*W3:W21)</f>
        <v>12.222868999999998</v>
      </c>
      <c r="X24" cm="1">
        <f t="array" ref="X24">SUM(X3:X21*X3:X21)</f>
        <v>8.4156539999999982</v>
      </c>
      <c r="Y24" cm="1">
        <f t="array" ref="Y24">SUM(Y3:Y21*Y3:Y21)</f>
        <v>142258.19475499995</v>
      </c>
      <c r="Z24" cm="1">
        <f t="array" ref="Z24">SUM(Z3:Z21*Z3:Z21)</f>
        <v>6.6022290000000003</v>
      </c>
      <c r="AA24" t="s">
        <v>37</v>
      </c>
      <c r="AB24" cm="1">
        <f t="array" ref="AB24">SUM(AB3:AB21*AB3:AB21)</f>
        <v>16.177652631578948</v>
      </c>
      <c r="AC24" cm="1">
        <f t="array" ref="AC24">SUM(AC3:AC21*AC3:AC21)</f>
        <v>18.703663157894734</v>
      </c>
      <c r="AD24" cm="1">
        <f t="array" ref="AD24">SUM(AD3:AD21*AD3:AD21)</f>
        <v>10.501894736842104</v>
      </c>
      <c r="AE24" cm="1">
        <f t="array" ref="AE24">SUM(AE3:AE21*AE3:AE21)</f>
        <v>181128.10526315789</v>
      </c>
      <c r="AF24" cm="1">
        <f t="array" ref="AF24">SUM(AF3:AF21*AF3:AF21)</f>
        <v>8.0568421052631614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5.0279999999999996</v>
      </c>
      <c r="C26" t="s">
        <v>40</v>
      </c>
      <c r="D26">
        <v>3.5999999999999997E-2</v>
      </c>
      <c r="F26" t="s">
        <v>41</v>
      </c>
      <c r="G26">
        <f>_xlfn.STDEV.S(B3:B21)</f>
        <v>0.94802873349501426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3.2090000000000001</v>
      </c>
      <c r="C27" t="s">
        <v>46</v>
      </c>
      <c r="D27">
        <v>0.107</v>
      </c>
      <c r="F27" t="s">
        <v>47</v>
      </c>
      <c r="G27">
        <f>_xlfn.STDEV.S(C3:C21)</f>
        <v>1.0193588169338705</v>
      </c>
      <c r="U27" t="s">
        <v>48</v>
      </c>
      <c r="V27">
        <f>1-(V24/AB24)</f>
        <v>4.5929817415446994E-2</v>
      </c>
      <c r="W27">
        <f>1-(W24/AC24)</f>
        <v>0.34649865660990697</v>
      </c>
      <c r="X27">
        <f>1-(X24/AD24)</f>
        <v>0.19865374669232627</v>
      </c>
      <c r="Y27">
        <f>1-(Y24/AE24)</f>
        <v>0.21459900136251375</v>
      </c>
      <c r="Z27">
        <f>1-(Z24/AF24)</f>
        <v>0.18054382675725145</v>
      </c>
    </row>
    <row r="28" spans="1:32" x14ac:dyDescent="0.25">
      <c r="A28" t="s">
        <v>49</v>
      </c>
      <c r="B28">
        <v>2.726</v>
      </c>
      <c r="C28" t="s">
        <v>50</v>
      </c>
      <c r="D28">
        <v>6.0999999999999999E-2</v>
      </c>
      <c r="F28" t="s">
        <v>51</v>
      </c>
      <c r="G28">
        <f>_xlfn.STDEV.S(D3:D21)</f>
        <v>0.76383152363019791</v>
      </c>
      <c r="U28" t="s">
        <v>52</v>
      </c>
      <c r="V28">
        <f>SQRT(V27)</f>
        <v>0.21431242944693385</v>
      </c>
      <c r="W28">
        <f>SQRT(W27)</f>
        <v>0.58864136501770492</v>
      </c>
      <c r="X28">
        <f>SQRT(X27)</f>
        <v>0.44570589708049219</v>
      </c>
      <c r="Y28">
        <f>SQRT(Y27)</f>
        <v>0.4632483150131404</v>
      </c>
      <c r="Z28">
        <f>SQRT(Z27)</f>
        <v>0.42490449133570174</v>
      </c>
    </row>
    <row r="29" spans="1:32" x14ac:dyDescent="0.25">
      <c r="A29" t="s">
        <v>53</v>
      </c>
      <c r="B29">
        <v>751.89499999999998</v>
      </c>
      <c r="C29" t="s">
        <v>54</v>
      </c>
      <c r="D29">
        <v>-8.2579999999999991</v>
      </c>
      <c r="F29" t="s">
        <v>55</v>
      </c>
      <c r="G29">
        <f>_xlfn.STDEV.S(E3:E21)</f>
        <v>100.31287312513746</v>
      </c>
    </row>
    <row r="30" spans="1:32" x14ac:dyDescent="0.25">
      <c r="A30" t="s">
        <v>56</v>
      </c>
      <c r="B30">
        <v>7.6210000000000004</v>
      </c>
      <c r="C30" t="s">
        <v>57</v>
      </c>
      <c r="D30">
        <v>5.0999999999999997E-2</v>
      </c>
      <c r="F30" t="s">
        <v>58</v>
      </c>
      <c r="G30">
        <f>_xlfn.STDEV.S(F3:F21)</f>
        <v>0.66903089553568951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6.1875826384708656E-2</v>
      </c>
      <c r="W31" cm="1">
        <f t="array" ref="W31">SUM(V3:V21*Z3:Z21)/(SQRT(SUM(V3:V21*V3:V21)*SUM(Z3:Z21*Z3:Z21)))</f>
        <v>-0.24776459049082025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-0.41373782598863118</v>
      </c>
      <c r="W32" cm="1">
        <f t="array" ref="W32">SUM(W3:W21*Z3:Z21)/(SQRT(SUM(W3:W21*W3:W21)*SUM(Z3:Z21*Z3:Z21)))</f>
        <v>0.16525272281962738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5.927999999999999</v>
      </c>
      <c r="U33" t="s">
        <v>65</v>
      </c>
      <c r="V33" cm="1">
        <f t="array" ref="V33">SUM(X3:X21*Y3:Y21)/(SQRT(SUM(X3:X21*X3:X21)*SUM(Y3:Y21*Y3:Y21)))</f>
        <v>0.22266445410793764</v>
      </c>
      <c r="W33" cm="1">
        <f t="array" ref="W33">SUM(X3:X21*Z3:Z21)/(SQRT(SUM(X3:X21*X3:X21)*SUM(Z3:Z21*Z3:Z21)))</f>
        <v>-0.1795407157317733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5.8840000000000003</v>
      </c>
      <c r="I34" t="s">
        <v>72</v>
      </c>
      <c r="J34">
        <f>G26*SQRT(1-(V27*$M$32))</f>
        <v>0.92402226556804046</v>
      </c>
      <c r="L34" t="s">
        <v>77</v>
      </c>
      <c r="M34">
        <f>J34*$J$32</f>
        <v>1.5837741631836213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4.2509999999999994</v>
      </c>
      <c r="I35" t="s">
        <v>73</v>
      </c>
      <c r="J35">
        <f>G27*SQRT(1-(W27*$M$32))</f>
        <v>0.80443294583461267</v>
      </c>
      <c r="L35" t="s">
        <v>78</v>
      </c>
      <c r="M35">
        <f>J35*$J$32</f>
        <v>1.3787980691605262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545.44499999999994</v>
      </c>
      <c r="I36" t="s">
        <v>74</v>
      </c>
      <c r="J36">
        <f>G28*SQRT(1-(X27*$M$32))</f>
        <v>0.67620692290986584</v>
      </c>
      <c r="L36" t="s">
        <v>79</v>
      </c>
      <c r="M36">
        <f>J36*$J$32</f>
        <v>1.1590186658675101</v>
      </c>
      <c r="U36" t="s">
        <v>61</v>
      </c>
      <c r="V36">
        <f t="shared" ref="V36:W38" si="21">V31*V31</f>
        <v>3.8286178907906078E-3</v>
      </c>
      <c r="W36">
        <f t="shared" si="21"/>
        <v>6.1387292301083855E-2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8.8960000000000008</v>
      </c>
      <c r="I37" t="s">
        <v>75</v>
      </c>
      <c r="J37">
        <f>G29*SQRT(1-(Y27*$M$32))</f>
        <v>87.816232899835555</v>
      </c>
      <c r="L37" t="s">
        <v>80</v>
      </c>
      <c r="M37">
        <f>J37*$J$32</f>
        <v>150.51702319031813</v>
      </c>
      <c r="U37" t="s">
        <v>63</v>
      </c>
      <c r="V37">
        <f t="shared" si="21"/>
        <v>0.17117898865379885</v>
      </c>
      <c r="W37">
        <f t="shared" si="21"/>
        <v>2.7308462399300598E-2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0.59968532570392263</v>
      </c>
      <c r="L38" t="s">
        <v>81</v>
      </c>
      <c r="M38">
        <f>J38*$J$32</f>
        <v>1.0278606482565233</v>
      </c>
      <c r="U38" t="s">
        <v>65</v>
      </c>
      <c r="V38">
        <f t="shared" si="21"/>
        <v>4.9579459123185871E-2</v>
      </c>
      <c r="W38">
        <f t="shared" si="21"/>
        <v>3.2234868605477425E-2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4.3442258368163778</v>
      </c>
      <c r="L40" t="s">
        <v>87</v>
      </c>
      <c r="M40">
        <f>F33+M34</f>
        <v>7.5117741631836203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4.5052019308394744</v>
      </c>
      <c r="L41" t="s">
        <v>88</v>
      </c>
      <c r="M41">
        <f>F34+M35</f>
        <v>7.2627980691605263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3.0919813341324893</v>
      </c>
      <c r="L42" t="s">
        <v>89</v>
      </c>
      <c r="M42">
        <f>F35+M36</f>
        <v>5.4100186658675096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394.92797680968181</v>
      </c>
      <c r="L43" t="s">
        <v>90</v>
      </c>
      <c r="M43">
        <f>F36+M37</f>
        <v>695.96202319031806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7.8681393517434772</v>
      </c>
      <c r="L44" t="s">
        <v>91</v>
      </c>
      <c r="M44">
        <f>F37+M38</f>
        <v>9.9238606482565235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05AF-4F68-410D-BFD7-82AAD07D42F4}">
  <sheetPr codeName="List12"/>
  <dimension ref="A1:AF56"/>
  <sheetViews>
    <sheetView topLeftCell="A25"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A2" s="10"/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9"/>
      <c r="H2" s="9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10">
        <v>2000</v>
      </c>
      <c r="B3" s="11">
        <v>6.22</v>
      </c>
      <c r="C3" s="11">
        <v>4.93</v>
      </c>
      <c r="D3" s="11">
        <v>3.32</v>
      </c>
      <c r="E3" s="12">
        <v>608.70000000000005</v>
      </c>
      <c r="F3" s="10">
        <v>9.8000000000000007</v>
      </c>
      <c r="G3" s="9"/>
      <c r="H3" s="9">
        <v>1</v>
      </c>
      <c r="I3">
        <f>H3*H3</f>
        <v>1</v>
      </c>
      <c r="J3">
        <f>H3*B3</f>
        <v>6.22</v>
      </c>
      <c r="K3">
        <f>H3*C3</f>
        <v>4.93</v>
      </c>
      <c r="L3">
        <f>H3*D3</f>
        <v>3.32</v>
      </c>
      <c r="M3">
        <f>H3*E3</f>
        <v>608.70000000000005</v>
      </c>
      <c r="N3">
        <f>H3*F3</f>
        <v>9.8000000000000007</v>
      </c>
      <c r="P3">
        <f>$B$26+$D$26*H3</f>
        <v>6.39</v>
      </c>
      <c r="Q3">
        <f>$B$27+$D$27*H3</f>
        <v>4.5810000000000004</v>
      </c>
      <c r="R3">
        <f>$B$28+$D$28*H3</f>
        <v>3.3519999999999999</v>
      </c>
      <c r="S3">
        <f>$B$29+$D$29*H3</f>
        <v>648.02700000000004</v>
      </c>
      <c r="T3">
        <f>$B$30+$D$30*H3</f>
        <v>8.8539999999999992</v>
      </c>
      <c r="V3">
        <f t="shared" ref="V3:V21" si="0">B3-P3</f>
        <v>-0.16999999999999993</v>
      </c>
      <c r="W3">
        <f t="shared" ref="W3:Z18" si="1">C3-Q3</f>
        <v>0.34899999999999931</v>
      </c>
      <c r="X3">
        <f t="shared" si="1"/>
        <v>-3.2000000000000028E-2</v>
      </c>
      <c r="Y3">
        <f t="shared" si="1"/>
        <v>-39.326999999999998</v>
      </c>
      <c r="Z3">
        <f t="shared" si="1"/>
        <v>0.94600000000000151</v>
      </c>
      <c r="AB3">
        <f>B3-$B$24</f>
        <v>-1.3484210526315783</v>
      </c>
      <c r="AC3">
        <f>C3-$C$24</f>
        <v>-0.70578947368421119</v>
      </c>
      <c r="AD3">
        <f>D3-$D$24</f>
        <v>-0.31526315789473669</v>
      </c>
      <c r="AE3">
        <f>E3-$E$24</f>
        <v>-14.210526315789366</v>
      </c>
      <c r="AF3">
        <f>F3-$F$24</f>
        <v>0.55789473684210478</v>
      </c>
    </row>
    <row r="4" spans="1:32" x14ac:dyDescent="0.25">
      <c r="A4" s="10">
        <v>2001</v>
      </c>
      <c r="B4" s="11">
        <v>6.06</v>
      </c>
      <c r="C4" s="11">
        <v>4.75</v>
      </c>
      <c r="D4" s="11">
        <v>2.97</v>
      </c>
      <c r="E4" s="12">
        <v>728.8</v>
      </c>
      <c r="F4" s="10">
        <v>8.5</v>
      </c>
      <c r="G4" s="9"/>
      <c r="H4" s="9">
        <v>2</v>
      </c>
      <c r="I4">
        <f t="shared" ref="I4:I21" si="2">H4*H4</f>
        <v>4</v>
      </c>
      <c r="J4">
        <f t="shared" ref="J4:J21" si="3">H4*B4</f>
        <v>12.12</v>
      </c>
      <c r="K4">
        <f t="shared" ref="K4:K21" si="4">H4*C4</f>
        <v>9.5</v>
      </c>
      <c r="L4">
        <f t="shared" ref="L4:L21" si="5">H4*D4</f>
        <v>5.94</v>
      </c>
      <c r="M4">
        <f t="shared" ref="M4:M21" si="6">H4*E4</f>
        <v>1457.6</v>
      </c>
      <c r="N4">
        <f t="shared" ref="N4:N21" si="7">H4*F4</f>
        <v>17</v>
      </c>
      <c r="P4">
        <f t="shared" ref="P4:P21" si="8">$B$26+$D$26*H4</f>
        <v>6.52</v>
      </c>
      <c r="Q4">
        <f t="shared" ref="Q4:Q21" si="9">$B$27+$D$27*H4</f>
        <v>4.6980000000000004</v>
      </c>
      <c r="R4">
        <f t="shared" ref="R4:R21" si="10">$B$28+$D$28*H4</f>
        <v>3.3839999999999999</v>
      </c>
      <c r="S4">
        <f t="shared" ref="S4:S21" si="11">$B$29+$D$29*H4</f>
        <v>645.24700000000007</v>
      </c>
      <c r="T4">
        <f t="shared" ref="T4:T21" si="12">$B$30+$D$30*H4</f>
        <v>8.8970000000000002</v>
      </c>
      <c r="V4">
        <f t="shared" si="0"/>
        <v>-0.45999999999999996</v>
      </c>
      <c r="W4">
        <f t="shared" si="1"/>
        <v>5.1999999999999602E-2</v>
      </c>
      <c r="X4">
        <f t="shared" si="1"/>
        <v>-0.4139999999999997</v>
      </c>
      <c r="Y4">
        <f t="shared" si="1"/>
        <v>83.552999999999884</v>
      </c>
      <c r="Z4">
        <f t="shared" si="1"/>
        <v>-0.39700000000000024</v>
      </c>
      <c r="AB4">
        <f t="shared" ref="AB4:AB21" si="13">B4-$B$24</f>
        <v>-1.5084210526315784</v>
      </c>
      <c r="AC4">
        <f t="shared" ref="AC4:AC21" si="14">C4-$C$24</f>
        <v>-0.8857894736842109</v>
      </c>
      <c r="AD4">
        <f t="shared" ref="AD4:AD21" si="15">D4-$D$24</f>
        <v>-0.66526315789473633</v>
      </c>
      <c r="AE4">
        <f t="shared" ref="AE4:AE21" si="16">E4-$E$24</f>
        <v>105.88947368421054</v>
      </c>
      <c r="AF4">
        <f t="shared" ref="AF4:AF21" si="17">F4-$F$24</f>
        <v>-0.74210526315789593</v>
      </c>
    </row>
    <row r="5" spans="1:32" x14ac:dyDescent="0.25">
      <c r="A5" s="10">
        <v>2002</v>
      </c>
      <c r="B5" s="11">
        <v>7</v>
      </c>
      <c r="C5" s="11">
        <v>4.8600000000000003</v>
      </c>
      <c r="D5" s="11">
        <v>3.24</v>
      </c>
      <c r="E5" s="12">
        <v>729.2</v>
      </c>
      <c r="F5" s="10">
        <v>9.4</v>
      </c>
      <c r="G5" s="9"/>
      <c r="H5" s="9">
        <v>3</v>
      </c>
      <c r="I5">
        <f t="shared" si="2"/>
        <v>9</v>
      </c>
      <c r="J5">
        <f t="shared" si="3"/>
        <v>21</v>
      </c>
      <c r="K5">
        <f t="shared" si="4"/>
        <v>14.580000000000002</v>
      </c>
      <c r="L5">
        <f t="shared" si="5"/>
        <v>9.7200000000000006</v>
      </c>
      <c r="M5">
        <f t="shared" si="6"/>
        <v>2187.6000000000004</v>
      </c>
      <c r="N5">
        <f t="shared" si="7"/>
        <v>28.200000000000003</v>
      </c>
      <c r="P5">
        <f t="shared" si="8"/>
        <v>6.6499999999999995</v>
      </c>
      <c r="Q5">
        <f t="shared" si="9"/>
        <v>4.8150000000000004</v>
      </c>
      <c r="R5">
        <f t="shared" si="10"/>
        <v>3.4159999999999999</v>
      </c>
      <c r="S5">
        <f t="shared" si="11"/>
        <v>642.46699999999998</v>
      </c>
      <c r="T5">
        <f t="shared" si="12"/>
        <v>8.94</v>
      </c>
      <c r="V5">
        <f t="shared" si="0"/>
        <v>0.35000000000000053</v>
      </c>
      <c r="W5">
        <f t="shared" si="1"/>
        <v>4.4999999999999929E-2</v>
      </c>
      <c r="X5">
        <f t="shared" si="1"/>
        <v>-0.17599999999999971</v>
      </c>
      <c r="Y5">
        <f t="shared" si="1"/>
        <v>86.733000000000061</v>
      </c>
      <c r="Z5">
        <f t="shared" si="1"/>
        <v>0.46000000000000085</v>
      </c>
      <c r="AB5">
        <f t="shared" si="13"/>
        <v>-0.56842105263157805</v>
      </c>
      <c r="AC5">
        <f t="shared" si="14"/>
        <v>-0.77578947368421058</v>
      </c>
      <c r="AD5">
        <f t="shared" si="15"/>
        <v>-0.39526315789473632</v>
      </c>
      <c r="AE5">
        <f t="shared" si="16"/>
        <v>106.28947368421063</v>
      </c>
      <c r="AF5">
        <f t="shared" si="17"/>
        <v>0.15789473684210442</v>
      </c>
    </row>
    <row r="6" spans="1:32" x14ac:dyDescent="0.25">
      <c r="A6" s="10">
        <v>2003</v>
      </c>
      <c r="B6" s="11">
        <v>7.43</v>
      </c>
      <c r="C6" s="11">
        <v>5.51</v>
      </c>
      <c r="D6" s="11">
        <v>3.85</v>
      </c>
      <c r="E6" s="12">
        <v>382.7</v>
      </c>
      <c r="F6" s="11">
        <v>9</v>
      </c>
      <c r="G6" s="9"/>
      <c r="H6" s="9">
        <v>4</v>
      </c>
      <c r="I6">
        <f t="shared" si="2"/>
        <v>16</v>
      </c>
      <c r="J6">
        <f t="shared" si="3"/>
        <v>29.72</v>
      </c>
      <c r="K6">
        <f t="shared" si="4"/>
        <v>22.04</v>
      </c>
      <c r="L6">
        <f t="shared" si="5"/>
        <v>15.4</v>
      </c>
      <c r="M6">
        <f t="shared" si="6"/>
        <v>1530.8</v>
      </c>
      <c r="N6">
        <f t="shared" si="7"/>
        <v>36</v>
      </c>
      <c r="P6">
        <f t="shared" si="8"/>
        <v>6.7799999999999994</v>
      </c>
      <c r="Q6">
        <f t="shared" si="9"/>
        <v>4.9320000000000004</v>
      </c>
      <c r="R6">
        <f t="shared" si="10"/>
        <v>3.448</v>
      </c>
      <c r="S6">
        <f t="shared" si="11"/>
        <v>639.68700000000001</v>
      </c>
      <c r="T6">
        <f t="shared" si="12"/>
        <v>8.9830000000000005</v>
      </c>
      <c r="V6">
        <f t="shared" si="0"/>
        <v>0.65000000000000036</v>
      </c>
      <c r="W6">
        <f t="shared" si="1"/>
        <v>0.5779999999999994</v>
      </c>
      <c r="X6">
        <f t="shared" si="1"/>
        <v>0.40200000000000014</v>
      </c>
      <c r="Y6">
        <f t="shared" si="1"/>
        <v>-256.98700000000002</v>
      </c>
      <c r="Z6">
        <f t="shared" si="1"/>
        <v>1.699999999999946E-2</v>
      </c>
      <c r="AB6">
        <f t="shared" si="13"/>
        <v>-0.13842105263157833</v>
      </c>
      <c r="AC6">
        <f t="shared" si="14"/>
        <v>-0.12578947368421112</v>
      </c>
      <c r="AD6">
        <f t="shared" si="15"/>
        <v>0.21473684210526356</v>
      </c>
      <c r="AE6">
        <f t="shared" si="16"/>
        <v>-240.21052631578942</v>
      </c>
      <c r="AF6">
        <f t="shared" si="17"/>
        <v>-0.24210526315789593</v>
      </c>
    </row>
    <row r="7" spans="1:32" x14ac:dyDescent="0.25">
      <c r="A7" s="10">
        <v>2004</v>
      </c>
      <c r="B7" s="11">
        <v>7.53</v>
      </c>
      <c r="C7" s="11">
        <v>5.24</v>
      </c>
      <c r="D7" s="11">
        <v>3.72</v>
      </c>
      <c r="E7" s="12">
        <v>557.6</v>
      </c>
      <c r="F7" s="11">
        <v>8.6</v>
      </c>
      <c r="G7" s="9"/>
      <c r="H7" s="9">
        <v>5</v>
      </c>
      <c r="I7">
        <f t="shared" si="2"/>
        <v>25</v>
      </c>
      <c r="J7">
        <f t="shared" si="3"/>
        <v>37.65</v>
      </c>
      <c r="K7">
        <f t="shared" si="4"/>
        <v>26.200000000000003</v>
      </c>
      <c r="L7">
        <f t="shared" si="5"/>
        <v>18.600000000000001</v>
      </c>
      <c r="M7">
        <f t="shared" si="6"/>
        <v>2788</v>
      </c>
      <c r="N7">
        <f t="shared" si="7"/>
        <v>43</v>
      </c>
      <c r="P7">
        <f t="shared" si="8"/>
        <v>6.91</v>
      </c>
      <c r="Q7">
        <f t="shared" si="9"/>
        <v>5.0490000000000004</v>
      </c>
      <c r="R7">
        <f t="shared" si="10"/>
        <v>3.48</v>
      </c>
      <c r="S7">
        <f t="shared" si="11"/>
        <v>636.90700000000004</v>
      </c>
      <c r="T7">
        <f t="shared" si="12"/>
        <v>9.0259999999999998</v>
      </c>
      <c r="V7">
        <f t="shared" si="0"/>
        <v>0.62000000000000011</v>
      </c>
      <c r="W7">
        <f t="shared" si="1"/>
        <v>0.19099999999999984</v>
      </c>
      <c r="X7">
        <f t="shared" si="1"/>
        <v>0.24000000000000021</v>
      </c>
      <c r="Y7">
        <f t="shared" si="1"/>
        <v>-79.307000000000016</v>
      </c>
      <c r="Z7">
        <f t="shared" si="1"/>
        <v>-0.42600000000000016</v>
      </c>
      <c r="AB7">
        <f t="shared" si="13"/>
        <v>-3.8421052631577801E-2</v>
      </c>
      <c r="AC7">
        <f t="shared" si="14"/>
        <v>-0.39578947368421069</v>
      </c>
      <c r="AD7">
        <f t="shared" si="15"/>
        <v>8.4736842105263666E-2</v>
      </c>
      <c r="AE7">
        <f t="shared" si="16"/>
        <v>-65.310526315789389</v>
      </c>
      <c r="AF7">
        <f t="shared" si="17"/>
        <v>-0.64210526315789629</v>
      </c>
    </row>
    <row r="8" spans="1:32" x14ac:dyDescent="0.25">
      <c r="A8" s="10">
        <v>2005</v>
      </c>
      <c r="B8" s="11">
        <v>6.82</v>
      </c>
      <c r="C8" s="11">
        <v>4.5</v>
      </c>
      <c r="D8" s="11">
        <v>4.28</v>
      </c>
      <c r="E8" s="12">
        <v>604.1</v>
      </c>
      <c r="F8" s="11">
        <v>8.5</v>
      </c>
      <c r="G8" s="9"/>
      <c r="H8" s="9">
        <v>6</v>
      </c>
      <c r="I8">
        <f t="shared" si="2"/>
        <v>36</v>
      </c>
      <c r="J8">
        <f t="shared" si="3"/>
        <v>40.92</v>
      </c>
      <c r="K8">
        <f t="shared" si="4"/>
        <v>27</v>
      </c>
      <c r="L8">
        <f t="shared" si="5"/>
        <v>25.68</v>
      </c>
      <c r="M8">
        <f t="shared" si="6"/>
        <v>3624.6000000000004</v>
      </c>
      <c r="N8">
        <f t="shared" si="7"/>
        <v>51</v>
      </c>
      <c r="P8">
        <f t="shared" si="8"/>
        <v>7.04</v>
      </c>
      <c r="Q8">
        <f t="shared" si="9"/>
        <v>5.1660000000000004</v>
      </c>
      <c r="R8">
        <f t="shared" si="10"/>
        <v>3.512</v>
      </c>
      <c r="S8">
        <f t="shared" si="11"/>
        <v>634.12700000000007</v>
      </c>
      <c r="T8">
        <f t="shared" si="12"/>
        <v>9.0689999999999991</v>
      </c>
      <c r="V8">
        <f t="shared" si="0"/>
        <v>-0.21999999999999975</v>
      </c>
      <c r="W8">
        <f t="shared" si="1"/>
        <v>-0.66600000000000037</v>
      </c>
      <c r="X8">
        <f t="shared" si="1"/>
        <v>0.76800000000000024</v>
      </c>
      <c r="Y8">
        <f t="shared" si="1"/>
        <v>-30.027000000000044</v>
      </c>
      <c r="Z8">
        <f t="shared" si="1"/>
        <v>-0.56899999999999906</v>
      </c>
      <c r="AB8">
        <f t="shared" si="13"/>
        <v>-0.74842105263157777</v>
      </c>
      <c r="AC8">
        <f t="shared" si="14"/>
        <v>-1.1357894736842109</v>
      </c>
      <c r="AD8">
        <f t="shared" si="15"/>
        <v>0.64473684210526372</v>
      </c>
      <c r="AE8">
        <f t="shared" si="16"/>
        <v>-18.810526315789389</v>
      </c>
      <c r="AF8">
        <f t="shared" si="17"/>
        <v>-0.74210526315789593</v>
      </c>
    </row>
    <row r="9" spans="1:32" x14ac:dyDescent="0.25">
      <c r="A9" s="10">
        <v>2006</v>
      </c>
      <c r="B9" s="11">
        <v>7.11</v>
      </c>
      <c r="C9" s="11">
        <v>4.28</v>
      </c>
      <c r="D9" s="11">
        <v>3.82</v>
      </c>
      <c r="E9" s="12">
        <v>626.9</v>
      </c>
      <c r="F9" s="11">
        <v>9</v>
      </c>
      <c r="G9" s="9"/>
      <c r="H9" s="9">
        <v>7</v>
      </c>
      <c r="I9">
        <f t="shared" si="2"/>
        <v>49</v>
      </c>
      <c r="J9">
        <f t="shared" si="3"/>
        <v>49.77</v>
      </c>
      <c r="K9">
        <f t="shared" si="4"/>
        <v>29.96</v>
      </c>
      <c r="L9">
        <f t="shared" si="5"/>
        <v>26.74</v>
      </c>
      <c r="M9">
        <f t="shared" si="6"/>
        <v>4388.3</v>
      </c>
      <c r="N9">
        <f t="shared" si="7"/>
        <v>63</v>
      </c>
      <c r="P9">
        <f t="shared" si="8"/>
        <v>7.17</v>
      </c>
      <c r="Q9">
        <f t="shared" si="9"/>
        <v>5.2830000000000004</v>
      </c>
      <c r="R9">
        <f t="shared" si="10"/>
        <v>3.544</v>
      </c>
      <c r="S9">
        <f t="shared" si="11"/>
        <v>631.34699999999998</v>
      </c>
      <c r="T9">
        <f t="shared" si="12"/>
        <v>9.1120000000000001</v>
      </c>
      <c r="V9">
        <f t="shared" si="0"/>
        <v>-5.9999999999999609E-2</v>
      </c>
      <c r="W9">
        <f t="shared" si="1"/>
        <v>-1.0030000000000001</v>
      </c>
      <c r="X9">
        <f t="shared" si="1"/>
        <v>0.2759999999999998</v>
      </c>
      <c r="Y9">
        <f t="shared" si="1"/>
        <v>-4.4470000000000027</v>
      </c>
      <c r="Z9">
        <f t="shared" si="1"/>
        <v>-0.1120000000000001</v>
      </c>
      <c r="AB9">
        <f t="shared" si="13"/>
        <v>-0.45842105263157773</v>
      </c>
      <c r="AC9">
        <f t="shared" si="14"/>
        <v>-1.3557894736842107</v>
      </c>
      <c r="AD9">
        <f t="shared" si="15"/>
        <v>0.18473684210526331</v>
      </c>
      <c r="AE9">
        <f t="shared" si="16"/>
        <v>3.9894736842105658</v>
      </c>
      <c r="AF9">
        <f t="shared" si="17"/>
        <v>-0.24210526315789593</v>
      </c>
    </row>
    <row r="10" spans="1:32" x14ac:dyDescent="0.25">
      <c r="A10" s="10">
        <v>2007</v>
      </c>
      <c r="B10" s="11">
        <v>8.1199999999999992</v>
      </c>
      <c r="C10" s="11">
        <v>5.08</v>
      </c>
      <c r="D10" s="11">
        <v>3.65</v>
      </c>
      <c r="E10" s="12">
        <v>655.29999999999995</v>
      </c>
      <c r="F10" s="11">
        <v>9.8000000000000007</v>
      </c>
      <c r="G10" s="9"/>
      <c r="H10" s="9">
        <v>8</v>
      </c>
      <c r="I10">
        <f t="shared" si="2"/>
        <v>64</v>
      </c>
      <c r="J10">
        <f t="shared" si="3"/>
        <v>64.959999999999994</v>
      </c>
      <c r="K10">
        <f t="shared" si="4"/>
        <v>40.64</v>
      </c>
      <c r="L10">
        <f t="shared" si="5"/>
        <v>29.2</v>
      </c>
      <c r="M10">
        <f t="shared" si="6"/>
        <v>5242.3999999999996</v>
      </c>
      <c r="N10">
        <f t="shared" si="7"/>
        <v>78.400000000000006</v>
      </c>
      <c r="P10">
        <f t="shared" si="8"/>
        <v>7.3</v>
      </c>
      <c r="Q10">
        <f t="shared" si="9"/>
        <v>5.4</v>
      </c>
      <c r="R10">
        <f t="shared" si="10"/>
        <v>3.5759999999999996</v>
      </c>
      <c r="S10">
        <f t="shared" si="11"/>
        <v>628.56700000000001</v>
      </c>
      <c r="T10">
        <f t="shared" si="12"/>
        <v>9.1549999999999994</v>
      </c>
      <c r="V10">
        <f t="shared" si="0"/>
        <v>0.8199999999999994</v>
      </c>
      <c r="W10">
        <f t="shared" si="1"/>
        <v>-0.32000000000000028</v>
      </c>
      <c r="X10">
        <f t="shared" si="1"/>
        <v>7.4000000000000288E-2</v>
      </c>
      <c r="Y10">
        <f t="shared" si="1"/>
        <v>26.732999999999947</v>
      </c>
      <c r="Z10">
        <f t="shared" si="1"/>
        <v>0.64500000000000135</v>
      </c>
      <c r="AB10">
        <f t="shared" si="13"/>
        <v>0.55157894736842117</v>
      </c>
      <c r="AC10">
        <f t="shared" si="14"/>
        <v>-0.55578947368421083</v>
      </c>
      <c r="AD10">
        <f t="shared" si="15"/>
        <v>1.4736842105263381E-2</v>
      </c>
      <c r="AE10">
        <f t="shared" si="16"/>
        <v>32.389473684210543</v>
      </c>
      <c r="AF10">
        <f t="shared" si="17"/>
        <v>0.55789473684210478</v>
      </c>
    </row>
    <row r="11" spans="1:32" x14ac:dyDescent="0.25">
      <c r="A11" s="10">
        <v>2008</v>
      </c>
      <c r="B11" s="11">
        <v>6.19</v>
      </c>
      <c r="C11" s="11">
        <v>4.68</v>
      </c>
      <c r="D11" s="11">
        <v>3.37</v>
      </c>
      <c r="E11" s="12">
        <v>584.4</v>
      </c>
      <c r="F11" s="11">
        <v>9.5</v>
      </c>
      <c r="G11" s="9"/>
      <c r="H11" s="9">
        <v>9</v>
      </c>
      <c r="I11">
        <f t="shared" si="2"/>
        <v>81</v>
      </c>
      <c r="J11">
        <f t="shared" si="3"/>
        <v>55.71</v>
      </c>
      <c r="K11">
        <f t="shared" si="4"/>
        <v>42.12</v>
      </c>
      <c r="L11">
        <f t="shared" si="5"/>
        <v>30.330000000000002</v>
      </c>
      <c r="M11">
        <f t="shared" si="6"/>
        <v>5259.5999999999995</v>
      </c>
      <c r="N11">
        <f t="shared" si="7"/>
        <v>85.5</v>
      </c>
      <c r="P11">
        <f t="shared" si="8"/>
        <v>7.43</v>
      </c>
      <c r="Q11">
        <f t="shared" si="9"/>
        <v>5.5170000000000003</v>
      </c>
      <c r="R11">
        <f t="shared" si="10"/>
        <v>3.6079999999999997</v>
      </c>
      <c r="S11">
        <f t="shared" si="11"/>
        <v>625.78700000000003</v>
      </c>
      <c r="T11">
        <f t="shared" si="12"/>
        <v>9.1980000000000004</v>
      </c>
      <c r="V11">
        <f t="shared" si="0"/>
        <v>-1.2399999999999993</v>
      </c>
      <c r="W11">
        <f t="shared" si="1"/>
        <v>-0.83700000000000063</v>
      </c>
      <c r="X11">
        <f t="shared" si="1"/>
        <v>-0.23799999999999955</v>
      </c>
      <c r="Y11">
        <f t="shared" si="1"/>
        <v>-41.387000000000057</v>
      </c>
      <c r="Z11">
        <f t="shared" si="1"/>
        <v>0.3019999999999996</v>
      </c>
      <c r="AB11">
        <f t="shared" si="13"/>
        <v>-1.3784210526315777</v>
      </c>
      <c r="AC11">
        <f t="shared" si="14"/>
        <v>-0.95578947368421119</v>
      </c>
      <c r="AD11">
        <f t="shared" si="15"/>
        <v>-0.26526315789473642</v>
      </c>
      <c r="AE11">
        <f t="shared" si="16"/>
        <v>-38.510526315789434</v>
      </c>
      <c r="AF11">
        <f t="shared" si="17"/>
        <v>0.25789473684210407</v>
      </c>
    </row>
    <row r="12" spans="1:32" x14ac:dyDescent="0.25">
      <c r="A12" s="10">
        <v>2009</v>
      </c>
      <c r="B12" s="11">
        <v>6.6</v>
      </c>
      <c r="C12" s="11">
        <v>5.54</v>
      </c>
      <c r="D12" s="11">
        <v>2.4900000000000002</v>
      </c>
      <c r="E12" s="12">
        <v>636.9</v>
      </c>
      <c r="F12" s="11">
        <v>9.1999999999999993</v>
      </c>
      <c r="G12" s="9"/>
      <c r="H12" s="9">
        <v>10</v>
      </c>
      <c r="I12">
        <f t="shared" si="2"/>
        <v>100</v>
      </c>
      <c r="J12">
        <f t="shared" si="3"/>
        <v>66</v>
      </c>
      <c r="K12">
        <f t="shared" si="4"/>
        <v>55.4</v>
      </c>
      <c r="L12">
        <f t="shared" si="5"/>
        <v>24.900000000000002</v>
      </c>
      <c r="M12">
        <f t="shared" si="6"/>
        <v>6369</v>
      </c>
      <c r="N12">
        <f t="shared" si="7"/>
        <v>92</v>
      </c>
      <c r="P12">
        <f t="shared" si="8"/>
        <v>7.56</v>
      </c>
      <c r="Q12">
        <f t="shared" si="9"/>
        <v>5.6340000000000003</v>
      </c>
      <c r="R12">
        <f t="shared" si="10"/>
        <v>3.6399999999999997</v>
      </c>
      <c r="S12">
        <f t="shared" si="11"/>
        <v>623.00700000000006</v>
      </c>
      <c r="T12">
        <f t="shared" si="12"/>
        <v>9.2409999999999997</v>
      </c>
      <c r="V12">
        <f t="shared" si="0"/>
        <v>-0.96</v>
      </c>
      <c r="W12">
        <f t="shared" si="1"/>
        <v>-9.4000000000000306E-2</v>
      </c>
      <c r="X12">
        <f t="shared" si="1"/>
        <v>-1.1499999999999995</v>
      </c>
      <c r="Y12">
        <f t="shared" si="1"/>
        <v>13.892999999999915</v>
      </c>
      <c r="Z12">
        <f t="shared" si="1"/>
        <v>-4.1000000000000369E-2</v>
      </c>
      <c r="AB12">
        <f t="shared" si="13"/>
        <v>-0.96842105263157841</v>
      </c>
      <c r="AC12">
        <f t="shared" si="14"/>
        <v>-9.5789473684210868E-2</v>
      </c>
      <c r="AD12">
        <f t="shared" si="15"/>
        <v>-1.1452631578947363</v>
      </c>
      <c r="AE12">
        <f t="shared" si="16"/>
        <v>13.989473684210566</v>
      </c>
      <c r="AF12">
        <f t="shared" si="17"/>
        <v>-4.2105263157896644E-2</v>
      </c>
    </row>
    <row r="13" spans="1:32" x14ac:dyDescent="0.25">
      <c r="A13" s="10">
        <v>2010</v>
      </c>
      <c r="B13" s="11">
        <v>8.06</v>
      </c>
      <c r="C13" s="11">
        <v>5.82</v>
      </c>
      <c r="D13" s="11">
        <v>2.68</v>
      </c>
      <c r="E13" s="12">
        <v>898.8</v>
      </c>
      <c r="F13" s="11">
        <v>7.9</v>
      </c>
      <c r="G13" s="9"/>
      <c r="H13" s="9">
        <v>11</v>
      </c>
      <c r="I13">
        <f t="shared" si="2"/>
        <v>121</v>
      </c>
      <c r="J13">
        <f t="shared" si="3"/>
        <v>88.660000000000011</v>
      </c>
      <c r="K13">
        <f t="shared" si="4"/>
        <v>64.02000000000001</v>
      </c>
      <c r="L13">
        <f t="shared" si="5"/>
        <v>29.48</v>
      </c>
      <c r="M13">
        <f t="shared" si="6"/>
        <v>9886.7999999999993</v>
      </c>
      <c r="N13">
        <f t="shared" si="7"/>
        <v>86.9</v>
      </c>
      <c r="P13">
        <f t="shared" si="8"/>
        <v>7.6899999999999995</v>
      </c>
      <c r="Q13">
        <f t="shared" si="9"/>
        <v>5.7510000000000003</v>
      </c>
      <c r="R13">
        <f t="shared" si="10"/>
        <v>3.6719999999999997</v>
      </c>
      <c r="S13">
        <f t="shared" si="11"/>
        <v>620.22699999999998</v>
      </c>
      <c r="T13">
        <f t="shared" si="12"/>
        <v>9.2840000000000007</v>
      </c>
      <c r="V13">
        <f t="shared" si="0"/>
        <v>0.37000000000000099</v>
      </c>
      <c r="W13">
        <f t="shared" si="1"/>
        <v>6.899999999999995E-2</v>
      </c>
      <c r="X13">
        <f t="shared" si="1"/>
        <v>-0.99199999999999955</v>
      </c>
      <c r="Y13">
        <f t="shared" si="1"/>
        <v>278.57299999999998</v>
      </c>
      <c r="Z13">
        <f t="shared" si="1"/>
        <v>-1.3840000000000003</v>
      </c>
      <c r="AB13">
        <f t="shared" si="13"/>
        <v>0.49157894736842245</v>
      </c>
      <c r="AC13">
        <f t="shared" si="14"/>
        <v>0.18421052631578938</v>
      </c>
      <c r="AD13">
        <f t="shared" si="15"/>
        <v>-0.95526315789473637</v>
      </c>
      <c r="AE13">
        <f t="shared" si="16"/>
        <v>275.88947368421054</v>
      </c>
      <c r="AF13">
        <f t="shared" si="17"/>
        <v>-1.3421052631578956</v>
      </c>
    </row>
    <row r="14" spans="1:32" x14ac:dyDescent="0.25">
      <c r="A14" s="10">
        <v>2011</v>
      </c>
      <c r="B14" s="11">
        <v>7.17</v>
      </c>
      <c r="C14" s="11">
        <v>5.8</v>
      </c>
      <c r="D14" s="11">
        <v>3.86</v>
      </c>
      <c r="E14" s="12">
        <v>676.9</v>
      </c>
      <c r="F14" s="11">
        <v>9.3000000000000007</v>
      </c>
      <c r="G14" s="9"/>
      <c r="H14" s="9">
        <v>12</v>
      </c>
      <c r="I14">
        <f t="shared" si="2"/>
        <v>144</v>
      </c>
      <c r="J14">
        <f t="shared" si="3"/>
        <v>86.039999999999992</v>
      </c>
      <c r="K14">
        <f t="shared" si="4"/>
        <v>69.599999999999994</v>
      </c>
      <c r="L14">
        <f t="shared" si="5"/>
        <v>46.32</v>
      </c>
      <c r="M14">
        <f t="shared" si="6"/>
        <v>8122.7999999999993</v>
      </c>
      <c r="N14">
        <f t="shared" si="7"/>
        <v>111.60000000000001</v>
      </c>
      <c r="P14">
        <f t="shared" si="8"/>
        <v>7.82</v>
      </c>
      <c r="Q14">
        <f t="shared" si="9"/>
        <v>5.8680000000000003</v>
      </c>
      <c r="R14">
        <f t="shared" si="10"/>
        <v>3.7039999999999997</v>
      </c>
      <c r="S14">
        <f t="shared" si="11"/>
        <v>617.447</v>
      </c>
      <c r="T14">
        <f t="shared" si="12"/>
        <v>9.327</v>
      </c>
      <c r="V14">
        <f t="shared" si="0"/>
        <v>-0.65000000000000036</v>
      </c>
      <c r="W14">
        <f t="shared" si="1"/>
        <v>-6.8000000000000504E-2</v>
      </c>
      <c r="X14">
        <f t="shared" si="1"/>
        <v>0.15600000000000014</v>
      </c>
      <c r="Y14">
        <f t="shared" si="1"/>
        <v>59.452999999999975</v>
      </c>
      <c r="Z14">
        <f t="shared" si="1"/>
        <v>-2.6999999999999247E-2</v>
      </c>
      <c r="AB14">
        <f t="shared" si="13"/>
        <v>-0.39842105263157812</v>
      </c>
      <c r="AC14">
        <f t="shared" si="14"/>
        <v>0.16421052631578892</v>
      </c>
      <c r="AD14">
        <f t="shared" si="15"/>
        <v>0.22473684210526335</v>
      </c>
      <c r="AE14">
        <f t="shared" si="16"/>
        <v>53.989473684210566</v>
      </c>
      <c r="AF14">
        <f t="shared" si="17"/>
        <v>5.7894736842104777E-2</v>
      </c>
    </row>
    <row r="15" spans="1:32" x14ac:dyDescent="0.25">
      <c r="A15" s="10">
        <v>2012</v>
      </c>
      <c r="B15" s="11">
        <v>6.93</v>
      </c>
      <c r="C15" s="11">
        <v>6.73</v>
      </c>
      <c r="D15" s="11">
        <v>3.86</v>
      </c>
      <c r="E15" s="12">
        <v>683.8</v>
      </c>
      <c r="F15" s="11">
        <v>9.1</v>
      </c>
      <c r="G15" s="9"/>
      <c r="H15" s="9">
        <v>13</v>
      </c>
      <c r="I15">
        <f t="shared" si="2"/>
        <v>169</v>
      </c>
      <c r="J15">
        <f t="shared" si="3"/>
        <v>90.09</v>
      </c>
      <c r="K15">
        <f t="shared" si="4"/>
        <v>87.490000000000009</v>
      </c>
      <c r="L15">
        <f t="shared" si="5"/>
        <v>50.18</v>
      </c>
      <c r="M15">
        <f t="shared" si="6"/>
        <v>8889.4</v>
      </c>
      <c r="N15">
        <f t="shared" si="7"/>
        <v>118.3</v>
      </c>
      <c r="P15">
        <f t="shared" si="8"/>
        <v>7.9499999999999993</v>
      </c>
      <c r="Q15">
        <f t="shared" si="9"/>
        <v>5.9850000000000003</v>
      </c>
      <c r="R15">
        <f t="shared" si="10"/>
        <v>3.7359999999999998</v>
      </c>
      <c r="S15">
        <f t="shared" si="11"/>
        <v>614.66700000000003</v>
      </c>
      <c r="T15">
        <f t="shared" si="12"/>
        <v>9.3699999999999992</v>
      </c>
      <c r="V15">
        <f t="shared" si="0"/>
        <v>-1.0199999999999996</v>
      </c>
      <c r="W15">
        <f t="shared" si="1"/>
        <v>0.74500000000000011</v>
      </c>
      <c r="X15">
        <f t="shared" si="1"/>
        <v>0.12400000000000011</v>
      </c>
      <c r="Y15">
        <f t="shared" si="1"/>
        <v>69.132999999999925</v>
      </c>
      <c r="Z15">
        <f t="shared" si="1"/>
        <v>-0.26999999999999957</v>
      </c>
      <c r="AB15">
        <f t="shared" si="13"/>
        <v>-0.63842105263157833</v>
      </c>
      <c r="AC15">
        <f t="shared" si="14"/>
        <v>1.0942105263157895</v>
      </c>
      <c r="AD15">
        <f t="shared" si="15"/>
        <v>0.22473684210526335</v>
      </c>
      <c r="AE15">
        <f t="shared" si="16"/>
        <v>60.889473684210543</v>
      </c>
      <c r="AF15">
        <f t="shared" si="17"/>
        <v>-0.14210526315789629</v>
      </c>
    </row>
    <row r="16" spans="1:32" x14ac:dyDescent="0.25">
      <c r="A16" s="10">
        <v>2013</v>
      </c>
      <c r="B16" s="11">
        <v>9.1</v>
      </c>
      <c r="C16" s="11">
        <v>7.5</v>
      </c>
      <c r="D16" s="11">
        <v>4.4000000000000004</v>
      </c>
      <c r="E16" s="12">
        <v>764.6</v>
      </c>
      <c r="F16" s="11">
        <v>8.6</v>
      </c>
      <c r="G16" s="9"/>
      <c r="H16" s="9">
        <v>14</v>
      </c>
      <c r="I16">
        <f t="shared" si="2"/>
        <v>196</v>
      </c>
      <c r="J16">
        <f t="shared" si="3"/>
        <v>127.39999999999999</v>
      </c>
      <c r="K16">
        <f t="shared" si="4"/>
        <v>105</v>
      </c>
      <c r="L16">
        <f t="shared" si="5"/>
        <v>61.600000000000009</v>
      </c>
      <c r="M16">
        <f t="shared" si="6"/>
        <v>10704.4</v>
      </c>
      <c r="N16">
        <f t="shared" si="7"/>
        <v>120.39999999999999</v>
      </c>
      <c r="P16">
        <f t="shared" si="8"/>
        <v>8.08</v>
      </c>
      <c r="Q16">
        <f t="shared" si="9"/>
        <v>6.1020000000000003</v>
      </c>
      <c r="R16">
        <f t="shared" si="10"/>
        <v>3.7679999999999998</v>
      </c>
      <c r="S16">
        <f t="shared" si="11"/>
        <v>611.88700000000006</v>
      </c>
      <c r="T16">
        <f t="shared" si="12"/>
        <v>9.4130000000000003</v>
      </c>
      <c r="V16">
        <f t="shared" si="0"/>
        <v>1.0199999999999996</v>
      </c>
      <c r="W16">
        <f t="shared" si="1"/>
        <v>1.3979999999999997</v>
      </c>
      <c r="X16">
        <f t="shared" si="1"/>
        <v>0.63200000000000056</v>
      </c>
      <c r="Y16">
        <f t="shared" si="1"/>
        <v>152.71299999999997</v>
      </c>
      <c r="Z16">
        <f t="shared" si="1"/>
        <v>-0.81300000000000061</v>
      </c>
      <c r="AB16">
        <f t="shared" si="13"/>
        <v>1.5315789473684216</v>
      </c>
      <c r="AC16">
        <f t="shared" si="14"/>
        <v>1.8642105263157891</v>
      </c>
      <c r="AD16">
        <f t="shared" si="15"/>
        <v>0.76473684210526383</v>
      </c>
      <c r="AE16">
        <f t="shared" si="16"/>
        <v>141.68947368421061</v>
      </c>
      <c r="AF16">
        <f t="shared" si="17"/>
        <v>-0.64210526315789629</v>
      </c>
    </row>
    <row r="17" spans="1:32" x14ac:dyDescent="0.25">
      <c r="A17" s="10">
        <v>2014</v>
      </c>
      <c r="B17" s="11">
        <v>9.69</v>
      </c>
      <c r="C17" s="11">
        <v>7.39</v>
      </c>
      <c r="D17" s="11">
        <v>4.6100000000000003</v>
      </c>
      <c r="E17" s="12">
        <v>555</v>
      </c>
      <c r="F17" s="11">
        <v>10.1</v>
      </c>
      <c r="G17" s="9"/>
      <c r="H17" s="9">
        <v>15</v>
      </c>
      <c r="I17">
        <f t="shared" si="2"/>
        <v>225</v>
      </c>
      <c r="J17">
        <f t="shared" si="3"/>
        <v>145.35</v>
      </c>
      <c r="K17">
        <f t="shared" si="4"/>
        <v>110.85</v>
      </c>
      <c r="L17">
        <f t="shared" si="5"/>
        <v>69.150000000000006</v>
      </c>
      <c r="M17">
        <f t="shared" si="6"/>
        <v>8325</v>
      </c>
      <c r="N17">
        <f t="shared" si="7"/>
        <v>151.5</v>
      </c>
      <c r="P17">
        <f t="shared" si="8"/>
        <v>8.2100000000000009</v>
      </c>
      <c r="Q17">
        <f t="shared" si="9"/>
        <v>6.2190000000000003</v>
      </c>
      <c r="R17">
        <f t="shared" si="10"/>
        <v>3.8</v>
      </c>
      <c r="S17">
        <f t="shared" si="11"/>
        <v>609.10699999999997</v>
      </c>
      <c r="T17">
        <f t="shared" si="12"/>
        <v>9.4559999999999995</v>
      </c>
      <c r="V17">
        <f t="shared" si="0"/>
        <v>1.4799999999999986</v>
      </c>
      <c r="W17">
        <f t="shared" si="1"/>
        <v>1.1709999999999994</v>
      </c>
      <c r="X17">
        <f t="shared" si="1"/>
        <v>0.8100000000000005</v>
      </c>
      <c r="Y17">
        <f t="shared" si="1"/>
        <v>-54.106999999999971</v>
      </c>
      <c r="Z17">
        <f t="shared" si="1"/>
        <v>0.64400000000000013</v>
      </c>
      <c r="AB17">
        <f t="shared" si="13"/>
        <v>2.1215789473684215</v>
      </c>
      <c r="AC17">
        <f t="shared" si="14"/>
        <v>1.7542105263157888</v>
      </c>
      <c r="AD17">
        <f t="shared" si="15"/>
        <v>0.97473684210526379</v>
      </c>
      <c r="AE17">
        <f t="shared" si="16"/>
        <v>-67.910526315789411</v>
      </c>
      <c r="AF17">
        <f t="shared" si="17"/>
        <v>0.85789473684210371</v>
      </c>
    </row>
    <row r="18" spans="1:32" x14ac:dyDescent="0.25">
      <c r="A18" s="10">
        <v>2015</v>
      </c>
      <c r="B18" s="11">
        <v>8.6</v>
      </c>
      <c r="C18" s="11">
        <v>6.23</v>
      </c>
      <c r="D18" s="11">
        <v>3.63</v>
      </c>
      <c r="E18" s="12">
        <v>556.6</v>
      </c>
      <c r="F18" s="11">
        <v>10.199999999999999</v>
      </c>
      <c r="G18" s="9"/>
      <c r="H18" s="9">
        <v>16</v>
      </c>
      <c r="I18">
        <f t="shared" si="2"/>
        <v>256</v>
      </c>
      <c r="J18">
        <f t="shared" si="3"/>
        <v>137.6</v>
      </c>
      <c r="K18">
        <f t="shared" si="4"/>
        <v>99.68</v>
      </c>
      <c r="L18">
        <f t="shared" si="5"/>
        <v>58.08</v>
      </c>
      <c r="M18">
        <f t="shared" si="6"/>
        <v>8905.6</v>
      </c>
      <c r="N18">
        <f t="shared" si="7"/>
        <v>163.19999999999999</v>
      </c>
      <c r="P18">
        <f t="shared" si="8"/>
        <v>8.34</v>
      </c>
      <c r="Q18">
        <f t="shared" si="9"/>
        <v>6.3360000000000003</v>
      </c>
      <c r="R18">
        <f t="shared" si="10"/>
        <v>3.8319999999999999</v>
      </c>
      <c r="S18">
        <f t="shared" si="11"/>
        <v>606.327</v>
      </c>
      <c r="T18">
        <f t="shared" si="12"/>
        <v>9.4990000000000006</v>
      </c>
      <c r="V18">
        <f t="shared" si="0"/>
        <v>0.25999999999999979</v>
      </c>
      <c r="W18">
        <f t="shared" si="1"/>
        <v>-0.10599999999999987</v>
      </c>
      <c r="X18">
        <f t="shared" si="1"/>
        <v>-0.20199999999999996</v>
      </c>
      <c r="Y18">
        <f t="shared" si="1"/>
        <v>-49.726999999999975</v>
      </c>
      <c r="Z18">
        <f t="shared" si="1"/>
        <v>0.70099999999999874</v>
      </c>
      <c r="AB18">
        <f t="shared" si="13"/>
        <v>1.0315789473684216</v>
      </c>
      <c r="AC18">
        <f t="shared" si="14"/>
        <v>0.59421052631578952</v>
      </c>
      <c r="AD18">
        <f t="shared" si="15"/>
        <v>-5.2631578947366364E-3</v>
      </c>
      <c r="AE18">
        <f t="shared" si="16"/>
        <v>-66.310526315789389</v>
      </c>
      <c r="AF18">
        <f t="shared" si="17"/>
        <v>0.95789473684210336</v>
      </c>
    </row>
    <row r="19" spans="1:32" x14ac:dyDescent="0.25">
      <c r="A19" s="10">
        <v>2016</v>
      </c>
      <c r="B19" s="11">
        <v>8.48</v>
      </c>
      <c r="C19" s="11">
        <v>6.25</v>
      </c>
      <c r="D19" s="11">
        <v>3.65</v>
      </c>
      <c r="E19" s="12">
        <v>491.7</v>
      </c>
      <c r="F19" s="11">
        <v>9.4</v>
      </c>
      <c r="G19" s="9"/>
      <c r="H19" s="9">
        <v>17</v>
      </c>
      <c r="I19">
        <f t="shared" si="2"/>
        <v>289</v>
      </c>
      <c r="J19">
        <f t="shared" si="3"/>
        <v>144.16</v>
      </c>
      <c r="K19">
        <f t="shared" si="4"/>
        <v>106.25</v>
      </c>
      <c r="L19">
        <f t="shared" si="5"/>
        <v>62.05</v>
      </c>
      <c r="M19">
        <f t="shared" si="6"/>
        <v>8358.9</v>
      </c>
      <c r="N19">
        <f t="shared" si="7"/>
        <v>159.80000000000001</v>
      </c>
      <c r="P19">
        <f t="shared" si="8"/>
        <v>8.4699999999999989</v>
      </c>
      <c r="Q19">
        <f t="shared" si="9"/>
        <v>6.4530000000000003</v>
      </c>
      <c r="R19">
        <f t="shared" si="10"/>
        <v>3.8639999999999999</v>
      </c>
      <c r="S19">
        <f t="shared" si="11"/>
        <v>603.54700000000003</v>
      </c>
      <c r="T19">
        <f t="shared" si="12"/>
        <v>9.5419999999999998</v>
      </c>
      <c r="V19">
        <f t="shared" si="0"/>
        <v>1.0000000000001563E-2</v>
      </c>
      <c r="W19">
        <f t="shared" ref="W19:Z21" si="18">C19-Q19</f>
        <v>-0.20300000000000029</v>
      </c>
      <c r="X19">
        <f t="shared" si="18"/>
        <v>-0.21399999999999997</v>
      </c>
      <c r="Y19">
        <f t="shared" si="18"/>
        <v>-111.84700000000004</v>
      </c>
      <c r="Z19">
        <f t="shared" si="18"/>
        <v>-0.14199999999999946</v>
      </c>
      <c r="AB19">
        <f t="shared" si="13"/>
        <v>0.91157894736842238</v>
      </c>
      <c r="AC19">
        <f t="shared" si="14"/>
        <v>0.6142105263157891</v>
      </c>
      <c r="AD19">
        <f t="shared" si="15"/>
        <v>1.4736842105263381E-2</v>
      </c>
      <c r="AE19">
        <f t="shared" si="16"/>
        <v>-131.21052631578942</v>
      </c>
      <c r="AF19">
        <f t="shared" si="17"/>
        <v>0.15789473684210442</v>
      </c>
    </row>
    <row r="20" spans="1:32" x14ac:dyDescent="0.25">
      <c r="A20" s="10">
        <v>2017</v>
      </c>
      <c r="B20" s="11">
        <v>8.15</v>
      </c>
      <c r="C20" s="11">
        <v>5.48</v>
      </c>
      <c r="D20" s="11">
        <v>3.71</v>
      </c>
      <c r="E20" s="12">
        <v>653.4</v>
      </c>
      <c r="F20" s="11">
        <v>9.3000000000000007</v>
      </c>
      <c r="G20" s="9"/>
      <c r="H20" s="9">
        <v>18</v>
      </c>
      <c r="I20">
        <f t="shared" si="2"/>
        <v>324</v>
      </c>
      <c r="J20">
        <f t="shared" si="3"/>
        <v>146.70000000000002</v>
      </c>
      <c r="K20">
        <f t="shared" si="4"/>
        <v>98.640000000000015</v>
      </c>
      <c r="L20">
        <f t="shared" si="5"/>
        <v>66.78</v>
      </c>
      <c r="M20">
        <f t="shared" si="6"/>
        <v>11761.199999999999</v>
      </c>
      <c r="N20">
        <f t="shared" si="7"/>
        <v>167.4</v>
      </c>
      <c r="P20">
        <f t="shared" si="8"/>
        <v>8.6</v>
      </c>
      <c r="Q20">
        <f t="shared" si="9"/>
        <v>6.57</v>
      </c>
      <c r="R20">
        <f t="shared" si="10"/>
        <v>3.8959999999999999</v>
      </c>
      <c r="S20">
        <f t="shared" si="11"/>
        <v>600.76700000000005</v>
      </c>
      <c r="T20">
        <f t="shared" si="12"/>
        <v>9.5849999999999991</v>
      </c>
      <c r="V20">
        <f t="shared" si="0"/>
        <v>-0.44999999999999929</v>
      </c>
      <c r="W20">
        <f t="shared" si="18"/>
        <v>-1.0899999999999999</v>
      </c>
      <c r="X20">
        <f t="shared" si="18"/>
        <v>-0.18599999999999994</v>
      </c>
      <c r="Y20">
        <f t="shared" si="18"/>
        <v>52.632999999999925</v>
      </c>
      <c r="Z20">
        <f t="shared" si="18"/>
        <v>-0.28499999999999837</v>
      </c>
      <c r="AB20">
        <f t="shared" si="13"/>
        <v>0.58157894736842231</v>
      </c>
      <c r="AC20">
        <f t="shared" si="14"/>
        <v>-0.15578947368421048</v>
      </c>
      <c r="AD20">
        <f t="shared" si="15"/>
        <v>7.4736842105263435E-2</v>
      </c>
      <c r="AE20">
        <f t="shared" si="16"/>
        <v>30.489473684210566</v>
      </c>
      <c r="AF20">
        <f t="shared" si="17"/>
        <v>5.7894736842104777E-2</v>
      </c>
    </row>
    <row r="21" spans="1:32" x14ac:dyDescent="0.25">
      <c r="A21" s="10">
        <v>2018</v>
      </c>
      <c r="B21" s="11">
        <v>8.5399999999999991</v>
      </c>
      <c r="C21" s="11">
        <v>6.51</v>
      </c>
      <c r="D21" s="11">
        <v>3.96</v>
      </c>
      <c r="E21" s="12">
        <v>439.9</v>
      </c>
      <c r="F21" s="11">
        <v>10.4</v>
      </c>
      <c r="G21" s="9"/>
      <c r="H21" s="9">
        <v>19</v>
      </c>
      <c r="I21">
        <f t="shared" si="2"/>
        <v>361</v>
      </c>
      <c r="J21">
        <f t="shared" si="3"/>
        <v>162.26</v>
      </c>
      <c r="K21">
        <f t="shared" si="4"/>
        <v>123.69</v>
      </c>
      <c r="L21">
        <f t="shared" si="5"/>
        <v>75.239999999999995</v>
      </c>
      <c r="M21">
        <f t="shared" si="6"/>
        <v>8358.1</v>
      </c>
      <c r="N21">
        <f t="shared" si="7"/>
        <v>197.6</v>
      </c>
      <c r="P21">
        <f t="shared" si="8"/>
        <v>8.73</v>
      </c>
      <c r="Q21">
        <f t="shared" si="9"/>
        <v>6.6870000000000012</v>
      </c>
      <c r="R21">
        <f t="shared" si="10"/>
        <v>3.9279999999999999</v>
      </c>
      <c r="S21">
        <f t="shared" si="11"/>
        <v>597.98700000000008</v>
      </c>
      <c r="T21">
        <f t="shared" si="12"/>
        <v>9.6280000000000001</v>
      </c>
      <c r="V21">
        <f t="shared" si="0"/>
        <v>-0.19000000000000128</v>
      </c>
      <c r="W21">
        <f t="shared" si="18"/>
        <v>-0.17700000000000138</v>
      </c>
      <c r="X21">
        <f t="shared" si="18"/>
        <v>3.2000000000000028E-2</v>
      </c>
      <c r="Y21">
        <f t="shared" si="18"/>
        <v>-158.0870000000001</v>
      </c>
      <c r="Z21">
        <f t="shared" si="18"/>
        <v>0.77200000000000024</v>
      </c>
      <c r="AB21">
        <f t="shared" si="13"/>
        <v>0.9715789473684211</v>
      </c>
      <c r="AC21">
        <f t="shared" si="14"/>
        <v>0.87421052631578888</v>
      </c>
      <c r="AD21">
        <f t="shared" si="15"/>
        <v>0.32473684210526343</v>
      </c>
      <c r="AE21">
        <f t="shared" si="16"/>
        <v>-183.01052631578943</v>
      </c>
      <c r="AF21">
        <f t="shared" si="17"/>
        <v>1.1578947368421044</v>
      </c>
    </row>
    <row r="22" spans="1:32" x14ac:dyDescent="0.25">
      <c r="A22" s="10"/>
      <c r="B22" s="10"/>
      <c r="C22" s="10"/>
      <c r="D22" s="10"/>
      <c r="E22" s="10"/>
      <c r="F22" s="10"/>
      <c r="G22" s="9"/>
      <c r="H22" s="9"/>
    </row>
    <row r="23" spans="1:32" x14ac:dyDescent="0.25">
      <c r="A23" s="9" t="s">
        <v>33</v>
      </c>
      <c r="B23" s="9">
        <f>SUM(B3:B21)</f>
        <v>143.79999999999998</v>
      </c>
      <c r="C23" s="9">
        <f t="shared" ref="C23:T23" si="19">SUM(C3:C21)</f>
        <v>107.08000000000001</v>
      </c>
      <c r="D23" s="9">
        <f t="shared" si="19"/>
        <v>69.069999999999993</v>
      </c>
      <c r="E23" s="9">
        <f t="shared" si="19"/>
        <v>11835.3</v>
      </c>
      <c r="F23" s="9">
        <f t="shared" si="19"/>
        <v>175.60000000000002</v>
      </c>
      <c r="G23" s="9"/>
      <c r="H23" s="9">
        <f t="shared" si="19"/>
        <v>190</v>
      </c>
      <c r="I23">
        <f t="shared" si="19"/>
        <v>2470</v>
      </c>
      <c r="J23">
        <f t="shared" si="19"/>
        <v>1512.3300000000002</v>
      </c>
      <c r="K23">
        <f t="shared" si="19"/>
        <v>1137.5899999999999</v>
      </c>
      <c r="L23">
        <f t="shared" si="19"/>
        <v>708.71</v>
      </c>
      <c r="M23">
        <f t="shared" si="19"/>
        <v>116768.8</v>
      </c>
      <c r="N23">
        <f t="shared" si="19"/>
        <v>1780.6</v>
      </c>
      <c r="P23">
        <f t="shared" si="19"/>
        <v>143.63999999999999</v>
      </c>
      <c r="Q23">
        <f t="shared" si="19"/>
        <v>107.04600000000001</v>
      </c>
      <c r="R23">
        <f t="shared" si="19"/>
        <v>69.159999999999982</v>
      </c>
      <c r="S23">
        <f t="shared" si="19"/>
        <v>11837.133000000002</v>
      </c>
      <c r="T23">
        <f t="shared" si="19"/>
        <v>175.57900000000001</v>
      </c>
      <c r="U23" t="s">
        <v>34</v>
      </c>
      <c r="V23">
        <f>SUM(V3:V21)</f>
        <v>0.16000000000000192</v>
      </c>
      <c r="W23">
        <f>SUM(W3:W21)</f>
        <v>3.3999999999993591E-2</v>
      </c>
      <c r="X23">
        <f>SUM(X3:X21)</f>
        <v>-8.9999999999995861E-2</v>
      </c>
      <c r="Y23">
        <f>SUM(Y3:Y21)</f>
        <v>-1.8330000000006521</v>
      </c>
      <c r="Z23">
        <f>SUM(Z3:Z21)</f>
        <v>2.1000000000004349E-2</v>
      </c>
    </row>
    <row r="24" spans="1:32" x14ac:dyDescent="0.25">
      <c r="A24" s="9" t="s">
        <v>35</v>
      </c>
      <c r="B24" s="9">
        <f>AVERAGE(B3:B21)</f>
        <v>7.568421052631578</v>
      </c>
      <c r="C24" s="9">
        <f t="shared" ref="C24:T24" si="20">AVERAGE(C3:C21)</f>
        <v>5.6357894736842109</v>
      </c>
      <c r="D24" s="9">
        <f t="shared" si="20"/>
        <v>3.6352631578947365</v>
      </c>
      <c r="E24" s="9">
        <f t="shared" si="20"/>
        <v>622.91052631578941</v>
      </c>
      <c r="F24" s="9">
        <f t="shared" si="20"/>
        <v>9.2421052631578959</v>
      </c>
      <c r="G24" s="9"/>
      <c r="H24" s="9">
        <f t="shared" si="20"/>
        <v>10</v>
      </c>
      <c r="I24">
        <f t="shared" si="20"/>
        <v>130</v>
      </c>
      <c r="J24">
        <f t="shared" si="20"/>
        <v>79.596315789473692</v>
      </c>
      <c r="K24">
        <f t="shared" si="20"/>
        <v>59.873157894736835</v>
      </c>
      <c r="L24">
        <f t="shared" si="20"/>
        <v>37.300526315789476</v>
      </c>
      <c r="M24">
        <f t="shared" si="20"/>
        <v>6145.726315789474</v>
      </c>
      <c r="N24">
        <f t="shared" si="20"/>
        <v>93.715789473684211</v>
      </c>
      <c r="P24">
        <f t="shared" si="20"/>
        <v>7.56</v>
      </c>
      <c r="Q24">
        <f t="shared" si="20"/>
        <v>5.6340000000000003</v>
      </c>
      <c r="R24">
        <f t="shared" si="20"/>
        <v>3.6399999999999992</v>
      </c>
      <c r="S24">
        <f t="shared" si="20"/>
        <v>623.00700000000006</v>
      </c>
      <c r="T24">
        <f t="shared" si="20"/>
        <v>9.2409999999999997</v>
      </c>
      <c r="U24" t="s">
        <v>36</v>
      </c>
      <c r="V24" cm="1">
        <f t="array" ref="V24">SUM(V3:V21*V3:V21)</f>
        <v>9.490399999999994</v>
      </c>
      <c r="W24" cm="1">
        <f t="array" ref="W24">SUM(W3:W21*W3:W21)</f>
        <v>7.920393999999999</v>
      </c>
      <c r="X24" cm="1">
        <f t="array" ref="X24">SUM(X3:X21*X3:X21)</f>
        <v>4.674739999999999</v>
      </c>
      <c r="Y24" cm="1">
        <f t="array" ref="Y24">SUM(Y3:Y21*Y3:Y21)</f>
        <v>246834.23073100002</v>
      </c>
      <c r="Z24" cm="1">
        <f t="array" ref="Z24">SUM(Z3:Z21*Z3:Z21)</f>
        <v>6.5446690000000034</v>
      </c>
      <c r="AA24" t="s">
        <v>37</v>
      </c>
      <c r="AB24" cm="1">
        <f t="array" ref="AB24">SUM(AB3:AB21*AB3:AB21)</f>
        <v>19.181852631578941</v>
      </c>
      <c r="AC24" cm="1">
        <f t="array" ref="AC24">SUM(AC3:AC21*AC3:AC21)</f>
        <v>15.746463157894736</v>
      </c>
      <c r="AD24" cm="1">
        <f t="array" ref="AD24">SUM(AD3:AD21*AD3:AD21)</f>
        <v>5.2432736842105268</v>
      </c>
      <c r="AE24" cm="1">
        <f t="array" ref="AE24">SUM(AE3:AE21*AE3:AE21)</f>
        <v>251237.01789473678</v>
      </c>
      <c r="AF24" cm="1">
        <f t="array" ref="AF24">SUM(AF3:AF21*AF3:AF21)</f>
        <v>7.606315789473685</v>
      </c>
    </row>
    <row r="25" spans="1:32" x14ac:dyDescent="0.25">
      <c r="A25" s="9" t="s">
        <v>38</v>
      </c>
      <c r="B25" s="9">
        <v>19</v>
      </c>
      <c r="C25" s="9"/>
      <c r="D25" s="9"/>
      <c r="E25" s="9"/>
      <c r="F25" s="9"/>
      <c r="G25" s="9"/>
      <c r="H25" s="9"/>
    </row>
    <row r="26" spans="1:32" x14ac:dyDescent="0.25">
      <c r="A26" s="9" t="s">
        <v>39</v>
      </c>
      <c r="B26" s="9">
        <v>6.26</v>
      </c>
      <c r="C26" s="9" t="s">
        <v>40</v>
      </c>
      <c r="D26" s="9">
        <v>0.13</v>
      </c>
      <c r="E26" s="9"/>
      <c r="F26" s="9" t="s">
        <v>41</v>
      </c>
      <c r="G26" s="9">
        <f>_xlfn.STDEV.S(B3:B21)</f>
        <v>1.0323073571045425</v>
      </c>
      <c r="H26" s="9"/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s="9" t="s">
        <v>45</v>
      </c>
      <c r="B27" s="9">
        <v>4.4640000000000004</v>
      </c>
      <c r="C27" s="9" t="s">
        <v>46</v>
      </c>
      <c r="D27" s="9">
        <v>0.11700000000000001</v>
      </c>
      <c r="E27" s="9"/>
      <c r="F27" s="9" t="s">
        <v>47</v>
      </c>
      <c r="G27" s="9">
        <f>_xlfn.STDEV.S(C3:C21)</f>
        <v>0.93530931181717403</v>
      </c>
      <c r="H27" s="9"/>
      <c r="U27" t="s">
        <v>48</v>
      </c>
      <c r="V27">
        <f>1-(V24/AB24)</f>
        <v>0.50524069899400548</v>
      </c>
      <c r="W27">
        <f>1-(W24/AC24)</f>
        <v>0.49700488798152842</v>
      </c>
      <c r="X27">
        <f>1-(X24/AD24)</f>
        <v>0.10843105251640728</v>
      </c>
      <c r="Y27">
        <f>1-(Y24/AE24)</f>
        <v>1.7524436488819628E-2</v>
      </c>
      <c r="Z27">
        <f>1-(Z24/AF24)</f>
        <v>0.13957437724882338</v>
      </c>
    </row>
    <row r="28" spans="1:32" x14ac:dyDescent="0.25">
      <c r="A28" s="9" t="s">
        <v>49</v>
      </c>
      <c r="B28" s="9">
        <v>3.32</v>
      </c>
      <c r="C28" s="9" t="s">
        <v>50</v>
      </c>
      <c r="D28" s="9">
        <v>3.2000000000000001E-2</v>
      </c>
      <c r="E28" s="9"/>
      <c r="F28" s="9" t="s">
        <v>51</v>
      </c>
      <c r="G28" s="9">
        <f>_xlfn.STDEV.S(D3:D21)</f>
        <v>0.5397156496305654</v>
      </c>
      <c r="H28" s="9"/>
      <c r="U28" t="s">
        <v>52</v>
      </c>
      <c r="V28">
        <f>SQRT(V27)</f>
        <v>0.71080285522358833</v>
      </c>
      <c r="W28">
        <f>SQRT(W27)</f>
        <v>0.70498573601281356</v>
      </c>
      <c r="X28">
        <f>SQRT(X27)</f>
        <v>0.32928870693725176</v>
      </c>
      <c r="Y28">
        <f>SQRT(Y27)</f>
        <v>0.13237989457927374</v>
      </c>
      <c r="Z28">
        <f>SQRT(Z27)</f>
        <v>0.37359654341123577</v>
      </c>
    </row>
    <row r="29" spans="1:32" x14ac:dyDescent="0.25">
      <c r="A29" t="s">
        <v>53</v>
      </c>
      <c r="B29">
        <v>650.80700000000002</v>
      </c>
      <c r="C29" t="s">
        <v>54</v>
      </c>
      <c r="D29">
        <v>-2.78</v>
      </c>
      <c r="F29" t="s">
        <v>55</v>
      </c>
      <c r="G29">
        <f>_xlfn.STDEV.S(E3:E21)</f>
        <v>118.1423383265421</v>
      </c>
    </row>
    <row r="30" spans="1:32" x14ac:dyDescent="0.25">
      <c r="A30" t="s">
        <v>56</v>
      </c>
      <c r="B30">
        <v>8.8109999999999999</v>
      </c>
      <c r="C30" t="s">
        <v>57</v>
      </c>
      <c r="D30">
        <v>4.2999999999999997E-2</v>
      </c>
      <c r="F30" t="s">
        <v>58</v>
      </c>
      <c r="G30">
        <f>_xlfn.STDEV.S(F3:F21)</f>
        <v>0.65005622788740725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-5.8098883476016799E-2</v>
      </c>
      <c r="W31" cm="1">
        <f t="array" ref="W31">SUM(V3:V21*Z3:Z21)/(SQRT(SUM(V3:V21*V3:V21)*SUM(Z3:Z21*Z3:Z21)))</f>
        <v>4.0927097315744572E-2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6.8285988775054721E-2</v>
      </c>
      <c r="W32" cm="1">
        <f t="array" ref="W32">SUM(W3:W21*Z3:Z21)/(SQRT(SUM(W3:W21*W3:W21)*SUM(Z3:Z21*Z3:Z21)))</f>
        <v>-3.5292073384195481E-2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9.51</v>
      </c>
      <c r="U33" t="s">
        <v>65</v>
      </c>
      <c r="V33" cm="1">
        <f t="array" ref="V33">SUM(X3:X21*Y3:Y21)/(SQRT(SUM(X3:X21*X3:X21)*SUM(Y3:Y21*Y3:Y21)))</f>
        <v>-0.359390877164249</v>
      </c>
      <c r="W33" cm="1">
        <f t="array" ref="W33">SUM(X3:X21*Z3:Z21)/(SQRT(SUM(X3:X21*X3:X21)*SUM(Z3:Z21*Z3:Z21)))</f>
        <v>0.1486791144996904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7.3890000000000011</v>
      </c>
      <c r="I34" t="s">
        <v>72</v>
      </c>
      <c r="J34">
        <f>G26*SQRT(1-(V27*$M$32))</f>
        <v>0.69245008450585399</v>
      </c>
      <c r="L34" t="s">
        <v>77</v>
      </c>
      <c r="M34">
        <f>J34*$J$32</f>
        <v>1.1868594448430336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4.12</v>
      </c>
      <c r="I35" t="s">
        <v>73</v>
      </c>
      <c r="J35">
        <f>G27*SQRT(1-(W27*$M$32))</f>
        <v>0.63360615464597292</v>
      </c>
      <c r="L35" t="s">
        <v>78</v>
      </c>
      <c r="M35">
        <f>J35*$J$32</f>
        <v>1.0860009490631977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581.30700000000002</v>
      </c>
      <c r="I36" t="s">
        <v>74</v>
      </c>
      <c r="J36">
        <f>G28*SQRT(1-(X27*$M$32))</f>
        <v>0.50685912256050936</v>
      </c>
      <c r="L36" t="s">
        <v>79</v>
      </c>
      <c r="M36">
        <f>J36*$J$32</f>
        <v>0.86875653606871306</v>
      </c>
      <c r="U36" t="s">
        <v>61</v>
      </c>
      <c r="V36">
        <f t="shared" ref="V36:W38" si="21">V31*V31</f>
        <v>3.375480261159778E-3</v>
      </c>
      <c r="W36">
        <f t="shared" si="21"/>
        <v>1.6750272946924267E-3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9.8859999999999992</v>
      </c>
      <c r="I37" t="s">
        <v>75</v>
      </c>
      <c r="J37">
        <f>G29*SQRT(1-(Y27*$M$32))</f>
        <v>117.00990069922771</v>
      </c>
      <c r="L37" t="s">
        <v>80</v>
      </c>
      <c r="M37">
        <f>J37*$J$32</f>
        <v>200.55496979847629</v>
      </c>
      <c r="U37" t="s">
        <v>63</v>
      </c>
      <c r="V37">
        <f t="shared" si="21"/>
        <v>4.6629762629868997E-3</v>
      </c>
      <c r="W37">
        <f t="shared" si="21"/>
        <v>1.245530443755439E-3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0.59863274448129289</v>
      </c>
      <c r="L38" t="s">
        <v>81</v>
      </c>
      <c r="M38">
        <f>J38*$J$32</f>
        <v>1.0260565240409361</v>
      </c>
      <c r="U38" t="s">
        <v>65</v>
      </c>
      <c r="V38">
        <f t="shared" si="21"/>
        <v>0.12916180258888832</v>
      </c>
      <c r="W38">
        <f t="shared" si="21"/>
        <v>2.2105479088412049E-2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8.3231405551569662</v>
      </c>
      <c r="L40" t="s">
        <v>87</v>
      </c>
      <c r="M40">
        <f>F33+M34</f>
        <v>10.696859444843033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6.302999050936803</v>
      </c>
      <c r="L41" t="s">
        <v>88</v>
      </c>
      <c r="M41">
        <f>F34+M35</f>
        <v>8.4750009490631992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3.2512434639312868</v>
      </c>
      <c r="L42" t="s">
        <v>89</v>
      </c>
      <c r="M42">
        <f>F35+M36</f>
        <v>4.9887565360687134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380.75203020152372</v>
      </c>
      <c r="L43" t="s">
        <v>90</v>
      </c>
      <c r="M43">
        <f>F36+M37</f>
        <v>781.86196979847637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8.8599434759590636</v>
      </c>
      <c r="L44" t="s">
        <v>91</v>
      </c>
      <c r="M44">
        <f>F37+M38</f>
        <v>10.912056524040935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2913-780F-4A7E-BC5D-EE53C624564B}">
  <sheetPr codeName="List14"/>
  <dimension ref="A1:AF56"/>
  <sheetViews>
    <sheetView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>
        <v>2000</v>
      </c>
      <c r="B3">
        <v>3.7</v>
      </c>
      <c r="C3">
        <v>3.1</v>
      </c>
      <c r="D3" s="14">
        <v>2.4</v>
      </c>
      <c r="E3" s="15">
        <v>801</v>
      </c>
      <c r="F3" s="14">
        <v>9.1</v>
      </c>
      <c r="G3" s="14"/>
      <c r="H3">
        <v>1</v>
      </c>
      <c r="I3">
        <f>H3*H3</f>
        <v>1</v>
      </c>
      <c r="J3">
        <f>H3*B3</f>
        <v>3.7</v>
      </c>
      <c r="K3">
        <f>H3*C3</f>
        <v>3.1</v>
      </c>
      <c r="L3">
        <f>H3*D3</f>
        <v>2.4</v>
      </c>
      <c r="M3">
        <f>H3*E3</f>
        <v>801</v>
      </c>
      <c r="N3">
        <f>H3*F3</f>
        <v>9.1</v>
      </c>
      <c r="P3">
        <f>$B$26+$D$26*H3</f>
        <v>3.589</v>
      </c>
      <c r="Q3">
        <f>$B$27+$D$27*H3</f>
        <v>2.327</v>
      </c>
      <c r="R3">
        <f>$B$28+$D$28*H3</f>
        <v>2.2895000000000003</v>
      </c>
      <c r="S3">
        <f>$B$29+$D$29*H3</f>
        <v>818.94799999999998</v>
      </c>
      <c r="T3">
        <f>$B$30+$D$30*H3</f>
        <v>8.0329999999999995</v>
      </c>
      <c r="V3">
        <f t="shared" ref="V3:V21" si="0">B3-P3</f>
        <v>0.11100000000000021</v>
      </c>
      <c r="W3">
        <f t="shared" ref="W3:Z18" si="1">C3-Q3</f>
        <v>0.77300000000000013</v>
      </c>
      <c r="X3">
        <f t="shared" si="1"/>
        <v>0.1104999999999996</v>
      </c>
      <c r="Y3">
        <f t="shared" si="1"/>
        <v>-17.947999999999979</v>
      </c>
      <c r="Z3">
        <f t="shared" si="1"/>
        <v>1.0670000000000002</v>
      </c>
      <c r="AB3">
        <f>B3-$B$24</f>
        <v>-0.66842105263157858</v>
      </c>
      <c r="AC3">
        <f>C3-$C$24</f>
        <v>4.2105263157894868E-2</v>
      </c>
      <c r="AD3">
        <f>D3-$D$24</f>
        <v>0.10526315789473628</v>
      </c>
      <c r="AE3">
        <f>E3-$E$24</f>
        <v>81.684210526315837</v>
      </c>
      <c r="AF3">
        <f>F3-$F$24</f>
        <v>0.67368421052631433</v>
      </c>
    </row>
    <row r="4" spans="1:32" x14ac:dyDescent="0.25">
      <c r="A4">
        <v>2001</v>
      </c>
      <c r="B4">
        <v>3.6</v>
      </c>
      <c r="C4">
        <v>2</v>
      </c>
      <c r="D4" s="14">
        <v>2.4</v>
      </c>
      <c r="E4" s="15">
        <v>935</v>
      </c>
      <c r="F4" s="14">
        <v>7.7</v>
      </c>
      <c r="G4" s="14"/>
      <c r="H4">
        <v>2</v>
      </c>
      <c r="I4">
        <f t="shared" ref="I4:I21" si="2">H4*H4</f>
        <v>4</v>
      </c>
      <c r="J4">
        <f t="shared" ref="J4:J21" si="3">H4*B4</f>
        <v>7.2</v>
      </c>
      <c r="K4">
        <f t="shared" ref="K4:K21" si="4">H4*C4</f>
        <v>4</v>
      </c>
      <c r="L4">
        <f t="shared" ref="L4:L21" si="5">H4*D4</f>
        <v>4.8</v>
      </c>
      <c r="M4">
        <f t="shared" ref="M4:M21" si="6">H4*E4</f>
        <v>1870</v>
      </c>
      <c r="N4">
        <f t="shared" ref="N4:N21" si="7">H4*F4</f>
        <v>15.4</v>
      </c>
      <c r="P4">
        <f t="shared" ref="P4:P21" si="8">$B$26+$D$26*H4</f>
        <v>3.6759999999999997</v>
      </c>
      <c r="Q4">
        <f t="shared" ref="Q4:Q21" si="9">$B$27+$D$27*H4</f>
        <v>2.4079999999999999</v>
      </c>
      <c r="R4">
        <f t="shared" ref="R4:R21" si="10">$B$28+$D$28*H4</f>
        <v>2.29</v>
      </c>
      <c r="S4">
        <f t="shared" ref="S4:S21" si="11">$B$29+$D$29*H4</f>
        <v>807.87800000000004</v>
      </c>
      <c r="T4">
        <f t="shared" ref="T4:T21" si="12">$B$30+$D$30*H4</f>
        <v>8.077</v>
      </c>
      <c r="V4">
        <f t="shared" si="0"/>
        <v>-7.5999999999999623E-2</v>
      </c>
      <c r="W4">
        <f t="shared" si="1"/>
        <v>-0.40799999999999992</v>
      </c>
      <c r="X4">
        <f t="shared" si="1"/>
        <v>0.10999999999999988</v>
      </c>
      <c r="Y4">
        <f t="shared" si="1"/>
        <v>127.12199999999996</v>
      </c>
      <c r="Z4">
        <f t="shared" si="1"/>
        <v>-0.37699999999999978</v>
      </c>
      <c r="AB4">
        <f t="shared" ref="AB4:AB21" si="13">B4-$B$24</f>
        <v>-0.76842105263157867</v>
      </c>
      <c r="AC4">
        <f t="shared" ref="AC4:AC21" si="14">C4-$C$24</f>
        <v>-1.0578947368421052</v>
      </c>
      <c r="AD4">
        <f t="shared" ref="AD4:AD21" si="15">D4-$D$24</f>
        <v>0.10526315789473628</v>
      </c>
      <c r="AE4">
        <f t="shared" ref="AE4:AE21" si="16">E4-$E$24</f>
        <v>215.68421052631584</v>
      </c>
      <c r="AF4">
        <f t="shared" ref="AF4:AF21" si="17">F4-$F$24</f>
        <v>-0.72631578947368514</v>
      </c>
    </row>
    <row r="5" spans="1:32" x14ac:dyDescent="0.25">
      <c r="A5">
        <v>2002</v>
      </c>
      <c r="B5">
        <v>3.4</v>
      </c>
      <c r="C5">
        <v>2.4</v>
      </c>
      <c r="D5" s="14">
        <v>2.5</v>
      </c>
      <c r="E5" s="16">
        <v>867</v>
      </c>
      <c r="F5" s="14">
        <v>8.6999999999999993</v>
      </c>
      <c r="G5" s="14"/>
      <c r="H5">
        <v>3</v>
      </c>
      <c r="I5">
        <f t="shared" si="2"/>
        <v>9</v>
      </c>
      <c r="J5">
        <f t="shared" si="3"/>
        <v>10.199999999999999</v>
      </c>
      <c r="K5">
        <f t="shared" si="4"/>
        <v>7.1999999999999993</v>
      </c>
      <c r="L5">
        <f t="shared" si="5"/>
        <v>7.5</v>
      </c>
      <c r="M5">
        <f t="shared" si="6"/>
        <v>2601</v>
      </c>
      <c r="N5">
        <f t="shared" si="7"/>
        <v>26.099999999999998</v>
      </c>
      <c r="P5">
        <f t="shared" si="8"/>
        <v>3.7629999999999999</v>
      </c>
      <c r="Q5">
        <f t="shared" si="9"/>
        <v>2.4889999999999999</v>
      </c>
      <c r="R5">
        <f t="shared" si="10"/>
        <v>2.2905000000000002</v>
      </c>
      <c r="S5">
        <f t="shared" si="11"/>
        <v>796.80799999999999</v>
      </c>
      <c r="T5">
        <f t="shared" si="12"/>
        <v>8.1210000000000004</v>
      </c>
      <c r="V5">
        <f t="shared" si="0"/>
        <v>-0.36299999999999999</v>
      </c>
      <c r="W5">
        <f t="shared" si="1"/>
        <v>-8.8999999999999968E-2</v>
      </c>
      <c r="X5">
        <f t="shared" si="1"/>
        <v>0.2094999999999998</v>
      </c>
      <c r="Y5">
        <f t="shared" si="1"/>
        <v>70.192000000000007</v>
      </c>
      <c r="Z5">
        <f t="shared" si="1"/>
        <v>0.57899999999999885</v>
      </c>
      <c r="AB5">
        <f t="shared" si="13"/>
        <v>-0.96842105263157885</v>
      </c>
      <c r="AC5">
        <f t="shared" si="14"/>
        <v>-0.65789473684210531</v>
      </c>
      <c r="AD5">
        <f t="shared" si="15"/>
        <v>0.20526315789473637</v>
      </c>
      <c r="AE5">
        <f t="shared" si="16"/>
        <v>147.68421052631584</v>
      </c>
      <c r="AF5">
        <f t="shared" si="17"/>
        <v>0.27368421052631398</v>
      </c>
    </row>
    <row r="6" spans="1:32" x14ac:dyDescent="0.25">
      <c r="A6">
        <v>2003</v>
      </c>
      <c r="B6">
        <v>3.6</v>
      </c>
      <c r="C6">
        <v>3.5</v>
      </c>
      <c r="D6" s="14">
        <v>2.6</v>
      </c>
      <c r="E6" s="17">
        <v>606</v>
      </c>
      <c r="F6" s="17">
        <v>8</v>
      </c>
      <c r="G6" s="14"/>
      <c r="H6">
        <v>4</v>
      </c>
      <c r="I6">
        <f t="shared" si="2"/>
        <v>16</v>
      </c>
      <c r="J6">
        <f t="shared" si="3"/>
        <v>14.4</v>
      </c>
      <c r="K6">
        <f t="shared" si="4"/>
        <v>14</v>
      </c>
      <c r="L6">
        <f t="shared" si="5"/>
        <v>10.4</v>
      </c>
      <c r="M6">
        <f t="shared" si="6"/>
        <v>2424</v>
      </c>
      <c r="N6">
        <f t="shared" si="7"/>
        <v>32</v>
      </c>
      <c r="P6">
        <f t="shared" si="8"/>
        <v>3.8499999999999996</v>
      </c>
      <c r="Q6">
        <f t="shared" si="9"/>
        <v>2.57</v>
      </c>
      <c r="R6">
        <f t="shared" si="10"/>
        <v>2.2909999999999999</v>
      </c>
      <c r="S6">
        <f t="shared" si="11"/>
        <v>785.73800000000006</v>
      </c>
      <c r="T6">
        <f t="shared" si="12"/>
        <v>8.1649999999999991</v>
      </c>
      <c r="V6">
        <f t="shared" si="0"/>
        <v>-0.24999999999999956</v>
      </c>
      <c r="W6">
        <f t="shared" si="1"/>
        <v>0.93000000000000016</v>
      </c>
      <c r="X6">
        <f t="shared" si="1"/>
        <v>0.30900000000000016</v>
      </c>
      <c r="Y6">
        <f t="shared" si="1"/>
        <v>-179.73800000000006</v>
      </c>
      <c r="Z6">
        <f t="shared" si="1"/>
        <v>-0.16499999999999915</v>
      </c>
      <c r="AB6">
        <f t="shared" si="13"/>
        <v>-0.76842105263157867</v>
      </c>
      <c r="AC6">
        <f t="shared" si="14"/>
        <v>0.44210526315789478</v>
      </c>
      <c r="AD6">
        <f t="shared" si="15"/>
        <v>0.30526315789473646</v>
      </c>
      <c r="AE6">
        <f t="shared" si="16"/>
        <v>-113.31578947368416</v>
      </c>
      <c r="AF6">
        <f t="shared" si="17"/>
        <v>-0.42631578947368531</v>
      </c>
    </row>
    <row r="7" spans="1:32" x14ac:dyDescent="0.25">
      <c r="A7">
        <v>2004</v>
      </c>
      <c r="B7">
        <v>3.7</v>
      </c>
      <c r="C7">
        <v>3.1</v>
      </c>
      <c r="D7" s="14">
        <v>2.7</v>
      </c>
      <c r="E7" s="17">
        <v>678</v>
      </c>
      <c r="F7" s="17">
        <v>7.7</v>
      </c>
      <c r="G7" s="14"/>
      <c r="H7">
        <v>5</v>
      </c>
      <c r="I7">
        <f t="shared" si="2"/>
        <v>25</v>
      </c>
      <c r="J7">
        <f t="shared" si="3"/>
        <v>18.5</v>
      </c>
      <c r="K7">
        <f t="shared" si="4"/>
        <v>15.5</v>
      </c>
      <c r="L7">
        <f t="shared" si="5"/>
        <v>13.5</v>
      </c>
      <c r="M7">
        <f t="shared" si="6"/>
        <v>3390</v>
      </c>
      <c r="N7">
        <f t="shared" si="7"/>
        <v>38.5</v>
      </c>
      <c r="P7">
        <f t="shared" si="8"/>
        <v>3.9369999999999998</v>
      </c>
      <c r="Q7">
        <f t="shared" si="9"/>
        <v>2.6509999999999998</v>
      </c>
      <c r="R7">
        <f t="shared" si="10"/>
        <v>2.2915000000000001</v>
      </c>
      <c r="S7">
        <f t="shared" si="11"/>
        <v>774.66800000000001</v>
      </c>
      <c r="T7">
        <f t="shared" si="12"/>
        <v>8.2089999999999996</v>
      </c>
      <c r="V7">
        <f t="shared" si="0"/>
        <v>-0.23699999999999966</v>
      </c>
      <c r="W7">
        <f t="shared" si="1"/>
        <v>0.44900000000000029</v>
      </c>
      <c r="X7">
        <f t="shared" si="1"/>
        <v>0.40850000000000009</v>
      </c>
      <c r="Y7">
        <f t="shared" si="1"/>
        <v>-96.668000000000006</v>
      </c>
      <c r="Z7">
        <f t="shared" si="1"/>
        <v>-0.50899999999999945</v>
      </c>
      <c r="AB7">
        <f t="shared" si="13"/>
        <v>-0.66842105263157858</v>
      </c>
      <c r="AC7">
        <f t="shared" si="14"/>
        <v>4.2105263157894868E-2</v>
      </c>
      <c r="AD7">
        <f t="shared" si="15"/>
        <v>0.40526315789473655</v>
      </c>
      <c r="AE7">
        <f t="shared" si="16"/>
        <v>-41.315789473684163</v>
      </c>
      <c r="AF7">
        <f t="shared" si="17"/>
        <v>-0.72631578947368514</v>
      </c>
    </row>
    <row r="8" spans="1:32" x14ac:dyDescent="0.25">
      <c r="A8">
        <v>2005</v>
      </c>
      <c r="B8">
        <v>4.8</v>
      </c>
      <c r="C8">
        <v>2.7</v>
      </c>
      <c r="D8" s="14">
        <v>2.6</v>
      </c>
      <c r="E8" s="17">
        <v>765</v>
      </c>
      <c r="F8" s="17">
        <v>7.6</v>
      </c>
      <c r="G8" s="14"/>
      <c r="H8">
        <v>6</v>
      </c>
      <c r="I8">
        <f t="shared" si="2"/>
        <v>36</v>
      </c>
      <c r="J8">
        <f t="shared" si="3"/>
        <v>28.799999999999997</v>
      </c>
      <c r="K8">
        <f t="shared" si="4"/>
        <v>16.200000000000003</v>
      </c>
      <c r="L8">
        <f t="shared" si="5"/>
        <v>15.600000000000001</v>
      </c>
      <c r="M8">
        <f t="shared" si="6"/>
        <v>4590</v>
      </c>
      <c r="N8">
        <f t="shared" si="7"/>
        <v>45.599999999999994</v>
      </c>
      <c r="P8">
        <f t="shared" si="8"/>
        <v>4.024</v>
      </c>
      <c r="Q8">
        <f t="shared" si="9"/>
        <v>2.7320000000000002</v>
      </c>
      <c r="R8">
        <f t="shared" si="10"/>
        <v>2.2920000000000003</v>
      </c>
      <c r="S8">
        <f t="shared" si="11"/>
        <v>763.59800000000007</v>
      </c>
      <c r="T8">
        <f t="shared" si="12"/>
        <v>8.2530000000000001</v>
      </c>
      <c r="V8">
        <f t="shared" si="0"/>
        <v>0.7759999999999998</v>
      </c>
      <c r="W8">
        <f t="shared" si="1"/>
        <v>-3.2000000000000028E-2</v>
      </c>
      <c r="X8">
        <f t="shared" si="1"/>
        <v>0.30799999999999983</v>
      </c>
      <c r="Y8">
        <f t="shared" si="1"/>
        <v>1.40199999999993</v>
      </c>
      <c r="Z8">
        <f t="shared" si="1"/>
        <v>-0.65300000000000047</v>
      </c>
      <c r="AB8">
        <f t="shared" si="13"/>
        <v>0.43157894736842106</v>
      </c>
      <c r="AC8">
        <f t="shared" si="14"/>
        <v>-0.35789473684210504</v>
      </c>
      <c r="AD8">
        <f t="shared" si="15"/>
        <v>0.30526315789473646</v>
      </c>
      <c r="AE8">
        <f t="shared" si="16"/>
        <v>45.684210526315837</v>
      </c>
      <c r="AF8">
        <f t="shared" si="17"/>
        <v>-0.82631578947368567</v>
      </c>
    </row>
    <row r="9" spans="1:32" x14ac:dyDescent="0.25">
      <c r="A9">
        <v>2006</v>
      </c>
      <c r="B9">
        <v>3.5</v>
      </c>
      <c r="C9">
        <v>2.7</v>
      </c>
      <c r="D9" s="14">
        <v>1.5</v>
      </c>
      <c r="E9" s="17">
        <v>728</v>
      </c>
      <c r="F9" s="17">
        <v>8.1999999999999993</v>
      </c>
      <c r="G9" s="14"/>
      <c r="H9">
        <v>7</v>
      </c>
      <c r="I9">
        <f t="shared" si="2"/>
        <v>49</v>
      </c>
      <c r="J9">
        <f t="shared" si="3"/>
        <v>24.5</v>
      </c>
      <c r="K9">
        <f t="shared" si="4"/>
        <v>18.900000000000002</v>
      </c>
      <c r="L9">
        <f t="shared" si="5"/>
        <v>10.5</v>
      </c>
      <c r="M9">
        <f t="shared" si="6"/>
        <v>5096</v>
      </c>
      <c r="N9">
        <f t="shared" si="7"/>
        <v>57.399999999999991</v>
      </c>
      <c r="P9">
        <f t="shared" si="8"/>
        <v>4.1109999999999998</v>
      </c>
      <c r="Q9">
        <f t="shared" si="9"/>
        <v>2.8130000000000002</v>
      </c>
      <c r="R9">
        <f t="shared" si="10"/>
        <v>2.2925</v>
      </c>
      <c r="S9">
        <f t="shared" si="11"/>
        <v>752.52800000000002</v>
      </c>
      <c r="T9">
        <f t="shared" si="12"/>
        <v>8.2970000000000006</v>
      </c>
      <c r="V9">
        <f t="shared" si="0"/>
        <v>-0.61099999999999977</v>
      </c>
      <c r="W9">
        <f t="shared" si="1"/>
        <v>-0.11299999999999999</v>
      </c>
      <c r="X9">
        <f t="shared" si="1"/>
        <v>-0.79249999999999998</v>
      </c>
      <c r="Y9">
        <f t="shared" si="1"/>
        <v>-24.52800000000002</v>
      </c>
      <c r="Z9">
        <f t="shared" si="1"/>
        <v>-9.7000000000001307E-2</v>
      </c>
      <c r="AB9">
        <f t="shared" si="13"/>
        <v>-0.86842105263157876</v>
      </c>
      <c r="AC9">
        <f t="shared" si="14"/>
        <v>-0.35789473684210504</v>
      </c>
      <c r="AD9">
        <f t="shared" si="15"/>
        <v>-0.79473684210526363</v>
      </c>
      <c r="AE9">
        <f t="shared" si="16"/>
        <v>8.6842105263158373</v>
      </c>
      <c r="AF9">
        <f t="shared" si="17"/>
        <v>-0.22631578947368602</v>
      </c>
    </row>
    <row r="10" spans="1:32" x14ac:dyDescent="0.25">
      <c r="A10">
        <v>2007</v>
      </c>
      <c r="B10">
        <v>4.3</v>
      </c>
      <c r="C10">
        <v>1.7</v>
      </c>
      <c r="D10" s="14">
        <v>2.4</v>
      </c>
      <c r="E10" s="17">
        <v>815</v>
      </c>
      <c r="F10" s="17">
        <v>8.9</v>
      </c>
      <c r="G10" s="14"/>
      <c r="H10">
        <v>8</v>
      </c>
      <c r="I10">
        <f t="shared" si="2"/>
        <v>64</v>
      </c>
      <c r="J10">
        <f t="shared" si="3"/>
        <v>34.4</v>
      </c>
      <c r="K10">
        <f t="shared" si="4"/>
        <v>13.6</v>
      </c>
      <c r="L10">
        <f t="shared" si="5"/>
        <v>19.2</v>
      </c>
      <c r="M10">
        <f t="shared" si="6"/>
        <v>6520</v>
      </c>
      <c r="N10">
        <f t="shared" si="7"/>
        <v>71.2</v>
      </c>
      <c r="P10">
        <f t="shared" si="8"/>
        <v>4.1979999999999995</v>
      </c>
      <c r="Q10">
        <f t="shared" si="9"/>
        <v>2.8940000000000001</v>
      </c>
      <c r="R10">
        <f t="shared" si="10"/>
        <v>2.2930000000000001</v>
      </c>
      <c r="S10">
        <f t="shared" si="11"/>
        <v>741.45800000000008</v>
      </c>
      <c r="T10">
        <f t="shared" si="12"/>
        <v>8.3409999999999993</v>
      </c>
      <c r="V10">
        <f t="shared" si="0"/>
        <v>0.10200000000000031</v>
      </c>
      <c r="W10">
        <f t="shared" si="1"/>
        <v>-1.1940000000000002</v>
      </c>
      <c r="X10">
        <f t="shared" si="1"/>
        <v>0.10699999999999976</v>
      </c>
      <c r="Y10">
        <f t="shared" si="1"/>
        <v>73.541999999999916</v>
      </c>
      <c r="Z10">
        <f t="shared" si="1"/>
        <v>0.55900000000000105</v>
      </c>
      <c r="AB10">
        <f t="shared" si="13"/>
        <v>-6.8421052631578938E-2</v>
      </c>
      <c r="AC10">
        <f t="shared" si="14"/>
        <v>-1.3578947368421053</v>
      </c>
      <c r="AD10">
        <f t="shared" si="15"/>
        <v>0.10526315789473628</v>
      </c>
      <c r="AE10">
        <f t="shared" si="16"/>
        <v>95.684210526315837</v>
      </c>
      <c r="AF10">
        <f t="shared" si="17"/>
        <v>0.47368421052631504</v>
      </c>
    </row>
    <row r="11" spans="1:32" x14ac:dyDescent="0.25">
      <c r="A11">
        <v>2008</v>
      </c>
      <c r="B11">
        <v>4.9000000000000004</v>
      </c>
      <c r="C11">
        <v>2.2000000000000002</v>
      </c>
      <c r="D11" s="14">
        <v>1.6</v>
      </c>
      <c r="E11" s="17">
        <v>650</v>
      </c>
      <c r="F11" s="17">
        <v>8.8000000000000007</v>
      </c>
      <c r="G11" s="14"/>
      <c r="H11">
        <v>9</v>
      </c>
      <c r="I11">
        <f t="shared" si="2"/>
        <v>81</v>
      </c>
      <c r="J11">
        <f t="shared" si="3"/>
        <v>44.1</v>
      </c>
      <c r="K11">
        <f t="shared" si="4"/>
        <v>19.8</v>
      </c>
      <c r="L11">
        <f t="shared" si="5"/>
        <v>14.4</v>
      </c>
      <c r="M11">
        <f t="shared" si="6"/>
        <v>5850</v>
      </c>
      <c r="N11">
        <f t="shared" si="7"/>
        <v>79.2</v>
      </c>
      <c r="P11">
        <f t="shared" si="8"/>
        <v>4.2850000000000001</v>
      </c>
      <c r="Q11">
        <f t="shared" si="9"/>
        <v>2.9750000000000001</v>
      </c>
      <c r="R11">
        <f t="shared" si="10"/>
        <v>2.2935000000000003</v>
      </c>
      <c r="S11">
        <f t="shared" si="11"/>
        <v>730.38800000000003</v>
      </c>
      <c r="T11">
        <f t="shared" si="12"/>
        <v>8.3849999999999998</v>
      </c>
      <c r="V11">
        <f t="shared" si="0"/>
        <v>0.61500000000000021</v>
      </c>
      <c r="W11">
        <f t="shared" si="1"/>
        <v>-0.77499999999999991</v>
      </c>
      <c r="X11">
        <f t="shared" si="1"/>
        <v>-0.69350000000000023</v>
      </c>
      <c r="Y11">
        <f t="shared" si="1"/>
        <v>-80.388000000000034</v>
      </c>
      <c r="Z11">
        <f t="shared" si="1"/>
        <v>0.41500000000000092</v>
      </c>
      <c r="AB11">
        <f t="shared" si="13"/>
        <v>0.53157894736842159</v>
      </c>
      <c r="AC11">
        <f t="shared" si="14"/>
        <v>-0.85789473684210504</v>
      </c>
      <c r="AD11">
        <f t="shared" si="15"/>
        <v>-0.69473684210526354</v>
      </c>
      <c r="AE11">
        <f t="shared" si="16"/>
        <v>-69.315789473684163</v>
      </c>
      <c r="AF11">
        <f t="shared" si="17"/>
        <v>0.3736842105263154</v>
      </c>
    </row>
    <row r="12" spans="1:32" x14ac:dyDescent="0.25">
      <c r="A12">
        <v>2009</v>
      </c>
      <c r="B12">
        <v>3.9</v>
      </c>
      <c r="C12">
        <v>2.5</v>
      </c>
      <c r="D12" s="14">
        <v>2.1</v>
      </c>
      <c r="E12" s="17">
        <v>694</v>
      </c>
      <c r="F12" s="17">
        <v>8.4</v>
      </c>
      <c r="G12" s="14"/>
      <c r="H12">
        <v>10</v>
      </c>
      <c r="I12">
        <f t="shared" si="2"/>
        <v>100</v>
      </c>
      <c r="J12">
        <f t="shared" si="3"/>
        <v>39</v>
      </c>
      <c r="K12">
        <f t="shared" si="4"/>
        <v>25</v>
      </c>
      <c r="L12">
        <f t="shared" si="5"/>
        <v>21</v>
      </c>
      <c r="M12">
        <f t="shared" si="6"/>
        <v>6940</v>
      </c>
      <c r="N12">
        <f t="shared" si="7"/>
        <v>84</v>
      </c>
      <c r="P12">
        <f t="shared" si="8"/>
        <v>4.3719999999999999</v>
      </c>
      <c r="Q12">
        <f t="shared" si="9"/>
        <v>3.056</v>
      </c>
      <c r="R12">
        <f t="shared" si="10"/>
        <v>2.294</v>
      </c>
      <c r="S12">
        <f t="shared" si="11"/>
        <v>719.31799999999998</v>
      </c>
      <c r="T12">
        <f t="shared" si="12"/>
        <v>8.4290000000000003</v>
      </c>
      <c r="V12">
        <f t="shared" si="0"/>
        <v>-0.47199999999999998</v>
      </c>
      <c r="W12">
        <f t="shared" si="1"/>
        <v>-0.55600000000000005</v>
      </c>
      <c r="X12">
        <f t="shared" si="1"/>
        <v>-0.19399999999999995</v>
      </c>
      <c r="Y12">
        <f t="shared" si="1"/>
        <v>-25.317999999999984</v>
      </c>
      <c r="Z12">
        <f t="shared" si="1"/>
        <v>-2.8999999999999915E-2</v>
      </c>
      <c r="AB12">
        <f t="shared" si="13"/>
        <v>-0.46842105263157885</v>
      </c>
      <c r="AC12">
        <f t="shared" si="14"/>
        <v>-0.55789473684210522</v>
      </c>
      <c r="AD12">
        <f t="shared" si="15"/>
        <v>-0.19473684210526354</v>
      </c>
      <c r="AE12">
        <f t="shared" si="16"/>
        <v>-25.315789473684163</v>
      </c>
      <c r="AF12">
        <f t="shared" si="17"/>
        <v>-2.6315789473684958E-2</v>
      </c>
    </row>
    <row r="13" spans="1:32" x14ac:dyDescent="0.25">
      <c r="A13">
        <v>2010</v>
      </c>
      <c r="B13">
        <v>4.9000000000000004</v>
      </c>
      <c r="C13">
        <v>3.2</v>
      </c>
      <c r="D13" s="14">
        <v>1.3</v>
      </c>
      <c r="E13" s="17">
        <v>875</v>
      </c>
      <c r="F13" s="17">
        <v>7.2</v>
      </c>
      <c r="G13" s="14"/>
      <c r="H13">
        <v>11</v>
      </c>
      <c r="I13">
        <f t="shared" si="2"/>
        <v>121</v>
      </c>
      <c r="J13">
        <f t="shared" si="3"/>
        <v>53.900000000000006</v>
      </c>
      <c r="K13">
        <f t="shared" si="4"/>
        <v>35.200000000000003</v>
      </c>
      <c r="L13">
        <f t="shared" si="5"/>
        <v>14.3</v>
      </c>
      <c r="M13">
        <f t="shared" si="6"/>
        <v>9625</v>
      </c>
      <c r="N13">
        <f t="shared" si="7"/>
        <v>79.2</v>
      </c>
      <c r="P13">
        <f t="shared" si="8"/>
        <v>4.4589999999999996</v>
      </c>
      <c r="Q13">
        <f t="shared" si="9"/>
        <v>3.137</v>
      </c>
      <c r="R13">
        <f t="shared" si="10"/>
        <v>2.2945000000000002</v>
      </c>
      <c r="S13">
        <f t="shared" si="11"/>
        <v>708.24800000000005</v>
      </c>
      <c r="T13">
        <f t="shared" si="12"/>
        <v>8.472999999999999</v>
      </c>
      <c r="V13">
        <f t="shared" si="0"/>
        <v>0.44100000000000072</v>
      </c>
      <c r="W13">
        <f t="shared" si="1"/>
        <v>6.3000000000000167E-2</v>
      </c>
      <c r="X13">
        <f t="shared" si="1"/>
        <v>-0.99450000000000016</v>
      </c>
      <c r="Y13">
        <f t="shared" si="1"/>
        <v>166.75199999999995</v>
      </c>
      <c r="Z13">
        <f t="shared" si="1"/>
        <v>-1.2729999999999988</v>
      </c>
      <c r="AB13">
        <f t="shared" si="13"/>
        <v>0.53157894736842159</v>
      </c>
      <c r="AC13">
        <f t="shared" si="14"/>
        <v>0.14210526315789496</v>
      </c>
      <c r="AD13">
        <f t="shared" si="15"/>
        <v>-0.99473684210526359</v>
      </c>
      <c r="AE13">
        <f t="shared" si="16"/>
        <v>155.68421052631584</v>
      </c>
      <c r="AF13">
        <f t="shared" si="17"/>
        <v>-1.2263157894736851</v>
      </c>
    </row>
    <row r="14" spans="1:32" x14ac:dyDescent="0.25">
      <c r="A14">
        <v>2011</v>
      </c>
      <c r="B14">
        <v>4.4000000000000004</v>
      </c>
      <c r="C14">
        <v>3.1</v>
      </c>
      <c r="D14" s="14">
        <v>1</v>
      </c>
      <c r="E14" s="17">
        <v>674</v>
      </c>
      <c r="F14" s="17">
        <v>8.4</v>
      </c>
      <c r="G14" s="14"/>
      <c r="H14">
        <v>12</v>
      </c>
      <c r="I14">
        <f t="shared" si="2"/>
        <v>144</v>
      </c>
      <c r="J14">
        <f t="shared" si="3"/>
        <v>52.800000000000004</v>
      </c>
      <c r="K14">
        <f t="shared" si="4"/>
        <v>37.200000000000003</v>
      </c>
      <c r="L14">
        <f t="shared" si="5"/>
        <v>12</v>
      </c>
      <c r="M14">
        <f t="shared" si="6"/>
        <v>8088</v>
      </c>
      <c r="N14">
        <f t="shared" si="7"/>
        <v>100.80000000000001</v>
      </c>
      <c r="P14">
        <f t="shared" si="8"/>
        <v>4.5459999999999994</v>
      </c>
      <c r="Q14">
        <f t="shared" si="9"/>
        <v>3.218</v>
      </c>
      <c r="R14">
        <f t="shared" si="10"/>
        <v>2.2949999999999999</v>
      </c>
      <c r="S14">
        <f t="shared" si="11"/>
        <v>697.178</v>
      </c>
      <c r="T14">
        <f t="shared" si="12"/>
        <v>8.5169999999999995</v>
      </c>
      <c r="V14">
        <f t="shared" si="0"/>
        <v>-0.14599999999999902</v>
      </c>
      <c r="W14">
        <f t="shared" si="1"/>
        <v>-0.11799999999999988</v>
      </c>
      <c r="X14">
        <f t="shared" si="1"/>
        <v>-1.2949999999999999</v>
      </c>
      <c r="Y14">
        <f t="shared" si="1"/>
        <v>-23.177999999999997</v>
      </c>
      <c r="Z14">
        <f t="shared" si="1"/>
        <v>-0.1169999999999991</v>
      </c>
      <c r="AB14">
        <f t="shared" si="13"/>
        <v>3.1578947368421595E-2</v>
      </c>
      <c r="AC14">
        <f t="shared" si="14"/>
        <v>4.2105263157894868E-2</v>
      </c>
      <c r="AD14">
        <f t="shared" si="15"/>
        <v>-1.2947368421052636</v>
      </c>
      <c r="AE14">
        <f t="shared" si="16"/>
        <v>-45.315789473684163</v>
      </c>
      <c r="AF14">
        <f t="shared" si="17"/>
        <v>-2.6315789473684958E-2</v>
      </c>
    </row>
    <row r="15" spans="1:32" x14ac:dyDescent="0.25">
      <c r="A15">
        <v>2012</v>
      </c>
      <c r="B15">
        <v>4.7</v>
      </c>
      <c r="C15">
        <v>3.4</v>
      </c>
      <c r="D15" s="14">
        <v>2.9</v>
      </c>
      <c r="E15" s="17">
        <v>769</v>
      </c>
      <c r="F15" s="17">
        <v>8.1</v>
      </c>
      <c r="G15" s="14"/>
      <c r="H15">
        <v>13</v>
      </c>
      <c r="I15">
        <f t="shared" si="2"/>
        <v>169</v>
      </c>
      <c r="J15">
        <f t="shared" si="3"/>
        <v>61.1</v>
      </c>
      <c r="K15">
        <f t="shared" si="4"/>
        <v>44.199999999999996</v>
      </c>
      <c r="L15">
        <f t="shared" si="5"/>
        <v>37.699999999999996</v>
      </c>
      <c r="M15">
        <f t="shared" si="6"/>
        <v>9997</v>
      </c>
      <c r="N15">
        <f t="shared" si="7"/>
        <v>105.3</v>
      </c>
      <c r="P15">
        <f t="shared" si="8"/>
        <v>4.633</v>
      </c>
      <c r="Q15">
        <f t="shared" si="9"/>
        <v>3.2989999999999999</v>
      </c>
      <c r="R15">
        <f t="shared" si="10"/>
        <v>2.2955000000000001</v>
      </c>
      <c r="S15">
        <f t="shared" si="11"/>
        <v>686.10800000000006</v>
      </c>
      <c r="T15">
        <f t="shared" si="12"/>
        <v>8.5609999999999999</v>
      </c>
      <c r="V15">
        <f t="shared" si="0"/>
        <v>6.7000000000000171E-2</v>
      </c>
      <c r="W15">
        <f t="shared" si="1"/>
        <v>0.10099999999999998</v>
      </c>
      <c r="X15">
        <f t="shared" si="1"/>
        <v>0.60449999999999982</v>
      </c>
      <c r="Y15">
        <f t="shared" si="1"/>
        <v>82.891999999999939</v>
      </c>
      <c r="Z15">
        <f t="shared" si="1"/>
        <v>-0.4610000000000003</v>
      </c>
      <c r="AB15">
        <f t="shared" si="13"/>
        <v>0.33157894736842142</v>
      </c>
      <c r="AC15">
        <f t="shared" si="14"/>
        <v>0.34210526315789469</v>
      </c>
      <c r="AD15">
        <f t="shared" si="15"/>
        <v>0.60526315789473628</v>
      </c>
      <c r="AE15">
        <f t="shared" si="16"/>
        <v>49.684210526315837</v>
      </c>
      <c r="AF15">
        <f t="shared" si="17"/>
        <v>-0.32631578947368567</v>
      </c>
    </row>
    <row r="16" spans="1:32" x14ac:dyDescent="0.25">
      <c r="A16">
        <v>2013</v>
      </c>
      <c r="B16">
        <v>4.4000000000000004</v>
      </c>
      <c r="C16">
        <v>2.9</v>
      </c>
      <c r="D16" s="14">
        <v>3.1</v>
      </c>
      <c r="E16" s="17">
        <v>746</v>
      </c>
      <c r="F16" s="17">
        <v>7.9</v>
      </c>
      <c r="G16" s="14"/>
      <c r="H16">
        <v>14</v>
      </c>
      <c r="I16">
        <f t="shared" si="2"/>
        <v>196</v>
      </c>
      <c r="J16">
        <f t="shared" si="3"/>
        <v>61.600000000000009</v>
      </c>
      <c r="K16">
        <f t="shared" si="4"/>
        <v>40.6</v>
      </c>
      <c r="L16">
        <f t="shared" si="5"/>
        <v>43.4</v>
      </c>
      <c r="M16">
        <f t="shared" si="6"/>
        <v>10444</v>
      </c>
      <c r="N16">
        <f t="shared" si="7"/>
        <v>110.60000000000001</v>
      </c>
      <c r="P16">
        <f t="shared" si="8"/>
        <v>4.72</v>
      </c>
      <c r="Q16">
        <f t="shared" si="9"/>
        <v>3.38</v>
      </c>
      <c r="R16">
        <f t="shared" si="10"/>
        <v>2.2960000000000003</v>
      </c>
      <c r="S16">
        <f t="shared" si="11"/>
        <v>675.03800000000001</v>
      </c>
      <c r="T16">
        <f t="shared" si="12"/>
        <v>8.6050000000000004</v>
      </c>
      <c r="V16">
        <f t="shared" si="0"/>
        <v>-0.3199999999999994</v>
      </c>
      <c r="W16">
        <f t="shared" si="1"/>
        <v>-0.48</v>
      </c>
      <c r="X16">
        <f t="shared" si="1"/>
        <v>0.80399999999999983</v>
      </c>
      <c r="Y16">
        <f t="shared" si="1"/>
        <v>70.961999999999989</v>
      </c>
      <c r="Z16">
        <f t="shared" si="1"/>
        <v>-0.70500000000000007</v>
      </c>
      <c r="AB16">
        <f t="shared" si="13"/>
        <v>3.1578947368421595E-2</v>
      </c>
      <c r="AC16">
        <f t="shared" si="14"/>
        <v>-0.15789473684210531</v>
      </c>
      <c r="AD16">
        <f t="shared" si="15"/>
        <v>0.80526315789473646</v>
      </c>
      <c r="AE16">
        <f t="shared" si="16"/>
        <v>26.684210526315837</v>
      </c>
      <c r="AF16">
        <f t="shared" si="17"/>
        <v>-0.52631578947368496</v>
      </c>
    </row>
    <row r="17" spans="1:32" x14ac:dyDescent="0.25">
      <c r="A17">
        <v>2014</v>
      </c>
      <c r="B17">
        <v>5.7</v>
      </c>
      <c r="C17">
        <v>4.2</v>
      </c>
      <c r="D17" s="14">
        <v>3.4</v>
      </c>
      <c r="E17" s="17">
        <v>607</v>
      </c>
      <c r="F17" s="17">
        <v>9.4</v>
      </c>
      <c r="G17" s="14"/>
      <c r="H17">
        <v>15</v>
      </c>
      <c r="I17">
        <f t="shared" si="2"/>
        <v>225</v>
      </c>
      <c r="J17">
        <f t="shared" si="3"/>
        <v>85.5</v>
      </c>
      <c r="K17">
        <f t="shared" si="4"/>
        <v>63</v>
      </c>
      <c r="L17">
        <f t="shared" si="5"/>
        <v>51</v>
      </c>
      <c r="M17">
        <f t="shared" si="6"/>
        <v>9105</v>
      </c>
      <c r="N17">
        <f t="shared" si="7"/>
        <v>141</v>
      </c>
      <c r="P17">
        <f t="shared" si="8"/>
        <v>4.8069999999999995</v>
      </c>
      <c r="Q17">
        <f t="shared" si="9"/>
        <v>3.4610000000000003</v>
      </c>
      <c r="R17">
        <f t="shared" si="10"/>
        <v>2.2965</v>
      </c>
      <c r="S17">
        <f t="shared" si="11"/>
        <v>663.96800000000007</v>
      </c>
      <c r="T17">
        <f t="shared" si="12"/>
        <v>8.6489999999999991</v>
      </c>
      <c r="V17">
        <f t="shared" si="0"/>
        <v>0.89300000000000068</v>
      </c>
      <c r="W17">
        <f t="shared" si="1"/>
        <v>0.73899999999999988</v>
      </c>
      <c r="X17">
        <f t="shared" si="1"/>
        <v>1.1034999999999999</v>
      </c>
      <c r="Y17">
        <f t="shared" si="1"/>
        <v>-56.968000000000075</v>
      </c>
      <c r="Z17">
        <f t="shared" si="1"/>
        <v>0.75100000000000122</v>
      </c>
      <c r="AB17">
        <f t="shared" si="13"/>
        <v>1.3315789473684214</v>
      </c>
      <c r="AC17">
        <f t="shared" si="14"/>
        <v>1.142105263157895</v>
      </c>
      <c r="AD17">
        <f t="shared" si="15"/>
        <v>1.1052631578947363</v>
      </c>
      <c r="AE17">
        <f t="shared" si="16"/>
        <v>-112.31578947368416</v>
      </c>
      <c r="AF17">
        <f t="shared" si="17"/>
        <v>0.97368421052631504</v>
      </c>
    </row>
    <row r="18" spans="1:32" x14ac:dyDescent="0.25">
      <c r="A18">
        <v>2015</v>
      </c>
      <c r="B18">
        <v>5.2</v>
      </c>
      <c r="C18">
        <v>4</v>
      </c>
      <c r="D18" s="14">
        <v>2.6</v>
      </c>
      <c r="E18" s="17">
        <v>569</v>
      </c>
      <c r="F18" s="17">
        <v>9.3000000000000007</v>
      </c>
      <c r="G18" s="14"/>
      <c r="H18">
        <v>16</v>
      </c>
      <c r="I18">
        <f t="shared" si="2"/>
        <v>256</v>
      </c>
      <c r="J18">
        <f t="shared" si="3"/>
        <v>83.2</v>
      </c>
      <c r="K18">
        <f t="shared" si="4"/>
        <v>64</v>
      </c>
      <c r="L18">
        <f t="shared" si="5"/>
        <v>41.6</v>
      </c>
      <c r="M18">
        <f t="shared" si="6"/>
        <v>9104</v>
      </c>
      <c r="N18">
        <f t="shared" si="7"/>
        <v>148.80000000000001</v>
      </c>
      <c r="P18">
        <f t="shared" si="8"/>
        <v>4.8940000000000001</v>
      </c>
      <c r="Q18">
        <f t="shared" si="9"/>
        <v>3.5419999999999998</v>
      </c>
      <c r="R18">
        <f t="shared" si="10"/>
        <v>2.2970000000000002</v>
      </c>
      <c r="S18">
        <f t="shared" si="11"/>
        <v>652.89800000000002</v>
      </c>
      <c r="T18">
        <f t="shared" si="12"/>
        <v>8.6929999999999996</v>
      </c>
      <c r="V18">
        <f t="shared" si="0"/>
        <v>0.30600000000000005</v>
      </c>
      <c r="W18">
        <f t="shared" si="1"/>
        <v>0.45800000000000018</v>
      </c>
      <c r="X18">
        <f t="shared" si="1"/>
        <v>0.30299999999999994</v>
      </c>
      <c r="Y18">
        <f t="shared" si="1"/>
        <v>-83.898000000000025</v>
      </c>
      <c r="Z18">
        <f t="shared" si="1"/>
        <v>0.60700000000000109</v>
      </c>
      <c r="AB18">
        <f t="shared" si="13"/>
        <v>0.83157894736842142</v>
      </c>
      <c r="AC18">
        <f t="shared" si="14"/>
        <v>0.94210526315789478</v>
      </c>
      <c r="AD18">
        <f t="shared" si="15"/>
        <v>0.30526315789473646</v>
      </c>
      <c r="AE18">
        <f t="shared" si="16"/>
        <v>-150.31578947368416</v>
      </c>
      <c r="AF18">
        <f t="shared" si="17"/>
        <v>0.8736842105263154</v>
      </c>
    </row>
    <row r="19" spans="1:32" x14ac:dyDescent="0.25">
      <c r="A19">
        <v>2016</v>
      </c>
      <c r="B19">
        <v>5.2</v>
      </c>
      <c r="C19">
        <v>3.6</v>
      </c>
      <c r="D19" s="14">
        <v>2.4</v>
      </c>
      <c r="E19" s="17">
        <v>577</v>
      </c>
      <c r="F19" s="17">
        <v>8.6</v>
      </c>
      <c r="G19" s="14"/>
      <c r="H19">
        <v>17</v>
      </c>
      <c r="I19">
        <f t="shared" si="2"/>
        <v>289</v>
      </c>
      <c r="J19">
        <f t="shared" si="3"/>
        <v>88.4</v>
      </c>
      <c r="K19">
        <f t="shared" si="4"/>
        <v>61.2</v>
      </c>
      <c r="L19">
        <f t="shared" si="5"/>
        <v>40.799999999999997</v>
      </c>
      <c r="M19">
        <f t="shared" si="6"/>
        <v>9809</v>
      </c>
      <c r="N19">
        <f t="shared" si="7"/>
        <v>146.19999999999999</v>
      </c>
      <c r="P19">
        <f t="shared" si="8"/>
        <v>4.9809999999999999</v>
      </c>
      <c r="Q19">
        <f t="shared" si="9"/>
        <v>3.6230000000000002</v>
      </c>
      <c r="R19">
        <f t="shared" si="10"/>
        <v>2.2975000000000003</v>
      </c>
      <c r="S19">
        <f t="shared" si="11"/>
        <v>641.82799999999997</v>
      </c>
      <c r="T19">
        <f t="shared" si="12"/>
        <v>8.7370000000000001</v>
      </c>
      <c r="V19">
        <f t="shared" si="0"/>
        <v>0.21900000000000031</v>
      </c>
      <c r="W19">
        <f t="shared" ref="W19:Z21" si="18">C19-Q19</f>
        <v>-2.3000000000000131E-2</v>
      </c>
      <c r="X19">
        <f t="shared" si="18"/>
        <v>0.10249999999999959</v>
      </c>
      <c r="Y19">
        <f t="shared" si="18"/>
        <v>-64.827999999999975</v>
      </c>
      <c r="Z19">
        <f t="shared" si="18"/>
        <v>-0.13700000000000045</v>
      </c>
      <c r="AB19">
        <f t="shared" si="13"/>
        <v>0.83157894736842142</v>
      </c>
      <c r="AC19">
        <f t="shared" si="14"/>
        <v>0.54210526315789487</v>
      </c>
      <c r="AD19">
        <f t="shared" si="15"/>
        <v>0.10526315789473628</v>
      </c>
      <c r="AE19">
        <f t="shared" si="16"/>
        <v>-142.31578947368416</v>
      </c>
      <c r="AF19">
        <f t="shared" si="17"/>
        <v>0.17368421052631433</v>
      </c>
    </row>
    <row r="20" spans="1:32" x14ac:dyDescent="0.25">
      <c r="A20">
        <v>2017</v>
      </c>
      <c r="B20">
        <v>4.8</v>
      </c>
      <c r="C20">
        <v>3.6</v>
      </c>
      <c r="D20" s="14">
        <v>1.7</v>
      </c>
      <c r="E20" s="17">
        <v>803</v>
      </c>
      <c r="F20" s="17">
        <v>8.4</v>
      </c>
      <c r="G20" s="14"/>
      <c r="H20">
        <v>18</v>
      </c>
      <c r="I20">
        <f t="shared" si="2"/>
        <v>324</v>
      </c>
      <c r="J20">
        <f t="shared" si="3"/>
        <v>86.399999999999991</v>
      </c>
      <c r="K20">
        <f t="shared" si="4"/>
        <v>64.8</v>
      </c>
      <c r="L20">
        <f t="shared" si="5"/>
        <v>30.599999999999998</v>
      </c>
      <c r="M20">
        <f t="shared" si="6"/>
        <v>14454</v>
      </c>
      <c r="N20">
        <f t="shared" si="7"/>
        <v>151.20000000000002</v>
      </c>
      <c r="P20">
        <f t="shared" si="8"/>
        <v>5.0679999999999996</v>
      </c>
      <c r="Q20">
        <f t="shared" si="9"/>
        <v>3.7039999999999997</v>
      </c>
      <c r="R20">
        <f t="shared" si="10"/>
        <v>2.298</v>
      </c>
      <c r="S20">
        <f t="shared" si="11"/>
        <v>630.75800000000004</v>
      </c>
      <c r="T20">
        <f t="shared" si="12"/>
        <v>8.7810000000000006</v>
      </c>
      <c r="V20">
        <f t="shared" si="0"/>
        <v>-0.26799999999999979</v>
      </c>
      <c r="W20">
        <f t="shared" si="18"/>
        <v>-0.10399999999999965</v>
      </c>
      <c r="X20">
        <f t="shared" si="18"/>
        <v>-0.59800000000000009</v>
      </c>
      <c r="Y20">
        <f t="shared" si="18"/>
        <v>172.24199999999996</v>
      </c>
      <c r="Z20">
        <f t="shared" si="18"/>
        <v>-0.38100000000000023</v>
      </c>
      <c r="AB20">
        <f t="shared" si="13"/>
        <v>0.43157894736842106</v>
      </c>
      <c r="AC20">
        <f t="shared" si="14"/>
        <v>0.54210526315789487</v>
      </c>
      <c r="AD20">
        <f t="shared" si="15"/>
        <v>-0.59473684210526367</v>
      </c>
      <c r="AE20">
        <f t="shared" si="16"/>
        <v>83.684210526315837</v>
      </c>
      <c r="AF20">
        <f t="shared" si="17"/>
        <v>-2.6315789473684958E-2</v>
      </c>
    </row>
    <row r="21" spans="1:32" x14ac:dyDescent="0.25">
      <c r="A21">
        <v>2018</v>
      </c>
      <c r="B21">
        <v>4.3</v>
      </c>
      <c r="C21">
        <v>4.2</v>
      </c>
      <c r="D21" s="14">
        <v>2.4</v>
      </c>
      <c r="E21" s="17">
        <v>508</v>
      </c>
      <c r="F21" s="17">
        <v>9.6999999999999993</v>
      </c>
      <c r="G21" s="14"/>
      <c r="H21">
        <v>19</v>
      </c>
      <c r="I21">
        <f t="shared" si="2"/>
        <v>361</v>
      </c>
      <c r="J21">
        <f t="shared" si="3"/>
        <v>81.7</v>
      </c>
      <c r="K21">
        <f t="shared" si="4"/>
        <v>79.8</v>
      </c>
      <c r="L21">
        <f t="shared" si="5"/>
        <v>45.6</v>
      </c>
      <c r="M21">
        <f t="shared" si="6"/>
        <v>9652</v>
      </c>
      <c r="N21">
        <f t="shared" si="7"/>
        <v>184.29999999999998</v>
      </c>
      <c r="P21">
        <f t="shared" si="8"/>
        <v>5.1549999999999994</v>
      </c>
      <c r="Q21">
        <f t="shared" si="9"/>
        <v>3.7850000000000001</v>
      </c>
      <c r="R21">
        <f t="shared" si="10"/>
        <v>2.2985000000000002</v>
      </c>
      <c r="S21">
        <f t="shared" si="11"/>
        <v>619.68799999999999</v>
      </c>
      <c r="T21">
        <f t="shared" si="12"/>
        <v>8.8249999999999993</v>
      </c>
      <c r="V21">
        <f t="shared" si="0"/>
        <v>-0.85499999999999954</v>
      </c>
      <c r="W21">
        <f t="shared" si="18"/>
        <v>0.41500000000000004</v>
      </c>
      <c r="X21">
        <f t="shared" si="18"/>
        <v>0.1014999999999997</v>
      </c>
      <c r="Y21">
        <f t="shared" si="18"/>
        <v>-111.68799999999999</v>
      </c>
      <c r="Z21">
        <f t="shared" si="18"/>
        <v>0.875</v>
      </c>
      <c r="AB21">
        <f t="shared" si="13"/>
        <v>-6.8421052631578938E-2</v>
      </c>
      <c r="AC21">
        <f t="shared" si="14"/>
        <v>1.142105263157895</v>
      </c>
      <c r="AD21">
        <f t="shared" si="15"/>
        <v>0.10526315789473628</v>
      </c>
      <c r="AE21">
        <f t="shared" si="16"/>
        <v>-211.31578947368416</v>
      </c>
      <c r="AF21">
        <f t="shared" si="17"/>
        <v>1.273684210526314</v>
      </c>
    </row>
    <row r="23" spans="1:32" x14ac:dyDescent="0.25">
      <c r="A23" t="s">
        <v>33</v>
      </c>
      <c r="B23">
        <f>SUM(B3:B21)</f>
        <v>83</v>
      </c>
      <c r="C23">
        <f t="shared" ref="C23:T23" si="19">SUM(C3:C21)</f>
        <v>58.1</v>
      </c>
      <c r="D23">
        <f t="shared" si="19"/>
        <v>43.600000000000009</v>
      </c>
      <c r="E23">
        <f t="shared" si="19"/>
        <v>13667</v>
      </c>
      <c r="F23">
        <f t="shared" si="19"/>
        <v>160.10000000000002</v>
      </c>
      <c r="H23">
        <f t="shared" si="19"/>
        <v>190</v>
      </c>
      <c r="I23">
        <f t="shared" si="19"/>
        <v>2470</v>
      </c>
      <c r="J23">
        <f t="shared" si="19"/>
        <v>879.40000000000009</v>
      </c>
      <c r="K23">
        <f t="shared" si="19"/>
        <v>627.29999999999995</v>
      </c>
      <c r="L23">
        <f t="shared" si="19"/>
        <v>436.30000000000013</v>
      </c>
      <c r="M23">
        <f t="shared" si="19"/>
        <v>130360</v>
      </c>
      <c r="N23">
        <f t="shared" si="19"/>
        <v>1625.9</v>
      </c>
      <c r="P23">
        <f t="shared" si="19"/>
        <v>83.067999999999998</v>
      </c>
      <c r="Q23">
        <f t="shared" si="19"/>
        <v>58.064000000000007</v>
      </c>
      <c r="R23">
        <f t="shared" si="19"/>
        <v>43.585999999999999</v>
      </c>
      <c r="S23">
        <f t="shared" si="19"/>
        <v>13667.042000000001</v>
      </c>
      <c r="T23">
        <f t="shared" si="19"/>
        <v>160.15099999999998</v>
      </c>
      <c r="U23" t="s">
        <v>34</v>
      </c>
      <c r="V23">
        <f>SUM(V3:V21)</f>
        <v>-6.7999999999993843E-2</v>
      </c>
      <c r="W23">
        <f>SUM(W3:W21)</f>
        <v>3.6000000000001142E-2</v>
      </c>
      <c r="X23">
        <f>SUM(X3:X21)</f>
        <v>1.3999999999997792E-2</v>
      </c>
      <c r="Y23">
        <f>SUM(Y3:Y21)</f>
        <v>-4.2000000000484761E-2</v>
      </c>
      <c r="Z23">
        <f>SUM(Z3:Z21)</f>
        <v>-5.0999999999995715E-2</v>
      </c>
    </row>
    <row r="24" spans="1:32" x14ac:dyDescent="0.25">
      <c r="A24" t="s">
        <v>35</v>
      </c>
      <c r="B24">
        <f>AVERAGE(B3:B21)</f>
        <v>4.3684210526315788</v>
      </c>
      <c r="C24">
        <f t="shared" ref="C24:T24" si="20">AVERAGE(C3:C21)</f>
        <v>3.0578947368421052</v>
      </c>
      <c r="D24">
        <f t="shared" si="20"/>
        <v>2.2947368421052636</v>
      </c>
      <c r="E24">
        <f t="shared" si="20"/>
        <v>719.31578947368416</v>
      </c>
      <c r="F24">
        <f t="shared" si="20"/>
        <v>8.4263157894736853</v>
      </c>
      <c r="H24">
        <f t="shared" si="20"/>
        <v>10</v>
      </c>
      <c r="I24">
        <f t="shared" si="20"/>
        <v>130</v>
      </c>
      <c r="J24">
        <f t="shared" si="20"/>
        <v>46.284210526315796</v>
      </c>
      <c r="K24">
        <f t="shared" si="20"/>
        <v>33.015789473684208</v>
      </c>
      <c r="L24">
        <f t="shared" si="20"/>
        <v>22.963157894736849</v>
      </c>
      <c r="M24">
        <f t="shared" si="20"/>
        <v>6861.0526315789475</v>
      </c>
      <c r="N24">
        <f t="shared" si="20"/>
        <v>85.573684210526324</v>
      </c>
      <c r="P24">
        <f t="shared" si="20"/>
        <v>4.3719999999999999</v>
      </c>
      <c r="Q24">
        <f t="shared" si="20"/>
        <v>3.0560000000000005</v>
      </c>
      <c r="R24">
        <f t="shared" si="20"/>
        <v>2.294</v>
      </c>
      <c r="S24">
        <f t="shared" si="20"/>
        <v>719.3180000000001</v>
      </c>
      <c r="T24">
        <f t="shared" si="20"/>
        <v>8.4289999999999985</v>
      </c>
      <c r="U24" t="s">
        <v>36</v>
      </c>
      <c r="V24" cm="1">
        <f t="array" ref="V24">SUM(V3:V21*V3:V21)</f>
        <v>3.920026</v>
      </c>
      <c r="W24" cm="1">
        <f t="array" ref="W24">SUM(W3:W21*W3:W21)</f>
        <v>5.3855540000000017</v>
      </c>
      <c r="X24" cm="1">
        <f t="array" ref="X24">SUM(X3:X21*X3:X21)</f>
        <v>6.949326499999998</v>
      </c>
      <c r="Y24" cm="1">
        <f t="array" ref="Y24">SUM(Y3:Y21*Y3:Y21)</f>
        <v>173053.29835599998</v>
      </c>
      <c r="Z24" cm="1">
        <f t="array" ref="Z24">SUM(Z3:Z21*Z3:Z21)</f>
        <v>7.029299</v>
      </c>
      <c r="AA24" t="s">
        <v>37</v>
      </c>
      <c r="AB24" cm="1">
        <f t="array" ref="AB24">SUM(AB3:AB21*AB3:AB21)</f>
        <v>8.2010526315789498</v>
      </c>
      <c r="AC24" cm="1">
        <f t="array" ref="AC24">SUM(AC3:AC21*AC3:AC21)</f>
        <v>9.1463157894736877</v>
      </c>
      <c r="AD24" cm="1">
        <f t="array" ref="AD24">SUM(AD3:AD21*AD3:AD21)</f>
        <v>6.9494736842105267</v>
      </c>
      <c r="AE24" cm="1">
        <f t="array" ref="AE24">SUM(AE3:AE21*AE3:AE21)</f>
        <v>242906.10526315792</v>
      </c>
      <c r="AF24" cm="1">
        <f t="array" ref="AF24">SUM(AF3:AF21*AF3:AF21)</f>
        <v>8.1168421052631583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3.5019999999999998</v>
      </c>
      <c r="C26" t="s">
        <v>40</v>
      </c>
      <c r="D26">
        <v>8.6999999999999994E-2</v>
      </c>
      <c r="F26" t="s">
        <v>41</v>
      </c>
      <c r="G26">
        <f>_xlfn.STDEV.S(B3:B21)</f>
        <v>0.67499187779389225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2.246</v>
      </c>
      <c r="C27" t="s">
        <v>46</v>
      </c>
      <c r="D27">
        <v>8.1000000000000003E-2</v>
      </c>
      <c r="F27" t="s">
        <v>47</v>
      </c>
      <c r="G27">
        <f>_xlfn.STDEV.S(C3:C21)</f>
        <v>0.71283143517297254</v>
      </c>
      <c r="U27" t="s">
        <v>48</v>
      </c>
      <c r="V27">
        <f>1-(V24/AB24)</f>
        <v>0.52200940829161868</v>
      </c>
      <c r="W27">
        <f>1-(W24/AC24)</f>
        <v>0.41117777649902176</v>
      </c>
      <c r="X27">
        <f>1-(X24/AD24)</f>
        <v>2.1179188125164394E-5</v>
      </c>
      <c r="Y27">
        <f>1-(Y24/AE24)</f>
        <v>0.28757122770331889</v>
      </c>
      <c r="Z27">
        <f>1-(Z24/AF24)</f>
        <v>0.13398598755025293</v>
      </c>
    </row>
    <row r="28" spans="1:32" x14ac:dyDescent="0.25">
      <c r="A28" t="s">
        <v>49</v>
      </c>
      <c r="B28">
        <v>2.2890000000000001</v>
      </c>
      <c r="C28" t="s">
        <v>50</v>
      </c>
      <c r="D28">
        <v>5.0000000000000001E-4</v>
      </c>
      <c r="F28" t="s">
        <v>51</v>
      </c>
      <c r="G28">
        <f>_xlfn.STDEV.S(D3:D21)</f>
        <v>0.62135486748317015</v>
      </c>
      <c r="U28" t="s">
        <v>52</v>
      </c>
      <c r="V28">
        <f>SQRT(V27)</f>
        <v>0.72250218566563429</v>
      </c>
      <c r="W28">
        <f>SQRT(W27)</f>
        <v>0.6412314531423281</v>
      </c>
      <c r="X28">
        <f>SQRT(X27)</f>
        <v>4.6020851931667228E-3</v>
      </c>
      <c r="Y28">
        <f>SQRT(Y27)</f>
        <v>0.53625668080063948</v>
      </c>
      <c r="Z28">
        <f>SQRT(Z27)</f>
        <v>0.36604096430625482</v>
      </c>
    </row>
    <row r="29" spans="1:32" x14ac:dyDescent="0.25">
      <c r="A29" t="s">
        <v>53</v>
      </c>
      <c r="B29">
        <v>830.01800000000003</v>
      </c>
      <c r="C29" t="s">
        <v>54</v>
      </c>
      <c r="D29">
        <v>-11.07</v>
      </c>
      <c r="F29" t="s">
        <v>55</v>
      </c>
      <c r="G29">
        <f>_xlfn.STDEV.S(E3:E21)</f>
        <v>116.16705051662041</v>
      </c>
    </row>
    <row r="30" spans="1:32" x14ac:dyDescent="0.25">
      <c r="A30" t="s">
        <v>56</v>
      </c>
      <c r="B30">
        <v>7.9889999999999999</v>
      </c>
      <c r="C30" t="s">
        <v>57</v>
      </c>
      <c r="D30">
        <v>4.3999999999999997E-2</v>
      </c>
      <c r="F30" t="s">
        <v>58</v>
      </c>
      <c r="G30">
        <f>_xlfn.STDEV.S(F3:F21)</f>
        <v>0.67151744021627613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4.2684386515152523E-2</v>
      </c>
      <c r="W31" cm="1">
        <f t="array" ref="W31">SUM(V3:V21*Z3:Z21)/(SQRT(SUM(V3:V21*V3:V21)*SUM(Z3:Z21*Z3:Z21)))</f>
        <v>-3.6570286103582185E-2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-0.46302110281920394</v>
      </c>
      <c r="W32" cm="1">
        <f t="array" ref="W32">SUM(W3:W21*Z3:Z21)/(SQRT(SUM(W3:W21*W3:W21)*SUM(Z3:Z21*Z3:Z21)))</f>
        <v>0.1736347564703018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5.6769999999999996</v>
      </c>
      <c r="U33" t="s">
        <v>65</v>
      </c>
      <c r="V33" cm="1">
        <f t="array" ref="V33">SUM(X3:X21*Y3:Y21)/(SQRT(SUM(X3:X21*X3:X21)*SUM(Y3:Y21*Y3:Y21)))</f>
        <v>-0.19865115115356813</v>
      </c>
      <c r="W33" cm="1">
        <f t="array" ref="W33">SUM(X3:X21*Z3:Z21)/(SQRT(SUM(X3:X21*X3:X21)*SUM(Z3:Z21*Z3:Z21)))</f>
        <v>0.21168150083237247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4.2709999999999999</v>
      </c>
      <c r="I34" t="s">
        <v>72</v>
      </c>
      <c r="J34">
        <f>G26*SQRT(1-(V27*$M$32))</f>
        <v>0.44348988074256546</v>
      </c>
      <c r="L34" t="s">
        <v>77</v>
      </c>
      <c r="M34">
        <f>J34*$J$32</f>
        <v>0.76014165559275715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2.3015000000000003</v>
      </c>
      <c r="I35" t="s">
        <v>73</v>
      </c>
      <c r="J35">
        <f>G27*SQRT(1-(W27*$M$32))</f>
        <v>0.52977848773875291</v>
      </c>
      <c r="L35" t="s">
        <v>78</v>
      </c>
      <c r="M35">
        <f>J35*$J$32</f>
        <v>0.90804032798422252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553.26800000000003</v>
      </c>
      <c r="I36" t="s">
        <v>74</v>
      </c>
      <c r="J36">
        <f>G28*SQRT(1-(X27*$M$32))</f>
        <v>0.62134770390930161</v>
      </c>
      <c r="L36" t="s">
        <v>79</v>
      </c>
      <c r="M36">
        <f>J36*$J$32</f>
        <v>1.064989964500543</v>
      </c>
      <c r="U36" t="s">
        <v>61</v>
      </c>
      <c r="V36">
        <f t="shared" ref="V36:W38" si="21">V31*V31</f>
        <v>1.8219568521749346E-3</v>
      </c>
      <c r="W36">
        <f t="shared" si="21"/>
        <v>1.3373858256978562E-3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9.0890000000000004</v>
      </c>
      <c r="I37" t="s">
        <v>75</v>
      </c>
      <c r="J37">
        <f>G29*SQRT(1-(Y27*$M$32))</f>
        <v>96.280075931089826</v>
      </c>
      <c r="L37" t="s">
        <v>80</v>
      </c>
      <c r="M37">
        <f>J37*$J$32</f>
        <v>165.02405014588797</v>
      </c>
      <c r="U37" t="s">
        <v>63</v>
      </c>
      <c r="V37">
        <f t="shared" si="21"/>
        <v>0.21438854165591184</v>
      </c>
      <c r="W37">
        <f t="shared" si="21"/>
        <v>3.0149028654501014E-2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0.6206105383931374</v>
      </c>
      <c r="L38" t="s">
        <v>81</v>
      </c>
      <c r="M38">
        <f>J38*$J$32</f>
        <v>1.0637264628058374</v>
      </c>
      <c r="U38" t="s">
        <v>65</v>
      </c>
      <c r="V38">
        <f t="shared" si="21"/>
        <v>3.9462279854637773E-2</v>
      </c>
      <c r="W38">
        <f t="shared" si="21"/>
        <v>4.480905779464571E-2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4.9168583444072427</v>
      </c>
      <c r="L40" t="s">
        <v>87</v>
      </c>
      <c r="M40">
        <f>F33+M34</f>
        <v>6.4371416555927565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3.3629596720157773</v>
      </c>
      <c r="L41" t="s">
        <v>88</v>
      </c>
      <c r="M41">
        <f>F34+M35</f>
        <v>5.1790403279842225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1.2365100354994574</v>
      </c>
      <c r="L42" t="s">
        <v>89</v>
      </c>
      <c r="M42">
        <f>F35+M36</f>
        <v>3.3664899645005431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388.24394985411209</v>
      </c>
      <c r="L43" t="s">
        <v>90</v>
      </c>
      <c r="M43">
        <f>F36+M37</f>
        <v>718.29205014588797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8.0252735371941633</v>
      </c>
      <c r="L44" t="s">
        <v>91</v>
      </c>
      <c r="M44">
        <f>F37+M38</f>
        <v>10.152726462805838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E356-DE5D-42AB-A0E7-71325128EF80}">
  <sheetPr codeName="List16"/>
  <dimension ref="A1:AF56"/>
  <sheetViews>
    <sheetView zoomScaleNormal="100"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/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18">
        <v>2000</v>
      </c>
      <c r="B3" s="19">
        <v>3.5</v>
      </c>
      <c r="C3" s="19">
        <v>3.2</v>
      </c>
      <c r="D3" s="19">
        <v>2.2000000000000002</v>
      </c>
      <c r="E3" s="20">
        <v>550</v>
      </c>
      <c r="F3" s="21">
        <v>10.199999999999999</v>
      </c>
      <c r="G3" s="21"/>
      <c r="H3">
        <v>1</v>
      </c>
      <c r="I3">
        <f>H3*H3</f>
        <v>1</v>
      </c>
      <c r="J3">
        <f>H3*B3</f>
        <v>3.5</v>
      </c>
      <c r="K3">
        <f>H3*C3</f>
        <v>3.2</v>
      </c>
      <c r="L3">
        <f>H3*D3</f>
        <v>2.2000000000000002</v>
      </c>
      <c r="M3">
        <f>H3*E3</f>
        <v>550</v>
      </c>
      <c r="N3">
        <f>H3*F3</f>
        <v>10.199999999999999</v>
      </c>
      <c r="P3">
        <f>$B$26+$D$26*H3</f>
        <v>3.887</v>
      </c>
      <c r="Q3">
        <f>$B$27+$D$27*H3</f>
        <v>3.2010000000000001</v>
      </c>
      <c r="R3">
        <f>$B$28+$D$28*H3</f>
        <v>2.2050000000000001</v>
      </c>
      <c r="S3">
        <f>$B$29+$D$29*H3</f>
        <v>588.952</v>
      </c>
      <c r="T3">
        <f>$B$30+$D$30*H3</f>
        <v>9.1310000000000002</v>
      </c>
      <c r="V3">
        <f t="shared" ref="V3:V21" si="0">B3-P3</f>
        <v>-0.38700000000000001</v>
      </c>
      <c r="W3">
        <f t="shared" ref="W3:Z18" si="1">C3-Q3</f>
        <v>-9.9999999999988987E-4</v>
      </c>
      <c r="X3">
        <f t="shared" si="1"/>
        <v>-4.9999999999998934E-3</v>
      </c>
      <c r="Y3">
        <f t="shared" si="1"/>
        <v>-38.951999999999998</v>
      </c>
      <c r="Z3">
        <f t="shared" si="1"/>
        <v>1.0689999999999991</v>
      </c>
      <c r="AB3">
        <f>B3-$B$24</f>
        <v>-1.1995129369398576</v>
      </c>
      <c r="AC3">
        <f>C3-$C$24</f>
        <v>-0.84528387760544454</v>
      </c>
      <c r="AD3">
        <f>D3-$D$24</f>
        <v>-0.58947368421052593</v>
      </c>
      <c r="AE3">
        <f>E3-$E$24</f>
        <v>-2.6842105263158373</v>
      </c>
      <c r="AF3">
        <f>F3-$F$24</f>
        <v>0.62631578947368105</v>
      </c>
    </row>
    <row r="4" spans="1:32" x14ac:dyDescent="0.25">
      <c r="A4" s="18">
        <v>2001</v>
      </c>
      <c r="B4" s="19">
        <v>3.4</v>
      </c>
      <c r="C4" s="19">
        <v>2.9</v>
      </c>
      <c r="D4" s="19">
        <v>2</v>
      </c>
      <c r="E4" s="20">
        <v>575</v>
      </c>
      <c r="F4" s="21">
        <v>8.8000000000000007</v>
      </c>
      <c r="G4" s="21"/>
      <c r="H4">
        <v>2</v>
      </c>
      <c r="I4">
        <f t="shared" ref="I4:I21" si="2">H4*H4</f>
        <v>4</v>
      </c>
      <c r="J4">
        <f t="shared" ref="J4:J21" si="3">H4*B4</f>
        <v>6.8</v>
      </c>
      <c r="K4">
        <f t="shared" ref="K4:K21" si="4">H4*C4</f>
        <v>5.8</v>
      </c>
      <c r="L4">
        <f t="shared" ref="L4:L21" si="5">H4*D4</f>
        <v>4</v>
      </c>
      <c r="M4">
        <f t="shared" ref="M4:M21" si="6">H4*E4</f>
        <v>1150</v>
      </c>
      <c r="N4">
        <f t="shared" ref="N4:N21" si="7">H4*F4</f>
        <v>17.600000000000001</v>
      </c>
      <c r="P4">
        <f t="shared" ref="P4:P21" si="8">$B$26+$D$26*H4</f>
        <v>3.9770000000000003</v>
      </c>
      <c r="Q4">
        <f t="shared" ref="Q4:Q21" si="9">$B$27+$D$27*H4</f>
        <v>3.2950000000000004</v>
      </c>
      <c r="R4">
        <f t="shared" ref="R4:R21" si="10">$B$28+$D$28*H4</f>
        <v>2.27</v>
      </c>
      <c r="S4">
        <f t="shared" ref="S4:S21" si="11">$B$29+$D$29*H4</f>
        <v>584.92200000000003</v>
      </c>
      <c r="T4">
        <f t="shared" ref="T4:T21" si="12">$B$30+$D$30*H4</f>
        <v>9.1800000000000015</v>
      </c>
      <c r="V4">
        <f t="shared" si="0"/>
        <v>-0.5770000000000004</v>
      </c>
      <c r="W4">
        <f t="shared" si="1"/>
        <v>-0.39500000000000046</v>
      </c>
      <c r="X4">
        <f t="shared" si="1"/>
        <v>-0.27</v>
      </c>
      <c r="Y4">
        <f t="shared" si="1"/>
        <v>-9.9220000000000255</v>
      </c>
      <c r="Z4">
        <f t="shared" si="1"/>
        <v>-0.38000000000000078</v>
      </c>
      <c r="AB4">
        <f t="shared" ref="AB4:AB21" si="13">B4-$B$24</f>
        <v>-1.2995129369398577</v>
      </c>
      <c r="AC4">
        <f t="shared" ref="AC4:AC21" si="14">C4-$C$24</f>
        <v>-1.1452838776054448</v>
      </c>
      <c r="AD4">
        <f t="shared" ref="AD4:AD21" si="15">D4-$D$24</f>
        <v>-0.78947368421052611</v>
      </c>
      <c r="AE4">
        <f t="shared" ref="AE4:AE21" si="16">E4-$E$24</f>
        <v>22.315789473684163</v>
      </c>
      <c r="AF4">
        <f t="shared" ref="AF4:AF21" si="17">F4-$F$24</f>
        <v>-0.77368421052631753</v>
      </c>
    </row>
    <row r="5" spans="1:32" x14ac:dyDescent="0.25">
      <c r="A5" s="18">
        <v>2002</v>
      </c>
      <c r="B5" s="19">
        <v>3.7</v>
      </c>
      <c r="C5" s="19">
        <v>3.4</v>
      </c>
      <c r="D5" s="19">
        <v>1.9</v>
      </c>
      <c r="E5" s="22">
        <v>653</v>
      </c>
      <c r="F5" s="21">
        <v>9.6999999999999993</v>
      </c>
      <c r="G5" s="21"/>
      <c r="H5">
        <v>3</v>
      </c>
      <c r="I5">
        <f t="shared" si="2"/>
        <v>9</v>
      </c>
      <c r="J5">
        <f t="shared" si="3"/>
        <v>11.100000000000001</v>
      </c>
      <c r="K5">
        <f t="shared" si="4"/>
        <v>10.199999999999999</v>
      </c>
      <c r="L5">
        <f t="shared" si="5"/>
        <v>5.6999999999999993</v>
      </c>
      <c r="M5">
        <f t="shared" si="6"/>
        <v>1959</v>
      </c>
      <c r="N5">
        <f t="shared" si="7"/>
        <v>29.099999999999998</v>
      </c>
      <c r="P5">
        <f t="shared" si="8"/>
        <v>4.0670000000000002</v>
      </c>
      <c r="Q5">
        <f t="shared" si="9"/>
        <v>3.3890000000000002</v>
      </c>
      <c r="R5">
        <f t="shared" si="10"/>
        <v>2.335</v>
      </c>
      <c r="S5">
        <f t="shared" si="11"/>
        <v>580.89199999999994</v>
      </c>
      <c r="T5">
        <f t="shared" si="12"/>
        <v>9.229000000000001</v>
      </c>
      <c r="V5">
        <f t="shared" si="0"/>
        <v>-0.36699999999999999</v>
      </c>
      <c r="W5">
        <f t="shared" si="1"/>
        <v>1.0999999999999677E-2</v>
      </c>
      <c r="X5">
        <f t="shared" si="1"/>
        <v>-0.43500000000000005</v>
      </c>
      <c r="Y5">
        <f t="shared" si="1"/>
        <v>72.108000000000061</v>
      </c>
      <c r="Z5">
        <f t="shared" si="1"/>
        <v>0.47099999999999831</v>
      </c>
      <c r="AB5">
        <f t="shared" si="13"/>
        <v>-0.99951293693985743</v>
      </c>
      <c r="AC5">
        <f t="shared" si="14"/>
        <v>-0.64528387760544481</v>
      </c>
      <c r="AD5">
        <f t="shared" si="15"/>
        <v>-0.88947368421052619</v>
      </c>
      <c r="AE5">
        <f t="shared" si="16"/>
        <v>100.31578947368416</v>
      </c>
      <c r="AF5">
        <f t="shared" si="17"/>
        <v>0.12631578947368105</v>
      </c>
    </row>
    <row r="6" spans="1:32" x14ac:dyDescent="0.25">
      <c r="A6" s="18">
        <v>2003</v>
      </c>
      <c r="B6" s="23">
        <v>3.8</v>
      </c>
      <c r="C6" s="23">
        <v>3.9</v>
      </c>
      <c r="D6" s="23">
        <v>1.4</v>
      </c>
      <c r="E6" s="24">
        <v>425</v>
      </c>
      <c r="F6" s="24">
        <v>9.4</v>
      </c>
      <c r="G6" s="21"/>
      <c r="H6">
        <v>4</v>
      </c>
      <c r="I6">
        <f t="shared" si="2"/>
        <v>16</v>
      </c>
      <c r="J6">
        <f t="shared" si="3"/>
        <v>15.2</v>
      </c>
      <c r="K6">
        <f t="shared" si="4"/>
        <v>15.6</v>
      </c>
      <c r="L6">
        <f t="shared" si="5"/>
        <v>5.6</v>
      </c>
      <c r="M6">
        <f t="shared" si="6"/>
        <v>1700</v>
      </c>
      <c r="N6">
        <f t="shared" si="7"/>
        <v>37.6</v>
      </c>
      <c r="P6">
        <f t="shared" si="8"/>
        <v>4.157</v>
      </c>
      <c r="Q6">
        <f t="shared" si="9"/>
        <v>3.4830000000000001</v>
      </c>
      <c r="R6">
        <f t="shared" si="10"/>
        <v>2.4000000000000004</v>
      </c>
      <c r="S6">
        <f t="shared" si="11"/>
        <v>576.86199999999997</v>
      </c>
      <c r="T6">
        <f t="shared" si="12"/>
        <v>9.2780000000000005</v>
      </c>
      <c r="V6">
        <f t="shared" si="0"/>
        <v>-0.35700000000000021</v>
      </c>
      <c r="W6">
        <f t="shared" si="1"/>
        <v>0.41699999999999982</v>
      </c>
      <c r="X6">
        <f t="shared" si="1"/>
        <v>-1.0000000000000004</v>
      </c>
      <c r="Y6">
        <f t="shared" si="1"/>
        <v>-151.86199999999997</v>
      </c>
      <c r="Z6">
        <f t="shared" si="1"/>
        <v>0.12199999999999989</v>
      </c>
      <c r="AB6">
        <f t="shared" si="13"/>
        <v>-0.89951293693985779</v>
      </c>
      <c r="AC6">
        <f t="shared" si="14"/>
        <v>-0.14528387760544481</v>
      </c>
      <c r="AD6">
        <f t="shared" si="15"/>
        <v>-1.3894736842105262</v>
      </c>
      <c r="AE6">
        <f t="shared" si="16"/>
        <v>-127.68421052631584</v>
      </c>
      <c r="AF6">
        <f t="shared" si="17"/>
        <v>-0.17368421052631788</v>
      </c>
    </row>
    <row r="7" spans="1:32" x14ac:dyDescent="0.25">
      <c r="A7" s="18">
        <v>2004</v>
      </c>
      <c r="B7" s="23">
        <v>5.0999999999999996</v>
      </c>
      <c r="C7" s="23">
        <v>4.0999999999999996</v>
      </c>
      <c r="D7" s="23">
        <v>3.4</v>
      </c>
      <c r="E7" s="24">
        <v>521</v>
      </c>
      <c r="F7" s="24">
        <v>8.8000000000000007</v>
      </c>
      <c r="G7" s="21"/>
      <c r="H7">
        <v>5</v>
      </c>
      <c r="I7">
        <f t="shared" si="2"/>
        <v>25</v>
      </c>
      <c r="J7">
        <f t="shared" si="3"/>
        <v>25.5</v>
      </c>
      <c r="K7">
        <f t="shared" si="4"/>
        <v>20.5</v>
      </c>
      <c r="L7">
        <f t="shared" si="5"/>
        <v>17</v>
      </c>
      <c r="M7">
        <f t="shared" si="6"/>
        <v>2605</v>
      </c>
      <c r="N7">
        <f t="shared" si="7"/>
        <v>44</v>
      </c>
      <c r="P7">
        <f t="shared" si="8"/>
        <v>4.2469999999999999</v>
      </c>
      <c r="Q7">
        <f t="shared" si="9"/>
        <v>3.577</v>
      </c>
      <c r="R7">
        <f t="shared" si="10"/>
        <v>2.4650000000000003</v>
      </c>
      <c r="S7">
        <f t="shared" si="11"/>
        <v>572.83199999999999</v>
      </c>
      <c r="T7">
        <f t="shared" si="12"/>
        <v>9.327</v>
      </c>
      <c r="V7">
        <f t="shared" si="0"/>
        <v>0.85299999999999976</v>
      </c>
      <c r="W7">
        <f t="shared" si="1"/>
        <v>0.52299999999999969</v>
      </c>
      <c r="X7">
        <f t="shared" si="1"/>
        <v>0.93499999999999961</v>
      </c>
      <c r="Y7">
        <f t="shared" si="1"/>
        <v>-51.831999999999994</v>
      </c>
      <c r="Z7">
        <f t="shared" si="1"/>
        <v>-0.52699999999999925</v>
      </c>
      <c r="AB7">
        <f t="shared" si="13"/>
        <v>0.40048706306014203</v>
      </c>
      <c r="AC7">
        <f t="shared" si="14"/>
        <v>5.4716122394554922E-2</v>
      </c>
      <c r="AD7">
        <f t="shared" si="15"/>
        <v>0.61052631578947381</v>
      </c>
      <c r="AE7">
        <f t="shared" si="16"/>
        <v>-31.684210526315837</v>
      </c>
      <c r="AF7">
        <f t="shared" si="17"/>
        <v>-0.77368421052631753</v>
      </c>
    </row>
    <row r="8" spans="1:32" x14ac:dyDescent="0.25">
      <c r="A8" s="18">
        <v>2005</v>
      </c>
      <c r="B8" s="23">
        <v>4.8</v>
      </c>
      <c r="C8" s="23">
        <v>3.8</v>
      </c>
      <c r="D8" s="23">
        <v>2.5</v>
      </c>
      <c r="E8" s="24">
        <v>595</v>
      </c>
      <c r="F8" s="24">
        <v>8.6</v>
      </c>
      <c r="G8" s="21"/>
      <c r="H8">
        <v>6</v>
      </c>
      <c r="I8">
        <f t="shared" si="2"/>
        <v>36</v>
      </c>
      <c r="J8">
        <f t="shared" si="3"/>
        <v>28.799999999999997</v>
      </c>
      <c r="K8">
        <f t="shared" si="4"/>
        <v>22.799999999999997</v>
      </c>
      <c r="L8">
        <f t="shared" si="5"/>
        <v>15</v>
      </c>
      <c r="M8">
        <f t="shared" si="6"/>
        <v>3570</v>
      </c>
      <c r="N8">
        <f t="shared" si="7"/>
        <v>51.599999999999994</v>
      </c>
      <c r="P8">
        <f t="shared" si="8"/>
        <v>4.3369999999999997</v>
      </c>
      <c r="Q8">
        <f t="shared" si="9"/>
        <v>3.6710000000000003</v>
      </c>
      <c r="R8">
        <f t="shared" si="10"/>
        <v>2.5300000000000002</v>
      </c>
      <c r="S8">
        <f t="shared" si="11"/>
        <v>568.80200000000002</v>
      </c>
      <c r="T8">
        <f t="shared" si="12"/>
        <v>9.3760000000000012</v>
      </c>
      <c r="V8">
        <f t="shared" si="0"/>
        <v>0.46300000000000008</v>
      </c>
      <c r="W8">
        <f t="shared" si="1"/>
        <v>0.12899999999999956</v>
      </c>
      <c r="X8">
        <f t="shared" si="1"/>
        <v>-3.0000000000000249E-2</v>
      </c>
      <c r="Y8">
        <f t="shared" si="1"/>
        <v>26.197999999999979</v>
      </c>
      <c r="Z8">
        <f t="shared" si="1"/>
        <v>-0.77600000000000158</v>
      </c>
      <c r="AB8">
        <f t="shared" si="13"/>
        <v>0.10048706306014221</v>
      </c>
      <c r="AC8">
        <f t="shared" si="14"/>
        <v>-0.2452838776054449</v>
      </c>
      <c r="AD8">
        <f t="shared" si="15"/>
        <v>-0.28947368421052611</v>
      </c>
      <c r="AE8">
        <f t="shared" si="16"/>
        <v>42.315789473684163</v>
      </c>
      <c r="AF8">
        <f t="shared" si="17"/>
        <v>-0.97368421052631859</v>
      </c>
    </row>
    <row r="9" spans="1:32" x14ac:dyDescent="0.25">
      <c r="A9" s="18">
        <v>2006</v>
      </c>
      <c r="B9" s="23">
        <v>4.5007458018572875</v>
      </c>
      <c r="C9" s="23">
        <v>3.4</v>
      </c>
      <c r="D9" s="23">
        <v>3.1</v>
      </c>
      <c r="E9" s="24">
        <v>605</v>
      </c>
      <c r="F9" s="24">
        <v>9.1</v>
      </c>
      <c r="G9" s="21"/>
      <c r="H9">
        <v>7</v>
      </c>
      <c r="I9">
        <f t="shared" si="2"/>
        <v>49</v>
      </c>
      <c r="J9">
        <f t="shared" si="3"/>
        <v>31.505220613001011</v>
      </c>
      <c r="K9">
        <f t="shared" si="4"/>
        <v>23.8</v>
      </c>
      <c r="L9">
        <f t="shared" si="5"/>
        <v>21.7</v>
      </c>
      <c r="M9">
        <f t="shared" si="6"/>
        <v>4235</v>
      </c>
      <c r="N9">
        <f t="shared" si="7"/>
        <v>63.699999999999996</v>
      </c>
      <c r="P9">
        <f t="shared" si="8"/>
        <v>4.4270000000000005</v>
      </c>
      <c r="Q9">
        <f t="shared" si="9"/>
        <v>3.7650000000000001</v>
      </c>
      <c r="R9">
        <f t="shared" si="10"/>
        <v>2.5950000000000002</v>
      </c>
      <c r="S9">
        <f t="shared" si="11"/>
        <v>564.77199999999993</v>
      </c>
      <c r="T9">
        <f t="shared" si="12"/>
        <v>9.4250000000000007</v>
      </c>
      <c r="V9">
        <f t="shared" si="0"/>
        <v>7.3745801857286963E-2</v>
      </c>
      <c r="W9">
        <f t="shared" si="1"/>
        <v>-0.36500000000000021</v>
      </c>
      <c r="X9">
        <f t="shared" si="1"/>
        <v>0.50499999999999989</v>
      </c>
      <c r="Y9">
        <f t="shared" si="1"/>
        <v>40.228000000000065</v>
      </c>
      <c r="Z9">
        <f t="shared" si="1"/>
        <v>-0.32500000000000107</v>
      </c>
      <c r="AB9">
        <f t="shared" si="13"/>
        <v>-0.19876713508257016</v>
      </c>
      <c r="AC9">
        <f t="shared" si="14"/>
        <v>-0.64528387760544481</v>
      </c>
      <c r="AD9">
        <f t="shared" si="15"/>
        <v>0.31052631578947398</v>
      </c>
      <c r="AE9">
        <f t="shared" si="16"/>
        <v>52.315789473684163</v>
      </c>
      <c r="AF9">
        <f t="shared" si="17"/>
        <v>-0.47368421052631859</v>
      </c>
    </row>
    <row r="10" spans="1:32" x14ac:dyDescent="0.25">
      <c r="A10" s="18">
        <v>2007</v>
      </c>
      <c r="B10" s="23">
        <v>4.7</v>
      </c>
      <c r="C10" s="23">
        <v>3</v>
      </c>
      <c r="D10" s="23">
        <v>2.8</v>
      </c>
      <c r="E10" s="24">
        <v>587</v>
      </c>
      <c r="F10" s="24">
        <v>10.199999999999999</v>
      </c>
      <c r="G10" s="21"/>
      <c r="H10">
        <v>8</v>
      </c>
      <c r="I10">
        <f t="shared" si="2"/>
        <v>64</v>
      </c>
      <c r="J10">
        <f t="shared" si="3"/>
        <v>37.6</v>
      </c>
      <c r="K10">
        <f t="shared" si="4"/>
        <v>24</v>
      </c>
      <c r="L10">
        <f t="shared" si="5"/>
        <v>22.4</v>
      </c>
      <c r="M10">
        <f t="shared" si="6"/>
        <v>4696</v>
      </c>
      <c r="N10">
        <f t="shared" si="7"/>
        <v>81.599999999999994</v>
      </c>
      <c r="P10">
        <f t="shared" si="8"/>
        <v>4.5170000000000003</v>
      </c>
      <c r="Q10">
        <f t="shared" si="9"/>
        <v>3.859</v>
      </c>
      <c r="R10">
        <f t="shared" si="10"/>
        <v>2.66</v>
      </c>
      <c r="S10">
        <f t="shared" si="11"/>
        <v>560.74199999999996</v>
      </c>
      <c r="T10">
        <f t="shared" si="12"/>
        <v>9.4740000000000002</v>
      </c>
      <c r="V10">
        <f t="shared" si="0"/>
        <v>0.18299999999999983</v>
      </c>
      <c r="W10">
        <f t="shared" si="1"/>
        <v>-0.85899999999999999</v>
      </c>
      <c r="X10">
        <f t="shared" si="1"/>
        <v>0.13999999999999968</v>
      </c>
      <c r="Y10">
        <f t="shared" si="1"/>
        <v>26.258000000000038</v>
      </c>
      <c r="Z10">
        <f t="shared" si="1"/>
        <v>0.72599999999999909</v>
      </c>
      <c r="AB10">
        <f t="shared" si="13"/>
        <v>4.8706306014256739E-4</v>
      </c>
      <c r="AC10">
        <f t="shared" si="14"/>
        <v>-1.0452838776054447</v>
      </c>
      <c r="AD10">
        <f t="shared" si="15"/>
        <v>1.0526315789473717E-2</v>
      </c>
      <c r="AE10">
        <f t="shared" si="16"/>
        <v>34.315789473684163</v>
      </c>
      <c r="AF10">
        <f t="shared" si="17"/>
        <v>0.62631578947368105</v>
      </c>
    </row>
    <row r="11" spans="1:32" x14ac:dyDescent="0.25">
      <c r="A11" s="18">
        <v>2008</v>
      </c>
      <c r="B11" s="23">
        <v>5.6</v>
      </c>
      <c r="C11" s="23">
        <v>4.4000000000000004</v>
      </c>
      <c r="D11" s="23">
        <v>3</v>
      </c>
      <c r="E11" s="24">
        <v>487</v>
      </c>
      <c r="F11" s="24">
        <v>10</v>
      </c>
      <c r="G11" s="21"/>
      <c r="H11">
        <v>9</v>
      </c>
      <c r="I11">
        <f t="shared" si="2"/>
        <v>81</v>
      </c>
      <c r="J11">
        <f t="shared" si="3"/>
        <v>50.4</v>
      </c>
      <c r="K11">
        <f t="shared" si="4"/>
        <v>39.6</v>
      </c>
      <c r="L11">
        <f t="shared" si="5"/>
        <v>27</v>
      </c>
      <c r="M11">
        <f t="shared" si="6"/>
        <v>4383</v>
      </c>
      <c r="N11">
        <f t="shared" si="7"/>
        <v>90</v>
      </c>
      <c r="P11">
        <f t="shared" si="8"/>
        <v>4.6070000000000002</v>
      </c>
      <c r="Q11">
        <f t="shared" si="9"/>
        <v>3.9530000000000003</v>
      </c>
      <c r="R11">
        <f t="shared" si="10"/>
        <v>2.7250000000000001</v>
      </c>
      <c r="S11">
        <f t="shared" si="11"/>
        <v>556.71199999999999</v>
      </c>
      <c r="T11">
        <f t="shared" si="12"/>
        <v>9.5230000000000015</v>
      </c>
      <c r="V11">
        <f t="shared" si="0"/>
        <v>0.99299999999999944</v>
      </c>
      <c r="W11">
        <f t="shared" si="1"/>
        <v>0.44700000000000006</v>
      </c>
      <c r="X11">
        <f t="shared" si="1"/>
        <v>0.27499999999999991</v>
      </c>
      <c r="Y11">
        <f t="shared" si="1"/>
        <v>-69.711999999999989</v>
      </c>
      <c r="Z11">
        <f t="shared" si="1"/>
        <v>0.47699999999999854</v>
      </c>
      <c r="AB11">
        <f t="shared" si="13"/>
        <v>0.90048706306014203</v>
      </c>
      <c r="AC11">
        <f t="shared" si="14"/>
        <v>0.35471612239455563</v>
      </c>
      <c r="AD11">
        <f t="shared" si="15"/>
        <v>0.21052631578947389</v>
      </c>
      <c r="AE11">
        <f t="shared" si="16"/>
        <v>-65.684210526315837</v>
      </c>
      <c r="AF11">
        <f t="shared" si="17"/>
        <v>0.42631578947368176</v>
      </c>
    </row>
    <row r="12" spans="1:32" x14ac:dyDescent="0.25">
      <c r="A12" s="18">
        <v>2009</v>
      </c>
      <c r="B12" s="23">
        <v>4.9000000000000004</v>
      </c>
      <c r="C12" s="23">
        <v>4.0999999999999996</v>
      </c>
      <c r="D12" s="23">
        <v>3.3</v>
      </c>
      <c r="E12" s="24">
        <v>670</v>
      </c>
      <c r="F12" s="24">
        <v>9.5</v>
      </c>
      <c r="G12" s="21"/>
      <c r="H12">
        <v>10</v>
      </c>
      <c r="I12">
        <f t="shared" si="2"/>
        <v>100</v>
      </c>
      <c r="J12">
        <f t="shared" si="3"/>
        <v>49</v>
      </c>
      <c r="K12">
        <f t="shared" si="4"/>
        <v>41</v>
      </c>
      <c r="L12">
        <f t="shared" si="5"/>
        <v>33</v>
      </c>
      <c r="M12">
        <f t="shared" si="6"/>
        <v>6700</v>
      </c>
      <c r="N12">
        <f t="shared" si="7"/>
        <v>95</v>
      </c>
      <c r="P12">
        <f t="shared" si="8"/>
        <v>4.6970000000000001</v>
      </c>
      <c r="Q12">
        <f t="shared" si="9"/>
        <v>4.0470000000000006</v>
      </c>
      <c r="R12">
        <f t="shared" si="10"/>
        <v>2.79</v>
      </c>
      <c r="S12">
        <f t="shared" si="11"/>
        <v>552.68200000000002</v>
      </c>
      <c r="T12">
        <f t="shared" si="12"/>
        <v>9.572000000000001</v>
      </c>
      <c r="V12">
        <f t="shared" si="0"/>
        <v>0.20300000000000029</v>
      </c>
      <c r="W12">
        <f t="shared" si="1"/>
        <v>5.2999999999999048E-2</v>
      </c>
      <c r="X12">
        <f t="shared" si="1"/>
        <v>0.50999999999999979</v>
      </c>
      <c r="Y12">
        <f t="shared" si="1"/>
        <v>117.31799999999998</v>
      </c>
      <c r="Z12">
        <f t="shared" si="1"/>
        <v>-7.2000000000000952E-2</v>
      </c>
      <c r="AB12">
        <f t="shared" si="13"/>
        <v>0.20048706306014275</v>
      </c>
      <c r="AC12">
        <f t="shared" si="14"/>
        <v>5.4716122394554922E-2</v>
      </c>
      <c r="AD12">
        <f t="shared" si="15"/>
        <v>0.51052631578947372</v>
      </c>
      <c r="AE12">
        <f t="shared" si="16"/>
        <v>117.31578947368416</v>
      </c>
      <c r="AF12">
        <f t="shared" si="17"/>
        <v>-7.3684210526318239E-2</v>
      </c>
    </row>
    <row r="13" spans="1:32" x14ac:dyDescent="0.25">
      <c r="A13" s="18">
        <v>2010</v>
      </c>
      <c r="B13" s="23">
        <v>4.8</v>
      </c>
      <c r="C13" s="23">
        <v>3.9603936745034569</v>
      </c>
      <c r="D13" s="23">
        <v>3.1</v>
      </c>
      <c r="E13" s="24">
        <v>780</v>
      </c>
      <c r="F13" s="24">
        <v>8.3000000000000007</v>
      </c>
      <c r="G13" s="21"/>
      <c r="H13">
        <v>11</v>
      </c>
      <c r="I13">
        <f t="shared" si="2"/>
        <v>121</v>
      </c>
      <c r="J13">
        <f t="shared" si="3"/>
        <v>52.8</v>
      </c>
      <c r="K13">
        <f t="shared" si="4"/>
        <v>43.564330419538024</v>
      </c>
      <c r="L13">
        <f t="shared" si="5"/>
        <v>34.1</v>
      </c>
      <c r="M13">
        <f t="shared" si="6"/>
        <v>8580</v>
      </c>
      <c r="N13">
        <f t="shared" si="7"/>
        <v>91.300000000000011</v>
      </c>
      <c r="P13">
        <f t="shared" si="8"/>
        <v>4.7869999999999999</v>
      </c>
      <c r="Q13">
        <f t="shared" si="9"/>
        <v>4.141</v>
      </c>
      <c r="R13">
        <f t="shared" si="10"/>
        <v>2.8550000000000004</v>
      </c>
      <c r="S13">
        <f t="shared" si="11"/>
        <v>548.65199999999993</v>
      </c>
      <c r="T13">
        <f t="shared" si="12"/>
        <v>9.6210000000000004</v>
      </c>
      <c r="V13">
        <f t="shared" si="0"/>
        <v>1.2999999999999901E-2</v>
      </c>
      <c r="W13">
        <f t="shared" si="1"/>
        <v>-0.1806063254965431</v>
      </c>
      <c r="X13">
        <f t="shared" si="1"/>
        <v>0.24499999999999966</v>
      </c>
      <c r="Y13">
        <f t="shared" si="1"/>
        <v>231.34800000000007</v>
      </c>
      <c r="Z13">
        <f t="shared" si="1"/>
        <v>-1.3209999999999997</v>
      </c>
      <c r="AB13">
        <f t="shared" si="13"/>
        <v>0.10048706306014221</v>
      </c>
      <c r="AC13">
        <f t="shared" si="14"/>
        <v>-8.4890203101987805E-2</v>
      </c>
      <c r="AD13">
        <f t="shared" si="15"/>
        <v>0.31052631578947398</v>
      </c>
      <c r="AE13">
        <f t="shared" si="16"/>
        <v>227.31578947368416</v>
      </c>
      <c r="AF13">
        <f t="shared" si="17"/>
        <v>-1.2736842105263175</v>
      </c>
    </row>
    <row r="14" spans="1:32" x14ac:dyDescent="0.25">
      <c r="A14" s="18">
        <v>2011</v>
      </c>
      <c r="B14" s="23">
        <v>4.9000000000000004</v>
      </c>
      <c r="C14" s="23">
        <v>4.2</v>
      </c>
      <c r="D14" s="23">
        <v>2.9</v>
      </c>
      <c r="E14" s="24">
        <v>442</v>
      </c>
      <c r="F14" s="24">
        <v>9.5</v>
      </c>
      <c r="G14" s="21"/>
      <c r="H14">
        <v>12</v>
      </c>
      <c r="I14">
        <f t="shared" si="2"/>
        <v>144</v>
      </c>
      <c r="J14">
        <f t="shared" si="3"/>
        <v>58.800000000000004</v>
      </c>
      <c r="K14">
        <f t="shared" si="4"/>
        <v>50.400000000000006</v>
      </c>
      <c r="L14">
        <f t="shared" si="5"/>
        <v>34.799999999999997</v>
      </c>
      <c r="M14">
        <f t="shared" si="6"/>
        <v>5304</v>
      </c>
      <c r="N14">
        <f t="shared" si="7"/>
        <v>114</v>
      </c>
      <c r="P14">
        <f t="shared" si="8"/>
        <v>4.8770000000000007</v>
      </c>
      <c r="Q14">
        <f t="shared" si="9"/>
        <v>4.2350000000000003</v>
      </c>
      <c r="R14">
        <f t="shared" si="10"/>
        <v>2.92</v>
      </c>
      <c r="S14">
        <f t="shared" si="11"/>
        <v>544.62199999999996</v>
      </c>
      <c r="T14">
        <f t="shared" si="12"/>
        <v>9.6700000000000017</v>
      </c>
      <c r="V14">
        <f t="shared" si="0"/>
        <v>2.2999999999999687E-2</v>
      </c>
      <c r="W14">
        <f t="shared" si="1"/>
        <v>-3.5000000000000142E-2</v>
      </c>
      <c r="X14">
        <f t="shared" si="1"/>
        <v>-2.0000000000000018E-2</v>
      </c>
      <c r="Y14">
        <f t="shared" si="1"/>
        <v>-102.62199999999996</v>
      </c>
      <c r="Z14">
        <f t="shared" si="1"/>
        <v>-0.17000000000000171</v>
      </c>
      <c r="AB14">
        <f t="shared" si="13"/>
        <v>0.20048706306014275</v>
      </c>
      <c r="AC14">
        <f t="shared" si="14"/>
        <v>0.15471612239455546</v>
      </c>
      <c r="AD14">
        <f t="shared" si="15"/>
        <v>0.11052631578947381</v>
      </c>
      <c r="AE14">
        <f t="shared" si="16"/>
        <v>-110.68421052631584</v>
      </c>
      <c r="AF14">
        <f t="shared" si="17"/>
        <v>-7.3684210526318239E-2</v>
      </c>
    </row>
    <row r="15" spans="1:32" x14ac:dyDescent="0.25">
      <c r="A15" s="18">
        <v>2012</v>
      </c>
      <c r="B15" s="23">
        <v>3.2</v>
      </c>
      <c r="C15" s="23">
        <v>3.8</v>
      </c>
      <c r="D15" s="23">
        <v>2.2000000000000002</v>
      </c>
      <c r="E15" s="24">
        <v>501</v>
      </c>
      <c r="F15" s="24">
        <v>9.5</v>
      </c>
      <c r="G15" s="21"/>
      <c r="H15">
        <v>13</v>
      </c>
      <c r="I15">
        <f t="shared" si="2"/>
        <v>169</v>
      </c>
      <c r="J15">
        <f t="shared" si="3"/>
        <v>41.6</v>
      </c>
      <c r="K15">
        <f t="shared" si="4"/>
        <v>49.4</v>
      </c>
      <c r="L15">
        <f t="shared" si="5"/>
        <v>28.6</v>
      </c>
      <c r="M15">
        <f t="shared" si="6"/>
        <v>6513</v>
      </c>
      <c r="N15">
        <f t="shared" si="7"/>
        <v>123.5</v>
      </c>
      <c r="P15">
        <f t="shared" si="8"/>
        <v>4.9670000000000005</v>
      </c>
      <c r="Q15">
        <f t="shared" si="9"/>
        <v>4.3290000000000006</v>
      </c>
      <c r="R15">
        <f t="shared" si="10"/>
        <v>2.9850000000000003</v>
      </c>
      <c r="S15">
        <f t="shared" si="11"/>
        <v>540.59199999999998</v>
      </c>
      <c r="T15">
        <f t="shared" si="12"/>
        <v>9.7190000000000012</v>
      </c>
      <c r="V15">
        <f t="shared" si="0"/>
        <v>-1.7670000000000003</v>
      </c>
      <c r="W15">
        <f t="shared" si="1"/>
        <v>-0.5290000000000008</v>
      </c>
      <c r="X15">
        <f t="shared" si="1"/>
        <v>-0.78500000000000014</v>
      </c>
      <c r="Y15">
        <f t="shared" si="1"/>
        <v>-39.591999999999985</v>
      </c>
      <c r="Z15">
        <f t="shared" si="1"/>
        <v>-0.21900000000000119</v>
      </c>
      <c r="AB15">
        <f t="shared" si="13"/>
        <v>-1.4995129369398574</v>
      </c>
      <c r="AC15">
        <f t="shared" si="14"/>
        <v>-0.2452838776054449</v>
      </c>
      <c r="AD15">
        <f t="shared" si="15"/>
        <v>-0.58947368421052593</v>
      </c>
      <c r="AE15">
        <f t="shared" si="16"/>
        <v>-51.684210526315837</v>
      </c>
      <c r="AF15">
        <f t="shared" si="17"/>
        <v>-7.3684210526318239E-2</v>
      </c>
    </row>
    <row r="16" spans="1:32" x14ac:dyDescent="0.25">
      <c r="A16" s="18">
        <v>2013</v>
      </c>
      <c r="B16" s="23">
        <v>5.0999999999999996</v>
      </c>
      <c r="C16" s="23">
        <v>4.3</v>
      </c>
      <c r="D16" s="23">
        <v>2.8</v>
      </c>
      <c r="E16" s="24">
        <v>601</v>
      </c>
      <c r="F16" s="24">
        <v>9.1</v>
      </c>
      <c r="G16" s="21"/>
      <c r="H16">
        <v>14</v>
      </c>
      <c r="I16">
        <f t="shared" si="2"/>
        <v>196</v>
      </c>
      <c r="J16">
        <f t="shared" si="3"/>
        <v>71.399999999999991</v>
      </c>
      <c r="K16">
        <f t="shared" si="4"/>
        <v>60.199999999999996</v>
      </c>
      <c r="L16">
        <f t="shared" si="5"/>
        <v>39.199999999999996</v>
      </c>
      <c r="M16">
        <f t="shared" si="6"/>
        <v>8414</v>
      </c>
      <c r="N16">
        <f t="shared" si="7"/>
        <v>127.39999999999999</v>
      </c>
      <c r="P16">
        <f t="shared" si="8"/>
        <v>5.0570000000000004</v>
      </c>
      <c r="Q16">
        <f t="shared" si="9"/>
        <v>4.423</v>
      </c>
      <c r="R16">
        <f t="shared" si="10"/>
        <v>3.0500000000000003</v>
      </c>
      <c r="S16">
        <f t="shared" si="11"/>
        <v>536.56200000000001</v>
      </c>
      <c r="T16">
        <f t="shared" si="12"/>
        <v>9.7680000000000007</v>
      </c>
      <c r="V16">
        <f t="shared" si="0"/>
        <v>4.2999999999999261E-2</v>
      </c>
      <c r="W16">
        <f t="shared" si="1"/>
        <v>-0.12300000000000022</v>
      </c>
      <c r="X16">
        <f t="shared" si="1"/>
        <v>-0.25000000000000044</v>
      </c>
      <c r="Y16">
        <f t="shared" si="1"/>
        <v>64.437999999999988</v>
      </c>
      <c r="Z16">
        <f t="shared" si="1"/>
        <v>-0.66800000000000104</v>
      </c>
      <c r="AB16">
        <f t="shared" si="13"/>
        <v>0.40048706306014203</v>
      </c>
      <c r="AC16">
        <f t="shared" si="14"/>
        <v>0.2547161223945551</v>
      </c>
      <c r="AD16">
        <f t="shared" si="15"/>
        <v>1.0526315789473717E-2</v>
      </c>
      <c r="AE16">
        <f t="shared" si="16"/>
        <v>48.315789473684163</v>
      </c>
      <c r="AF16">
        <f t="shared" si="17"/>
        <v>-0.47368421052631859</v>
      </c>
    </row>
    <row r="17" spans="1:32" x14ac:dyDescent="0.25">
      <c r="A17" s="18">
        <v>2014</v>
      </c>
      <c r="B17" s="25">
        <v>5.9</v>
      </c>
      <c r="C17" s="25">
        <v>5.3</v>
      </c>
      <c r="D17" s="25">
        <v>3.6</v>
      </c>
      <c r="E17" s="24">
        <v>622</v>
      </c>
      <c r="F17" s="24">
        <v>10.5</v>
      </c>
      <c r="G17" s="21"/>
      <c r="H17">
        <v>15</v>
      </c>
      <c r="I17">
        <f t="shared" si="2"/>
        <v>225</v>
      </c>
      <c r="J17">
        <f t="shared" si="3"/>
        <v>88.5</v>
      </c>
      <c r="K17">
        <f t="shared" si="4"/>
        <v>79.5</v>
      </c>
      <c r="L17">
        <f t="shared" si="5"/>
        <v>54</v>
      </c>
      <c r="M17">
        <f t="shared" si="6"/>
        <v>9330</v>
      </c>
      <c r="N17">
        <f t="shared" si="7"/>
        <v>157.5</v>
      </c>
      <c r="P17">
        <f t="shared" si="8"/>
        <v>5.1470000000000002</v>
      </c>
      <c r="Q17">
        <f t="shared" si="9"/>
        <v>4.5170000000000003</v>
      </c>
      <c r="R17">
        <f t="shared" si="10"/>
        <v>3.1150000000000002</v>
      </c>
      <c r="S17">
        <f t="shared" si="11"/>
        <v>532.53199999999993</v>
      </c>
      <c r="T17">
        <f t="shared" si="12"/>
        <v>9.8170000000000002</v>
      </c>
      <c r="V17">
        <f t="shared" si="0"/>
        <v>0.75300000000000011</v>
      </c>
      <c r="W17">
        <f t="shared" si="1"/>
        <v>0.78299999999999947</v>
      </c>
      <c r="X17">
        <f t="shared" si="1"/>
        <v>0.48499999999999988</v>
      </c>
      <c r="Y17">
        <f t="shared" si="1"/>
        <v>89.468000000000075</v>
      </c>
      <c r="Z17">
        <f t="shared" si="1"/>
        <v>0.68299999999999983</v>
      </c>
      <c r="AB17">
        <f t="shared" si="13"/>
        <v>1.2004870630601427</v>
      </c>
      <c r="AC17">
        <f t="shared" si="14"/>
        <v>1.2547161223945551</v>
      </c>
      <c r="AD17">
        <f t="shared" si="15"/>
        <v>0.81052631578947398</v>
      </c>
      <c r="AE17">
        <f t="shared" si="16"/>
        <v>69.315789473684163</v>
      </c>
      <c r="AF17">
        <f t="shared" si="17"/>
        <v>0.92631578947368176</v>
      </c>
    </row>
    <row r="18" spans="1:32" x14ac:dyDescent="0.25">
      <c r="A18" s="18">
        <v>2015</v>
      </c>
      <c r="B18" s="25">
        <v>6</v>
      </c>
      <c r="C18" s="25">
        <v>5.2</v>
      </c>
      <c r="D18" s="25">
        <v>3.4</v>
      </c>
      <c r="E18" s="24">
        <v>430</v>
      </c>
      <c r="F18" s="24">
        <v>10.4</v>
      </c>
      <c r="G18" s="21"/>
      <c r="H18">
        <v>16</v>
      </c>
      <c r="I18">
        <f t="shared" si="2"/>
        <v>256</v>
      </c>
      <c r="J18">
        <f t="shared" si="3"/>
        <v>96</v>
      </c>
      <c r="K18">
        <f t="shared" si="4"/>
        <v>83.2</v>
      </c>
      <c r="L18">
        <f t="shared" si="5"/>
        <v>54.4</v>
      </c>
      <c r="M18">
        <f t="shared" si="6"/>
        <v>6880</v>
      </c>
      <c r="N18">
        <f t="shared" si="7"/>
        <v>166.4</v>
      </c>
      <c r="P18">
        <f t="shared" si="8"/>
        <v>5.2370000000000001</v>
      </c>
      <c r="Q18">
        <f t="shared" si="9"/>
        <v>4.6110000000000007</v>
      </c>
      <c r="R18">
        <f t="shared" si="10"/>
        <v>3.18</v>
      </c>
      <c r="S18">
        <f t="shared" si="11"/>
        <v>528.50199999999995</v>
      </c>
      <c r="T18">
        <f t="shared" si="12"/>
        <v>9.8660000000000014</v>
      </c>
      <c r="V18">
        <f t="shared" si="0"/>
        <v>0.7629999999999999</v>
      </c>
      <c r="W18">
        <f t="shared" si="1"/>
        <v>0.58899999999999952</v>
      </c>
      <c r="X18">
        <f t="shared" si="1"/>
        <v>0.21999999999999975</v>
      </c>
      <c r="Y18">
        <f t="shared" si="1"/>
        <v>-98.501999999999953</v>
      </c>
      <c r="Z18">
        <f t="shared" si="1"/>
        <v>0.53399999999999892</v>
      </c>
      <c r="AB18">
        <f t="shared" si="13"/>
        <v>1.3004870630601424</v>
      </c>
      <c r="AC18">
        <f t="shared" si="14"/>
        <v>1.1547161223945555</v>
      </c>
      <c r="AD18">
        <f t="shared" si="15"/>
        <v>0.61052631578947381</v>
      </c>
      <c r="AE18">
        <f t="shared" si="16"/>
        <v>-122.68421052631584</v>
      </c>
      <c r="AF18">
        <f t="shared" si="17"/>
        <v>0.82631578947368212</v>
      </c>
    </row>
    <row r="19" spans="1:32" x14ac:dyDescent="0.25">
      <c r="A19" s="18">
        <v>2016</v>
      </c>
      <c r="B19" s="25">
        <v>5.8</v>
      </c>
      <c r="C19" s="25">
        <v>5</v>
      </c>
      <c r="D19" s="25">
        <v>3.5</v>
      </c>
      <c r="E19" s="24">
        <v>533</v>
      </c>
      <c r="F19" s="24">
        <v>9.6999999999999993</v>
      </c>
      <c r="G19" s="21"/>
      <c r="H19">
        <v>17</v>
      </c>
      <c r="I19">
        <f t="shared" si="2"/>
        <v>289</v>
      </c>
      <c r="J19">
        <f t="shared" si="3"/>
        <v>98.6</v>
      </c>
      <c r="K19">
        <f t="shared" si="4"/>
        <v>85</v>
      </c>
      <c r="L19">
        <f t="shared" si="5"/>
        <v>59.5</v>
      </c>
      <c r="M19">
        <f t="shared" si="6"/>
        <v>9061</v>
      </c>
      <c r="N19">
        <f t="shared" si="7"/>
        <v>164.89999999999998</v>
      </c>
      <c r="P19">
        <f t="shared" si="8"/>
        <v>5.327</v>
      </c>
      <c r="Q19">
        <f t="shared" si="9"/>
        <v>4.7050000000000001</v>
      </c>
      <c r="R19">
        <f t="shared" si="10"/>
        <v>3.2450000000000001</v>
      </c>
      <c r="S19">
        <f t="shared" si="11"/>
        <v>524.47199999999998</v>
      </c>
      <c r="T19">
        <f t="shared" si="12"/>
        <v>9.9150000000000009</v>
      </c>
      <c r="V19">
        <f t="shared" si="0"/>
        <v>0.47299999999999986</v>
      </c>
      <c r="W19">
        <f t="shared" ref="W19:Z21" si="18">C19-Q19</f>
        <v>0.29499999999999993</v>
      </c>
      <c r="X19">
        <f t="shared" si="18"/>
        <v>0.25499999999999989</v>
      </c>
      <c r="Y19">
        <f t="shared" si="18"/>
        <v>8.52800000000002</v>
      </c>
      <c r="Z19">
        <f t="shared" si="18"/>
        <v>-0.21500000000000163</v>
      </c>
      <c r="AB19">
        <f t="shared" si="13"/>
        <v>1.1004870630601422</v>
      </c>
      <c r="AC19">
        <f t="shared" si="14"/>
        <v>0.95471612239455528</v>
      </c>
      <c r="AD19">
        <f t="shared" si="15"/>
        <v>0.71052631578947389</v>
      </c>
      <c r="AE19">
        <f t="shared" si="16"/>
        <v>-19.684210526315837</v>
      </c>
      <c r="AF19">
        <f t="shared" si="17"/>
        <v>0.12631578947368105</v>
      </c>
    </row>
    <row r="20" spans="1:32" x14ac:dyDescent="0.25">
      <c r="A20" s="18">
        <v>2017</v>
      </c>
      <c r="B20" s="25">
        <v>4.97</v>
      </c>
      <c r="C20" s="25">
        <v>4.7</v>
      </c>
      <c r="D20" s="25">
        <v>3</v>
      </c>
      <c r="E20" s="24">
        <v>473</v>
      </c>
      <c r="F20" s="24">
        <v>9.8000000000000007</v>
      </c>
      <c r="G20" s="21"/>
      <c r="H20">
        <v>18</v>
      </c>
      <c r="I20">
        <f t="shared" si="2"/>
        <v>324</v>
      </c>
      <c r="J20">
        <f t="shared" si="3"/>
        <v>89.46</v>
      </c>
      <c r="K20">
        <f t="shared" si="4"/>
        <v>84.600000000000009</v>
      </c>
      <c r="L20">
        <f t="shared" si="5"/>
        <v>54</v>
      </c>
      <c r="M20">
        <f t="shared" si="6"/>
        <v>8514</v>
      </c>
      <c r="N20">
        <f t="shared" si="7"/>
        <v>176.4</v>
      </c>
      <c r="P20">
        <f t="shared" si="8"/>
        <v>5.4169999999999998</v>
      </c>
      <c r="Q20">
        <f t="shared" si="9"/>
        <v>4.7990000000000004</v>
      </c>
      <c r="R20">
        <f t="shared" si="10"/>
        <v>3.31</v>
      </c>
      <c r="S20">
        <f t="shared" si="11"/>
        <v>520.44200000000001</v>
      </c>
      <c r="T20">
        <f t="shared" si="12"/>
        <v>9.9640000000000004</v>
      </c>
      <c r="V20">
        <f t="shared" si="0"/>
        <v>-0.44700000000000006</v>
      </c>
      <c r="W20">
        <f t="shared" si="18"/>
        <v>-9.9000000000000199E-2</v>
      </c>
      <c r="X20">
        <f t="shared" si="18"/>
        <v>-0.31000000000000005</v>
      </c>
      <c r="Y20">
        <f t="shared" si="18"/>
        <v>-47.442000000000007</v>
      </c>
      <c r="Z20">
        <f t="shared" si="18"/>
        <v>-0.1639999999999997</v>
      </c>
      <c r="AB20">
        <f t="shared" si="13"/>
        <v>0.27048706306014214</v>
      </c>
      <c r="AC20">
        <f t="shared" si="14"/>
        <v>0.65471612239455546</v>
      </c>
      <c r="AD20">
        <f t="shared" si="15"/>
        <v>0.21052631578947389</v>
      </c>
      <c r="AE20">
        <f t="shared" si="16"/>
        <v>-79.684210526315837</v>
      </c>
      <c r="AF20">
        <f t="shared" si="17"/>
        <v>0.22631578947368247</v>
      </c>
    </row>
    <row r="21" spans="1:32" x14ac:dyDescent="0.25">
      <c r="A21" s="18">
        <v>2018</v>
      </c>
      <c r="B21" s="25">
        <v>4.62</v>
      </c>
      <c r="C21" s="25">
        <v>4.2</v>
      </c>
      <c r="D21" s="25">
        <v>2.9</v>
      </c>
      <c r="E21" s="24">
        <v>451</v>
      </c>
      <c r="F21" s="24">
        <v>10.8</v>
      </c>
      <c r="G21" s="21"/>
      <c r="H21">
        <v>19</v>
      </c>
      <c r="I21">
        <f t="shared" si="2"/>
        <v>361</v>
      </c>
      <c r="J21">
        <f t="shared" si="3"/>
        <v>87.78</v>
      </c>
      <c r="K21">
        <f t="shared" si="4"/>
        <v>79.8</v>
      </c>
      <c r="L21">
        <f t="shared" si="5"/>
        <v>55.1</v>
      </c>
      <c r="M21">
        <f t="shared" si="6"/>
        <v>8569</v>
      </c>
      <c r="N21">
        <f t="shared" si="7"/>
        <v>205.20000000000002</v>
      </c>
      <c r="P21">
        <f t="shared" si="8"/>
        <v>5.5069999999999997</v>
      </c>
      <c r="Q21">
        <f t="shared" si="9"/>
        <v>4.8930000000000007</v>
      </c>
      <c r="R21">
        <f t="shared" si="10"/>
        <v>3.375</v>
      </c>
      <c r="S21">
        <f t="shared" si="11"/>
        <v>516.41199999999992</v>
      </c>
      <c r="T21">
        <f t="shared" si="12"/>
        <v>10.013000000000002</v>
      </c>
      <c r="V21">
        <f t="shared" si="0"/>
        <v>-0.88699999999999957</v>
      </c>
      <c r="W21">
        <f t="shared" si="18"/>
        <v>-0.6930000000000005</v>
      </c>
      <c r="X21">
        <f t="shared" si="18"/>
        <v>-0.47500000000000009</v>
      </c>
      <c r="Y21">
        <f t="shared" si="18"/>
        <v>-65.411999999999921</v>
      </c>
      <c r="Z21">
        <f t="shared" si="18"/>
        <v>0.78699999999999903</v>
      </c>
      <c r="AB21">
        <f t="shared" si="13"/>
        <v>-7.9512936939857504E-2</v>
      </c>
      <c r="AC21">
        <f t="shared" si="14"/>
        <v>0.15471612239455546</v>
      </c>
      <c r="AD21">
        <f t="shared" si="15"/>
        <v>0.11052631578947381</v>
      </c>
      <c r="AE21">
        <f t="shared" si="16"/>
        <v>-101.68421052631584</v>
      </c>
      <c r="AF21">
        <f t="shared" si="17"/>
        <v>1.2263157894736825</v>
      </c>
    </row>
    <row r="22" spans="1:32" x14ac:dyDescent="0.25">
      <c r="A22" s="18"/>
      <c r="B22" s="18"/>
      <c r="C22" s="18"/>
      <c r="D22" s="18"/>
      <c r="E22" s="18"/>
      <c r="F22" s="18"/>
      <c r="G22" s="18"/>
    </row>
    <row r="23" spans="1:32" x14ac:dyDescent="0.25">
      <c r="A23" s="2" t="s">
        <v>33</v>
      </c>
      <c r="B23" s="2">
        <f>SUM(B3:B21)</f>
        <v>89.290745801857298</v>
      </c>
      <c r="C23" s="2">
        <f t="shared" ref="C23:T23" si="19">SUM(C3:C21)</f>
        <v>76.860393674503456</v>
      </c>
      <c r="D23" s="2">
        <f t="shared" si="19"/>
        <v>53</v>
      </c>
      <c r="E23" s="2">
        <f t="shared" si="19"/>
        <v>10501</v>
      </c>
      <c r="F23" s="2">
        <f t="shared" si="19"/>
        <v>181.90000000000003</v>
      </c>
      <c r="G23" s="2"/>
      <c r="H23">
        <f t="shared" si="19"/>
        <v>190</v>
      </c>
      <c r="I23">
        <f t="shared" si="19"/>
        <v>2470</v>
      </c>
      <c r="J23">
        <f t="shared" si="19"/>
        <v>944.34522061300106</v>
      </c>
      <c r="K23">
        <f t="shared" si="19"/>
        <v>822.16433041953792</v>
      </c>
      <c r="L23">
        <f t="shared" si="19"/>
        <v>567.30000000000007</v>
      </c>
      <c r="M23">
        <f t="shared" si="19"/>
        <v>102713</v>
      </c>
      <c r="N23">
        <f t="shared" si="19"/>
        <v>1847.0000000000002</v>
      </c>
      <c r="P23">
        <f t="shared" si="19"/>
        <v>89.243000000000009</v>
      </c>
      <c r="Q23">
        <f t="shared" si="19"/>
        <v>76.893000000000015</v>
      </c>
      <c r="R23">
        <f t="shared" si="19"/>
        <v>53.01</v>
      </c>
      <c r="S23">
        <f t="shared" si="19"/>
        <v>10500.957999999999</v>
      </c>
      <c r="T23">
        <f t="shared" si="19"/>
        <v>181.86800000000002</v>
      </c>
      <c r="U23" t="s">
        <v>34</v>
      </c>
      <c r="V23">
        <f>SUM(V3:V21)</f>
        <v>4.7745801857284498E-2</v>
      </c>
      <c r="W23">
        <f>SUM(W3:W21)</f>
        <v>-3.2606325496548738E-2</v>
      </c>
      <c r="X23">
        <f>SUM(X3:X21)</f>
        <v>-1.000000000000334E-2</v>
      </c>
      <c r="Y23">
        <f>SUM(Y3:Y21)</f>
        <v>4.2000000000484761E-2</v>
      </c>
      <c r="Z23">
        <f>SUM(Z3:Z21)</f>
        <v>3.1999999999984041E-2</v>
      </c>
    </row>
    <row r="24" spans="1:32" x14ac:dyDescent="0.25">
      <c r="A24" s="2" t="s">
        <v>35</v>
      </c>
      <c r="B24" s="2">
        <f>AVERAGE(B3:B21)</f>
        <v>4.6995129369398576</v>
      </c>
      <c r="C24" s="2">
        <f t="shared" ref="C24:T24" si="20">AVERAGE(C3:C21)</f>
        <v>4.0452838776054447</v>
      </c>
      <c r="D24" s="2">
        <f t="shared" si="20"/>
        <v>2.7894736842105261</v>
      </c>
      <c r="E24" s="2">
        <f t="shared" si="20"/>
        <v>552.68421052631584</v>
      </c>
      <c r="F24" s="2">
        <f t="shared" si="20"/>
        <v>9.5736842105263182</v>
      </c>
      <c r="G24" s="2"/>
      <c r="H24">
        <f t="shared" si="20"/>
        <v>10</v>
      </c>
      <c r="I24">
        <f t="shared" si="20"/>
        <v>130</v>
      </c>
      <c r="J24">
        <f t="shared" si="20"/>
        <v>49.702380032263214</v>
      </c>
      <c r="K24">
        <f t="shared" si="20"/>
        <v>43.271806864186203</v>
      </c>
      <c r="L24">
        <f t="shared" si="20"/>
        <v>29.857894736842109</v>
      </c>
      <c r="M24">
        <f t="shared" si="20"/>
        <v>5405.9473684210525</v>
      </c>
      <c r="N24">
        <f t="shared" si="20"/>
        <v>97.21052631578948</v>
      </c>
      <c r="P24">
        <f t="shared" si="20"/>
        <v>4.6970000000000001</v>
      </c>
      <c r="Q24">
        <f t="shared" si="20"/>
        <v>4.0470000000000006</v>
      </c>
      <c r="R24">
        <f t="shared" si="20"/>
        <v>2.79</v>
      </c>
      <c r="S24">
        <f t="shared" si="20"/>
        <v>552.6819999999999</v>
      </c>
      <c r="T24">
        <f t="shared" si="20"/>
        <v>9.572000000000001</v>
      </c>
      <c r="U24" t="s">
        <v>36</v>
      </c>
      <c r="V24" cm="1">
        <f t="array" ref="V24">SUM(V3:V21*V3:V21)</f>
        <v>8.2373204432915745</v>
      </c>
      <c r="W24" cm="1">
        <f t="array" ref="W24">SUM(W3:W21*W3:W21)</f>
        <v>3.5598286448093632</v>
      </c>
      <c r="X24" cm="1">
        <f t="array" ref="X24">SUM(X3:X21*X3:X21)</f>
        <v>4.1571500000000006</v>
      </c>
      <c r="Y24" cm="1">
        <f t="array" ref="Y24">SUM(Y3:Y21*Y3:Y21)</f>
        <v>148263.598356</v>
      </c>
      <c r="Z24" cm="1">
        <f t="array" ref="Z24">SUM(Z3:Z21*Z3:Z21)</f>
        <v>6.9814659999999975</v>
      </c>
      <c r="AA24" t="s">
        <v>37</v>
      </c>
      <c r="AB24" cm="1">
        <f t="array" ref="AB24">SUM(AB3:AB21*AB3:AB21)</f>
        <v>12.87899772809943</v>
      </c>
      <c r="AC24" cm="1">
        <f t="array" ref="AC24">SUM(AC3:AC21*AC3:AC21)</f>
        <v>8.5926066991706236</v>
      </c>
      <c r="AD24" cm="1">
        <f t="array" ref="AD24">SUM(AD3:AD21*AD3:AD21)</f>
        <v>6.5978947368421066</v>
      </c>
      <c r="AE24" cm="1">
        <f t="array" ref="AE24">SUM(AE3:AE21*AE3:AE21)</f>
        <v>157520.10526315789</v>
      </c>
      <c r="AF24" cm="1">
        <f t="array" ref="AF24">SUM(AF3:AF21*AF3:AF21)</f>
        <v>8.356842105263155</v>
      </c>
    </row>
    <row r="25" spans="1:32" x14ac:dyDescent="0.25">
      <c r="A25" s="2" t="s">
        <v>38</v>
      </c>
      <c r="B25" s="2">
        <v>19</v>
      </c>
      <c r="C25" s="2"/>
      <c r="D25" s="2"/>
      <c r="E25" s="2"/>
      <c r="F25" s="2"/>
      <c r="G25" s="2"/>
    </row>
    <row r="26" spans="1:32" x14ac:dyDescent="0.25">
      <c r="A26" t="s">
        <v>39</v>
      </c>
      <c r="B26">
        <v>3.7970000000000002</v>
      </c>
      <c r="C26" t="s">
        <v>40</v>
      </c>
      <c r="D26">
        <v>0.09</v>
      </c>
      <c r="F26" t="s">
        <v>41</v>
      </c>
      <c r="G26">
        <f>_xlfn.STDEV.S(B3:B21)</f>
        <v>0.84587225618487738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3.1070000000000002</v>
      </c>
      <c r="C27" t="s">
        <v>46</v>
      </c>
      <c r="D27">
        <v>9.4E-2</v>
      </c>
      <c r="F27" t="s">
        <v>47</v>
      </c>
      <c r="G27">
        <f>_xlfn.STDEV.S(C3:C21)</f>
        <v>0.69091753403920042</v>
      </c>
      <c r="U27" t="s">
        <v>48</v>
      </c>
      <c r="V27">
        <f>1-(V24/AB24)</f>
        <v>0.3604067166407392</v>
      </c>
      <c r="W27">
        <f>1-(W24/AC24)</f>
        <v>0.58571027751648808</v>
      </c>
      <c r="X27">
        <f>1-(X24/AD24)</f>
        <v>0.36992780791321</v>
      </c>
      <c r="Y27">
        <f>1-(Y24/AE24)</f>
        <v>5.8763971060669884E-2</v>
      </c>
      <c r="Z27">
        <f>1-(Z24/AF24)</f>
        <v>0.16458084141579543</v>
      </c>
    </row>
    <row r="28" spans="1:32" x14ac:dyDescent="0.25">
      <c r="A28" t="s">
        <v>49</v>
      </c>
      <c r="B28">
        <v>2.14</v>
      </c>
      <c r="C28" t="s">
        <v>50</v>
      </c>
      <c r="D28">
        <v>6.5000000000000002E-2</v>
      </c>
      <c r="F28" t="s">
        <v>51</v>
      </c>
      <c r="G28">
        <f>_xlfn.STDEV.S(D3:D21)</f>
        <v>0.60543348734798219</v>
      </c>
      <c r="U28" t="s">
        <v>52</v>
      </c>
      <c r="V28">
        <f>SQRT(V27)</f>
        <v>0.60033883485973083</v>
      </c>
      <c r="W28">
        <f>SQRT(W27)</f>
        <v>0.76531710912306672</v>
      </c>
      <c r="X28">
        <f>SQRT(X27)</f>
        <v>0.60821690860515376</v>
      </c>
      <c r="Y28">
        <f>SQRT(Y27)</f>
        <v>0.24241281125524261</v>
      </c>
      <c r="Z28">
        <f>SQRT(Z27)</f>
        <v>0.40568564359094028</v>
      </c>
    </row>
    <row r="29" spans="1:32" x14ac:dyDescent="0.25">
      <c r="A29" t="s">
        <v>53</v>
      </c>
      <c r="B29">
        <v>592.98199999999997</v>
      </c>
      <c r="C29" t="s">
        <v>54</v>
      </c>
      <c r="D29">
        <v>-4.03</v>
      </c>
      <c r="F29" t="s">
        <v>55</v>
      </c>
      <c r="G29">
        <f>_xlfn.STDEV.S(E3:E21)</f>
        <v>93.547404876160613</v>
      </c>
    </row>
    <row r="30" spans="1:32" x14ac:dyDescent="0.25">
      <c r="A30" t="s">
        <v>56</v>
      </c>
      <c r="B30">
        <v>9.0820000000000007</v>
      </c>
      <c r="C30" t="s">
        <v>57</v>
      </c>
      <c r="D30">
        <v>4.9000000000000002E-2</v>
      </c>
      <c r="F30" t="s">
        <v>58</v>
      </c>
      <c r="G30">
        <f>_xlfn.STDEV.S(F3:F21)</f>
        <v>0.68137288311757249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0.11553578796560661</v>
      </c>
      <c r="W31" cm="1">
        <f t="array" ref="W31">SUM(V3:V21*Z3:Z21)/(SQRT(SUM(V3:V21*V3:V21)*SUM(Z3:Z21*Z3:Z21)))</f>
        <v>-1.5729850153263905E-2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-0.14463997048058996</v>
      </c>
      <c r="W32" cm="1">
        <f t="array" ref="W32">SUM(W3:W21*Z3:Z21)/(SQRT(SUM(W3:W21*W3:W21)*SUM(Z3:Z21*Z3:Z21)))</f>
        <v>4.6744990381358612E-2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6.0470000000000006</v>
      </c>
      <c r="U33" t="s">
        <v>65</v>
      </c>
      <c r="V33" cm="1">
        <f t="array" ref="V33">SUM(X3:X21*Y3:Y21)/(SQRT(SUM(X3:X21*X3:X21)*SUM(Y3:Y21*Y3:Y21)))</f>
        <v>0.35938826508616317</v>
      </c>
      <c r="W33" cm="1">
        <f t="array" ref="W33">SUM(X3:X21*Z3:Z21)/(SQRT(SUM(X3:X21*X3:X21)*SUM(Z3:Z21*Z3:Z21)))</f>
        <v>-0.10720212334298017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5.4570000000000007</v>
      </c>
      <c r="I34" t="s">
        <v>72</v>
      </c>
      <c r="J34">
        <f>G26*SQRT(1-(V27*$M$32))</f>
        <v>0.65936011354987367</v>
      </c>
      <c r="L34" t="s">
        <v>77</v>
      </c>
      <c r="M34">
        <f>J34*$J$32</f>
        <v>1.1301432346244835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3.7650000000000001</v>
      </c>
      <c r="I35" t="s">
        <v>73</v>
      </c>
      <c r="J35">
        <f>G27*SQRT(1-(W27*$M$32))</f>
        <v>0.41589403240271977</v>
      </c>
      <c r="L35" t="s">
        <v>78</v>
      </c>
      <c r="M35">
        <f>J35*$J$32</f>
        <v>0.71284237153826169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492.23199999999997</v>
      </c>
      <c r="I36" t="s">
        <v>74</v>
      </c>
      <c r="J36">
        <f>G28*SQRT(1-(X27*$M$32))</f>
        <v>0.46789457156750519</v>
      </c>
      <c r="L36" t="s">
        <v>79</v>
      </c>
      <c r="M36">
        <f>J36*$J$32</f>
        <v>0.80197129566670389</v>
      </c>
      <c r="U36" t="s">
        <v>61</v>
      </c>
      <c r="V36">
        <f t="shared" ref="V36:W38" si="21">V31*V31</f>
        <v>1.3348518300833608E-2</v>
      </c>
      <c r="W36">
        <f t="shared" si="21"/>
        <v>2.4742818584413652E-4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10.307</v>
      </c>
      <c r="I37" t="s">
        <v>75</v>
      </c>
      <c r="J37">
        <f>G29*SQRT(1-(Y27*$M$32))</f>
        <v>90.505538870813794</v>
      </c>
      <c r="L37" t="s">
        <v>80</v>
      </c>
      <c r="M37">
        <f>J37*$J$32</f>
        <v>155.12649362457483</v>
      </c>
      <c r="U37" t="s">
        <v>63</v>
      </c>
      <c r="V37">
        <f t="shared" si="21"/>
        <v>2.0920721060625935E-2</v>
      </c>
      <c r="W37">
        <f t="shared" si="21"/>
        <v>2.1850941257533091E-3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0.61731813063818219</v>
      </c>
      <c r="L38" t="s">
        <v>81</v>
      </c>
      <c r="M38">
        <f>J38*$J$32</f>
        <v>1.0580832759138443</v>
      </c>
      <c r="U38" t="s">
        <v>65</v>
      </c>
      <c r="V38">
        <f t="shared" si="21"/>
        <v>0.12915992508164229</v>
      </c>
      <c r="W38">
        <f t="shared" si="21"/>
        <v>1.1492295249243533E-2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4.9168567653755169</v>
      </c>
      <c r="L40" t="s">
        <v>87</v>
      </c>
      <c r="M40">
        <f>F33+M34</f>
        <v>7.1771432346244843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4.7441576284617391</v>
      </c>
      <c r="L41" t="s">
        <v>88</v>
      </c>
      <c r="M41">
        <f>F34+M35</f>
        <v>6.1698423715382624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2.9630287043332961</v>
      </c>
      <c r="L42" t="s">
        <v>89</v>
      </c>
      <c r="M42">
        <f>F35+M36</f>
        <v>4.5669712956667041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337.10550637542514</v>
      </c>
      <c r="L43" t="s">
        <v>90</v>
      </c>
      <c r="M43">
        <f>F36+M37</f>
        <v>647.35849362457475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9.2489167240861558</v>
      </c>
      <c r="L44" t="s">
        <v>91</v>
      </c>
      <c r="M44">
        <f>F37+M38</f>
        <v>11.365083275913845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B0B9-C6EF-47F6-891B-F3A510BB2B58}">
  <sheetPr codeName="List18"/>
  <dimension ref="A1:AF56"/>
  <sheetViews>
    <sheetView topLeftCell="A22"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1">
        <v>2000</v>
      </c>
      <c r="B3" s="26">
        <v>3.12</v>
      </c>
      <c r="C3" s="26">
        <v>3.15</v>
      </c>
      <c r="D3" s="26">
        <v>2.0499999999999998</v>
      </c>
      <c r="E3" s="20">
        <v>785</v>
      </c>
      <c r="F3" s="21">
        <v>9.5</v>
      </c>
      <c r="G3" s="21"/>
      <c r="H3">
        <v>1</v>
      </c>
      <c r="I3">
        <f>H3*H3</f>
        <v>1</v>
      </c>
      <c r="J3">
        <f>H3*B3</f>
        <v>3.12</v>
      </c>
      <c r="K3">
        <f>H3*C3</f>
        <v>3.15</v>
      </c>
      <c r="L3">
        <f>H3*D3</f>
        <v>2.0499999999999998</v>
      </c>
      <c r="M3">
        <f>H3*E3</f>
        <v>785</v>
      </c>
      <c r="N3">
        <f>H3*F3</f>
        <v>9.5</v>
      </c>
      <c r="P3">
        <f>$B$26+$D$26*H3</f>
        <v>3.9980000000000002</v>
      </c>
      <c r="Q3">
        <f>$B$27+$D$27*H3</f>
        <v>3.4169999999999998</v>
      </c>
      <c r="R3">
        <f>$B$28+$D$28*H3</f>
        <v>2.1669999999999998</v>
      </c>
      <c r="S3">
        <f>$B$29+$D$29*H3</f>
        <v>794.86899999999991</v>
      </c>
      <c r="T3">
        <f>$B$30+$D$30*H3</f>
        <v>8.3509999999999991</v>
      </c>
      <c r="V3">
        <f t="shared" ref="V3:V21" si="0">B3-P3</f>
        <v>-0.87800000000000011</v>
      </c>
      <c r="W3">
        <f t="shared" ref="W3:Z18" si="1">C3-Q3</f>
        <v>-0.2669999999999999</v>
      </c>
      <c r="X3">
        <f t="shared" si="1"/>
        <v>-0.11699999999999999</v>
      </c>
      <c r="Y3">
        <f t="shared" si="1"/>
        <v>-9.8689999999999145</v>
      </c>
      <c r="Z3">
        <f t="shared" si="1"/>
        <v>1.1490000000000009</v>
      </c>
      <c r="AB3">
        <f>B3-$B$24</f>
        <v>-2.115263157894737</v>
      </c>
      <c r="AC3">
        <f>C3-$C$24</f>
        <v>-1.3684210526315792</v>
      </c>
      <c r="AD3">
        <f>D3-$D$24</f>
        <v>-0.81511650994517959</v>
      </c>
      <c r="AE3">
        <f>E3-$E$24</f>
        <v>42</v>
      </c>
      <c r="AF3">
        <f>F3-$F$24</f>
        <v>0.73157894736841911</v>
      </c>
    </row>
    <row r="4" spans="1:32" x14ac:dyDescent="0.25">
      <c r="A4" s="21">
        <v>2001</v>
      </c>
      <c r="B4" s="26">
        <v>3.41</v>
      </c>
      <c r="C4" s="26">
        <v>2.94</v>
      </c>
      <c r="D4" s="26">
        <v>2.11</v>
      </c>
      <c r="E4" s="20">
        <v>775</v>
      </c>
      <c r="F4" s="21">
        <v>8.1</v>
      </c>
      <c r="G4" s="21"/>
      <c r="H4">
        <v>2</v>
      </c>
      <c r="I4">
        <f t="shared" ref="I4:I21" si="2">H4*H4</f>
        <v>4</v>
      </c>
      <c r="J4">
        <f t="shared" ref="J4:J21" si="3">H4*B4</f>
        <v>6.82</v>
      </c>
      <c r="K4">
        <f t="shared" ref="K4:K21" si="4">H4*C4</f>
        <v>5.88</v>
      </c>
      <c r="L4">
        <f t="shared" ref="L4:L21" si="5">H4*D4</f>
        <v>4.22</v>
      </c>
      <c r="M4">
        <f t="shared" ref="M4:M21" si="6">H4*E4</f>
        <v>1550</v>
      </c>
      <c r="N4">
        <f t="shared" ref="N4:N21" si="7">H4*F4</f>
        <v>16.2</v>
      </c>
      <c r="P4">
        <f t="shared" ref="P4:P21" si="8">$B$26+$D$26*H4</f>
        <v>4.1349999999999998</v>
      </c>
      <c r="Q4">
        <f t="shared" ref="Q4:Q21" si="9">$B$27+$D$27*H4</f>
        <v>3.54</v>
      </c>
      <c r="R4">
        <f t="shared" ref="R4:R21" si="10">$B$28+$D$28*H4</f>
        <v>2.2439999999999998</v>
      </c>
      <c r="S4">
        <f t="shared" ref="S4:S21" si="11">$B$29+$D$29*H4</f>
        <v>789.10599999999999</v>
      </c>
      <c r="T4">
        <f t="shared" ref="T4:T21" si="12">$B$30+$D$30*H4</f>
        <v>8.3970000000000002</v>
      </c>
      <c r="V4">
        <f t="shared" si="0"/>
        <v>-0.72499999999999964</v>
      </c>
      <c r="W4">
        <f t="shared" si="1"/>
        <v>-0.60000000000000009</v>
      </c>
      <c r="X4">
        <f t="shared" si="1"/>
        <v>-0.1339999999999999</v>
      </c>
      <c r="Y4">
        <f t="shared" si="1"/>
        <v>-14.105999999999995</v>
      </c>
      <c r="Z4">
        <f t="shared" si="1"/>
        <v>-0.2970000000000006</v>
      </c>
      <c r="AB4">
        <f t="shared" ref="AB4:AB21" si="13">B4-$B$24</f>
        <v>-1.8252631578947369</v>
      </c>
      <c r="AC4">
        <f t="shared" ref="AC4:AC21" si="14">C4-$C$24</f>
        <v>-1.5784210526315792</v>
      </c>
      <c r="AD4">
        <f t="shared" ref="AD4:AD21" si="15">D4-$D$24</f>
        <v>-0.75511650994517954</v>
      </c>
      <c r="AE4">
        <f t="shared" ref="AE4:AE21" si="16">E4-$E$24</f>
        <v>32</v>
      </c>
      <c r="AF4">
        <f t="shared" ref="AF4:AF21" si="17">F4-$F$24</f>
        <v>-0.66842105263158125</v>
      </c>
    </row>
    <row r="5" spans="1:32" x14ac:dyDescent="0.25">
      <c r="A5" s="21">
        <v>2002</v>
      </c>
      <c r="B5" s="26">
        <v>3.84</v>
      </c>
      <c r="C5" s="26">
        <v>3.28</v>
      </c>
      <c r="D5" s="26">
        <v>1.87</v>
      </c>
      <c r="E5" s="22">
        <v>789</v>
      </c>
      <c r="F5" s="21">
        <v>9</v>
      </c>
      <c r="G5" s="21"/>
      <c r="H5">
        <v>3</v>
      </c>
      <c r="I5">
        <f t="shared" si="2"/>
        <v>9</v>
      </c>
      <c r="J5">
        <f t="shared" si="3"/>
        <v>11.52</v>
      </c>
      <c r="K5">
        <f t="shared" si="4"/>
        <v>9.84</v>
      </c>
      <c r="L5">
        <f t="shared" si="5"/>
        <v>5.61</v>
      </c>
      <c r="M5">
        <f t="shared" si="6"/>
        <v>2367</v>
      </c>
      <c r="N5">
        <f t="shared" si="7"/>
        <v>27</v>
      </c>
      <c r="P5">
        <f t="shared" si="8"/>
        <v>4.2720000000000002</v>
      </c>
      <c r="Q5">
        <f t="shared" si="9"/>
        <v>3.6630000000000003</v>
      </c>
      <c r="R5">
        <f t="shared" si="10"/>
        <v>2.3209999999999997</v>
      </c>
      <c r="S5">
        <f t="shared" si="11"/>
        <v>783.34299999999996</v>
      </c>
      <c r="T5">
        <f t="shared" si="12"/>
        <v>8.4429999999999996</v>
      </c>
      <c r="V5">
        <f t="shared" si="0"/>
        <v>-0.43200000000000038</v>
      </c>
      <c r="W5">
        <f t="shared" si="1"/>
        <v>-0.38300000000000045</v>
      </c>
      <c r="X5">
        <f t="shared" si="1"/>
        <v>-0.45099999999999962</v>
      </c>
      <c r="Y5">
        <f t="shared" si="1"/>
        <v>5.6570000000000391</v>
      </c>
      <c r="Z5">
        <f t="shared" si="1"/>
        <v>0.55700000000000038</v>
      </c>
      <c r="AB5">
        <f t="shared" si="13"/>
        <v>-1.3952631578947372</v>
      </c>
      <c r="AC5">
        <f t="shared" si="14"/>
        <v>-1.2384210526315793</v>
      </c>
      <c r="AD5">
        <f t="shared" si="15"/>
        <v>-0.99511650994517931</v>
      </c>
      <c r="AE5">
        <f t="shared" si="16"/>
        <v>46</v>
      </c>
      <c r="AF5">
        <f t="shared" si="17"/>
        <v>0.23157894736841911</v>
      </c>
    </row>
    <row r="6" spans="1:32" x14ac:dyDescent="0.25">
      <c r="A6" s="21">
        <v>2003</v>
      </c>
      <c r="B6" s="27">
        <v>4.3499999999999996</v>
      </c>
      <c r="C6" s="27">
        <v>3.83</v>
      </c>
      <c r="D6" s="27">
        <v>1.64</v>
      </c>
      <c r="E6" s="24">
        <v>581</v>
      </c>
      <c r="F6" s="24">
        <v>8.4</v>
      </c>
      <c r="G6" s="21"/>
      <c r="H6">
        <v>4</v>
      </c>
      <c r="I6">
        <f t="shared" si="2"/>
        <v>16</v>
      </c>
      <c r="J6">
        <f t="shared" si="3"/>
        <v>17.399999999999999</v>
      </c>
      <c r="K6">
        <f t="shared" si="4"/>
        <v>15.32</v>
      </c>
      <c r="L6">
        <f t="shared" si="5"/>
        <v>6.56</v>
      </c>
      <c r="M6">
        <f t="shared" si="6"/>
        <v>2324</v>
      </c>
      <c r="N6">
        <f t="shared" si="7"/>
        <v>33.6</v>
      </c>
      <c r="P6">
        <f t="shared" si="8"/>
        <v>4.4090000000000007</v>
      </c>
      <c r="Q6">
        <f t="shared" si="9"/>
        <v>3.786</v>
      </c>
      <c r="R6">
        <f t="shared" si="10"/>
        <v>2.3979999999999997</v>
      </c>
      <c r="S6">
        <f t="shared" si="11"/>
        <v>777.57999999999993</v>
      </c>
      <c r="T6">
        <f t="shared" si="12"/>
        <v>8.488999999999999</v>
      </c>
      <c r="V6">
        <f t="shared" si="0"/>
        <v>-5.9000000000001052E-2</v>
      </c>
      <c r="W6">
        <f t="shared" si="1"/>
        <v>4.4000000000000039E-2</v>
      </c>
      <c r="X6">
        <f t="shared" si="1"/>
        <v>-0.75799999999999979</v>
      </c>
      <c r="Y6">
        <f t="shared" si="1"/>
        <v>-196.57999999999993</v>
      </c>
      <c r="Z6">
        <f t="shared" si="1"/>
        <v>-8.8999999999998636E-2</v>
      </c>
      <c r="AB6">
        <f t="shared" si="13"/>
        <v>-0.88526315789473742</v>
      </c>
      <c r="AC6">
        <f t="shared" si="14"/>
        <v>-0.68842105263157904</v>
      </c>
      <c r="AD6">
        <f t="shared" si="15"/>
        <v>-1.2251165099451795</v>
      </c>
      <c r="AE6">
        <f t="shared" si="16"/>
        <v>-162</v>
      </c>
      <c r="AF6">
        <f t="shared" si="17"/>
        <v>-0.36842105263158054</v>
      </c>
    </row>
    <row r="7" spans="1:32" x14ac:dyDescent="0.25">
      <c r="A7" s="21">
        <v>2004</v>
      </c>
      <c r="B7" s="27">
        <v>5.93</v>
      </c>
      <c r="C7" s="27">
        <v>4.72</v>
      </c>
      <c r="D7" s="27">
        <v>2.96</v>
      </c>
      <c r="E7" s="24">
        <v>717</v>
      </c>
      <c r="F7" s="24">
        <v>8</v>
      </c>
      <c r="G7" s="21"/>
      <c r="H7">
        <v>5</v>
      </c>
      <c r="I7">
        <f t="shared" si="2"/>
        <v>25</v>
      </c>
      <c r="J7">
        <f t="shared" si="3"/>
        <v>29.65</v>
      </c>
      <c r="K7">
        <f t="shared" si="4"/>
        <v>23.599999999999998</v>
      </c>
      <c r="L7">
        <f t="shared" si="5"/>
        <v>14.8</v>
      </c>
      <c r="M7">
        <f t="shared" si="6"/>
        <v>3585</v>
      </c>
      <c r="N7">
        <f t="shared" si="7"/>
        <v>40</v>
      </c>
      <c r="P7">
        <f t="shared" si="8"/>
        <v>4.5460000000000003</v>
      </c>
      <c r="Q7">
        <f t="shared" si="9"/>
        <v>3.9089999999999998</v>
      </c>
      <c r="R7">
        <f t="shared" si="10"/>
        <v>2.4749999999999996</v>
      </c>
      <c r="S7">
        <f t="shared" si="11"/>
        <v>771.81700000000001</v>
      </c>
      <c r="T7">
        <f t="shared" si="12"/>
        <v>8.5350000000000001</v>
      </c>
      <c r="V7">
        <f t="shared" si="0"/>
        <v>1.3839999999999995</v>
      </c>
      <c r="W7">
        <f t="shared" si="1"/>
        <v>0.81099999999999994</v>
      </c>
      <c r="X7">
        <f t="shared" si="1"/>
        <v>0.48500000000000032</v>
      </c>
      <c r="Y7">
        <f t="shared" si="1"/>
        <v>-54.817000000000007</v>
      </c>
      <c r="Z7">
        <f t="shared" si="1"/>
        <v>-0.53500000000000014</v>
      </c>
      <c r="AB7">
        <f t="shared" si="13"/>
        <v>0.69473684210526265</v>
      </c>
      <c r="AC7">
        <f t="shared" si="14"/>
        <v>0.20157894736842064</v>
      </c>
      <c r="AD7">
        <f t="shared" si="15"/>
        <v>9.4883490054820552E-2</v>
      </c>
      <c r="AE7">
        <f t="shared" si="16"/>
        <v>-26</v>
      </c>
      <c r="AF7">
        <f t="shared" si="17"/>
        <v>-0.76842105263158089</v>
      </c>
    </row>
    <row r="8" spans="1:32" x14ac:dyDescent="0.25">
      <c r="A8" s="21">
        <v>2005</v>
      </c>
      <c r="B8" s="27">
        <v>5.25</v>
      </c>
      <c r="C8" s="27">
        <v>4.51</v>
      </c>
      <c r="D8" s="27">
        <v>3.04</v>
      </c>
      <c r="E8" s="24">
        <v>855</v>
      </c>
      <c r="F8" s="24">
        <v>7.6</v>
      </c>
      <c r="G8" s="21"/>
      <c r="H8">
        <v>6</v>
      </c>
      <c r="I8">
        <f t="shared" si="2"/>
        <v>36</v>
      </c>
      <c r="J8">
        <f t="shared" si="3"/>
        <v>31.5</v>
      </c>
      <c r="K8">
        <f t="shared" si="4"/>
        <v>27.06</v>
      </c>
      <c r="L8">
        <f t="shared" si="5"/>
        <v>18.240000000000002</v>
      </c>
      <c r="M8">
        <f t="shared" si="6"/>
        <v>5130</v>
      </c>
      <c r="N8">
        <f t="shared" si="7"/>
        <v>45.599999999999994</v>
      </c>
      <c r="P8">
        <f t="shared" si="8"/>
        <v>4.6829999999999998</v>
      </c>
      <c r="Q8">
        <f t="shared" si="9"/>
        <v>4.032</v>
      </c>
      <c r="R8">
        <f t="shared" si="10"/>
        <v>2.5519999999999996</v>
      </c>
      <c r="S8">
        <f t="shared" si="11"/>
        <v>766.05399999999997</v>
      </c>
      <c r="T8">
        <f t="shared" si="12"/>
        <v>8.5809999999999995</v>
      </c>
      <c r="V8">
        <f t="shared" si="0"/>
        <v>0.56700000000000017</v>
      </c>
      <c r="W8">
        <f t="shared" si="1"/>
        <v>0.47799999999999976</v>
      </c>
      <c r="X8">
        <f t="shared" si="1"/>
        <v>0.48800000000000043</v>
      </c>
      <c r="Y8">
        <f t="shared" si="1"/>
        <v>88.946000000000026</v>
      </c>
      <c r="Z8">
        <f t="shared" si="1"/>
        <v>-0.98099999999999987</v>
      </c>
      <c r="AB8">
        <f t="shared" si="13"/>
        <v>1.4736842105262937E-2</v>
      </c>
      <c r="AC8">
        <f t="shared" si="14"/>
        <v>-8.4210526315793288E-3</v>
      </c>
      <c r="AD8">
        <f t="shared" si="15"/>
        <v>0.17488349005482062</v>
      </c>
      <c r="AE8">
        <f t="shared" si="16"/>
        <v>112</v>
      </c>
      <c r="AF8">
        <f t="shared" si="17"/>
        <v>-1.1684210526315812</v>
      </c>
    </row>
    <row r="9" spans="1:32" x14ac:dyDescent="0.25">
      <c r="A9" s="21">
        <v>2006</v>
      </c>
      <c r="B9" s="27">
        <v>4.88</v>
      </c>
      <c r="C9" s="27">
        <v>4.03</v>
      </c>
      <c r="D9" s="27">
        <v>3.09</v>
      </c>
      <c r="E9" s="24">
        <v>800</v>
      </c>
      <c r="F9" s="24">
        <v>8.3000000000000007</v>
      </c>
      <c r="G9" s="21"/>
      <c r="H9">
        <v>7</v>
      </c>
      <c r="I9">
        <f t="shared" si="2"/>
        <v>49</v>
      </c>
      <c r="J9">
        <f t="shared" si="3"/>
        <v>34.159999999999997</v>
      </c>
      <c r="K9">
        <f t="shared" si="4"/>
        <v>28.21</v>
      </c>
      <c r="L9">
        <f t="shared" si="5"/>
        <v>21.63</v>
      </c>
      <c r="M9">
        <f t="shared" si="6"/>
        <v>5600</v>
      </c>
      <c r="N9">
        <f t="shared" si="7"/>
        <v>58.100000000000009</v>
      </c>
      <c r="P9">
        <f t="shared" si="8"/>
        <v>4.82</v>
      </c>
      <c r="Q9">
        <f t="shared" si="9"/>
        <v>4.1550000000000002</v>
      </c>
      <c r="R9">
        <f t="shared" si="10"/>
        <v>2.629</v>
      </c>
      <c r="S9">
        <f t="shared" si="11"/>
        <v>760.29099999999994</v>
      </c>
      <c r="T9">
        <f t="shared" si="12"/>
        <v>8.6269999999999989</v>
      </c>
      <c r="V9">
        <f t="shared" si="0"/>
        <v>5.9999999999999609E-2</v>
      </c>
      <c r="W9">
        <f t="shared" si="1"/>
        <v>-0.125</v>
      </c>
      <c r="X9">
        <f t="shared" si="1"/>
        <v>0.46099999999999985</v>
      </c>
      <c r="Y9">
        <f t="shared" si="1"/>
        <v>39.70900000000006</v>
      </c>
      <c r="Z9">
        <f t="shared" si="1"/>
        <v>-0.32699999999999818</v>
      </c>
      <c r="AB9">
        <f t="shared" si="13"/>
        <v>-0.35526315789473717</v>
      </c>
      <c r="AC9">
        <f t="shared" si="14"/>
        <v>-0.48842105263157887</v>
      </c>
      <c r="AD9">
        <f t="shared" si="15"/>
        <v>0.22488349005482045</v>
      </c>
      <c r="AE9">
        <f t="shared" si="16"/>
        <v>57</v>
      </c>
      <c r="AF9">
        <f t="shared" si="17"/>
        <v>-0.46842105263158018</v>
      </c>
    </row>
    <row r="10" spans="1:32" x14ac:dyDescent="0.25">
      <c r="A10" s="21">
        <v>2007</v>
      </c>
      <c r="B10" s="27">
        <v>5.15</v>
      </c>
      <c r="C10" s="27">
        <v>3.99</v>
      </c>
      <c r="D10" s="27">
        <v>2.76</v>
      </c>
      <c r="E10" s="24">
        <v>845</v>
      </c>
      <c r="F10" s="24">
        <v>9.3000000000000007</v>
      </c>
      <c r="G10" s="21"/>
      <c r="H10">
        <v>8</v>
      </c>
      <c r="I10">
        <f t="shared" si="2"/>
        <v>64</v>
      </c>
      <c r="J10">
        <f t="shared" si="3"/>
        <v>41.2</v>
      </c>
      <c r="K10">
        <f t="shared" si="4"/>
        <v>31.92</v>
      </c>
      <c r="L10">
        <f t="shared" si="5"/>
        <v>22.08</v>
      </c>
      <c r="M10">
        <f t="shared" si="6"/>
        <v>6760</v>
      </c>
      <c r="N10">
        <f t="shared" si="7"/>
        <v>74.400000000000006</v>
      </c>
      <c r="P10">
        <f t="shared" si="8"/>
        <v>4.9570000000000007</v>
      </c>
      <c r="Q10">
        <f t="shared" si="9"/>
        <v>4.2780000000000005</v>
      </c>
      <c r="R10">
        <f t="shared" si="10"/>
        <v>2.706</v>
      </c>
      <c r="S10">
        <f t="shared" si="11"/>
        <v>754.52799999999991</v>
      </c>
      <c r="T10">
        <f t="shared" si="12"/>
        <v>8.673</v>
      </c>
      <c r="V10">
        <f t="shared" si="0"/>
        <v>0.19299999999999962</v>
      </c>
      <c r="W10">
        <f t="shared" si="1"/>
        <v>-0.28800000000000026</v>
      </c>
      <c r="X10">
        <f t="shared" si="1"/>
        <v>5.3999999999999826E-2</v>
      </c>
      <c r="Y10">
        <f t="shared" si="1"/>
        <v>90.472000000000094</v>
      </c>
      <c r="Z10">
        <f t="shared" si="1"/>
        <v>0.62700000000000067</v>
      </c>
      <c r="AB10">
        <f t="shared" si="13"/>
        <v>-8.5263157894736707E-2</v>
      </c>
      <c r="AC10">
        <f t="shared" si="14"/>
        <v>-0.5284210526315789</v>
      </c>
      <c r="AD10">
        <f t="shared" si="15"/>
        <v>-0.10511650994517963</v>
      </c>
      <c r="AE10">
        <f t="shared" si="16"/>
        <v>102</v>
      </c>
      <c r="AF10">
        <f t="shared" si="17"/>
        <v>0.53157894736841982</v>
      </c>
    </row>
    <row r="11" spans="1:32" x14ac:dyDescent="0.25">
      <c r="A11" s="21">
        <v>2008</v>
      </c>
      <c r="B11" s="27">
        <v>6.01</v>
      </c>
      <c r="C11" s="27">
        <v>4.84</v>
      </c>
      <c r="D11" s="27">
        <v>3.14</v>
      </c>
      <c r="E11" s="24">
        <v>687</v>
      </c>
      <c r="F11" s="24">
        <v>9.3000000000000007</v>
      </c>
      <c r="G11" s="21"/>
      <c r="H11">
        <v>9</v>
      </c>
      <c r="I11">
        <f t="shared" si="2"/>
        <v>81</v>
      </c>
      <c r="J11">
        <f t="shared" si="3"/>
        <v>54.089999999999996</v>
      </c>
      <c r="K11">
        <f t="shared" si="4"/>
        <v>43.56</v>
      </c>
      <c r="L11">
        <f t="shared" si="5"/>
        <v>28.26</v>
      </c>
      <c r="M11">
        <f t="shared" si="6"/>
        <v>6183</v>
      </c>
      <c r="N11">
        <f t="shared" si="7"/>
        <v>83.7</v>
      </c>
      <c r="P11">
        <f t="shared" si="8"/>
        <v>5.0940000000000003</v>
      </c>
      <c r="Q11">
        <f t="shared" si="9"/>
        <v>4.4009999999999998</v>
      </c>
      <c r="R11">
        <f t="shared" si="10"/>
        <v>2.7829999999999999</v>
      </c>
      <c r="S11">
        <f t="shared" si="11"/>
        <v>748.76499999999999</v>
      </c>
      <c r="T11">
        <f t="shared" si="12"/>
        <v>8.7189999999999994</v>
      </c>
      <c r="V11">
        <f t="shared" si="0"/>
        <v>0.91599999999999948</v>
      </c>
      <c r="W11">
        <f t="shared" si="1"/>
        <v>0.43900000000000006</v>
      </c>
      <c r="X11">
        <f t="shared" si="1"/>
        <v>0.35700000000000021</v>
      </c>
      <c r="Y11">
        <f t="shared" si="1"/>
        <v>-61.764999999999986</v>
      </c>
      <c r="Z11">
        <f t="shared" si="1"/>
        <v>0.58100000000000129</v>
      </c>
      <c r="AB11">
        <f t="shared" si="13"/>
        <v>0.77473684210526272</v>
      </c>
      <c r="AC11">
        <f t="shared" si="14"/>
        <v>0.32157894736842074</v>
      </c>
      <c r="AD11">
        <f t="shared" si="15"/>
        <v>0.27488349005482071</v>
      </c>
      <c r="AE11">
        <f t="shared" si="16"/>
        <v>-56</v>
      </c>
      <c r="AF11">
        <f t="shared" si="17"/>
        <v>0.53157894736841982</v>
      </c>
    </row>
    <row r="12" spans="1:32" x14ac:dyDescent="0.25">
      <c r="A12" s="21">
        <v>2009</v>
      </c>
      <c r="B12" s="27">
        <v>5.12</v>
      </c>
      <c r="C12" s="27">
        <v>4.8099999999999996</v>
      </c>
      <c r="D12" s="27">
        <v>3.28</v>
      </c>
      <c r="E12" s="24">
        <v>806</v>
      </c>
      <c r="F12" s="24">
        <v>8.6999999999999993</v>
      </c>
      <c r="G12" s="21"/>
      <c r="H12">
        <v>10</v>
      </c>
      <c r="I12">
        <f t="shared" si="2"/>
        <v>100</v>
      </c>
      <c r="J12">
        <f t="shared" si="3"/>
        <v>51.2</v>
      </c>
      <c r="K12">
        <f t="shared" si="4"/>
        <v>48.099999999999994</v>
      </c>
      <c r="L12">
        <f t="shared" si="5"/>
        <v>32.799999999999997</v>
      </c>
      <c r="M12">
        <f t="shared" si="6"/>
        <v>8060</v>
      </c>
      <c r="N12">
        <f t="shared" si="7"/>
        <v>87</v>
      </c>
      <c r="P12">
        <f t="shared" si="8"/>
        <v>5.2309999999999999</v>
      </c>
      <c r="Q12">
        <f t="shared" si="9"/>
        <v>4.524</v>
      </c>
      <c r="R12">
        <f t="shared" si="10"/>
        <v>2.86</v>
      </c>
      <c r="S12">
        <f t="shared" si="11"/>
        <v>743.00199999999995</v>
      </c>
      <c r="T12">
        <f t="shared" si="12"/>
        <v>8.7650000000000006</v>
      </c>
      <c r="V12">
        <f t="shared" si="0"/>
        <v>-0.11099999999999977</v>
      </c>
      <c r="W12">
        <f t="shared" si="1"/>
        <v>0.28599999999999959</v>
      </c>
      <c r="X12">
        <f t="shared" si="1"/>
        <v>0.41999999999999993</v>
      </c>
      <c r="Y12">
        <f t="shared" si="1"/>
        <v>62.998000000000047</v>
      </c>
      <c r="Z12">
        <f t="shared" si="1"/>
        <v>-6.5000000000001279E-2</v>
      </c>
      <c r="AB12">
        <f t="shared" si="13"/>
        <v>-0.11526315789473696</v>
      </c>
      <c r="AC12">
        <f t="shared" si="14"/>
        <v>0.29157894736842049</v>
      </c>
      <c r="AD12">
        <f t="shared" si="15"/>
        <v>0.41488349005482039</v>
      </c>
      <c r="AE12">
        <f t="shared" si="16"/>
        <v>63</v>
      </c>
      <c r="AF12">
        <f t="shared" si="17"/>
        <v>-6.8421052631581603E-2</v>
      </c>
    </row>
    <row r="13" spans="1:32" x14ac:dyDescent="0.25">
      <c r="A13" s="21">
        <v>2010</v>
      </c>
      <c r="B13" s="27">
        <v>5.35</v>
      </c>
      <c r="C13" s="27">
        <v>4.49</v>
      </c>
      <c r="D13" s="27">
        <v>2.74</v>
      </c>
      <c r="E13" s="24">
        <v>995</v>
      </c>
      <c r="F13" s="24">
        <v>7.7</v>
      </c>
      <c r="G13" s="21"/>
      <c r="H13">
        <v>11</v>
      </c>
      <c r="I13">
        <f t="shared" si="2"/>
        <v>121</v>
      </c>
      <c r="J13">
        <f t="shared" si="3"/>
        <v>58.849999999999994</v>
      </c>
      <c r="K13">
        <f t="shared" si="4"/>
        <v>49.39</v>
      </c>
      <c r="L13">
        <f t="shared" si="5"/>
        <v>30.14</v>
      </c>
      <c r="M13">
        <f t="shared" si="6"/>
        <v>10945</v>
      </c>
      <c r="N13">
        <f t="shared" si="7"/>
        <v>84.7</v>
      </c>
      <c r="P13">
        <f t="shared" si="8"/>
        <v>5.3680000000000003</v>
      </c>
      <c r="Q13">
        <f t="shared" si="9"/>
        <v>4.6470000000000002</v>
      </c>
      <c r="R13">
        <f t="shared" si="10"/>
        <v>2.9369999999999998</v>
      </c>
      <c r="S13">
        <f t="shared" si="11"/>
        <v>737.23899999999992</v>
      </c>
      <c r="T13">
        <f t="shared" si="12"/>
        <v>8.8109999999999999</v>
      </c>
      <c r="V13">
        <f t="shared" si="0"/>
        <v>-1.8000000000000682E-2</v>
      </c>
      <c r="W13">
        <f t="shared" si="1"/>
        <v>-0.15700000000000003</v>
      </c>
      <c r="X13">
        <f t="shared" si="1"/>
        <v>-0.19699999999999962</v>
      </c>
      <c r="Y13">
        <f t="shared" si="1"/>
        <v>257.76100000000008</v>
      </c>
      <c r="Z13">
        <f t="shared" si="1"/>
        <v>-1.1109999999999998</v>
      </c>
      <c r="AB13">
        <f t="shared" si="13"/>
        <v>0.11473684210526258</v>
      </c>
      <c r="AC13">
        <f t="shared" si="14"/>
        <v>-2.8421052631578902E-2</v>
      </c>
      <c r="AD13">
        <f t="shared" si="15"/>
        <v>-0.1251165099451792</v>
      </c>
      <c r="AE13">
        <f t="shared" si="16"/>
        <v>252</v>
      </c>
      <c r="AF13">
        <f t="shared" si="17"/>
        <v>-1.0684210526315807</v>
      </c>
    </row>
    <row r="14" spans="1:32" x14ac:dyDescent="0.25">
      <c r="A14" s="21">
        <v>2011</v>
      </c>
      <c r="B14" s="27">
        <v>5.76</v>
      </c>
      <c r="C14" s="27">
        <v>5.22</v>
      </c>
      <c r="D14" s="27">
        <v>2.87</v>
      </c>
      <c r="E14" s="24">
        <v>630</v>
      </c>
      <c r="F14" s="24">
        <v>8.6</v>
      </c>
      <c r="G14" s="21"/>
      <c r="H14">
        <v>12</v>
      </c>
      <c r="I14">
        <f t="shared" si="2"/>
        <v>144</v>
      </c>
      <c r="J14">
        <f t="shared" si="3"/>
        <v>69.12</v>
      </c>
      <c r="K14">
        <f t="shared" si="4"/>
        <v>62.64</v>
      </c>
      <c r="L14">
        <f t="shared" si="5"/>
        <v>34.44</v>
      </c>
      <c r="M14">
        <f t="shared" si="6"/>
        <v>7560</v>
      </c>
      <c r="N14">
        <f t="shared" si="7"/>
        <v>103.19999999999999</v>
      </c>
      <c r="P14">
        <f t="shared" si="8"/>
        <v>5.5050000000000008</v>
      </c>
      <c r="Q14">
        <f t="shared" si="9"/>
        <v>4.7699999999999996</v>
      </c>
      <c r="R14">
        <f t="shared" si="10"/>
        <v>3.0139999999999998</v>
      </c>
      <c r="S14">
        <f t="shared" si="11"/>
        <v>731.47599999999989</v>
      </c>
      <c r="T14">
        <f t="shared" si="12"/>
        <v>8.8569999999999993</v>
      </c>
      <c r="V14">
        <f t="shared" si="0"/>
        <v>0.25499999999999901</v>
      </c>
      <c r="W14">
        <f t="shared" si="1"/>
        <v>0.45000000000000018</v>
      </c>
      <c r="X14">
        <f t="shared" si="1"/>
        <v>-0.14399999999999968</v>
      </c>
      <c r="Y14">
        <f t="shared" si="1"/>
        <v>-101.47599999999989</v>
      </c>
      <c r="Z14">
        <f t="shared" si="1"/>
        <v>-0.25699999999999967</v>
      </c>
      <c r="AB14">
        <f t="shared" si="13"/>
        <v>0.52473684210526272</v>
      </c>
      <c r="AC14">
        <f t="shared" si="14"/>
        <v>0.70157894736842064</v>
      </c>
      <c r="AD14">
        <f t="shared" si="15"/>
        <v>4.8834900548206939E-3</v>
      </c>
      <c r="AE14">
        <f t="shared" si="16"/>
        <v>-113</v>
      </c>
      <c r="AF14">
        <f t="shared" si="17"/>
        <v>-0.16842105263158125</v>
      </c>
    </row>
    <row r="15" spans="1:32" x14ac:dyDescent="0.25">
      <c r="A15" s="21">
        <v>2012</v>
      </c>
      <c r="B15" s="27">
        <v>4.43</v>
      </c>
      <c r="C15" s="27">
        <v>4.13</v>
      </c>
      <c r="D15" s="27">
        <v>2.5299999999999998</v>
      </c>
      <c r="E15" s="24">
        <v>723</v>
      </c>
      <c r="F15" s="24">
        <v>8.6999999999999993</v>
      </c>
      <c r="G15" s="21"/>
      <c r="H15">
        <v>13</v>
      </c>
      <c r="I15">
        <f t="shared" si="2"/>
        <v>169</v>
      </c>
      <c r="J15">
        <f t="shared" si="3"/>
        <v>57.589999999999996</v>
      </c>
      <c r="K15">
        <f t="shared" si="4"/>
        <v>53.69</v>
      </c>
      <c r="L15">
        <f t="shared" si="5"/>
        <v>32.89</v>
      </c>
      <c r="M15">
        <f t="shared" si="6"/>
        <v>9399</v>
      </c>
      <c r="N15">
        <f t="shared" si="7"/>
        <v>113.1</v>
      </c>
      <c r="P15">
        <f t="shared" si="8"/>
        <v>5.6420000000000003</v>
      </c>
      <c r="Q15">
        <f t="shared" si="9"/>
        <v>4.8929999999999998</v>
      </c>
      <c r="R15">
        <f t="shared" si="10"/>
        <v>3.0909999999999997</v>
      </c>
      <c r="S15">
        <f t="shared" si="11"/>
        <v>725.71299999999997</v>
      </c>
      <c r="T15">
        <f t="shared" si="12"/>
        <v>8.9030000000000005</v>
      </c>
      <c r="V15">
        <f t="shared" si="0"/>
        <v>-1.2120000000000006</v>
      </c>
      <c r="W15">
        <f t="shared" si="1"/>
        <v>-0.7629999999999999</v>
      </c>
      <c r="X15">
        <f t="shared" si="1"/>
        <v>-0.56099999999999994</v>
      </c>
      <c r="Y15">
        <f t="shared" si="1"/>
        <v>-2.7129999999999654</v>
      </c>
      <c r="Z15">
        <f t="shared" si="1"/>
        <v>-0.20300000000000118</v>
      </c>
      <c r="AB15">
        <f t="shared" si="13"/>
        <v>-0.80526315789473735</v>
      </c>
      <c r="AC15">
        <f t="shared" si="14"/>
        <v>-0.38842105263157922</v>
      </c>
      <c r="AD15">
        <f t="shared" si="15"/>
        <v>-0.33511650994517961</v>
      </c>
      <c r="AE15">
        <f t="shared" si="16"/>
        <v>-20</v>
      </c>
      <c r="AF15">
        <f t="shared" si="17"/>
        <v>-6.8421052631581603E-2</v>
      </c>
    </row>
    <row r="16" spans="1:32" x14ac:dyDescent="0.25">
      <c r="A16" s="21">
        <v>2013</v>
      </c>
      <c r="B16" s="27">
        <v>5.4</v>
      </c>
      <c r="C16" s="27">
        <v>4.82</v>
      </c>
      <c r="D16" s="27">
        <v>3.22</v>
      </c>
      <c r="E16" s="24">
        <v>769</v>
      </c>
      <c r="F16" s="24">
        <v>8.4</v>
      </c>
      <c r="G16" s="21"/>
      <c r="H16">
        <v>14</v>
      </c>
      <c r="I16">
        <f t="shared" si="2"/>
        <v>196</v>
      </c>
      <c r="J16">
        <f t="shared" si="3"/>
        <v>75.600000000000009</v>
      </c>
      <c r="K16">
        <f t="shared" si="4"/>
        <v>67.48</v>
      </c>
      <c r="L16">
        <f t="shared" si="5"/>
        <v>45.080000000000005</v>
      </c>
      <c r="M16">
        <f t="shared" si="6"/>
        <v>10766</v>
      </c>
      <c r="N16">
        <f t="shared" si="7"/>
        <v>117.60000000000001</v>
      </c>
      <c r="P16">
        <f t="shared" si="8"/>
        <v>5.7789999999999999</v>
      </c>
      <c r="Q16">
        <f t="shared" si="9"/>
        <v>5.016</v>
      </c>
      <c r="R16">
        <f t="shared" si="10"/>
        <v>3.1680000000000001</v>
      </c>
      <c r="S16">
        <f t="shared" si="11"/>
        <v>719.94999999999993</v>
      </c>
      <c r="T16">
        <f t="shared" si="12"/>
        <v>8.9489999999999998</v>
      </c>
      <c r="V16">
        <f t="shared" si="0"/>
        <v>-0.37899999999999956</v>
      </c>
      <c r="W16">
        <f t="shared" si="1"/>
        <v>-0.19599999999999973</v>
      </c>
      <c r="X16">
        <f t="shared" si="1"/>
        <v>5.2000000000000046E-2</v>
      </c>
      <c r="Y16">
        <f t="shared" si="1"/>
        <v>49.050000000000068</v>
      </c>
      <c r="Z16">
        <f t="shared" si="1"/>
        <v>-0.54899999999999949</v>
      </c>
      <c r="AB16">
        <f t="shared" si="13"/>
        <v>0.16473684210526329</v>
      </c>
      <c r="AC16">
        <f t="shared" si="14"/>
        <v>0.30157894736842117</v>
      </c>
      <c r="AD16">
        <f t="shared" si="15"/>
        <v>0.35488349005482078</v>
      </c>
      <c r="AE16">
        <f t="shared" si="16"/>
        <v>26</v>
      </c>
      <c r="AF16">
        <f t="shared" si="17"/>
        <v>-0.36842105263158054</v>
      </c>
    </row>
    <row r="17" spans="1:32" x14ac:dyDescent="0.25">
      <c r="A17" s="21">
        <v>2014</v>
      </c>
      <c r="B17" s="28">
        <v>6.66</v>
      </c>
      <c r="C17" s="28">
        <v>5.67</v>
      </c>
      <c r="D17" s="28">
        <v>3.81</v>
      </c>
      <c r="E17" s="24">
        <v>758</v>
      </c>
      <c r="F17" s="24">
        <v>9.8000000000000007</v>
      </c>
      <c r="G17" s="21"/>
      <c r="H17">
        <v>15</v>
      </c>
      <c r="I17">
        <f t="shared" si="2"/>
        <v>225</v>
      </c>
      <c r="J17">
        <f t="shared" si="3"/>
        <v>99.9</v>
      </c>
      <c r="K17">
        <f t="shared" si="4"/>
        <v>85.05</v>
      </c>
      <c r="L17">
        <f t="shared" si="5"/>
        <v>57.15</v>
      </c>
      <c r="M17">
        <f t="shared" si="6"/>
        <v>11370</v>
      </c>
      <c r="N17">
        <f t="shared" si="7"/>
        <v>147</v>
      </c>
      <c r="P17">
        <f t="shared" si="8"/>
        <v>5.9160000000000004</v>
      </c>
      <c r="Q17">
        <f t="shared" si="9"/>
        <v>5.1390000000000002</v>
      </c>
      <c r="R17">
        <f t="shared" si="10"/>
        <v>3.2450000000000001</v>
      </c>
      <c r="S17">
        <f t="shared" si="11"/>
        <v>714.1869999999999</v>
      </c>
      <c r="T17">
        <f t="shared" si="12"/>
        <v>8.9949999999999992</v>
      </c>
      <c r="V17">
        <f t="shared" si="0"/>
        <v>0.74399999999999977</v>
      </c>
      <c r="W17">
        <f t="shared" si="1"/>
        <v>0.53099999999999969</v>
      </c>
      <c r="X17">
        <f t="shared" si="1"/>
        <v>0.56499999999999995</v>
      </c>
      <c r="Y17">
        <f t="shared" si="1"/>
        <v>43.813000000000102</v>
      </c>
      <c r="Z17">
        <f t="shared" si="1"/>
        <v>0.80500000000000149</v>
      </c>
      <c r="AB17">
        <f t="shared" si="13"/>
        <v>1.4247368421052631</v>
      </c>
      <c r="AC17">
        <f t="shared" si="14"/>
        <v>1.1515789473684208</v>
      </c>
      <c r="AD17">
        <f t="shared" si="15"/>
        <v>0.94488349005482064</v>
      </c>
      <c r="AE17">
        <f t="shared" si="16"/>
        <v>15</v>
      </c>
      <c r="AF17">
        <f t="shared" si="17"/>
        <v>1.0315789473684198</v>
      </c>
    </row>
    <row r="18" spans="1:32" x14ac:dyDescent="0.25">
      <c r="A18" s="21">
        <v>2015</v>
      </c>
      <c r="B18" s="28">
        <v>6.8</v>
      </c>
      <c r="C18" s="28">
        <v>5.78</v>
      </c>
      <c r="D18" s="28">
        <v>3.52</v>
      </c>
      <c r="E18" s="24">
        <v>580</v>
      </c>
      <c r="F18" s="24">
        <v>9.5</v>
      </c>
      <c r="G18" s="21"/>
      <c r="H18">
        <v>16</v>
      </c>
      <c r="I18">
        <f t="shared" si="2"/>
        <v>256</v>
      </c>
      <c r="J18">
        <f t="shared" si="3"/>
        <v>108.8</v>
      </c>
      <c r="K18">
        <f t="shared" si="4"/>
        <v>92.48</v>
      </c>
      <c r="L18">
        <f t="shared" si="5"/>
        <v>56.32</v>
      </c>
      <c r="M18">
        <f t="shared" si="6"/>
        <v>9280</v>
      </c>
      <c r="N18">
        <f t="shared" si="7"/>
        <v>152</v>
      </c>
      <c r="P18">
        <f t="shared" si="8"/>
        <v>6.0530000000000008</v>
      </c>
      <c r="Q18">
        <f t="shared" si="9"/>
        <v>5.2620000000000005</v>
      </c>
      <c r="R18">
        <f t="shared" si="10"/>
        <v>3.3220000000000001</v>
      </c>
      <c r="S18">
        <f t="shared" si="11"/>
        <v>708.42399999999998</v>
      </c>
      <c r="T18">
        <f t="shared" si="12"/>
        <v>9.0410000000000004</v>
      </c>
      <c r="V18">
        <f t="shared" si="0"/>
        <v>0.746999999999999</v>
      </c>
      <c r="W18">
        <f t="shared" si="1"/>
        <v>0.51799999999999979</v>
      </c>
      <c r="X18">
        <f t="shared" si="1"/>
        <v>0.19799999999999995</v>
      </c>
      <c r="Y18">
        <f t="shared" si="1"/>
        <v>-128.42399999999998</v>
      </c>
      <c r="Z18">
        <f t="shared" si="1"/>
        <v>0.45899999999999963</v>
      </c>
      <c r="AB18">
        <f t="shared" si="13"/>
        <v>1.5647368421052628</v>
      </c>
      <c r="AC18">
        <f t="shared" si="14"/>
        <v>1.2615789473684211</v>
      </c>
      <c r="AD18">
        <f t="shared" si="15"/>
        <v>0.65488349005482061</v>
      </c>
      <c r="AE18">
        <f t="shared" si="16"/>
        <v>-163</v>
      </c>
      <c r="AF18">
        <f t="shared" si="17"/>
        <v>0.73157894736841911</v>
      </c>
    </row>
    <row r="19" spans="1:32" x14ac:dyDescent="0.25">
      <c r="A19" s="21">
        <v>2016</v>
      </c>
      <c r="B19" s="28">
        <v>6.89</v>
      </c>
      <c r="C19" s="28">
        <v>5.51</v>
      </c>
      <c r="D19" s="28">
        <v>3.5872136889584034</v>
      </c>
      <c r="E19" s="24">
        <v>738</v>
      </c>
      <c r="F19" s="24">
        <v>8.9</v>
      </c>
      <c r="G19" s="21"/>
      <c r="H19">
        <v>17</v>
      </c>
      <c r="I19">
        <f t="shared" si="2"/>
        <v>289</v>
      </c>
      <c r="J19">
        <f t="shared" si="3"/>
        <v>117.13</v>
      </c>
      <c r="K19">
        <f t="shared" si="4"/>
        <v>93.67</v>
      </c>
      <c r="L19">
        <f t="shared" si="5"/>
        <v>60.982632712292855</v>
      </c>
      <c r="M19">
        <f t="shared" si="6"/>
        <v>12546</v>
      </c>
      <c r="N19">
        <f t="shared" si="7"/>
        <v>151.30000000000001</v>
      </c>
      <c r="P19">
        <f t="shared" si="8"/>
        <v>6.19</v>
      </c>
      <c r="Q19">
        <f t="shared" si="9"/>
        <v>5.3849999999999998</v>
      </c>
      <c r="R19">
        <f t="shared" si="10"/>
        <v>3.399</v>
      </c>
      <c r="S19">
        <f t="shared" si="11"/>
        <v>702.66099999999994</v>
      </c>
      <c r="T19">
        <f t="shared" si="12"/>
        <v>9.0869999999999997</v>
      </c>
      <c r="V19">
        <f t="shared" si="0"/>
        <v>0.69999999999999929</v>
      </c>
      <c r="W19">
        <f t="shared" ref="W19:Z21" si="18">C19-Q19</f>
        <v>0.125</v>
      </c>
      <c r="X19">
        <f t="shared" si="18"/>
        <v>0.1882136889584034</v>
      </c>
      <c r="Y19">
        <f t="shared" si="18"/>
        <v>35.339000000000055</v>
      </c>
      <c r="Z19">
        <f t="shared" si="18"/>
        <v>-0.18699999999999939</v>
      </c>
      <c r="AB19">
        <f t="shared" si="13"/>
        <v>1.6547368421052626</v>
      </c>
      <c r="AC19">
        <f t="shared" si="14"/>
        <v>0.99157894736842067</v>
      </c>
      <c r="AD19">
        <f t="shared" si="15"/>
        <v>0.72209717901322401</v>
      </c>
      <c r="AE19">
        <f t="shared" si="16"/>
        <v>-5</v>
      </c>
      <c r="AF19">
        <f t="shared" si="17"/>
        <v>0.13157894736841946</v>
      </c>
    </row>
    <row r="20" spans="1:32" x14ac:dyDescent="0.25">
      <c r="A20" s="21">
        <v>2017</v>
      </c>
      <c r="B20" s="28">
        <v>5.87</v>
      </c>
      <c r="C20" s="28">
        <v>5.19</v>
      </c>
      <c r="D20" s="28">
        <v>2.91</v>
      </c>
      <c r="E20" s="24">
        <v>721</v>
      </c>
      <c r="F20" s="24">
        <v>8.8000000000000007</v>
      </c>
      <c r="G20" s="21"/>
      <c r="H20">
        <v>18</v>
      </c>
      <c r="I20">
        <f t="shared" si="2"/>
        <v>324</v>
      </c>
      <c r="J20">
        <f t="shared" si="3"/>
        <v>105.66</v>
      </c>
      <c r="K20">
        <f t="shared" si="4"/>
        <v>93.42</v>
      </c>
      <c r="L20">
        <f t="shared" si="5"/>
        <v>52.38</v>
      </c>
      <c r="M20">
        <f t="shared" si="6"/>
        <v>12978</v>
      </c>
      <c r="N20">
        <f t="shared" si="7"/>
        <v>158.4</v>
      </c>
      <c r="P20">
        <f t="shared" si="8"/>
        <v>6.327</v>
      </c>
      <c r="Q20">
        <f t="shared" si="9"/>
        <v>5.508</v>
      </c>
      <c r="R20">
        <f t="shared" si="10"/>
        <v>3.476</v>
      </c>
      <c r="S20">
        <f t="shared" si="11"/>
        <v>696.89799999999991</v>
      </c>
      <c r="T20">
        <f t="shared" si="12"/>
        <v>9.1329999999999991</v>
      </c>
      <c r="V20">
        <f t="shared" si="0"/>
        <v>-0.45699999999999985</v>
      </c>
      <c r="W20">
        <f t="shared" si="18"/>
        <v>-0.31799999999999962</v>
      </c>
      <c r="X20">
        <f t="shared" si="18"/>
        <v>-0.56599999999999984</v>
      </c>
      <c r="Y20">
        <f t="shared" si="18"/>
        <v>24.102000000000089</v>
      </c>
      <c r="Z20">
        <f t="shared" si="18"/>
        <v>-0.33299999999999841</v>
      </c>
      <c r="AB20">
        <f t="shared" si="13"/>
        <v>0.63473684210526304</v>
      </c>
      <c r="AC20">
        <f t="shared" si="14"/>
        <v>0.67157894736842128</v>
      </c>
      <c r="AD20">
        <f t="shared" si="15"/>
        <v>4.4883490054820729E-2</v>
      </c>
      <c r="AE20">
        <f t="shared" si="16"/>
        <v>-22</v>
      </c>
      <c r="AF20">
        <f t="shared" si="17"/>
        <v>3.1578947368419819E-2</v>
      </c>
    </row>
    <row r="21" spans="1:32" x14ac:dyDescent="0.25">
      <c r="A21" s="21">
        <v>2018</v>
      </c>
      <c r="B21" s="28">
        <v>5.25</v>
      </c>
      <c r="C21" s="28">
        <v>4.9400000000000004</v>
      </c>
      <c r="D21" s="28">
        <v>3.31</v>
      </c>
      <c r="E21" s="24">
        <v>563</v>
      </c>
      <c r="F21" s="24">
        <v>10</v>
      </c>
      <c r="G21" s="21"/>
      <c r="H21">
        <v>19</v>
      </c>
      <c r="I21">
        <f t="shared" si="2"/>
        <v>361</v>
      </c>
      <c r="J21">
        <f t="shared" si="3"/>
        <v>99.75</v>
      </c>
      <c r="K21">
        <f t="shared" si="4"/>
        <v>93.860000000000014</v>
      </c>
      <c r="L21">
        <f t="shared" si="5"/>
        <v>62.89</v>
      </c>
      <c r="M21">
        <f t="shared" si="6"/>
        <v>10697</v>
      </c>
      <c r="N21">
        <f t="shared" si="7"/>
        <v>190</v>
      </c>
      <c r="P21">
        <f t="shared" si="8"/>
        <v>6.4640000000000004</v>
      </c>
      <c r="Q21">
        <f t="shared" si="9"/>
        <v>5.6310000000000002</v>
      </c>
      <c r="R21">
        <f t="shared" si="10"/>
        <v>3.5529999999999999</v>
      </c>
      <c r="S21">
        <f t="shared" si="11"/>
        <v>691.13499999999999</v>
      </c>
      <c r="T21">
        <f t="shared" si="12"/>
        <v>9.1790000000000003</v>
      </c>
      <c r="V21">
        <f t="shared" si="0"/>
        <v>-1.2140000000000004</v>
      </c>
      <c r="W21">
        <f t="shared" si="18"/>
        <v>-0.69099999999999984</v>
      </c>
      <c r="X21">
        <f t="shared" si="18"/>
        <v>-0.24299999999999988</v>
      </c>
      <c r="Y21">
        <f t="shared" si="18"/>
        <v>-128.13499999999999</v>
      </c>
      <c r="Z21">
        <f t="shared" si="18"/>
        <v>0.82099999999999973</v>
      </c>
      <c r="AB21">
        <f t="shared" si="13"/>
        <v>1.4736842105262937E-2</v>
      </c>
      <c r="AC21">
        <f t="shared" si="14"/>
        <v>0.42157894736842128</v>
      </c>
      <c r="AD21">
        <f t="shared" si="15"/>
        <v>0.44488349005482064</v>
      </c>
      <c r="AE21">
        <f t="shared" si="16"/>
        <v>-180</v>
      </c>
      <c r="AF21">
        <f t="shared" si="17"/>
        <v>1.2315789473684191</v>
      </c>
    </row>
    <row r="22" spans="1:32" x14ac:dyDescent="0.25">
      <c r="A22" s="21"/>
      <c r="B22" s="21"/>
      <c r="C22" s="21"/>
      <c r="D22" s="21"/>
      <c r="E22" s="21"/>
      <c r="F22" s="21"/>
      <c r="G22" s="21"/>
    </row>
    <row r="23" spans="1:32" x14ac:dyDescent="0.25">
      <c r="A23" t="s">
        <v>33</v>
      </c>
      <c r="B23">
        <f>SUM(B3:B21)</f>
        <v>99.47</v>
      </c>
      <c r="C23">
        <f t="shared" ref="C23:T23" si="19">SUM(C3:C21)</f>
        <v>85.850000000000009</v>
      </c>
      <c r="D23">
        <f t="shared" si="19"/>
        <v>54.437213688958408</v>
      </c>
      <c r="E23">
        <f t="shared" si="19"/>
        <v>14117</v>
      </c>
      <c r="F23">
        <f t="shared" si="19"/>
        <v>166.60000000000002</v>
      </c>
      <c r="H23">
        <f t="shared" si="19"/>
        <v>190</v>
      </c>
      <c r="I23">
        <f t="shared" si="19"/>
        <v>2470</v>
      </c>
      <c r="J23">
        <f t="shared" si="19"/>
        <v>1073.06</v>
      </c>
      <c r="K23">
        <f t="shared" si="19"/>
        <v>928.31999999999994</v>
      </c>
      <c r="L23">
        <f t="shared" si="19"/>
        <v>588.52263271229276</v>
      </c>
      <c r="M23">
        <f t="shared" si="19"/>
        <v>137885</v>
      </c>
      <c r="N23">
        <f t="shared" si="19"/>
        <v>1692.4</v>
      </c>
      <c r="P23">
        <f t="shared" si="19"/>
        <v>99.388999999999996</v>
      </c>
      <c r="Q23">
        <f t="shared" si="19"/>
        <v>85.956000000000003</v>
      </c>
      <c r="R23">
        <f t="shared" si="19"/>
        <v>54.339999999999996</v>
      </c>
      <c r="S23">
        <f t="shared" si="19"/>
        <v>14117.038</v>
      </c>
      <c r="T23">
        <f t="shared" si="19"/>
        <v>166.535</v>
      </c>
      <c r="U23" t="s">
        <v>34</v>
      </c>
      <c r="V23">
        <f>SUM(V3:V21)</f>
        <v>8.09999999999933E-2</v>
      </c>
      <c r="W23">
        <f>SUM(W3:W21)</f>
        <v>-0.10600000000000076</v>
      </c>
      <c r="X23">
        <f>SUM(X3:X21)</f>
        <v>9.7213688958405653E-2</v>
      </c>
      <c r="Y23">
        <f>SUM(Y3:Y21)</f>
        <v>-3.7999999998987732E-2</v>
      </c>
      <c r="Z23">
        <f>SUM(Z3:Z21)</f>
        <v>6.5000000000007496E-2</v>
      </c>
    </row>
    <row r="24" spans="1:32" x14ac:dyDescent="0.25">
      <c r="A24" t="s">
        <v>35</v>
      </c>
      <c r="B24">
        <f>AVERAGE(B3:B21)</f>
        <v>5.2352631578947371</v>
      </c>
      <c r="C24">
        <f t="shared" ref="C24:T24" si="20">AVERAGE(C3:C21)</f>
        <v>4.5184210526315791</v>
      </c>
      <c r="D24">
        <f t="shared" si="20"/>
        <v>2.8651165099451794</v>
      </c>
      <c r="E24">
        <f t="shared" si="20"/>
        <v>743</v>
      </c>
      <c r="F24">
        <f t="shared" si="20"/>
        <v>8.7684210526315809</v>
      </c>
      <c r="H24">
        <f t="shared" si="20"/>
        <v>10</v>
      </c>
      <c r="I24">
        <f t="shared" si="20"/>
        <v>130</v>
      </c>
      <c r="J24">
        <f t="shared" si="20"/>
        <v>56.476842105263152</v>
      </c>
      <c r="K24">
        <f t="shared" si="20"/>
        <v>48.858947368421049</v>
      </c>
      <c r="L24">
        <f t="shared" si="20"/>
        <v>30.974875405910144</v>
      </c>
      <c r="M24">
        <f t="shared" si="20"/>
        <v>7257.105263157895</v>
      </c>
      <c r="N24">
        <f t="shared" si="20"/>
        <v>89.073684210526324</v>
      </c>
      <c r="P24">
        <f t="shared" si="20"/>
        <v>5.2309999999999999</v>
      </c>
      <c r="Q24">
        <f t="shared" si="20"/>
        <v>4.524</v>
      </c>
      <c r="R24">
        <f t="shared" si="20"/>
        <v>2.86</v>
      </c>
      <c r="S24">
        <f t="shared" si="20"/>
        <v>743.00200000000007</v>
      </c>
      <c r="T24">
        <f t="shared" si="20"/>
        <v>8.7650000000000006</v>
      </c>
      <c r="U24" t="s">
        <v>36</v>
      </c>
      <c r="V24" cm="1">
        <f t="array" ref="V24">SUM(V3:V21*V3:V21)</f>
        <v>9.5779089999999947</v>
      </c>
      <c r="W24" cm="1">
        <f t="array" ref="W24">SUM(W3:W21*W3:W21)</f>
        <v>3.8314539999999986</v>
      </c>
      <c r="X24" cm="1">
        <f t="array" ref="X24">SUM(X3:X21*X3:X21)</f>
        <v>2.9524933927113293</v>
      </c>
      <c r="Y24" cm="1">
        <f t="array" ref="Y24">SUM(Y3:Y21*Y3:Y21)</f>
        <v>183246.02640600005</v>
      </c>
      <c r="Z24" cm="1">
        <f t="array" ref="Z24">SUM(Z3:Z21*Z3:Z21)</f>
        <v>7.1385950000000031</v>
      </c>
      <c r="AA24" t="s">
        <v>37</v>
      </c>
      <c r="AB24" cm="1">
        <f t="array" ref="AB24">SUM(AB3:AB21*AB3:AB21)</f>
        <v>20.349873684210522</v>
      </c>
      <c r="AC24" cm="1">
        <f t="array" ref="AC24">SUM(AC3:AC21*AC3:AC21)</f>
        <v>12.383052631578948</v>
      </c>
      <c r="AD24" cm="1">
        <f t="array" ref="AD24">SUM(AD3:AD21*AD3:AD21)</f>
        <v>6.3716423546021277</v>
      </c>
      <c r="AE24" cm="1">
        <f t="array" ref="AE24">SUM(AE3:AE21*AE3:AE21)</f>
        <v>202178</v>
      </c>
      <c r="AF24" cm="1">
        <f t="array" ref="AF24">SUM(AF3:AF21*AF3:AF21)</f>
        <v>8.36105263157895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3.8610000000000002</v>
      </c>
      <c r="C26" t="s">
        <v>40</v>
      </c>
      <c r="D26">
        <v>0.13700000000000001</v>
      </c>
      <c r="F26" t="s">
        <v>41</v>
      </c>
      <c r="G26">
        <f>_xlfn.STDEV.S(B3:B21)</f>
        <v>1.063272560546777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3.294</v>
      </c>
      <c r="C27" t="s">
        <v>46</v>
      </c>
      <c r="D27">
        <v>0.123</v>
      </c>
      <c r="F27" t="s">
        <v>47</v>
      </c>
      <c r="G27">
        <f>_xlfn.STDEV.S(C3:C21)</f>
        <v>0.82942592702485884</v>
      </c>
      <c r="U27" t="s">
        <v>48</v>
      </c>
      <c r="V27">
        <f>1-(V24/AB24)</f>
        <v>0.52933815960580133</v>
      </c>
      <c r="W27">
        <f>1-(W24/AC24)</f>
        <v>0.69058889483929664</v>
      </c>
      <c r="X27">
        <f>1-(X24/AD24)</f>
        <v>0.53661972402157909</v>
      </c>
      <c r="Y27">
        <f>1-(Y24/AE24)</f>
        <v>9.3640126987110106E-2</v>
      </c>
      <c r="Z27">
        <f>1-(Z24/AF24)</f>
        <v>0.1462085798816567</v>
      </c>
    </row>
    <row r="28" spans="1:32" x14ac:dyDescent="0.25">
      <c r="A28" t="s">
        <v>49</v>
      </c>
      <c r="B28">
        <v>2.09</v>
      </c>
      <c r="C28" t="s">
        <v>50</v>
      </c>
      <c r="D28">
        <v>7.6999999999999999E-2</v>
      </c>
      <c r="F28" t="s">
        <v>51</v>
      </c>
      <c r="G28">
        <f>_xlfn.STDEV.S(D3:D21)</f>
        <v>0.59496229360458452</v>
      </c>
      <c r="U28" t="s">
        <v>52</v>
      </c>
      <c r="V28">
        <f>SQRT(V27)</f>
        <v>0.72755629308377323</v>
      </c>
      <c r="W28">
        <f>SQRT(W27)</f>
        <v>0.83101678372900301</v>
      </c>
      <c r="X28">
        <f>SQRT(X27)</f>
        <v>0.73254332569587932</v>
      </c>
      <c r="Y28">
        <f>SQRT(Y27)</f>
        <v>0.30600674336868805</v>
      </c>
      <c r="Z28">
        <f>SQRT(Z27)</f>
        <v>0.38237230532774819</v>
      </c>
    </row>
    <row r="29" spans="1:32" x14ac:dyDescent="0.25">
      <c r="A29" t="s">
        <v>53</v>
      </c>
      <c r="B29">
        <v>800.63199999999995</v>
      </c>
      <c r="C29" t="s">
        <v>54</v>
      </c>
      <c r="D29">
        <v>-5.7629999999999999</v>
      </c>
      <c r="F29" t="s">
        <v>55</v>
      </c>
      <c r="G29">
        <f>_xlfn.STDEV.S(E3:E21)</f>
        <v>105.9816545969684</v>
      </c>
    </row>
    <row r="30" spans="1:32" x14ac:dyDescent="0.25">
      <c r="A30" t="s">
        <v>56</v>
      </c>
      <c r="B30">
        <v>8.3049999999999997</v>
      </c>
      <c r="C30" t="s">
        <v>57</v>
      </c>
      <c r="D30">
        <v>4.5999999999999999E-2</v>
      </c>
      <c r="F30" t="s">
        <v>58</v>
      </c>
      <c r="G30">
        <f>_xlfn.STDEV.S(F3:F21)</f>
        <v>0.68154451356944268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1.4349899294363215E-2</v>
      </c>
      <c r="W31" cm="1">
        <f t="array" ref="W31">SUM(V3:V21*Z3:Z21)/(SQRT(SUM(V3:V21*V3:V21)*SUM(Z3:Z21*Z3:Z21)))</f>
        <v>-0.15840113440179832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-0.11148654222395697</v>
      </c>
      <c r="W32" cm="1">
        <f t="array" ref="W32">SUM(W3:W21*Z3:Z21)/(SQRT(SUM(W3:W21*W3:W21)*SUM(Z3:Z21*Z3:Z21)))</f>
        <v>-0.12431935460573382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7.2860000000000005</v>
      </c>
      <c r="U33" t="s">
        <v>65</v>
      </c>
      <c r="V33" cm="1">
        <f t="array" ref="V33">SUM(X3:X21*Y3:Y21)/(SQRT(SUM(X3:X21*X3:X21)*SUM(Y3:Y21*Y3:Y21)))</f>
        <v>0.25192055795090229</v>
      </c>
      <c r="W33" cm="1">
        <f t="array" ref="W33">SUM(X3:X21*Z3:Z21)/(SQRT(SUM(X3:X21*X3:X21)*SUM(Z3:Z21*Z3:Z21)))</f>
        <v>-2.4539454153343635E-2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6.3689999999999998</v>
      </c>
      <c r="I34" t="s">
        <v>72</v>
      </c>
      <c r="J34">
        <f>G26*SQRT(1-(V27*$M$32))</f>
        <v>0.692115747084039</v>
      </c>
      <c r="L34" t="s">
        <v>77</v>
      </c>
      <c r="M34">
        <f>J34*$J$32</f>
        <v>1.1862863905020429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4.0149999999999997</v>
      </c>
      <c r="I35" t="s">
        <v>73</v>
      </c>
      <c r="J35">
        <f>G27*SQRT(1-(W27*$M$32))</f>
        <v>0.41318056325822533</v>
      </c>
      <c r="L35" t="s">
        <v>78</v>
      </c>
      <c r="M35">
        <f>J35*$J$32</f>
        <v>0.7081914854245982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656.55700000000002</v>
      </c>
      <c r="I36" t="s">
        <v>74</v>
      </c>
      <c r="J36">
        <f>G28*SQRT(1-(X27*$M$32))</f>
        <v>0.38363863782584118</v>
      </c>
      <c r="L36" t="s">
        <v>79</v>
      </c>
      <c r="M36">
        <f>J36*$J$32</f>
        <v>0.65755662523349179</v>
      </c>
      <c r="U36" t="s">
        <v>61</v>
      </c>
      <c r="V36">
        <f t="shared" ref="V36:W38" si="21">V31*V31</f>
        <v>2.0591960975836592E-4</v>
      </c>
      <c r="W36">
        <f t="shared" si="21"/>
        <v>2.5090919379776574E-2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9.4550000000000001</v>
      </c>
      <c r="I37" t="s">
        <v>75</v>
      </c>
      <c r="J37">
        <f>G29*SQRT(1-(Y27*$M$32))</f>
        <v>100.43426826321456</v>
      </c>
      <c r="L37" t="s">
        <v>80</v>
      </c>
      <c r="M37">
        <f>J37*$J$32</f>
        <v>172.14433580314974</v>
      </c>
      <c r="U37" t="s">
        <v>63</v>
      </c>
      <c r="V37">
        <f t="shared" si="21"/>
        <v>1.2429249097054141E-2</v>
      </c>
      <c r="W37">
        <f t="shared" si="21"/>
        <v>1.545530192958619E-2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0.62495168738066598</v>
      </c>
      <c r="L38" t="s">
        <v>81</v>
      </c>
      <c r="M38">
        <f>J38*$J$32</f>
        <v>1.0711671921704615</v>
      </c>
      <c r="U38" t="s">
        <v>65</v>
      </c>
      <c r="V38">
        <f t="shared" si="21"/>
        <v>6.3463967518293918E-2</v>
      </c>
      <c r="W38">
        <f t="shared" si="21"/>
        <v>6.0218481014405424E-4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6.0997136094979574</v>
      </c>
      <c r="L40" t="s">
        <v>87</v>
      </c>
      <c r="M40">
        <f>F33+M34</f>
        <v>8.4722863905020436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5.6608085145754012</v>
      </c>
      <c r="L41" t="s">
        <v>88</v>
      </c>
      <c r="M41">
        <f>F34+M35</f>
        <v>7.0771914854245983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3.357443374766508</v>
      </c>
      <c r="L42" t="s">
        <v>89</v>
      </c>
      <c r="M42">
        <f>F35+M36</f>
        <v>4.6725566252334918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484.4126641968503</v>
      </c>
      <c r="L43" t="s">
        <v>90</v>
      </c>
      <c r="M43">
        <f>F36+M37</f>
        <v>828.70133580314973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8.3838328078295383</v>
      </c>
      <c r="L44" t="s">
        <v>91</v>
      </c>
      <c r="M44">
        <f>F37+M38</f>
        <v>10.526167192170462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EF2A-E711-43D8-B69C-46BF98FAAC42}">
  <sheetPr codeName="List22"/>
  <dimension ref="A1:AF56"/>
  <sheetViews>
    <sheetView workbookViewId="0">
      <selection activeCell="K41" sqref="K41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5" max="5" width="12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1">
        <v>2000</v>
      </c>
      <c r="B3" s="26">
        <v>3.23</v>
      </c>
      <c r="C3" s="26">
        <v>3.15</v>
      </c>
      <c r="D3" s="26">
        <v>2.1800000000000002</v>
      </c>
      <c r="E3" s="20">
        <v>823</v>
      </c>
      <c r="F3" s="19">
        <v>9</v>
      </c>
      <c r="G3" s="21"/>
      <c r="H3">
        <v>1</v>
      </c>
      <c r="I3">
        <f>H3*H3</f>
        <v>1</v>
      </c>
      <c r="J3">
        <f>H3*B3</f>
        <v>3.23</v>
      </c>
      <c r="K3">
        <f>H3*C3</f>
        <v>3.15</v>
      </c>
      <c r="L3">
        <f>H3*D3</f>
        <v>2.1800000000000002</v>
      </c>
      <c r="M3">
        <f>H3*E3</f>
        <v>823</v>
      </c>
      <c r="N3">
        <f>H3*F3</f>
        <v>9</v>
      </c>
      <c r="P3">
        <f>$B$26+$D$26*H3</f>
        <v>4.0510000000000002</v>
      </c>
      <c r="Q3">
        <f>$B$27+$D$27*H3</f>
        <v>3.3120000000000003</v>
      </c>
      <c r="R3">
        <f>$B$28+$D$28*H3</f>
        <v>2.351</v>
      </c>
      <c r="S3">
        <f>$B$29+$D$29*H3</f>
        <v>846.95299999999997</v>
      </c>
      <c r="T3">
        <f>$B$30+$D$30*H3</f>
        <v>7.9219999999999997</v>
      </c>
      <c r="V3">
        <f t="shared" ref="V3:V21" si="0">B3-P3</f>
        <v>-0.82100000000000017</v>
      </c>
      <c r="W3">
        <f t="shared" ref="W3:Z18" si="1">C3-Q3</f>
        <v>-0.16200000000000037</v>
      </c>
      <c r="X3">
        <f t="shared" si="1"/>
        <v>-0.17099999999999982</v>
      </c>
      <c r="Y3">
        <f t="shared" si="1"/>
        <v>-23.952999999999975</v>
      </c>
      <c r="Z3">
        <f t="shared" si="1"/>
        <v>1.0780000000000003</v>
      </c>
      <c r="AB3">
        <f>B3-$B$24</f>
        <v>-1.9557894736842099</v>
      </c>
      <c r="AC3">
        <f>C3-$C$24</f>
        <v>-1.1836842105263155</v>
      </c>
      <c r="AD3">
        <f>D3-$D$24</f>
        <v>-0.80842354135963346</v>
      </c>
      <c r="AE3">
        <f>E3-$E$24</f>
        <v>20.526315789473642</v>
      </c>
      <c r="AF3">
        <f>F3-$F$24</f>
        <v>0.72105263157894761</v>
      </c>
    </row>
    <row r="4" spans="1:32" x14ac:dyDescent="0.25">
      <c r="A4" s="21">
        <v>2001</v>
      </c>
      <c r="B4" s="26">
        <v>3.86</v>
      </c>
      <c r="C4" s="26">
        <v>2.93</v>
      </c>
      <c r="D4" s="26">
        <v>2.21</v>
      </c>
      <c r="E4" s="20">
        <v>995</v>
      </c>
      <c r="F4" s="19">
        <v>7.5</v>
      </c>
      <c r="G4" s="21"/>
      <c r="H4">
        <v>2</v>
      </c>
      <c r="I4">
        <f t="shared" ref="I4:I21" si="2">H4*H4</f>
        <v>4</v>
      </c>
      <c r="J4">
        <f t="shared" ref="J4:J21" si="3">H4*B4</f>
        <v>7.72</v>
      </c>
      <c r="K4">
        <f t="shared" ref="K4:K21" si="4">H4*C4</f>
        <v>5.86</v>
      </c>
      <c r="L4">
        <f t="shared" ref="L4:L21" si="5">H4*D4</f>
        <v>4.42</v>
      </c>
      <c r="M4">
        <f t="shared" ref="M4:M21" si="6">H4*E4</f>
        <v>1990</v>
      </c>
      <c r="N4">
        <f t="shared" ref="N4:N21" si="7">H4*F4</f>
        <v>15</v>
      </c>
      <c r="P4">
        <f t="shared" ref="P4:P21" si="8">$B$26+$D$26*H4</f>
        <v>4.1769999999999996</v>
      </c>
      <c r="Q4">
        <f t="shared" ref="Q4:Q21" si="9">$B$27+$D$27*H4</f>
        <v>3.4240000000000004</v>
      </c>
      <c r="R4">
        <f t="shared" ref="R4:R21" si="10">$B$28+$D$28*H4</f>
        <v>2.4219999999999997</v>
      </c>
      <c r="S4">
        <f t="shared" ref="S4:S21" si="11">$B$29+$D$29*H4</f>
        <v>842.01099999999997</v>
      </c>
      <c r="T4">
        <f t="shared" ref="T4:T21" si="12">$B$30+$D$30*H4</f>
        <v>7.9619999999999997</v>
      </c>
      <c r="V4">
        <f t="shared" si="0"/>
        <v>-0.31699999999999973</v>
      </c>
      <c r="W4">
        <f t="shared" si="1"/>
        <v>-0.49400000000000022</v>
      </c>
      <c r="X4">
        <f t="shared" si="1"/>
        <v>-0.21199999999999974</v>
      </c>
      <c r="Y4">
        <f t="shared" si="1"/>
        <v>152.98900000000003</v>
      </c>
      <c r="Z4">
        <f t="shared" si="1"/>
        <v>-0.46199999999999974</v>
      </c>
      <c r="AB4">
        <f t="shared" ref="AB4:AB21" si="13">B4-$B$24</f>
        <v>-1.32578947368421</v>
      </c>
      <c r="AC4">
        <f t="shared" ref="AC4:AC21" si="14">C4-$C$24</f>
        <v>-1.4036842105263152</v>
      </c>
      <c r="AD4">
        <f t="shared" ref="AD4:AD21" si="15">D4-$D$24</f>
        <v>-0.77842354135963365</v>
      </c>
      <c r="AE4">
        <f t="shared" ref="AE4:AE21" si="16">E4-$E$24</f>
        <v>192.52631578947364</v>
      </c>
      <c r="AF4">
        <f t="shared" ref="AF4:AF21" si="17">F4-$F$24</f>
        <v>-0.77894736842105239</v>
      </c>
    </row>
    <row r="5" spans="1:32" x14ac:dyDescent="0.25">
      <c r="A5" s="21">
        <v>2002</v>
      </c>
      <c r="B5" s="26">
        <v>3.84</v>
      </c>
      <c r="C5" s="26">
        <v>3.35</v>
      </c>
      <c r="D5" s="26">
        <v>2.06</v>
      </c>
      <c r="E5" s="22">
        <v>798</v>
      </c>
      <c r="F5" s="19">
        <v>8.5</v>
      </c>
      <c r="G5" s="21"/>
      <c r="H5">
        <v>3</v>
      </c>
      <c r="I5">
        <f t="shared" si="2"/>
        <v>9</v>
      </c>
      <c r="J5">
        <f t="shared" si="3"/>
        <v>11.52</v>
      </c>
      <c r="K5">
        <f t="shared" si="4"/>
        <v>10.050000000000001</v>
      </c>
      <c r="L5">
        <f t="shared" si="5"/>
        <v>6.18</v>
      </c>
      <c r="M5">
        <f t="shared" si="6"/>
        <v>2394</v>
      </c>
      <c r="N5">
        <f t="shared" si="7"/>
        <v>25.5</v>
      </c>
      <c r="P5">
        <f t="shared" si="8"/>
        <v>4.3029999999999999</v>
      </c>
      <c r="Q5">
        <f t="shared" si="9"/>
        <v>3.536</v>
      </c>
      <c r="R5">
        <f t="shared" si="10"/>
        <v>2.4929999999999999</v>
      </c>
      <c r="S5">
        <f t="shared" si="11"/>
        <v>837.06899999999996</v>
      </c>
      <c r="T5">
        <f t="shared" si="12"/>
        <v>8.0019999999999989</v>
      </c>
      <c r="V5">
        <f t="shared" si="0"/>
        <v>-0.46300000000000008</v>
      </c>
      <c r="W5">
        <f t="shared" si="1"/>
        <v>-0.18599999999999994</v>
      </c>
      <c r="X5">
        <f t="shared" si="1"/>
        <v>-0.43299999999999983</v>
      </c>
      <c r="Y5">
        <f t="shared" si="1"/>
        <v>-39.06899999999996</v>
      </c>
      <c r="Z5">
        <f t="shared" si="1"/>
        <v>0.49800000000000111</v>
      </c>
      <c r="AB5">
        <f t="shared" si="13"/>
        <v>-1.34578947368421</v>
      </c>
      <c r="AC5">
        <f t="shared" si="14"/>
        <v>-0.98368421052631527</v>
      </c>
      <c r="AD5">
        <f t="shared" si="15"/>
        <v>-0.92842354135963356</v>
      </c>
      <c r="AE5">
        <f t="shared" si="16"/>
        <v>-4.4736842105263577</v>
      </c>
      <c r="AF5">
        <f t="shared" si="17"/>
        <v>0.22105263157894761</v>
      </c>
    </row>
    <row r="6" spans="1:32" x14ac:dyDescent="0.25">
      <c r="A6" s="21">
        <v>2003</v>
      </c>
      <c r="B6" s="29">
        <v>4.0199999999999996</v>
      </c>
      <c r="C6" s="29">
        <v>3.96</v>
      </c>
      <c r="D6" s="29">
        <v>1.74</v>
      </c>
      <c r="E6" s="20">
        <v>628</v>
      </c>
      <c r="F6" s="31">
        <v>7.9</v>
      </c>
      <c r="G6" s="21"/>
      <c r="H6">
        <v>4</v>
      </c>
      <c r="I6">
        <f t="shared" si="2"/>
        <v>16</v>
      </c>
      <c r="J6">
        <f t="shared" si="3"/>
        <v>16.079999999999998</v>
      </c>
      <c r="K6">
        <f t="shared" si="4"/>
        <v>15.84</v>
      </c>
      <c r="L6">
        <f t="shared" si="5"/>
        <v>6.96</v>
      </c>
      <c r="M6">
        <f t="shared" si="6"/>
        <v>2512</v>
      </c>
      <c r="N6">
        <f t="shared" si="7"/>
        <v>31.6</v>
      </c>
      <c r="P6">
        <f t="shared" si="8"/>
        <v>4.4290000000000003</v>
      </c>
      <c r="Q6">
        <f t="shared" si="9"/>
        <v>3.6480000000000001</v>
      </c>
      <c r="R6">
        <f t="shared" si="10"/>
        <v>2.5639999999999996</v>
      </c>
      <c r="S6">
        <f t="shared" si="11"/>
        <v>832.12699999999995</v>
      </c>
      <c r="T6">
        <f t="shared" si="12"/>
        <v>8.0419999999999998</v>
      </c>
      <c r="V6">
        <f t="shared" si="0"/>
        <v>-0.4090000000000007</v>
      </c>
      <c r="W6">
        <f t="shared" si="1"/>
        <v>0.31199999999999983</v>
      </c>
      <c r="X6">
        <f t="shared" si="1"/>
        <v>-0.82399999999999962</v>
      </c>
      <c r="Y6">
        <f t="shared" si="1"/>
        <v>-204.12699999999995</v>
      </c>
      <c r="Z6">
        <f t="shared" si="1"/>
        <v>-0.14199999999999946</v>
      </c>
      <c r="AB6">
        <f t="shared" si="13"/>
        <v>-1.1657894736842103</v>
      </c>
      <c r="AC6">
        <f t="shared" si="14"/>
        <v>-0.3736842105263154</v>
      </c>
      <c r="AD6">
        <f t="shared" si="15"/>
        <v>-1.2484235413596336</v>
      </c>
      <c r="AE6">
        <f t="shared" si="16"/>
        <v>-174.47368421052636</v>
      </c>
      <c r="AF6">
        <f t="shared" si="17"/>
        <v>-0.37894736842105203</v>
      </c>
    </row>
    <row r="7" spans="1:32" x14ac:dyDescent="0.25">
      <c r="A7" s="21">
        <v>2004</v>
      </c>
      <c r="B7" s="29">
        <v>6.01</v>
      </c>
      <c r="C7" s="29">
        <v>4.88</v>
      </c>
      <c r="D7" s="29">
        <v>3.69</v>
      </c>
      <c r="E7" s="20">
        <v>718</v>
      </c>
      <c r="F7" s="31">
        <v>7.6</v>
      </c>
      <c r="G7" s="21"/>
      <c r="H7">
        <v>5</v>
      </c>
      <c r="I7">
        <f t="shared" si="2"/>
        <v>25</v>
      </c>
      <c r="J7">
        <f t="shared" si="3"/>
        <v>30.049999999999997</v>
      </c>
      <c r="K7">
        <f t="shared" si="4"/>
        <v>24.4</v>
      </c>
      <c r="L7">
        <f t="shared" si="5"/>
        <v>18.45</v>
      </c>
      <c r="M7">
        <f t="shared" si="6"/>
        <v>3590</v>
      </c>
      <c r="N7">
        <f t="shared" si="7"/>
        <v>38</v>
      </c>
      <c r="P7">
        <f t="shared" si="8"/>
        <v>4.5549999999999997</v>
      </c>
      <c r="Q7">
        <f t="shared" si="9"/>
        <v>3.7600000000000002</v>
      </c>
      <c r="R7">
        <f t="shared" si="10"/>
        <v>2.6349999999999998</v>
      </c>
      <c r="S7">
        <f t="shared" si="11"/>
        <v>827.18499999999995</v>
      </c>
      <c r="T7">
        <f t="shared" si="12"/>
        <v>8.081999999999999</v>
      </c>
      <c r="V7">
        <f t="shared" si="0"/>
        <v>1.4550000000000001</v>
      </c>
      <c r="W7">
        <f t="shared" si="1"/>
        <v>1.1199999999999997</v>
      </c>
      <c r="X7">
        <f t="shared" si="1"/>
        <v>1.0550000000000002</v>
      </c>
      <c r="Y7">
        <f t="shared" si="1"/>
        <v>-109.18499999999995</v>
      </c>
      <c r="Z7">
        <f t="shared" si="1"/>
        <v>-0.48199999999999932</v>
      </c>
      <c r="AB7">
        <f t="shared" si="13"/>
        <v>0.82421052631578995</v>
      </c>
      <c r="AC7">
        <f t="shared" si="14"/>
        <v>0.54631578947368453</v>
      </c>
      <c r="AD7">
        <f t="shared" si="15"/>
        <v>0.70157645864036633</v>
      </c>
      <c r="AE7">
        <f t="shared" si="16"/>
        <v>-84.473684210526358</v>
      </c>
      <c r="AF7">
        <f t="shared" si="17"/>
        <v>-0.67894736842105274</v>
      </c>
    </row>
    <row r="8" spans="1:32" x14ac:dyDescent="0.25">
      <c r="A8" s="21">
        <v>2005</v>
      </c>
      <c r="B8" s="29">
        <v>5.12</v>
      </c>
      <c r="C8" s="29">
        <v>4.2</v>
      </c>
      <c r="D8" s="29">
        <v>3.05</v>
      </c>
      <c r="E8" s="20">
        <v>871</v>
      </c>
      <c r="F8" s="31">
        <v>7.4</v>
      </c>
      <c r="G8" s="21"/>
      <c r="H8">
        <v>6</v>
      </c>
      <c r="I8">
        <f t="shared" si="2"/>
        <v>36</v>
      </c>
      <c r="J8">
        <f t="shared" si="3"/>
        <v>30.72</v>
      </c>
      <c r="K8">
        <f t="shared" si="4"/>
        <v>25.200000000000003</v>
      </c>
      <c r="L8">
        <f t="shared" si="5"/>
        <v>18.299999999999997</v>
      </c>
      <c r="M8">
        <f t="shared" si="6"/>
        <v>5226</v>
      </c>
      <c r="N8">
        <f t="shared" si="7"/>
        <v>44.400000000000006</v>
      </c>
      <c r="P8">
        <f t="shared" si="8"/>
        <v>4.681</v>
      </c>
      <c r="Q8">
        <f t="shared" si="9"/>
        <v>3.8720000000000003</v>
      </c>
      <c r="R8">
        <f t="shared" si="10"/>
        <v>2.7059999999999995</v>
      </c>
      <c r="S8">
        <f t="shared" si="11"/>
        <v>822.24299999999994</v>
      </c>
      <c r="T8">
        <f t="shared" si="12"/>
        <v>8.1219999999999999</v>
      </c>
      <c r="V8">
        <f t="shared" si="0"/>
        <v>0.43900000000000006</v>
      </c>
      <c r="W8">
        <f t="shared" si="1"/>
        <v>0.32799999999999985</v>
      </c>
      <c r="X8">
        <f t="shared" si="1"/>
        <v>0.34400000000000031</v>
      </c>
      <c r="Y8">
        <f t="shared" si="1"/>
        <v>48.757000000000062</v>
      </c>
      <c r="Z8">
        <f t="shared" si="1"/>
        <v>-0.72199999999999953</v>
      </c>
      <c r="AB8">
        <f t="shared" si="13"/>
        <v>-6.5789473684209732E-2</v>
      </c>
      <c r="AC8">
        <f t="shared" si="14"/>
        <v>-0.13368421052631518</v>
      </c>
      <c r="AD8">
        <f t="shared" si="15"/>
        <v>6.1576458640366205E-2</v>
      </c>
      <c r="AE8">
        <f t="shared" si="16"/>
        <v>68.526315789473642</v>
      </c>
      <c r="AF8">
        <f t="shared" si="17"/>
        <v>-0.87894736842105203</v>
      </c>
    </row>
    <row r="9" spans="1:32" x14ac:dyDescent="0.25">
      <c r="A9" s="21">
        <v>2006</v>
      </c>
      <c r="B9" s="29">
        <v>4.76</v>
      </c>
      <c r="C9" s="29">
        <v>3.69</v>
      </c>
      <c r="D9" s="29">
        <v>3.0094652939222848</v>
      </c>
      <c r="E9" s="20">
        <v>776</v>
      </c>
      <c r="F9" s="31">
        <v>8.1</v>
      </c>
      <c r="G9" s="21"/>
      <c r="H9">
        <v>7</v>
      </c>
      <c r="I9">
        <f t="shared" si="2"/>
        <v>49</v>
      </c>
      <c r="J9">
        <f t="shared" si="3"/>
        <v>33.32</v>
      </c>
      <c r="K9">
        <f t="shared" si="4"/>
        <v>25.83</v>
      </c>
      <c r="L9">
        <f t="shared" si="5"/>
        <v>21.066257057455992</v>
      </c>
      <c r="M9">
        <f t="shared" si="6"/>
        <v>5432</v>
      </c>
      <c r="N9">
        <f t="shared" si="7"/>
        <v>56.699999999999996</v>
      </c>
      <c r="P9">
        <f t="shared" si="8"/>
        <v>4.8069999999999995</v>
      </c>
      <c r="Q9">
        <f t="shared" si="9"/>
        <v>3.984</v>
      </c>
      <c r="R9">
        <f t="shared" si="10"/>
        <v>2.7769999999999997</v>
      </c>
      <c r="S9">
        <f t="shared" si="11"/>
        <v>817.30099999999993</v>
      </c>
      <c r="T9">
        <f t="shared" si="12"/>
        <v>8.161999999999999</v>
      </c>
      <c r="V9">
        <f t="shared" si="0"/>
        <v>-4.6999999999999709E-2</v>
      </c>
      <c r="W9">
        <f t="shared" si="1"/>
        <v>-0.29400000000000004</v>
      </c>
      <c r="X9">
        <f t="shared" si="1"/>
        <v>0.2324652939222851</v>
      </c>
      <c r="Y9">
        <f t="shared" si="1"/>
        <v>-41.300999999999931</v>
      </c>
      <c r="Z9">
        <f t="shared" si="1"/>
        <v>-6.1999999999999389E-2</v>
      </c>
      <c r="AB9">
        <f t="shared" si="13"/>
        <v>-0.42578947368421005</v>
      </c>
      <c r="AC9">
        <f t="shared" si="14"/>
        <v>-0.64368421052631541</v>
      </c>
      <c r="AD9">
        <f t="shared" si="15"/>
        <v>2.1041752562651173E-2</v>
      </c>
      <c r="AE9">
        <f t="shared" si="16"/>
        <v>-26.473684210526358</v>
      </c>
      <c r="AF9">
        <f t="shared" si="17"/>
        <v>-0.17894736842105274</v>
      </c>
    </row>
    <row r="10" spans="1:32" x14ac:dyDescent="0.25">
      <c r="A10" s="21">
        <v>2007</v>
      </c>
      <c r="B10" s="29">
        <v>4.9400000000000004</v>
      </c>
      <c r="C10" s="29">
        <v>3.36</v>
      </c>
      <c r="D10" s="29">
        <v>3.11</v>
      </c>
      <c r="E10" s="20">
        <v>868</v>
      </c>
      <c r="F10" s="31">
        <v>8.8000000000000007</v>
      </c>
      <c r="G10" s="21"/>
      <c r="H10">
        <v>8</v>
      </c>
      <c r="I10">
        <f t="shared" si="2"/>
        <v>64</v>
      </c>
      <c r="J10">
        <f t="shared" si="3"/>
        <v>39.520000000000003</v>
      </c>
      <c r="K10">
        <f t="shared" si="4"/>
        <v>26.88</v>
      </c>
      <c r="L10">
        <f t="shared" si="5"/>
        <v>24.88</v>
      </c>
      <c r="M10">
        <f t="shared" si="6"/>
        <v>6944</v>
      </c>
      <c r="N10">
        <f t="shared" si="7"/>
        <v>70.400000000000006</v>
      </c>
      <c r="P10">
        <f t="shared" si="8"/>
        <v>4.9329999999999998</v>
      </c>
      <c r="Q10">
        <f t="shared" si="9"/>
        <v>4.0960000000000001</v>
      </c>
      <c r="R10">
        <f t="shared" si="10"/>
        <v>2.8479999999999999</v>
      </c>
      <c r="S10">
        <f t="shared" si="11"/>
        <v>812.35899999999992</v>
      </c>
      <c r="T10">
        <f t="shared" si="12"/>
        <v>8.202</v>
      </c>
      <c r="V10">
        <f t="shared" si="0"/>
        <v>7.0000000000005613E-3</v>
      </c>
      <c r="W10">
        <f t="shared" si="1"/>
        <v>-0.73600000000000021</v>
      </c>
      <c r="X10">
        <f t="shared" si="1"/>
        <v>0.26200000000000001</v>
      </c>
      <c r="Y10">
        <f t="shared" si="1"/>
        <v>55.641000000000076</v>
      </c>
      <c r="Z10">
        <f t="shared" si="1"/>
        <v>0.59800000000000075</v>
      </c>
      <c r="AB10">
        <f t="shared" si="13"/>
        <v>-0.24578947368420945</v>
      </c>
      <c r="AC10">
        <f t="shared" si="14"/>
        <v>-0.97368421052631549</v>
      </c>
      <c r="AD10">
        <f t="shared" si="15"/>
        <v>0.12157645864036626</v>
      </c>
      <c r="AE10">
        <f t="shared" si="16"/>
        <v>65.526315789473642</v>
      </c>
      <c r="AF10">
        <f t="shared" si="17"/>
        <v>0.52105263157894832</v>
      </c>
    </row>
    <row r="11" spans="1:32" x14ac:dyDescent="0.25">
      <c r="A11" s="21">
        <v>2008</v>
      </c>
      <c r="B11" s="29">
        <v>5.81</v>
      </c>
      <c r="C11" s="29">
        <v>4.62</v>
      </c>
      <c r="D11" s="29">
        <v>3</v>
      </c>
      <c r="E11" s="20">
        <v>786</v>
      </c>
      <c r="F11" s="31">
        <v>8.8000000000000007</v>
      </c>
      <c r="G11" s="21"/>
      <c r="H11">
        <v>9</v>
      </c>
      <c r="I11">
        <f t="shared" si="2"/>
        <v>81</v>
      </c>
      <c r="J11">
        <f t="shared" si="3"/>
        <v>52.29</v>
      </c>
      <c r="K11">
        <f t="shared" si="4"/>
        <v>41.58</v>
      </c>
      <c r="L11">
        <f t="shared" si="5"/>
        <v>27</v>
      </c>
      <c r="M11">
        <f t="shared" si="6"/>
        <v>7074</v>
      </c>
      <c r="N11">
        <f t="shared" si="7"/>
        <v>79.2</v>
      </c>
      <c r="P11">
        <f t="shared" si="8"/>
        <v>5.0589999999999993</v>
      </c>
      <c r="Q11">
        <f t="shared" si="9"/>
        <v>4.2080000000000002</v>
      </c>
      <c r="R11">
        <f t="shared" si="10"/>
        <v>2.9189999999999996</v>
      </c>
      <c r="S11">
        <f t="shared" si="11"/>
        <v>807.41700000000003</v>
      </c>
      <c r="T11">
        <f t="shared" si="12"/>
        <v>8.2419999999999991</v>
      </c>
      <c r="V11">
        <f t="shared" si="0"/>
        <v>0.75100000000000033</v>
      </c>
      <c r="W11">
        <f t="shared" si="1"/>
        <v>0.41199999999999992</v>
      </c>
      <c r="X11">
        <f t="shared" si="1"/>
        <v>8.1000000000000405E-2</v>
      </c>
      <c r="Y11">
        <f t="shared" si="1"/>
        <v>-21.41700000000003</v>
      </c>
      <c r="Z11">
        <f t="shared" si="1"/>
        <v>0.55800000000000161</v>
      </c>
      <c r="AB11">
        <f t="shared" si="13"/>
        <v>0.62421052631578977</v>
      </c>
      <c r="AC11">
        <f t="shared" si="14"/>
        <v>0.28631578947368475</v>
      </c>
      <c r="AD11">
        <f t="shared" si="15"/>
        <v>1.1576458640366383E-2</v>
      </c>
      <c r="AE11">
        <f t="shared" si="16"/>
        <v>-16.473684210526358</v>
      </c>
      <c r="AF11">
        <f t="shared" si="17"/>
        <v>0.52105263157894832</v>
      </c>
    </row>
    <row r="12" spans="1:32" x14ac:dyDescent="0.25">
      <c r="A12" s="21">
        <v>2009</v>
      </c>
      <c r="B12" s="29">
        <v>5.34</v>
      </c>
      <c r="C12" s="29">
        <v>4.29</v>
      </c>
      <c r="D12" s="29">
        <v>3.26</v>
      </c>
      <c r="E12" s="20">
        <v>871</v>
      </c>
      <c r="F12" s="31">
        <v>8.1999999999999993</v>
      </c>
      <c r="G12" s="21"/>
      <c r="H12">
        <v>10</v>
      </c>
      <c r="I12">
        <f t="shared" si="2"/>
        <v>100</v>
      </c>
      <c r="J12">
        <f t="shared" si="3"/>
        <v>53.4</v>
      </c>
      <c r="K12">
        <f t="shared" si="4"/>
        <v>42.9</v>
      </c>
      <c r="L12">
        <f t="shared" si="5"/>
        <v>32.599999999999994</v>
      </c>
      <c r="M12">
        <f t="shared" si="6"/>
        <v>8710</v>
      </c>
      <c r="N12">
        <f t="shared" si="7"/>
        <v>82</v>
      </c>
      <c r="P12">
        <f t="shared" si="8"/>
        <v>5.1849999999999996</v>
      </c>
      <c r="Q12">
        <f t="shared" si="9"/>
        <v>4.32</v>
      </c>
      <c r="R12">
        <f t="shared" si="10"/>
        <v>2.9899999999999998</v>
      </c>
      <c r="S12">
        <f t="shared" si="11"/>
        <v>802.47500000000002</v>
      </c>
      <c r="T12">
        <f t="shared" si="12"/>
        <v>8.282</v>
      </c>
      <c r="V12">
        <f t="shared" si="0"/>
        <v>0.15500000000000025</v>
      </c>
      <c r="W12">
        <f t="shared" si="1"/>
        <v>-3.0000000000000249E-2</v>
      </c>
      <c r="X12">
        <f t="shared" si="1"/>
        <v>0.27</v>
      </c>
      <c r="Y12">
        <f t="shared" si="1"/>
        <v>68.524999999999977</v>
      </c>
      <c r="Z12">
        <f t="shared" si="1"/>
        <v>-8.2000000000000739E-2</v>
      </c>
      <c r="AB12">
        <f t="shared" si="13"/>
        <v>0.15421052631579002</v>
      </c>
      <c r="AC12">
        <f t="shared" si="14"/>
        <v>-4.3684210526315326E-2</v>
      </c>
      <c r="AD12">
        <f t="shared" si="15"/>
        <v>0.27157645864036617</v>
      </c>
      <c r="AE12">
        <f t="shared" si="16"/>
        <v>68.526315789473642</v>
      </c>
      <c r="AF12">
        <f t="shared" si="17"/>
        <v>-7.8947368421053099E-2</v>
      </c>
    </row>
    <row r="13" spans="1:32" x14ac:dyDescent="0.25">
      <c r="A13" s="21">
        <v>2010</v>
      </c>
      <c r="B13" s="29">
        <v>5.27</v>
      </c>
      <c r="C13" s="29">
        <v>3.8</v>
      </c>
      <c r="D13" s="29">
        <v>2.82</v>
      </c>
      <c r="E13" s="20">
        <v>1163</v>
      </c>
      <c r="F13" s="31">
        <v>7</v>
      </c>
      <c r="G13" s="21"/>
      <c r="H13">
        <v>11</v>
      </c>
      <c r="I13">
        <f t="shared" si="2"/>
        <v>121</v>
      </c>
      <c r="J13">
        <f t="shared" si="3"/>
        <v>57.97</v>
      </c>
      <c r="K13">
        <f t="shared" si="4"/>
        <v>41.8</v>
      </c>
      <c r="L13">
        <f t="shared" si="5"/>
        <v>31.02</v>
      </c>
      <c r="M13">
        <f t="shared" si="6"/>
        <v>12793</v>
      </c>
      <c r="N13">
        <f t="shared" si="7"/>
        <v>77</v>
      </c>
      <c r="P13">
        <f t="shared" si="8"/>
        <v>5.3109999999999999</v>
      </c>
      <c r="Q13">
        <f t="shared" si="9"/>
        <v>4.4320000000000004</v>
      </c>
      <c r="R13">
        <f t="shared" si="10"/>
        <v>3.0609999999999999</v>
      </c>
      <c r="S13">
        <f t="shared" si="11"/>
        <v>797.53300000000002</v>
      </c>
      <c r="T13">
        <f t="shared" si="12"/>
        <v>8.3219999999999992</v>
      </c>
      <c r="V13">
        <f t="shared" si="0"/>
        <v>-4.1000000000000369E-2</v>
      </c>
      <c r="W13">
        <f t="shared" si="1"/>
        <v>-0.63200000000000056</v>
      </c>
      <c r="X13">
        <f t="shared" si="1"/>
        <v>-0.2410000000000001</v>
      </c>
      <c r="Y13">
        <f t="shared" si="1"/>
        <v>365.46699999999998</v>
      </c>
      <c r="Z13">
        <f t="shared" si="1"/>
        <v>-1.3219999999999992</v>
      </c>
      <c r="AB13">
        <f t="shared" si="13"/>
        <v>8.4210526315789735E-2</v>
      </c>
      <c r="AC13">
        <f t="shared" si="14"/>
        <v>-0.53368421052631554</v>
      </c>
      <c r="AD13">
        <f t="shared" si="15"/>
        <v>-0.16842354135963378</v>
      </c>
      <c r="AE13">
        <f t="shared" si="16"/>
        <v>360.52631578947364</v>
      </c>
      <c r="AF13">
        <f t="shared" si="17"/>
        <v>-1.2789473684210524</v>
      </c>
    </row>
    <row r="14" spans="1:32" x14ac:dyDescent="0.25">
      <c r="A14" s="21">
        <v>2011</v>
      </c>
      <c r="B14" s="29">
        <v>5.67</v>
      </c>
      <c r="C14" s="29">
        <v>4.9000000000000004</v>
      </c>
      <c r="D14" s="29">
        <v>2.83</v>
      </c>
      <c r="E14" s="20">
        <v>721</v>
      </c>
      <c r="F14" s="31">
        <v>8.1999999999999993</v>
      </c>
      <c r="G14" s="21"/>
      <c r="H14">
        <v>12</v>
      </c>
      <c r="I14">
        <f t="shared" si="2"/>
        <v>144</v>
      </c>
      <c r="J14">
        <f t="shared" si="3"/>
        <v>68.039999999999992</v>
      </c>
      <c r="K14">
        <f t="shared" si="4"/>
        <v>58.800000000000004</v>
      </c>
      <c r="L14">
        <f t="shared" si="5"/>
        <v>33.96</v>
      </c>
      <c r="M14">
        <f t="shared" si="6"/>
        <v>8652</v>
      </c>
      <c r="N14">
        <f t="shared" si="7"/>
        <v>98.399999999999991</v>
      </c>
      <c r="P14">
        <f t="shared" si="8"/>
        <v>5.4369999999999994</v>
      </c>
      <c r="Q14">
        <f t="shared" si="9"/>
        <v>4.5440000000000005</v>
      </c>
      <c r="R14">
        <f t="shared" si="10"/>
        <v>3.1319999999999997</v>
      </c>
      <c r="S14">
        <f t="shared" si="11"/>
        <v>792.59100000000001</v>
      </c>
      <c r="T14">
        <f t="shared" si="12"/>
        <v>8.3620000000000001</v>
      </c>
      <c r="V14">
        <f t="shared" si="0"/>
        <v>0.23300000000000054</v>
      </c>
      <c r="W14">
        <f t="shared" si="1"/>
        <v>0.35599999999999987</v>
      </c>
      <c r="X14">
        <f t="shared" si="1"/>
        <v>-0.3019999999999996</v>
      </c>
      <c r="Y14">
        <f t="shared" si="1"/>
        <v>-71.591000000000008</v>
      </c>
      <c r="Z14">
        <f t="shared" si="1"/>
        <v>-0.16200000000000081</v>
      </c>
      <c r="AB14">
        <f t="shared" si="13"/>
        <v>0.48421052631579009</v>
      </c>
      <c r="AC14">
        <f t="shared" si="14"/>
        <v>0.56631578947368499</v>
      </c>
      <c r="AD14">
        <f t="shared" si="15"/>
        <v>-0.15842354135963355</v>
      </c>
      <c r="AE14">
        <f t="shared" si="16"/>
        <v>-81.473684210526358</v>
      </c>
      <c r="AF14">
        <f t="shared" si="17"/>
        <v>-7.8947368421053099E-2</v>
      </c>
    </row>
    <row r="15" spans="1:32" x14ac:dyDescent="0.25">
      <c r="A15" s="21">
        <v>2012</v>
      </c>
      <c r="B15" s="29">
        <v>4.37</v>
      </c>
      <c r="C15" s="29">
        <v>4.42</v>
      </c>
      <c r="D15" s="29">
        <v>2.95</v>
      </c>
      <c r="E15" s="20">
        <v>755</v>
      </c>
      <c r="F15" s="31">
        <v>8.1</v>
      </c>
      <c r="G15" s="21"/>
      <c r="H15">
        <v>13</v>
      </c>
      <c r="I15">
        <f t="shared" si="2"/>
        <v>169</v>
      </c>
      <c r="J15">
        <f t="shared" si="3"/>
        <v>56.81</v>
      </c>
      <c r="K15">
        <f t="shared" si="4"/>
        <v>57.46</v>
      </c>
      <c r="L15">
        <f t="shared" si="5"/>
        <v>38.35</v>
      </c>
      <c r="M15">
        <f t="shared" si="6"/>
        <v>9815</v>
      </c>
      <c r="N15">
        <f t="shared" si="7"/>
        <v>105.3</v>
      </c>
      <c r="P15">
        <f t="shared" si="8"/>
        <v>5.5629999999999997</v>
      </c>
      <c r="Q15">
        <f t="shared" si="9"/>
        <v>4.6560000000000006</v>
      </c>
      <c r="R15">
        <f t="shared" si="10"/>
        <v>3.2029999999999998</v>
      </c>
      <c r="S15">
        <f t="shared" si="11"/>
        <v>787.649</v>
      </c>
      <c r="T15">
        <f t="shared" si="12"/>
        <v>8.4019999999999992</v>
      </c>
      <c r="V15">
        <f t="shared" si="0"/>
        <v>-1.1929999999999996</v>
      </c>
      <c r="W15">
        <f t="shared" si="1"/>
        <v>-0.23600000000000065</v>
      </c>
      <c r="X15">
        <f t="shared" si="1"/>
        <v>-0.25299999999999967</v>
      </c>
      <c r="Y15">
        <f t="shared" si="1"/>
        <v>-32.649000000000001</v>
      </c>
      <c r="Z15">
        <f t="shared" si="1"/>
        <v>-0.3019999999999996</v>
      </c>
      <c r="AB15">
        <f t="shared" si="13"/>
        <v>-0.81578947368420973</v>
      </c>
      <c r="AC15">
        <f t="shared" si="14"/>
        <v>8.6315789473684568E-2</v>
      </c>
      <c r="AD15">
        <f t="shared" si="15"/>
        <v>-3.842354135963344E-2</v>
      </c>
      <c r="AE15">
        <f t="shared" si="16"/>
        <v>-47.473684210526358</v>
      </c>
      <c r="AF15">
        <f t="shared" si="17"/>
        <v>-0.17894736842105274</v>
      </c>
    </row>
    <row r="16" spans="1:32" x14ac:dyDescent="0.25">
      <c r="A16" s="21">
        <v>2013</v>
      </c>
      <c r="B16" s="29">
        <v>5.71</v>
      </c>
      <c r="C16" s="29">
        <v>4.57</v>
      </c>
      <c r="D16" s="29">
        <v>3.56</v>
      </c>
      <c r="E16" s="20">
        <v>771</v>
      </c>
      <c r="F16" s="31">
        <v>7.8</v>
      </c>
      <c r="G16" s="21"/>
      <c r="H16">
        <v>14</v>
      </c>
      <c r="I16">
        <f t="shared" si="2"/>
        <v>196</v>
      </c>
      <c r="J16">
        <f t="shared" si="3"/>
        <v>79.94</v>
      </c>
      <c r="K16">
        <f t="shared" si="4"/>
        <v>63.980000000000004</v>
      </c>
      <c r="L16">
        <f t="shared" si="5"/>
        <v>49.84</v>
      </c>
      <c r="M16">
        <f t="shared" si="6"/>
        <v>10794</v>
      </c>
      <c r="N16">
        <f t="shared" si="7"/>
        <v>109.2</v>
      </c>
      <c r="P16">
        <f t="shared" si="8"/>
        <v>5.6890000000000001</v>
      </c>
      <c r="Q16">
        <f t="shared" si="9"/>
        <v>4.7680000000000007</v>
      </c>
      <c r="R16">
        <f t="shared" si="10"/>
        <v>3.2739999999999996</v>
      </c>
      <c r="S16">
        <f t="shared" si="11"/>
        <v>782.70699999999999</v>
      </c>
      <c r="T16">
        <f t="shared" si="12"/>
        <v>8.4420000000000002</v>
      </c>
      <c r="V16">
        <f t="shared" si="0"/>
        <v>2.0999999999999908E-2</v>
      </c>
      <c r="W16">
        <f t="shared" si="1"/>
        <v>-0.1980000000000004</v>
      </c>
      <c r="X16">
        <f t="shared" si="1"/>
        <v>0.28600000000000048</v>
      </c>
      <c r="Y16">
        <f t="shared" si="1"/>
        <v>-11.706999999999994</v>
      </c>
      <c r="Z16">
        <f t="shared" si="1"/>
        <v>-0.64200000000000035</v>
      </c>
      <c r="AB16">
        <f t="shared" si="13"/>
        <v>0.52421052631579013</v>
      </c>
      <c r="AC16">
        <f t="shared" si="14"/>
        <v>0.23631578947368492</v>
      </c>
      <c r="AD16">
        <f t="shared" si="15"/>
        <v>0.57157645864036644</v>
      </c>
      <c r="AE16">
        <f t="shared" si="16"/>
        <v>-31.473684210526358</v>
      </c>
      <c r="AF16">
        <f t="shared" si="17"/>
        <v>-0.47894736842105257</v>
      </c>
    </row>
    <row r="17" spans="1:32" x14ac:dyDescent="0.25">
      <c r="A17" s="21">
        <v>2014</v>
      </c>
      <c r="B17" s="30">
        <v>6.61</v>
      </c>
      <c r="C17" s="30">
        <v>5.55</v>
      </c>
      <c r="D17" s="30">
        <v>3.91</v>
      </c>
      <c r="E17" s="20">
        <v>814</v>
      </c>
      <c r="F17" s="31">
        <v>9.1999999999999993</v>
      </c>
      <c r="G17" s="21"/>
      <c r="H17">
        <v>15</v>
      </c>
      <c r="I17">
        <f t="shared" si="2"/>
        <v>225</v>
      </c>
      <c r="J17">
        <f t="shared" si="3"/>
        <v>99.15</v>
      </c>
      <c r="K17">
        <f t="shared" si="4"/>
        <v>83.25</v>
      </c>
      <c r="L17">
        <f t="shared" si="5"/>
        <v>58.650000000000006</v>
      </c>
      <c r="M17">
        <f t="shared" si="6"/>
        <v>12210</v>
      </c>
      <c r="N17">
        <f t="shared" si="7"/>
        <v>138</v>
      </c>
      <c r="P17">
        <f t="shared" si="8"/>
        <v>5.8149999999999995</v>
      </c>
      <c r="Q17">
        <f t="shared" si="9"/>
        <v>4.88</v>
      </c>
      <c r="R17">
        <f t="shared" si="10"/>
        <v>3.3449999999999998</v>
      </c>
      <c r="S17">
        <f t="shared" si="11"/>
        <v>777.76499999999999</v>
      </c>
      <c r="T17">
        <f t="shared" si="12"/>
        <v>8.4819999999999993</v>
      </c>
      <c r="V17">
        <f t="shared" si="0"/>
        <v>0.79500000000000082</v>
      </c>
      <c r="W17">
        <f t="shared" si="1"/>
        <v>0.66999999999999993</v>
      </c>
      <c r="X17">
        <f t="shared" si="1"/>
        <v>0.56500000000000039</v>
      </c>
      <c r="Y17">
        <f t="shared" si="1"/>
        <v>36.235000000000014</v>
      </c>
      <c r="Z17">
        <f t="shared" si="1"/>
        <v>0.71799999999999997</v>
      </c>
      <c r="AB17">
        <f t="shared" si="13"/>
        <v>1.4242105263157905</v>
      </c>
      <c r="AC17">
        <f t="shared" si="14"/>
        <v>1.2163157894736845</v>
      </c>
      <c r="AD17">
        <f t="shared" si="15"/>
        <v>0.92157645864036652</v>
      </c>
      <c r="AE17">
        <f t="shared" si="16"/>
        <v>11.526315789473642</v>
      </c>
      <c r="AF17">
        <f t="shared" si="17"/>
        <v>0.9210526315789469</v>
      </c>
    </row>
    <row r="18" spans="1:32" x14ac:dyDescent="0.25">
      <c r="A18" s="21">
        <v>2015</v>
      </c>
      <c r="B18" s="30">
        <v>6.38</v>
      </c>
      <c r="C18" s="30">
        <v>5.52</v>
      </c>
      <c r="D18" s="30">
        <v>3.46</v>
      </c>
      <c r="E18" s="20">
        <v>558</v>
      </c>
      <c r="F18" s="31">
        <v>9.1999999999999993</v>
      </c>
      <c r="G18" s="21"/>
      <c r="H18">
        <v>16</v>
      </c>
      <c r="I18">
        <f t="shared" si="2"/>
        <v>256</v>
      </c>
      <c r="J18">
        <f t="shared" si="3"/>
        <v>102.08</v>
      </c>
      <c r="K18">
        <f t="shared" si="4"/>
        <v>88.32</v>
      </c>
      <c r="L18">
        <f t="shared" si="5"/>
        <v>55.36</v>
      </c>
      <c r="M18">
        <f t="shared" si="6"/>
        <v>8928</v>
      </c>
      <c r="N18">
        <f t="shared" si="7"/>
        <v>147.19999999999999</v>
      </c>
      <c r="P18">
        <f t="shared" si="8"/>
        <v>5.9409999999999998</v>
      </c>
      <c r="Q18">
        <f t="shared" si="9"/>
        <v>4.992</v>
      </c>
      <c r="R18">
        <f t="shared" si="10"/>
        <v>3.4159999999999995</v>
      </c>
      <c r="S18">
        <f t="shared" si="11"/>
        <v>772.82299999999998</v>
      </c>
      <c r="T18">
        <f t="shared" si="12"/>
        <v>8.5220000000000002</v>
      </c>
      <c r="V18">
        <f t="shared" si="0"/>
        <v>0.43900000000000006</v>
      </c>
      <c r="W18">
        <f t="shared" si="1"/>
        <v>0.52799999999999958</v>
      </c>
      <c r="X18">
        <f t="shared" si="1"/>
        <v>4.4000000000000483E-2</v>
      </c>
      <c r="Y18">
        <f t="shared" si="1"/>
        <v>-214.82299999999998</v>
      </c>
      <c r="Z18">
        <f t="shared" si="1"/>
        <v>0.67799999999999905</v>
      </c>
      <c r="AB18">
        <f t="shared" si="13"/>
        <v>1.1942105263157901</v>
      </c>
      <c r="AC18">
        <f t="shared" si="14"/>
        <v>1.1863157894736842</v>
      </c>
      <c r="AD18">
        <f t="shared" si="15"/>
        <v>0.47157645864036635</v>
      </c>
      <c r="AE18">
        <f t="shared" si="16"/>
        <v>-244.47368421052636</v>
      </c>
      <c r="AF18">
        <f t="shared" si="17"/>
        <v>0.9210526315789469</v>
      </c>
    </row>
    <row r="19" spans="1:32" x14ac:dyDescent="0.25">
      <c r="A19" s="21">
        <v>2016</v>
      </c>
      <c r="B19" s="30">
        <v>6.52</v>
      </c>
      <c r="C19" s="30">
        <v>5.38</v>
      </c>
      <c r="D19" s="30">
        <v>3.4405819919107463</v>
      </c>
      <c r="E19" s="20">
        <v>833</v>
      </c>
      <c r="F19" s="31">
        <v>8.5</v>
      </c>
      <c r="G19" s="21"/>
      <c r="H19">
        <v>17</v>
      </c>
      <c r="I19">
        <f t="shared" si="2"/>
        <v>289</v>
      </c>
      <c r="J19">
        <f t="shared" si="3"/>
        <v>110.83999999999999</v>
      </c>
      <c r="K19">
        <f t="shared" si="4"/>
        <v>91.46</v>
      </c>
      <c r="L19">
        <f t="shared" si="5"/>
        <v>58.489893862482688</v>
      </c>
      <c r="M19">
        <f t="shared" si="6"/>
        <v>14161</v>
      </c>
      <c r="N19">
        <f t="shared" si="7"/>
        <v>144.5</v>
      </c>
      <c r="P19">
        <f t="shared" si="8"/>
        <v>6.0670000000000002</v>
      </c>
      <c r="Q19">
        <f t="shared" si="9"/>
        <v>5.1040000000000001</v>
      </c>
      <c r="R19">
        <f t="shared" si="10"/>
        <v>3.4869999999999997</v>
      </c>
      <c r="S19">
        <f t="shared" si="11"/>
        <v>767.88099999999997</v>
      </c>
      <c r="T19">
        <f t="shared" si="12"/>
        <v>8.5619999999999994</v>
      </c>
      <c r="V19">
        <f t="shared" si="0"/>
        <v>0.4529999999999994</v>
      </c>
      <c r="W19">
        <f t="shared" ref="W19:Z21" si="18">C19-Q19</f>
        <v>0.2759999999999998</v>
      </c>
      <c r="X19">
        <f t="shared" si="18"/>
        <v>-4.6418008089253338E-2</v>
      </c>
      <c r="Y19">
        <f t="shared" si="18"/>
        <v>65.119000000000028</v>
      </c>
      <c r="Z19">
        <f t="shared" si="18"/>
        <v>-6.1999999999999389E-2</v>
      </c>
      <c r="AB19">
        <f t="shared" si="13"/>
        <v>1.3342105263157897</v>
      </c>
      <c r="AC19">
        <f t="shared" si="14"/>
        <v>1.0463157894736845</v>
      </c>
      <c r="AD19">
        <f t="shared" si="15"/>
        <v>0.4521584505511127</v>
      </c>
      <c r="AE19">
        <f t="shared" si="16"/>
        <v>30.526315789473642</v>
      </c>
      <c r="AF19">
        <f t="shared" si="17"/>
        <v>0.22105263157894761</v>
      </c>
    </row>
    <row r="20" spans="1:32" x14ac:dyDescent="0.25">
      <c r="A20" s="21">
        <v>2017</v>
      </c>
      <c r="B20" s="30">
        <v>5.83</v>
      </c>
      <c r="C20" s="30">
        <v>4.92</v>
      </c>
      <c r="D20" s="30">
        <v>2.99</v>
      </c>
      <c r="E20" s="20">
        <v>857</v>
      </c>
      <c r="F20" s="31">
        <v>8.3000000000000007</v>
      </c>
      <c r="G20" s="21"/>
      <c r="H20">
        <v>18</v>
      </c>
      <c r="I20">
        <f t="shared" si="2"/>
        <v>324</v>
      </c>
      <c r="J20">
        <f t="shared" si="3"/>
        <v>104.94</v>
      </c>
      <c r="K20">
        <f t="shared" si="4"/>
        <v>88.56</v>
      </c>
      <c r="L20">
        <f t="shared" si="5"/>
        <v>53.820000000000007</v>
      </c>
      <c r="M20">
        <f t="shared" si="6"/>
        <v>15426</v>
      </c>
      <c r="N20">
        <f t="shared" si="7"/>
        <v>149.4</v>
      </c>
      <c r="P20">
        <f t="shared" si="8"/>
        <v>6.1929999999999996</v>
      </c>
      <c r="Q20">
        <f t="shared" si="9"/>
        <v>5.2160000000000002</v>
      </c>
      <c r="R20">
        <f t="shared" si="10"/>
        <v>3.5579999999999998</v>
      </c>
      <c r="S20">
        <f t="shared" si="11"/>
        <v>762.93899999999996</v>
      </c>
      <c r="T20">
        <f t="shared" si="12"/>
        <v>8.6020000000000003</v>
      </c>
      <c r="V20">
        <f t="shared" si="0"/>
        <v>-0.36299999999999955</v>
      </c>
      <c r="W20">
        <f t="shared" si="18"/>
        <v>-0.29600000000000026</v>
      </c>
      <c r="X20">
        <f t="shared" si="18"/>
        <v>-0.56799999999999962</v>
      </c>
      <c r="Y20">
        <f t="shared" si="18"/>
        <v>94.061000000000035</v>
      </c>
      <c r="Z20">
        <f t="shared" si="18"/>
        <v>-0.3019999999999996</v>
      </c>
      <c r="AB20">
        <f t="shared" si="13"/>
        <v>0.64421052631579023</v>
      </c>
      <c r="AC20">
        <f t="shared" si="14"/>
        <v>0.58631578947368457</v>
      </c>
      <c r="AD20">
        <f t="shared" si="15"/>
        <v>1.5764586403665959E-3</v>
      </c>
      <c r="AE20">
        <f t="shared" si="16"/>
        <v>54.526315789473642</v>
      </c>
      <c r="AF20">
        <f t="shared" si="17"/>
        <v>2.1052631578948322E-2</v>
      </c>
    </row>
    <row r="21" spans="1:32" x14ac:dyDescent="0.25">
      <c r="A21" s="21">
        <v>2018</v>
      </c>
      <c r="B21" s="30">
        <v>5.24</v>
      </c>
      <c r="C21" s="30">
        <v>4.8499999999999996</v>
      </c>
      <c r="D21" s="30">
        <v>3.51</v>
      </c>
      <c r="E21" s="20">
        <v>641</v>
      </c>
      <c r="F21" s="31">
        <v>9.1999999999999993</v>
      </c>
      <c r="G21" s="21"/>
      <c r="H21">
        <v>19</v>
      </c>
      <c r="I21">
        <f t="shared" si="2"/>
        <v>361</v>
      </c>
      <c r="J21">
        <f t="shared" si="3"/>
        <v>99.56</v>
      </c>
      <c r="K21">
        <f t="shared" si="4"/>
        <v>92.149999999999991</v>
      </c>
      <c r="L21">
        <f t="shared" si="5"/>
        <v>66.69</v>
      </c>
      <c r="M21">
        <f t="shared" si="6"/>
        <v>12179</v>
      </c>
      <c r="N21">
        <f t="shared" si="7"/>
        <v>174.79999999999998</v>
      </c>
      <c r="P21">
        <f t="shared" si="8"/>
        <v>6.319</v>
      </c>
      <c r="Q21">
        <f t="shared" si="9"/>
        <v>5.3280000000000003</v>
      </c>
      <c r="R21">
        <f t="shared" si="10"/>
        <v>3.6289999999999996</v>
      </c>
      <c r="S21">
        <f t="shared" si="11"/>
        <v>757.99699999999996</v>
      </c>
      <c r="T21">
        <f t="shared" si="12"/>
        <v>8.6419999999999995</v>
      </c>
      <c r="V21">
        <f t="shared" si="0"/>
        <v>-1.0789999999999997</v>
      </c>
      <c r="W21">
        <f t="shared" si="18"/>
        <v>-0.47800000000000065</v>
      </c>
      <c r="X21">
        <f t="shared" si="18"/>
        <v>-0.11899999999999977</v>
      </c>
      <c r="Y21">
        <f t="shared" si="18"/>
        <v>-116.99699999999996</v>
      </c>
      <c r="Z21">
        <f t="shared" si="18"/>
        <v>0.55799999999999983</v>
      </c>
      <c r="AB21">
        <f t="shared" si="13"/>
        <v>5.4210526315790375E-2</v>
      </c>
      <c r="AC21">
        <f t="shared" si="14"/>
        <v>0.51631578947368428</v>
      </c>
      <c r="AD21">
        <f t="shared" si="15"/>
        <v>0.52157645864036617</v>
      </c>
      <c r="AE21">
        <f t="shared" si="16"/>
        <v>-161.47368421052636</v>
      </c>
      <c r="AF21">
        <f t="shared" si="17"/>
        <v>0.9210526315789469</v>
      </c>
    </row>
    <row r="22" spans="1:32" x14ac:dyDescent="0.25">
      <c r="A22" s="21"/>
      <c r="B22" s="21"/>
      <c r="C22" s="21"/>
      <c r="D22" s="21"/>
      <c r="E22" s="21"/>
      <c r="F22" s="21"/>
      <c r="G22" s="21"/>
    </row>
    <row r="23" spans="1:32" x14ac:dyDescent="0.25">
      <c r="A23" t="s">
        <v>33</v>
      </c>
      <c r="B23">
        <f>SUM(B3:B21)</f>
        <v>98.529999999999987</v>
      </c>
      <c r="C23">
        <f t="shared" ref="C23:T23" si="19">SUM(C3:C21)</f>
        <v>82.339999999999989</v>
      </c>
      <c r="D23">
        <f t="shared" si="19"/>
        <v>56.780047285833042</v>
      </c>
      <c r="E23">
        <f t="shared" si="19"/>
        <v>15247</v>
      </c>
      <c r="F23">
        <f t="shared" si="19"/>
        <v>157.29999999999998</v>
      </c>
      <c r="H23">
        <f t="shared" si="19"/>
        <v>190</v>
      </c>
      <c r="I23">
        <f t="shared" si="19"/>
        <v>2470</v>
      </c>
      <c r="J23">
        <f t="shared" si="19"/>
        <v>1057.1799999999998</v>
      </c>
      <c r="K23">
        <f t="shared" si="19"/>
        <v>887.46999999999991</v>
      </c>
      <c r="L23">
        <f t="shared" si="19"/>
        <v>608.21615091993863</v>
      </c>
      <c r="M23">
        <f t="shared" si="19"/>
        <v>149653</v>
      </c>
      <c r="N23">
        <f t="shared" si="19"/>
        <v>1595.6</v>
      </c>
      <c r="P23">
        <f t="shared" si="19"/>
        <v>98.515000000000015</v>
      </c>
      <c r="Q23">
        <f t="shared" si="19"/>
        <v>82.080000000000013</v>
      </c>
      <c r="R23">
        <f t="shared" si="19"/>
        <v>56.809999999999995</v>
      </c>
      <c r="S23">
        <f t="shared" si="19"/>
        <v>15247.024999999998</v>
      </c>
      <c r="T23">
        <f t="shared" si="19"/>
        <v>157.358</v>
      </c>
      <c r="U23" t="s">
        <v>34</v>
      </c>
      <c r="V23">
        <f>SUM(V3:V21)</f>
        <v>1.5000000000002345E-2</v>
      </c>
      <c r="W23">
        <f>SUM(W3:W21)</f>
        <v>0.2599999999999949</v>
      </c>
      <c r="X23">
        <f>SUM(X3:X21)</f>
        <v>-2.9952714166963768E-2</v>
      </c>
      <c r="Y23">
        <f>SUM(Y3:Y21)</f>
        <v>-2.4999999999522515E-2</v>
      </c>
      <c r="Z23">
        <f>SUM(Z3:Z21)</f>
        <v>-5.79999999999945E-2</v>
      </c>
    </row>
    <row r="24" spans="1:32" x14ac:dyDescent="0.25">
      <c r="A24" t="s">
        <v>35</v>
      </c>
      <c r="B24">
        <f>AVERAGE(B3:B21)</f>
        <v>5.1857894736842098</v>
      </c>
      <c r="C24">
        <f t="shared" ref="C24:T24" si="20">AVERAGE(C3:C21)</f>
        <v>4.3336842105263154</v>
      </c>
      <c r="D24">
        <f t="shared" si="20"/>
        <v>2.9884235413596336</v>
      </c>
      <c r="E24">
        <f t="shared" si="20"/>
        <v>802.47368421052636</v>
      </c>
      <c r="F24">
        <f t="shared" si="20"/>
        <v>8.2789473684210524</v>
      </c>
      <c r="H24">
        <f t="shared" si="20"/>
        <v>10</v>
      </c>
      <c r="I24">
        <f t="shared" si="20"/>
        <v>130</v>
      </c>
      <c r="J24">
        <f t="shared" si="20"/>
        <v>55.641052631578937</v>
      </c>
      <c r="K24">
        <f t="shared" si="20"/>
        <v>46.70894736842105</v>
      </c>
      <c r="L24">
        <f t="shared" si="20"/>
        <v>32.011376364207294</v>
      </c>
      <c r="M24">
        <f t="shared" si="20"/>
        <v>7876.4736842105267</v>
      </c>
      <c r="N24">
        <f t="shared" si="20"/>
        <v>83.978947368421046</v>
      </c>
      <c r="P24">
        <f t="shared" si="20"/>
        <v>5.1850000000000005</v>
      </c>
      <c r="Q24">
        <f t="shared" si="20"/>
        <v>4.32</v>
      </c>
      <c r="R24">
        <f t="shared" si="20"/>
        <v>2.9899999999999998</v>
      </c>
      <c r="S24">
        <f t="shared" si="20"/>
        <v>802.47499999999991</v>
      </c>
      <c r="T24">
        <f t="shared" si="20"/>
        <v>8.282</v>
      </c>
      <c r="U24" t="s">
        <v>36</v>
      </c>
      <c r="V24" cm="1">
        <f t="array" ref="V24">SUM(V3:V21*V3:V21)</f>
        <v>7.861835000000001</v>
      </c>
      <c r="W24" cm="1">
        <f t="array" ref="W24">SUM(W3:W21*W3:W21)</f>
        <v>4.3040000000000012</v>
      </c>
      <c r="X24" cm="1">
        <f t="array" ref="X24">SUM(X3:X21*X3:X21)</f>
        <v>3.3293467443533484</v>
      </c>
      <c r="Y24" cm="1">
        <f t="array" ref="Y24">SUM(Y3:Y21*Y3:Y21)</f>
        <v>305560.82635499991</v>
      </c>
      <c r="Z24" cm="1">
        <f t="array" ref="Z24">SUM(Z3:Z21*Z3:Z21)</f>
        <v>6.7357559999999985</v>
      </c>
      <c r="AA24" t="s">
        <v>37</v>
      </c>
      <c r="AB24" cm="1">
        <f t="array" ref="AB24">SUM(AB3:AB21*AB3:AB21)</f>
        <v>16.926263157894738</v>
      </c>
      <c r="AC24" cm="1">
        <f t="array" ref="AC24">SUM(AC3:AC21*AC3:AC21)</f>
        <v>11.502042105263154</v>
      </c>
      <c r="AD24" cm="1">
        <f t="array" ref="AD24">SUM(AD3:AD21*AD3:AD21)</f>
        <v>6.1949558098866859</v>
      </c>
      <c r="AE24" cm="1">
        <f t="array" ref="AE24">SUM(AE3:AE21*AE3:AE21)</f>
        <v>319482.73684210528</v>
      </c>
      <c r="AF24" cm="1">
        <f t="array" ref="AF24">SUM(AF3:AF21*AF3:AF21)</f>
        <v>7.6315789473684195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3.9249999999999998</v>
      </c>
      <c r="C26" t="s">
        <v>40</v>
      </c>
      <c r="D26">
        <v>0.126</v>
      </c>
      <c r="F26" t="s">
        <v>41</v>
      </c>
      <c r="G26">
        <f>_xlfn.STDEV.S(B3:B21)</f>
        <v>0.96971539805057516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3.2</v>
      </c>
      <c r="C27" t="s">
        <v>46</v>
      </c>
      <c r="D27">
        <v>0.112</v>
      </c>
      <c r="F27" t="s">
        <v>47</v>
      </c>
      <c r="G27">
        <f>_xlfn.STDEV.S(C3:C21)</f>
        <v>0.79937621879893783</v>
      </c>
      <c r="U27" t="s">
        <v>48</v>
      </c>
      <c r="V27">
        <f>1-(V24/AB24)</f>
        <v>0.53552447302385886</v>
      </c>
      <c r="W27">
        <f>1-(W24/AC24)</f>
        <v>0.62580557777383217</v>
      </c>
      <c r="X27">
        <f>1-(X24/AD24)</f>
        <v>0.46257134892875906</v>
      </c>
      <c r="Y27">
        <f>1-(Y24/AE24)</f>
        <v>4.3576409244252434E-2</v>
      </c>
      <c r="Z27">
        <f>1-(Z24/AF24)</f>
        <v>0.11738369655172409</v>
      </c>
    </row>
    <row r="28" spans="1:32" x14ac:dyDescent="0.25">
      <c r="A28" t="s">
        <v>49</v>
      </c>
      <c r="B28">
        <v>2.2799999999999998</v>
      </c>
      <c r="C28" t="s">
        <v>50</v>
      </c>
      <c r="D28">
        <v>7.0999999999999994E-2</v>
      </c>
      <c r="F28" t="s">
        <v>51</v>
      </c>
      <c r="G28">
        <f>_xlfn.STDEV.S(D3:D21)</f>
        <v>0.58665510452084801</v>
      </c>
      <c r="U28" t="s">
        <v>52</v>
      </c>
      <c r="V28">
        <f>SQRT(V27)</f>
        <v>0.73179537647067627</v>
      </c>
      <c r="W28">
        <f>SQRT(W27)</f>
        <v>0.7910787430931463</v>
      </c>
      <c r="X28">
        <f>SQRT(X27)</f>
        <v>0.68012598018952275</v>
      </c>
      <c r="Y28">
        <f>SQRT(Y27)</f>
        <v>0.20874963292004237</v>
      </c>
      <c r="Z28">
        <f>SQRT(Z27)</f>
        <v>0.34261304200471426</v>
      </c>
    </row>
    <row r="29" spans="1:32" x14ac:dyDescent="0.25">
      <c r="A29" t="s">
        <v>53</v>
      </c>
      <c r="B29">
        <v>851.89499999999998</v>
      </c>
      <c r="C29" t="s">
        <v>54</v>
      </c>
      <c r="D29">
        <v>-4.9420000000000002</v>
      </c>
      <c r="F29" t="s">
        <v>55</v>
      </c>
      <c r="G29">
        <f>_xlfn.STDEV.S(E3:E21)</f>
        <v>133.22552659183791</v>
      </c>
    </row>
    <row r="30" spans="1:32" x14ac:dyDescent="0.25">
      <c r="A30" t="s">
        <v>56</v>
      </c>
      <c r="B30">
        <v>7.8819999999999997</v>
      </c>
      <c r="C30" t="s">
        <v>57</v>
      </c>
      <c r="D30">
        <v>0.04</v>
      </c>
      <c r="F30" t="s">
        <v>58</v>
      </c>
      <c r="G30">
        <f>_xlfn.STDEV.S(F3:F21)</f>
        <v>0.65113486175072399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-3.0411818190184355E-3</v>
      </c>
      <c r="W31" cm="1">
        <f t="array" ref="W31">SUM(V3:V21*Z3:Z21)/(SQRT(SUM(V3:V21*V3:V21)*SUM(Z3:Z21*Z3:Z21)))</f>
        <v>-0.11058470308311526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-0.49148619078592998</v>
      </c>
      <c r="W32" cm="1">
        <f t="array" ref="W32">SUM(W3:W21*Z3:Z21)/(SQRT(SUM(W3:W21*W3:W21)*SUM(Z3:Z21*Z3:Z21)))</f>
        <v>0.10610105821359057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7.0749999999999993</v>
      </c>
      <c r="U33" t="s">
        <v>65</v>
      </c>
      <c r="V33" cm="1">
        <f t="array" ref="V33">SUM(X3:X21*Y3:Y21)/(SQRT(SUM(X3:X21*X3:X21)*SUM(Y3:Y21*Y3:Y21)))</f>
        <v>-1.2834629718060989E-2</v>
      </c>
      <c r="W33" cm="1">
        <f t="array" ref="W33">SUM(X3:X21*Z3:Z21)/(SQRT(SUM(X3:X21*X3:X21)*SUM(Z3:Z21*Z3:Z21)))</f>
        <v>5.75581006875982E-3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6</v>
      </c>
      <c r="I34" t="s">
        <v>72</v>
      </c>
      <c r="J34">
        <f>G26*SQRT(1-(V27*$M$32))</f>
        <v>0.62617978525849827</v>
      </c>
      <c r="L34" t="s">
        <v>77</v>
      </c>
      <c r="M34">
        <f>J34*$J$32</f>
        <v>1.0732721519330659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4.0549999999999997</v>
      </c>
      <c r="I35" t="s">
        <v>73</v>
      </c>
      <c r="J35">
        <f>G27*SQRT(1-(W27*$M$32))</f>
        <v>0.45126573012060966</v>
      </c>
      <c r="L35" t="s">
        <v>78</v>
      </c>
      <c r="M35">
        <f>J35*$J$32</f>
        <v>0.7734694614267249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728.34500000000003</v>
      </c>
      <c r="I36" t="s">
        <v>74</v>
      </c>
      <c r="J36">
        <f>G28*SQRT(1-(X27*$M$32))</f>
        <v>0.41333113038663633</v>
      </c>
      <c r="L36" t="s">
        <v>79</v>
      </c>
      <c r="M36">
        <f>J36*$J$32</f>
        <v>0.70844955748269467</v>
      </c>
      <c r="U36" t="s">
        <v>61</v>
      </c>
      <c r="V36">
        <f t="shared" ref="V36:W38" si="21">V31*V31</f>
        <v>9.2487868563282804E-6</v>
      </c>
      <c r="W36">
        <f t="shared" si="21"/>
        <v>1.222897655598076E-2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8.8819999999999997</v>
      </c>
      <c r="I37" t="s">
        <v>75</v>
      </c>
      <c r="J37">
        <f>G29*SQRT(1-(Y27*$M$32))</f>
        <v>130.02691022647613</v>
      </c>
      <c r="L37" t="s">
        <v>80</v>
      </c>
      <c r="M37">
        <f>J37*$J$32</f>
        <v>222.86612412818008</v>
      </c>
      <c r="U37" t="s">
        <v>63</v>
      </c>
      <c r="V37">
        <f t="shared" si="21"/>
        <v>0.24155867573326356</v>
      </c>
      <c r="W37">
        <f t="shared" si="21"/>
        <v>1.1257434554043736E-2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0.60810710426190639</v>
      </c>
      <c r="L38" t="s">
        <v>81</v>
      </c>
      <c r="M38">
        <f>J38*$J$32</f>
        <v>1.0422955767049076</v>
      </c>
      <c r="U38" t="s">
        <v>65</v>
      </c>
      <c r="V38">
        <f t="shared" si="21"/>
        <v>1.6472771999973432E-4</v>
      </c>
      <c r="W38">
        <f t="shared" si="21"/>
        <v>3.3129349547636923E-5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6.0017278480669329</v>
      </c>
      <c r="L40" t="s">
        <v>87</v>
      </c>
      <c r="M40">
        <f>F33+M34</f>
        <v>8.1482721519330656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5.2265305385732752</v>
      </c>
      <c r="L41" t="s">
        <v>88</v>
      </c>
      <c r="M41">
        <f>F34+M35</f>
        <v>6.7734694614267248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3.3465504425173052</v>
      </c>
      <c r="L42" t="s">
        <v>89</v>
      </c>
      <c r="M42">
        <f>F35+M36</f>
        <v>4.7634495574826943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505.47887587181992</v>
      </c>
      <c r="L43" t="s">
        <v>90</v>
      </c>
      <c r="M43">
        <f>F36+M37</f>
        <v>951.21112412818013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7.8397044232950925</v>
      </c>
      <c r="L44" t="s">
        <v>91</v>
      </c>
      <c r="M44">
        <f>F37+M38</f>
        <v>9.9242955767049068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0A48-F986-471C-B4EA-17285BAA5940}">
  <sheetPr codeName="List24"/>
  <dimension ref="A1:AF56"/>
  <sheetViews>
    <sheetView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18">
        <v>2000</v>
      </c>
      <c r="B3" s="26">
        <v>4.5</v>
      </c>
      <c r="C3" s="26">
        <v>4.3899999999999997</v>
      </c>
      <c r="D3" s="26">
        <v>2.2400000000000002</v>
      </c>
      <c r="E3" s="20">
        <v>698</v>
      </c>
      <c r="F3" s="21">
        <v>9</v>
      </c>
      <c r="H3">
        <v>1</v>
      </c>
      <c r="I3">
        <f>H3*H3</f>
        <v>1</v>
      </c>
      <c r="J3">
        <f>H3*B3</f>
        <v>4.5</v>
      </c>
      <c r="K3">
        <f>H3*C3</f>
        <v>4.3899999999999997</v>
      </c>
      <c r="L3">
        <f>H3*D3</f>
        <v>2.2400000000000002</v>
      </c>
      <c r="M3">
        <f>H3*E3</f>
        <v>698</v>
      </c>
      <c r="N3">
        <f>H3*F3</f>
        <v>9</v>
      </c>
      <c r="P3">
        <f>$B$26+$D$26*H3</f>
        <v>4.6869999999999994</v>
      </c>
      <c r="Q3">
        <f>$B$27+$D$27*H3</f>
        <v>4.2770000000000001</v>
      </c>
      <c r="R3">
        <f>$B$28+$D$28*H3</f>
        <v>2.5059999999999998</v>
      </c>
      <c r="S3">
        <f>$B$29+$D$29*H3</f>
        <v>751.65800000000002</v>
      </c>
      <c r="T3">
        <f>$B$30+$D$30*H3</f>
        <v>7.9470000000000001</v>
      </c>
      <c r="V3">
        <f t="shared" ref="V3:V21" si="0">B3-P3</f>
        <v>-0.18699999999999939</v>
      </c>
      <c r="W3">
        <f t="shared" ref="W3:Z18" si="1">C3-Q3</f>
        <v>0.11299999999999955</v>
      </c>
      <c r="X3">
        <f t="shared" si="1"/>
        <v>-0.26599999999999957</v>
      </c>
      <c r="Y3">
        <f t="shared" si="1"/>
        <v>-53.658000000000015</v>
      </c>
      <c r="Z3">
        <f t="shared" si="1"/>
        <v>1.0529999999999999</v>
      </c>
      <c r="AB3">
        <f>B3-$B$24</f>
        <v>-1.3297923294788987</v>
      </c>
      <c r="AC3">
        <f>C3-$C$24</f>
        <v>-0.70076855332461907</v>
      </c>
      <c r="AD3">
        <f>D3-$D$24</f>
        <v>-0.92552398180045925</v>
      </c>
      <c r="AE3">
        <f>E3-$E$24</f>
        <v>-0.68421052631583734</v>
      </c>
      <c r="AF3">
        <f>F3-$F$24</f>
        <v>0.61052631578947114</v>
      </c>
    </row>
    <row r="4" spans="1:32" x14ac:dyDescent="0.25">
      <c r="A4" s="18">
        <v>2001</v>
      </c>
      <c r="B4" s="26">
        <v>4.45</v>
      </c>
      <c r="C4" s="26">
        <v>4.37</v>
      </c>
      <c r="D4" s="26">
        <v>2.3199999999999998</v>
      </c>
      <c r="E4" s="20">
        <v>861</v>
      </c>
      <c r="F4" s="21">
        <v>7.6</v>
      </c>
      <c r="H4">
        <v>2</v>
      </c>
      <c r="I4">
        <f t="shared" ref="I4:I21" si="2">H4*H4</f>
        <v>4</v>
      </c>
      <c r="J4">
        <f t="shared" ref="J4:J21" si="3">H4*B4</f>
        <v>8.9</v>
      </c>
      <c r="K4">
        <f t="shared" ref="K4:K21" si="4">H4*C4</f>
        <v>8.74</v>
      </c>
      <c r="L4">
        <f t="shared" ref="L4:L21" si="5">H4*D4</f>
        <v>4.6399999999999997</v>
      </c>
      <c r="M4">
        <f t="shared" ref="M4:M21" si="6">H4*E4</f>
        <v>1722</v>
      </c>
      <c r="N4">
        <f t="shared" ref="N4:N21" si="7">H4*F4</f>
        <v>15.2</v>
      </c>
      <c r="P4">
        <f t="shared" ref="P4:P21" si="8">$B$26+$D$26*H4</f>
        <v>4.8140000000000001</v>
      </c>
      <c r="Q4">
        <f t="shared" ref="Q4:Q21" si="9">$B$27+$D$27*H4</f>
        <v>4.367</v>
      </c>
      <c r="R4">
        <f t="shared" ref="R4:R21" si="10">$B$28+$D$28*H4</f>
        <v>2.5789999999999997</v>
      </c>
      <c r="S4">
        <f t="shared" ref="S4:S21" si="11">$B$29+$D$29*H4</f>
        <v>745.77199999999993</v>
      </c>
      <c r="T4">
        <f t="shared" ref="T4:T21" si="12">$B$30+$D$30*H4</f>
        <v>7.9959999999999996</v>
      </c>
      <c r="V4">
        <f t="shared" si="0"/>
        <v>-0.36399999999999988</v>
      </c>
      <c r="W4">
        <f t="shared" si="1"/>
        <v>3.0000000000001137E-3</v>
      </c>
      <c r="X4">
        <f t="shared" si="1"/>
        <v>-0.2589999999999999</v>
      </c>
      <c r="Y4">
        <f t="shared" si="1"/>
        <v>115.22800000000007</v>
      </c>
      <c r="Z4">
        <f t="shared" si="1"/>
        <v>-0.39599999999999991</v>
      </c>
      <c r="AB4">
        <f t="shared" ref="AB4:AB21" si="13">B4-$B$24</f>
        <v>-1.3797923294788985</v>
      </c>
      <c r="AC4">
        <f t="shared" ref="AC4:AC21" si="14">C4-$C$24</f>
        <v>-0.72076855332461864</v>
      </c>
      <c r="AD4">
        <f t="shared" ref="AD4:AD21" si="15">D4-$D$24</f>
        <v>-0.84552398180045962</v>
      </c>
      <c r="AE4">
        <f t="shared" ref="AE4:AE21" si="16">E4-$E$24</f>
        <v>162.31578947368416</v>
      </c>
      <c r="AF4">
        <f t="shared" ref="AF4:AF21" si="17">F4-$F$24</f>
        <v>-0.78947368421052921</v>
      </c>
    </row>
    <row r="5" spans="1:32" x14ac:dyDescent="0.25">
      <c r="A5" s="18">
        <v>2002</v>
      </c>
      <c r="B5" s="26">
        <v>4.01</v>
      </c>
      <c r="C5" s="26">
        <v>4.21</v>
      </c>
      <c r="D5" s="26">
        <v>2.13</v>
      </c>
      <c r="E5" s="22">
        <v>733</v>
      </c>
      <c r="F5" s="21">
        <v>8.5</v>
      </c>
      <c r="H5">
        <v>3</v>
      </c>
      <c r="I5">
        <f t="shared" si="2"/>
        <v>9</v>
      </c>
      <c r="J5">
        <f t="shared" si="3"/>
        <v>12.03</v>
      </c>
      <c r="K5">
        <f t="shared" si="4"/>
        <v>12.629999999999999</v>
      </c>
      <c r="L5">
        <f t="shared" si="5"/>
        <v>6.39</v>
      </c>
      <c r="M5">
        <f t="shared" si="6"/>
        <v>2199</v>
      </c>
      <c r="N5">
        <f t="shared" si="7"/>
        <v>25.5</v>
      </c>
      <c r="P5">
        <f t="shared" si="8"/>
        <v>4.9409999999999998</v>
      </c>
      <c r="Q5">
        <f t="shared" si="9"/>
        <v>4.4570000000000007</v>
      </c>
      <c r="R5">
        <f t="shared" si="10"/>
        <v>2.6519999999999997</v>
      </c>
      <c r="S5">
        <f t="shared" si="11"/>
        <v>739.88599999999997</v>
      </c>
      <c r="T5">
        <f t="shared" si="12"/>
        <v>8.0449999999999999</v>
      </c>
      <c r="V5">
        <f t="shared" si="0"/>
        <v>-0.93100000000000005</v>
      </c>
      <c r="W5">
        <f t="shared" si="1"/>
        <v>-0.24700000000000077</v>
      </c>
      <c r="X5">
        <f t="shared" si="1"/>
        <v>-0.5219999999999998</v>
      </c>
      <c r="Y5">
        <f t="shared" si="1"/>
        <v>-6.8859999999999673</v>
      </c>
      <c r="Z5">
        <f t="shared" si="1"/>
        <v>0.45500000000000007</v>
      </c>
      <c r="AB5">
        <f t="shared" si="13"/>
        <v>-1.8197923294788989</v>
      </c>
      <c r="AC5">
        <f t="shared" si="14"/>
        <v>-0.88076855332461879</v>
      </c>
      <c r="AD5">
        <f t="shared" si="15"/>
        <v>-1.0355239818004596</v>
      </c>
      <c r="AE5">
        <f t="shared" si="16"/>
        <v>34.315789473684163</v>
      </c>
      <c r="AF5">
        <f t="shared" si="17"/>
        <v>0.11052631578947114</v>
      </c>
    </row>
    <row r="6" spans="1:32" x14ac:dyDescent="0.25">
      <c r="A6" s="18">
        <v>2003</v>
      </c>
      <c r="B6" s="27">
        <v>4.7423182571631539</v>
      </c>
      <c r="C6" s="27">
        <v>4.5444792716214479</v>
      </c>
      <c r="D6" s="27">
        <v>1.929738556833722</v>
      </c>
      <c r="E6" s="24">
        <v>600</v>
      </c>
      <c r="F6" s="24">
        <v>8</v>
      </c>
      <c r="H6">
        <v>4</v>
      </c>
      <c r="I6">
        <f t="shared" si="2"/>
        <v>16</v>
      </c>
      <c r="J6">
        <f t="shared" si="3"/>
        <v>18.969273028652616</v>
      </c>
      <c r="K6">
        <f t="shared" si="4"/>
        <v>18.177917086485792</v>
      </c>
      <c r="L6">
        <f t="shared" si="5"/>
        <v>7.7189542273348879</v>
      </c>
      <c r="M6">
        <f t="shared" si="6"/>
        <v>2400</v>
      </c>
      <c r="N6">
        <f t="shared" si="7"/>
        <v>32</v>
      </c>
      <c r="P6">
        <f t="shared" si="8"/>
        <v>5.0679999999999996</v>
      </c>
      <c r="Q6">
        <f t="shared" si="9"/>
        <v>4.5470000000000006</v>
      </c>
      <c r="R6">
        <f t="shared" si="10"/>
        <v>2.7249999999999996</v>
      </c>
      <c r="S6">
        <f t="shared" si="11"/>
        <v>734</v>
      </c>
      <c r="T6">
        <f t="shared" si="12"/>
        <v>8.0939999999999994</v>
      </c>
      <c r="V6">
        <f t="shared" si="0"/>
        <v>-0.3256817428368457</v>
      </c>
      <c r="W6">
        <f t="shared" si="1"/>
        <v>-2.5207283785526613E-3</v>
      </c>
      <c r="X6">
        <f t="shared" si="1"/>
        <v>-0.79526144316627767</v>
      </c>
      <c r="Y6">
        <f t="shared" si="1"/>
        <v>-134</v>
      </c>
      <c r="Z6">
        <f t="shared" si="1"/>
        <v>-9.3999999999999417E-2</v>
      </c>
      <c r="AB6">
        <f t="shared" si="13"/>
        <v>-1.0874740723157448</v>
      </c>
      <c r="AC6">
        <f t="shared" si="14"/>
        <v>-0.54628928170317081</v>
      </c>
      <c r="AD6">
        <f t="shared" si="15"/>
        <v>-1.2357854249667375</v>
      </c>
      <c r="AE6">
        <f t="shared" si="16"/>
        <v>-98.684210526315837</v>
      </c>
      <c r="AF6">
        <f t="shared" si="17"/>
        <v>-0.38947368421052886</v>
      </c>
    </row>
    <row r="7" spans="1:32" x14ac:dyDescent="0.25">
      <c r="A7" s="18">
        <v>2004</v>
      </c>
      <c r="B7" s="27">
        <v>6.5451643714323389</v>
      </c>
      <c r="C7" s="27">
        <v>5.5951980131561285</v>
      </c>
      <c r="D7" s="27">
        <v>4.0133730916030537</v>
      </c>
      <c r="E7" s="24">
        <v>642</v>
      </c>
      <c r="F7" s="24">
        <v>7.6</v>
      </c>
      <c r="H7">
        <v>5</v>
      </c>
      <c r="I7">
        <f t="shared" si="2"/>
        <v>25</v>
      </c>
      <c r="J7">
        <f t="shared" si="3"/>
        <v>32.725821857161691</v>
      </c>
      <c r="K7">
        <f t="shared" si="4"/>
        <v>27.975990065780643</v>
      </c>
      <c r="L7">
        <f t="shared" si="5"/>
        <v>20.066865458015268</v>
      </c>
      <c r="M7">
        <f t="shared" si="6"/>
        <v>3210</v>
      </c>
      <c r="N7">
        <f t="shared" si="7"/>
        <v>38</v>
      </c>
      <c r="P7">
        <f t="shared" si="8"/>
        <v>5.1949999999999994</v>
      </c>
      <c r="Q7">
        <f t="shared" si="9"/>
        <v>4.6370000000000005</v>
      </c>
      <c r="R7">
        <f t="shared" si="10"/>
        <v>2.798</v>
      </c>
      <c r="S7">
        <f t="shared" si="11"/>
        <v>728.11400000000003</v>
      </c>
      <c r="T7">
        <f t="shared" si="12"/>
        <v>8.1429999999999989</v>
      </c>
      <c r="V7">
        <f t="shared" si="0"/>
        <v>1.3501643714323395</v>
      </c>
      <c r="W7">
        <f t="shared" si="1"/>
        <v>0.95819801315612807</v>
      </c>
      <c r="X7">
        <f t="shared" si="1"/>
        <v>1.2153730916030536</v>
      </c>
      <c r="Y7">
        <f t="shared" si="1"/>
        <v>-86.114000000000033</v>
      </c>
      <c r="Z7">
        <f t="shared" si="1"/>
        <v>-0.54299999999999926</v>
      </c>
      <c r="AB7">
        <f t="shared" si="13"/>
        <v>0.71537204195344017</v>
      </c>
      <c r="AC7">
        <f t="shared" si="14"/>
        <v>0.50442945983150977</v>
      </c>
      <c r="AD7">
        <f t="shared" si="15"/>
        <v>0.8478491098025942</v>
      </c>
      <c r="AE7">
        <f t="shared" si="16"/>
        <v>-56.684210526315837</v>
      </c>
      <c r="AF7">
        <f t="shared" si="17"/>
        <v>-0.78947368421052921</v>
      </c>
    </row>
    <row r="8" spans="1:32" x14ac:dyDescent="0.25">
      <c r="A8" s="18">
        <v>2005</v>
      </c>
      <c r="B8" s="27">
        <v>5.7427994756525429</v>
      </c>
      <c r="C8" s="27">
        <v>4.8715772244816975</v>
      </c>
      <c r="D8" s="27">
        <v>3.1876874606175174</v>
      </c>
      <c r="E8" s="24">
        <v>712</v>
      </c>
      <c r="F8" s="24">
        <v>7.5</v>
      </c>
      <c r="H8">
        <v>6</v>
      </c>
      <c r="I8">
        <f t="shared" si="2"/>
        <v>36</v>
      </c>
      <c r="J8">
        <f t="shared" si="3"/>
        <v>34.456796853915257</v>
      </c>
      <c r="K8">
        <f t="shared" si="4"/>
        <v>29.229463346890185</v>
      </c>
      <c r="L8">
        <f t="shared" si="5"/>
        <v>19.126124763705104</v>
      </c>
      <c r="M8">
        <f t="shared" si="6"/>
        <v>4272</v>
      </c>
      <c r="N8">
        <f t="shared" si="7"/>
        <v>45</v>
      </c>
      <c r="P8">
        <f t="shared" si="8"/>
        <v>5.3219999999999992</v>
      </c>
      <c r="Q8">
        <f t="shared" si="9"/>
        <v>4.7270000000000003</v>
      </c>
      <c r="R8">
        <f t="shared" si="10"/>
        <v>2.8709999999999996</v>
      </c>
      <c r="S8">
        <f t="shared" si="11"/>
        <v>722.22799999999995</v>
      </c>
      <c r="T8">
        <f t="shared" si="12"/>
        <v>8.1920000000000002</v>
      </c>
      <c r="V8">
        <f t="shared" si="0"/>
        <v>0.42079947565254372</v>
      </c>
      <c r="W8">
        <f t="shared" si="1"/>
        <v>0.14457722448169719</v>
      </c>
      <c r="X8">
        <f t="shared" si="1"/>
        <v>0.31668746061751785</v>
      </c>
      <c r="Y8">
        <f t="shared" si="1"/>
        <v>-10.227999999999952</v>
      </c>
      <c r="Z8">
        <f t="shared" si="1"/>
        <v>-0.69200000000000017</v>
      </c>
      <c r="AB8">
        <f t="shared" si="13"/>
        <v>-8.6992853826355798E-2</v>
      </c>
      <c r="AC8">
        <f t="shared" si="14"/>
        <v>-0.21919132884292125</v>
      </c>
      <c r="AD8">
        <f t="shared" si="15"/>
        <v>2.2163478817057936E-2</v>
      </c>
      <c r="AE8">
        <f t="shared" si="16"/>
        <v>13.315789473684163</v>
      </c>
      <c r="AF8">
        <f t="shared" si="17"/>
        <v>-0.88947368421052886</v>
      </c>
    </row>
    <row r="9" spans="1:32" x14ac:dyDescent="0.25">
      <c r="A9" s="18">
        <v>2006</v>
      </c>
      <c r="B9" s="27">
        <v>5.2285511422103319</v>
      </c>
      <c r="C9" s="27">
        <v>4.2714238929232522</v>
      </c>
      <c r="D9" s="27">
        <v>3.3060535193550229</v>
      </c>
      <c r="E9" s="24">
        <v>738</v>
      </c>
      <c r="F9" s="24">
        <v>8</v>
      </c>
      <c r="H9">
        <v>7</v>
      </c>
      <c r="I9">
        <f t="shared" si="2"/>
        <v>49</v>
      </c>
      <c r="J9">
        <f t="shared" si="3"/>
        <v>36.59985799547232</v>
      </c>
      <c r="K9">
        <f t="shared" si="4"/>
        <v>29.899967250462765</v>
      </c>
      <c r="L9">
        <f t="shared" si="5"/>
        <v>23.142374635485162</v>
      </c>
      <c r="M9">
        <f t="shared" si="6"/>
        <v>5166</v>
      </c>
      <c r="N9">
        <f t="shared" si="7"/>
        <v>56</v>
      </c>
      <c r="P9">
        <f t="shared" si="8"/>
        <v>5.4489999999999998</v>
      </c>
      <c r="Q9">
        <f t="shared" si="9"/>
        <v>4.8170000000000002</v>
      </c>
      <c r="R9">
        <f t="shared" si="10"/>
        <v>2.944</v>
      </c>
      <c r="S9">
        <f t="shared" si="11"/>
        <v>716.34199999999998</v>
      </c>
      <c r="T9">
        <f t="shared" si="12"/>
        <v>8.2409999999999997</v>
      </c>
      <c r="V9">
        <f t="shared" si="0"/>
        <v>-0.22044885778966794</v>
      </c>
      <c r="W9">
        <f t="shared" si="1"/>
        <v>-0.54557610707674797</v>
      </c>
      <c r="X9">
        <f t="shared" si="1"/>
        <v>0.36205351935502295</v>
      </c>
      <c r="Y9">
        <f t="shared" si="1"/>
        <v>21.658000000000015</v>
      </c>
      <c r="Z9">
        <f t="shared" si="1"/>
        <v>-0.24099999999999966</v>
      </c>
      <c r="AB9">
        <f t="shared" si="13"/>
        <v>-0.60124118726856679</v>
      </c>
      <c r="AC9">
        <f t="shared" si="14"/>
        <v>-0.81934466040136655</v>
      </c>
      <c r="AD9">
        <f t="shared" si="15"/>
        <v>0.14052953755456343</v>
      </c>
      <c r="AE9">
        <f t="shared" si="16"/>
        <v>39.315789473684163</v>
      </c>
      <c r="AF9">
        <f t="shared" si="17"/>
        <v>-0.38947368421052886</v>
      </c>
    </row>
    <row r="10" spans="1:32" x14ac:dyDescent="0.25">
      <c r="A10" s="18">
        <v>2007</v>
      </c>
      <c r="B10" s="27">
        <v>5.6450423872499158</v>
      </c>
      <c r="C10" s="27">
        <v>4.0640253114882761</v>
      </c>
      <c r="D10" s="27">
        <v>3.2719126924047437</v>
      </c>
      <c r="E10" s="24">
        <v>772</v>
      </c>
      <c r="F10" s="24">
        <v>8.9</v>
      </c>
      <c r="H10">
        <v>8</v>
      </c>
      <c r="I10">
        <f t="shared" si="2"/>
        <v>64</v>
      </c>
      <c r="J10">
        <f t="shared" si="3"/>
        <v>45.160339097999326</v>
      </c>
      <c r="K10">
        <f t="shared" si="4"/>
        <v>32.512202491906208</v>
      </c>
      <c r="L10">
        <f t="shared" si="5"/>
        <v>26.17530153923795</v>
      </c>
      <c r="M10">
        <f t="shared" si="6"/>
        <v>6176</v>
      </c>
      <c r="N10">
        <f t="shared" si="7"/>
        <v>71.2</v>
      </c>
      <c r="P10">
        <f t="shared" si="8"/>
        <v>5.5759999999999996</v>
      </c>
      <c r="Q10">
        <f t="shared" si="9"/>
        <v>4.907</v>
      </c>
      <c r="R10">
        <f t="shared" si="10"/>
        <v>3.0169999999999999</v>
      </c>
      <c r="S10">
        <f t="shared" si="11"/>
        <v>710.45600000000002</v>
      </c>
      <c r="T10">
        <f t="shared" si="12"/>
        <v>8.2899999999999991</v>
      </c>
      <c r="V10">
        <f t="shared" si="0"/>
        <v>6.9042387249916182E-2</v>
      </c>
      <c r="W10">
        <f t="shared" si="1"/>
        <v>-0.84297468851172397</v>
      </c>
      <c r="X10">
        <f t="shared" si="1"/>
        <v>0.25491269240474379</v>
      </c>
      <c r="Y10">
        <f t="shared" si="1"/>
        <v>61.543999999999983</v>
      </c>
      <c r="Z10">
        <f t="shared" si="1"/>
        <v>0.61000000000000121</v>
      </c>
      <c r="AB10">
        <f t="shared" si="13"/>
        <v>-0.18474994222898289</v>
      </c>
      <c r="AC10">
        <f t="shared" si="14"/>
        <v>-1.0267432418363427</v>
      </c>
      <c r="AD10">
        <f t="shared" si="15"/>
        <v>0.10638871060428423</v>
      </c>
      <c r="AE10">
        <f t="shared" si="16"/>
        <v>73.315789473684163</v>
      </c>
      <c r="AF10">
        <f t="shared" si="17"/>
        <v>0.5105263157894715</v>
      </c>
    </row>
    <row r="11" spans="1:32" x14ac:dyDescent="0.25">
      <c r="A11" s="18">
        <v>2008</v>
      </c>
      <c r="B11" s="27">
        <v>6.5349005242061757</v>
      </c>
      <c r="C11" s="27">
        <v>5.4869930718197395</v>
      </c>
      <c r="D11" s="27">
        <v>3.2259545721447558</v>
      </c>
      <c r="E11" s="24">
        <v>659</v>
      </c>
      <c r="F11" s="24">
        <v>8.9</v>
      </c>
      <c r="H11">
        <v>9</v>
      </c>
      <c r="I11">
        <f t="shared" si="2"/>
        <v>81</v>
      </c>
      <c r="J11">
        <f t="shared" si="3"/>
        <v>58.814104717855585</v>
      </c>
      <c r="K11">
        <f t="shared" si="4"/>
        <v>49.382937646377655</v>
      </c>
      <c r="L11">
        <f t="shared" si="5"/>
        <v>29.033591149302801</v>
      </c>
      <c r="M11">
        <f t="shared" si="6"/>
        <v>5931</v>
      </c>
      <c r="N11">
        <f t="shared" si="7"/>
        <v>80.100000000000009</v>
      </c>
      <c r="P11">
        <f t="shared" si="8"/>
        <v>5.7029999999999994</v>
      </c>
      <c r="Q11">
        <f t="shared" si="9"/>
        <v>4.9969999999999999</v>
      </c>
      <c r="R11">
        <f t="shared" si="10"/>
        <v>3.09</v>
      </c>
      <c r="S11">
        <f t="shared" si="11"/>
        <v>704.56999999999994</v>
      </c>
      <c r="T11">
        <f t="shared" si="12"/>
        <v>8.3390000000000004</v>
      </c>
      <c r="V11">
        <f t="shared" si="0"/>
        <v>0.83190052420617633</v>
      </c>
      <c r="W11">
        <f t="shared" si="1"/>
        <v>0.48999307181973961</v>
      </c>
      <c r="X11">
        <f t="shared" si="1"/>
        <v>0.13595457214475593</v>
      </c>
      <c r="Y11">
        <f t="shared" si="1"/>
        <v>-45.569999999999936</v>
      </c>
      <c r="Z11">
        <f t="shared" si="1"/>
        <v>0.56099999999999994</v>
      </c>
      <c r="AB11">
        <f t="shared" si="13"/>
        <v>0.70510819472727704</v>
      </c>
      <c r="AC11">
        <f t="shared" si="14"/>
        <v>0.39622451849512075</v>
      </c>
      <c r="AD11">
        <f t="shared" si="15"/>
        <v>6.043059034429632E-2</v>
      </c>
      <c r="AE11">
        <f t="shared" si="16"/>
        <v>-39.684210526315837</v>
      </c>
      <c r="AF11">
        <f t="shared" si="17"/>
        <v>0.5105263157894715</v>
      </c>
    </row>
    <row r="12" spans="1:32" x14ac:dyDescent="0.25">
      <c r="A12" s="18">
        <v>2009</v>
      </c>
      <c r="B12" s="27">
        <v>6.0222823658529201</v>
      </c>
      <c r="C12" s="27">
        <v>4.9794951928259801</v>
      </c>
      <c r="D12" s="27">
        <v>3.4455135596737532</v>
      </c>
      <c r="E12" s="24">
        <v>754</v>
      </c>
      <c r="F12" s="24">
        <v>8.4</v>
      </c>
      <c r="H12">
        <v>10</v>
      </c>
      <c r="I12">
        <f t="shared" si="2"/>
        <v>100</v>
      </c>
      <c r="J12">
        <f t="shared" si="3"/>
        <v>60.222823658529201</v>
      </c>
      <c r="K12">
        <f t="shared" si="4"/>
        <v>49.794951928259799</v>
      </c>
      <c r="L12">
        <f t="shared" si="5"/>
        <v>34.455135596737534</v>
      </c>
      <c r="M12">
        <f t="shared" si="6"/>
        <v>7540</v>
      </c>
      <c r="N12">
        <f t="shared" si="7"/>
        <v>84</v>
      </c>
      <c r="P12">
        <f t="shared" si="8"/>
        <v>5.83</v>
      </c>
      <c r="Q12">
        <f t="shared" si="9"/>
        <v>5.0869999999999997</v>
      </c>
      <c r="R12">
        <f t="shared" si="10"/>
        <v>3.1629999999999998</v>
      </c>
      <c r="S12">
        <f t="shared" si="11"/>
        <v>698.68399999999997</v>
      </c>
      <c r="T12">
        <f t="shared" si="12"/>
        <v>8.3879999999999999</v>
      </c>
      <c r="V12">
        <f t="shared" si="0"/>
        <v>0.19228236585292002</v>
      </c>
      <c r="W12">
        <f t="shared" si="1"/>
        <v>-0.10750480717401967</v>
      </c>
      <c r="X12">
        <f t="shared" si="1"/>
        <v>0.28251355967375336</v>
      </c>
      <c r="Y12">
        <f t="shared" si="1"/>
        <v>55.316000000000031</v>
      </c>
      <c r="Z12">
        <f t="shared" si="1"/>
        <v>1.2000000000000455E-2</v>
      </c>
      <c r="AB12">
        <f t="shared" si="13"/>
        <v>0.1924900363740214</v>
      </c>
      <c r="AC12">
        <f t="shared" si="14"/>
        <v>-0.11127336049863867</v>
      </c>
      <c r="AD12">
        <f t="shared" si="15"/>
        <v>0.2799895778732937</v>
      </c>
      <c r="AE12">
        <f t="shared" si="16"/>
        <v>55.315789473684163</v>
      </c>
      <c r="AF12">
        <f t="shared" si="17"/>
        <v>1.0526315789471496E-2</v>
      </c>
    </row>
    <row r="13" spans="1:32" x14ac:dyDescent="0.25">
      <c r="A13" s="18">
        <v>2010</v>
      </c>
      <c r="B13" s="27">
        <v>5.589255532438651</v>
      </c>
      <c r="C13" s="27">
        <v>4.5840317680906413</v>
      </c>
      <c r="D13" s="27">
        <v>2.940144914865249</v>
      </c>
      <c r="E13" s="24">
        <v>955</v>
      </c>
      <c r="F13" s="24">
        <v>7.2</v>
      </c>
      <c r="H13">
        <v>11</v>
      </c>
      <c r="I13">
        <f t="shared" si="2"/>
        <v>121</v>
      </c>
      <c r="J13">
        <f t="shared" si="3"/>
        <v>61.481810856825163</v>
      </c>
      <c r="K13">
        <f t="shared" si="4"/>
        <v>50.424349448997056</v>
      </c>
      <c r="L13">
        <f t="shared" si="5"/>
        <v>32.341594063517739</v>
      </c>
      <c r="M13">
        <f t="shared" si="6"/>
        <v>10505</v>
      </c>
      <c r="N13">
        <f t="shared" si="7"/>
        <v>79.2</v>
      </c>
      <c r="P13">
        <f t="shared" si="8"/>
        <v>5.9569999999999999</v>
      </c>
      <c r="Q13">
        <f t="shared" si="9"/>
        <v>5.1770000000000005</v>
      </c>
      <c r="R13">
        <f t="shared" si="10"/>
        <v>3.2359999999999998</v>
      </c>
      <c r="S13">
        <f t="shared" si="11"/>
        <v>692.798</v>
      </c>
      <c r="T13">
        <f t="shared" si="12"/>
        <v>8.4369999999999994</v>
      </c>
      <c r="V13">
        <f t="shared" si="0"/>
        <v>-0.36774446756134882</v>
      </c>
      <c r="W13">
        <f t="shared" si="1"/>
        <v>-0.59296823190935921</v>
      </c>
      <c r="X13">
        <f t="shared" si="1"/>
        <v>-0.29585508513475078</v>
      </c>
      <c r="Y13">
        <f t="shared" si="1"/>
        <v>262.202</v>
      </c>
      <c r="Z13">
        <f t="shared" si="1"/>
        <v>-1.2369999999999992</v>
      </c>
      <c r="AB13">
        <f t="shared" si="13"/>
        <v>-0.24053679704024766</v>
      </c>
      <c r="AC13">
        <f t="shared" si="14"/>
        <v>-0.50673678523397747</v>
      </c>
      <c r="AD13">
        <f t="shared" si="15"/>
        <v>-0.22537906693521048</v>
      </c>
      <c r="AE13">
        <f t="shared" si="16"/>
        <v>256.31578947368416</v>
      </c>
      <c r="AF13">
        <f t="shared" si="17"/>
        <v>-1.1894736842105287</v>
      </c>
    </row>
    <row r="14" spans="1:32" x14ac:dyDescent="0.25">
      <c r="A14" s="18">
        <v>2011</v>
      </c>
      <c r="B14" s="27">
        <v>6.3777302176257242</v>
      </c>
      <c r="C14" s="27">
        <v>5.5917887663351609</v>
      </c>
      <c r="D14" s="27">
        <v>3.1004258991991396</v>
      </c>
      <c r="E14" s="24">
        <v>621</v>
      </c>
      <c r="F14" s="24">
        <v>8.4</v>
      </c>
      <c r="H14">
        <v>12</v>
      </c>
      <c r="I14">
        <f t="shared" si="2"/>
        <v>144</v>
      </c>
      <c r="J14">
        <f t="shared" si="3"/>
        <v>76.532762611508687</v>
      </c>
      <c r="K14">
        <f t="shared" si="4"/>
        <v>67.101465196021934</v>
      </c>
      <c r="L14">
        <f t="shared" si="5"/>
        <v>37.205110790389675</v>
      </c>
      <c r="M14">
        <f t="shared" si="6"/>
        <v>7452</v>
      </c>
      <c r="N14">
        <f t="shared" si="7"/>
        <v>100.80000000000001</v>
      </c>
      <c r="P14">
        <f t="shared" si="8"/>
        <v>6.0839999999999996</v>
      </c>
      <c r="Q14">
        <f t="shared" si="9"/>
        <v>5.2670000000000003</v>
      </c>
      <c r="R14">
        <f t="shared" si="10"/>
        <v>3.3089999999999997</v>
      </c>
      <c r="S14">
        <f t="shared" si="11"/>
        <v>686.91200000000003</v>
      </c>
      <c r="T14">
        <f t="shared" si="12"/>
        <v>8.4860000000000007</v>
      </c>
      <c r="V14">
        <f t="shared" si="0"/>
        <v>0.2937302176257246</v>
      </c>
      <c r="W14">
        <f t="shared" si="1"/>
        <v>0.32478876633516052</v>
      </c>
      <c r="X14">
        <f t="shared" si="1"/>
        <v>-0.20857410080086014</v>
      </c>
      <c r="Y14">
        <f t="shared" si="1"/>
        <v>-65.912000000000035</v>
      </c>
      <c r="Z14">
        <f t="shared" si="1"/>
        <v>-8.6000000000000298E-2</v>
      </c>
      <c r="AB14">
        <f t="shared" si="13"/>
        <v>0.54793788814682554</v>
      </c>
      <c r="AC14">
        <f t="shared" si="14"/>
        <v>0.50102021301054211</v>
      </c>
      <c r="AD14">
        <f t="shared" si="15"/>
        <v>-6.5098082601319884E-2</v>
      </c>
      <c r="AE14">
        <f t="shared" si="16"/>
        <v>-77.684210526315837</v>
      </c>
      <c r="AF14">
        <f t="shared" si="17"/>
        <v>1.0526315789471496E-2</v>
      </c>
    </row>
    <row r="15" spans="1:32" x14ac:dyDescent="0.25">
      <c r="A15" s="18">
        <v>2012</v>
      </c>
      <c r="B15" s="27">
        <v>4.8481317037792486</v>
      </c>
      <c r="C15" s="27">
        <v>4.8137730771834848</v>
      </c>
      <c r="D15" s="27">
        <v>3.0075060287340678</v>
      </c>
      <c r="E15" s="24">
        <v>683</v>
      </c>
      <c r="F15" s="24">
        <v>8.3000000000000007</v>
      </c>
      <c r="H15">
        <v>13</v>
      </c>
      <c r="I15">
        <f t="shared" si="2"/>
        <v>169</v>
      </c>
      <c r="J15">
        <f t="shared" si="3"/>
        <v>63.025712149130229</v>
      </c>
      <c r="K15">
        <f t="shared" si="4"/>
        <v>62.579050003385305</v>
      </c>
      <c r="L15">
        <f t="shared" si="5"/>
        <v>39.097578373542881</v>
      </c>
      <c r="M15">
        <f t="shared" si="6"/>
        <v>8879</v>
      </c>
      <c r="N15">
        <f t="shared" si="7"/>
        <v>107.9</v>
      </c>
      <c r="P15">
        <f t="shared" si="8"/>
        <v>6.2109999999999994</v>
      </c>
      <c r="Q15">
        <f t="shared" si="9"/>
        <v>5.3570000000000002</v>
      </c>
      <c r="R15">
        <f t="shared" si="10"/>
        <v>3.3819999999999997</v>
      </c>
      <c r="S15">
        <f t="shared" si="11"/>
        <v>681.02599999999995</v>
      </c>
      <c r="T15">
        <f t="shared" si="12"/>
        <v>8.5350000000000001</v>
      </c>
      <c r="V15">
        <f t="shared" si="0"/>
        <v>-1.3628682962207508</v>
      </c>
      <c r="W15">
        <f t="shared" si="1"/>
        <v>-0.54322692281651541</v>
      </c>
      <c r="X15">
        <f t="shared" si="1"/>
        <v>-0.37449397126593187</v>
      </c>
      <c r="Y15">
        <f t="shared" si="1"/>
        <v>1.9740000000000464</v>
      </c>
      <c r="Z15">
        <f t="shared" si="1"/>
        <v>-0.23499999999999943</v>
      </c>
      <c r="AB15">
        <f t="shared" si="13"/>
        <v>-0.98166062569965007</v>
      </c>
      <c r="AC15">
        <f t="shared" si="14"/>
        <v>-0.27699547614113396</v>
      </c>
      <c r="AD15">
        <f t="shared" si="15"/>
        <v>-0.15801795306639166</v>
      </c>
      <c r="AE15">
        <f t="shared" si="16"/>
        <v>-15.684210526315837</v>
      </c>
      <c r="AF15">
        <f t="shared" si="17"/>
        <v>-8.9473684210528148E-2</v>
      </c>
    </row>
    <row r="16" spans="1:32" x14ac:dyDescent="0.25">
      <c r="A16" s="18">
        <v>2013</v>
      </c>
      <c r="B16" s="27">
        <v>6.2925685356207843</v>
      </c>
      <c r="C16" s="27">
        <v>5.2441176556552191</v>
      </c>
      <c r="D16" s="27">
        <v>3.6961031103333126</v>
      </c>
      <c r="E16" s="24">
        <v>716</v>
      </c>
      <c r="F16" s="24">
        <v>8</v>
      </c>
      <c r="H16">
        <v>14</v>
      </c>
      <c r="I16">
        <f t="shared" si="2"/>
        <v>196</v>
      </c>
      <c r="J16">
        <f t="shared" si="3"/>
        <v>88.095959498690974</v>
      </c>
      <c r="K16">
        <f t="shared" si="4"/>
        <v>73.417647179173073</v>
      </c>
      <c r="L16">
        <f t="shared" si="5"/>
        <v>51.745443544666379</v>
      </c>
      <c r="M16">
        <f t="shared" si="6"/>
        <v>10024</v>
      </c>
      <c r="N16">
        <f t="shared" si="7"/>
        <v>112</v>
      </c>
      <c r="P16">
        <f t="shared" si="8"/>
        <v>6.3379999999999992</v>
      </c>
      <c r="Q16">
        <f t="shared" si="9"/>
        <v>5.4470000000000001</v>
      </c>
      <c r="R16">
        <f t="shared" si="10"/>
        <v>3.4550000000000001</v>
      </c>
      <c r="S16">
        <f t="shared" si="11"/>
        <v>675.14</v>
      </c>
      <c r="T16">
        <f t="shared" si="12"/>
        <v>8.5839999999999996</v>
      </c>
      <c r="V16">
        <f t="shared" si="0"/>
        <v>-4.5431464379214859E-2</v>
      </c>
      <c r="W16">
        <f t="shared" si="1"/>
        <v>-0.20288234434478092</v>
      </c>
      <c r="X16">
        <f t="shared" si="1"/>
        <v>0.24110311033331255</v>
      </c>
      <c r="Y16">
        <f t="shared" si="1"/>
        <v>40.860000000000014</v>
      </c>
      <c r="Z16">
        <f t="shared" si="1"/>
        <v>-0.58399999999999963</v>
      </c>
      <c r="AB16">
        <f t="shared" si="13"/>
        <v>0.46277620614188564</v>
      </c>
      <c r="AC16">
        <f t="shared" si="14"/>
        <v>0.1533491023306004</v>
      </c>
      <c r="AD16">
        <f t="shared" si="15"/>
        <v>0.53057912853285316</v>
      </c>
      <c r="AE16">
        <f t="shared" si="16"/>
        <v>17.315789473684163</v>
      </c>
      <c r="AF16">
        <f t="shared" si="17"/>
        <v>-0.38947368421052886</v>
      </c>
    </row>
    <row r="17" spans="1:32" x14ac:dyDescent="0.25">
      <c r="A17" s="18">
        <v>2014</v>
      </c>
      <c r="B17" s="28">
        <v>7.2947538153562714</v>
      </c>
      <c r="C17" s="28">
        <v>6.238450491309961</v>
      </c>
      <c r="D17" s="28">
        <v>4.193139229894328</v>
      </c>
      <c r="E17" s="24">
        <v>659</v>
      </c>
      <c r="F17" s="24">
        <v>9.4</v>
      </c>
      <c r="H17">
        <v>15</v>
      </c>
      <c r="I17">
        <f t="shared" si="2"/>
        <v>225</v>
      </c>
      <c r="J17">
        <f t="shared" si="3"/>
        <v>109.42130723034407</v>
      </c>
      <c r="K17">
        <f t="shared" si="4"/>
        <v>93.576757369649414</v>
      </c>
      <c r="L17">
        <f t="shared" si="5"/>
        <v>62.89708844841492</v>
      </c>
      <c r="M17">
        <f t="shared" si="6"/>
        <v>9885</v>
      </c>
      <c r="N17">
        <f t="shared" si="7"/>
        <v>141</v>
      </c>
      <c r="P17">
        <f t="shared" si="8"/>
        <v>6.4649999999999999</v>
      </c>
      <c r="Q17">
        <f t="shared" si="9"/>
        <v>5.5369999999999999</v>
      </c>
      <c r="R17">
        <f t="shared" si="10"/>
        <v>3.5279999999999996</v>
      </c>
      <c r="S17">
        <f t="shared" si="11"/>
        <v>669.25400000000002</v>
      </c>
      <c r="T17">
        <f t="shared" si="12"/>
        <v>8.6329999999999991</v>
      </c>
      <c r="V17">
        <f t="shared" si="0"/>
        <v>0.82975381535627157</v>
      </c>
      <c r="W17">
        <f t="shared" si="1"/>
        <v>0.70145049130996107</v>
      </c>
      <c r="X17">
        <f t="shared" si="1"/>
        <v>0.66513922989432839</v>
      </c>
      <c r="Y17">
        <f t="shared" si="1"/>
        <v>-10.254000000000019</v>
      </c>
      <c r="Z17">
        <f t="shared" si="1"/>
        <v>0.76700000000000124</v>
      </c>
      <c r="AB17">
        <f t="shared" si="13"/>
        <v>1.4649614858773727</v>
      </c>
      <c r="AC17">
        <f t="shared" si="14"/>
        <v>1.1476819379853422</v>
      </c>
      <c r="AD17">
        <f t="shared" si="15"/>
        <v>1.0276152480938685</v>
      </c>
      <c r="AE17">
        <f t="shared" si="16"/>
        <v>-39.684210526315837</v>
      </c>
      <c r="AF17">
        <f t="shared" si="17"/>
        <v>1.0105263157894715</v>
      </c>
    </row>
    <row r="18" spans="1:32" x14ac:dyDescent="0.25">
      <c r="A18" s="18">
        <v>2015</v>
      </c>
      <c r="B18" s="28">
        <v>7.2689118607798315</v>
      </c>
      <c r="C18" s="28">
        <v>6.3415817142115243</v>
      </c>
      <c r="D18" s="28">
        <v>3.6770809482047273</v>
      </c>
      <c r="E18" s="24">
        <v>516</v>
      </c>
      <c r="F18" s="24">
        <v>9.1999999999999993</v>
      </c>
      <c r="H18">
        <v>16</v>
      </c>
      <c r="I18">
        <f t="shared" si="2"/>
        <v>256</v>
      </c>
      <c r="J18">
        <f t="shared" si="3"/>
        <v>116.3025897724773</v>
      </c>
      <c r="K18">
        <f t="shared" si="4"/>
        <v>101.46530742738439</v>
      </c>
      <c r="L18">
        <f t="shared" si="5"/>
        <v>58.833295171275637</v>
      </c>
      <c r="M18">
        <f t="shared" si="6"/>
        <v>8256</v>
      </c>
      <c r="N18">
        <f t="shared" si="7"/>
        <v>147.19999999999999</v>
      </c>
      <c r="P18">
        <f t="shared" si="8"/>
        <v>6.5919999999999996</v>
      </c>
      <c r="Q18">
        <f t="shared" si="9"/>
        <v>5.6270000000000007</v>
      </c>
      <c r="R18">
        <f t="shared" si="10"/>
        <v>3.601</v>
      </c>
      <c r="S18">
        <f t="shared" si="11"/>
        <v>663.36799999999994</v>
      </c>
      <c r="T18">
        <f t="shared" si="12"/>
        <v>8.6820000000000004</v>
      </c>
      <c r="V18">
        <f t="shared" si="0"/>
        <v>0.6769118607798319</v>
      </c>
      <c r="W18">
        <f t="shared" si="1"/>
        <v>0.71458171421152361</v>
      </c>
      <c r="X18">
        <f t="shared" si="1"/>
        <v>7.6080948204727328E-2</v>
      </c>
      <c r="Y18">
        <f t="shared" si="1"/>
        <v>-147.36799999999994</v>
      </c>
      <c r="Z18">
        <f t="shared" si="1"/>
        <v>0.51799999999999891</v>
      </c>
      <c r="AB18">
        <f t="shared" si="13"/>
        <v>1.4391195313009328</v>
      </c>
      <c r="AC18">
        <f t="shared" si="14"/>
        <v>1.2508131608869055</v>
      </c>
      <c r="AD18">
        <f t="shared" si="15"/>
        <v>0.51155696640426784</v>
      </c>
      <c r="AE18">
        <f t="shared" si="16"/>
        <v>-182.68421052631584</v>
      </c>
      <c r="AF18">
        <f t="shared" si="17"/>
        <v>0.81052631578947043</v>
      </c>
    </row>
    <row r="19" spans="1:32" x14ac:dyDescent="0.25">
      <c r="A19" s="18">
        <v>2016</v>
      </c>
      <c r="B19" s="28">
        <v>7.2072181533231019</v>
      </c>
      <c r="C19" s="28">
        <v>6.1598555294921784</v>
      </c>
      <c r="D19" s="28">
        <v>3.7155152483657954</v>
      </c>
      <c r="E19" s="24">
        <v>684</v>
      </c>
      <c r="F19" s="24">
        <v>8.6</v>
      </c>
      <c r="H19">
        <v>17</v>
      </c>
      <c r="I19">
        <f t="shared" si="2"/>
        <v>289</v>
      </c>
      <c r="J19">
        <f t="shared" si="3"/>
        <v>122.52270860649273</v>
      </c>
      <c r="K19">
        <f t="shared" si="4"/>
        <v>104.71754400136703</v>
      </c>
      <c r="L19">
        <f t="shared" si="5"/>
        <v>63.163759222218523</v>
      </c>
      <c r="M19">
        <f t="shared" si="6"/>
        <v>11628</v>
      </c>
      <c r="N19">
        <f t="shared" si="7"/>
        <v>146.19999999999999</v>
      </c>
      <c r="P19">
        <f t="shared" si="8"/>
        <v>6.7189999999999994</v>
      </c>
      <c r="Q19">
        <f t="shared" si="9"/>
        <v>5.7170000000000005</v>
      </c>
      <c r="R19">
        <f t="shared" si="10"/>
        <v>3.6739999999999995</v>
      </c>
      <c r="S19">
        <f t="shared" si="11"/>
        <v>657.48199999999997</v>
      </c>
      <c r="T19">
        <f t="shared" si="12"/>
        <v>8.7309999999999999</v>
      </c>
      <c r="V19">
        <f t="shared" si="0"/>
        <v>0.48821815332310248</v>
      </c>
      <c r="W19">
        <f t="shared" ref="W19:Z21" si="18">C19-Q19</f>
        <v>0.44285552949217788</v>
      </c>
      <c r="X19">
        <f t="shared" si="18"/>
        <v>4.1515248365795898E-2</v>
      </c>
      <c r="Y19">
        <f t="shared" si="18"/>
        <v>26.518000000000029</v>
      </c>
      <c r="Z19">
        <f t="shared" si="18"/>
        <v>-0.13100000000000023</v>
      </c>
      <c r="AB19">
        <f t="shared" si="13"/>
        <v>1.3774258238442032</v>
      </c>
      <c r="AC19">
        <f t="shared" si="14"/>
        <v>1.0690869761675597</v>
      </c>
      <c r="AD19">
        <f t="shared" si="15"/>
        <v>0.54999126656533592</v>
      </c>
      <c r="AE19">
        <f t="shared" si="16"/>
        <v>-14.684210526315837</v>
      </c>
      <c r="AF19">
        <f t="shared" si="17"/>
        <v>0.21052631578947079</v>
      </c>
    </row>
    <row r="20" spans="1:32" x14ac:dyDescent="0.25">
      <c r="A20" s="18">
        <v>2017</v>
      </c>
      <c r="B20" s="28">
        <v>6.5334765337260299</v>
      </c>
      <c r="C20" s="28">
        <v>5.6462001725690536</v>
      </c>
      <c r="D20" s="28">
        <v>3.1629050069602975</v>
      </c>
      <c r="E20" s="24">
        <v>716</v>
      </c>
      <c r="F20" s="24">
        <v>8.4</v>
      </c>
      <c r="H20">
        <v>18</v>
      </c>
      <c r="I20">
        <f t="shared" si="2"/>
        <v>324</v>
      </c>
      <c r="J20">
        <f t="shared" si="3"/>
        <v>117.60257760706854</v>
      </c>
      <c r="K20">
        <f t="shared" si="4"/>
        <v>101.63160310624296</v>
      </c>
      <c r="L20">
        <f t="shared" si="5"/>
        <v>56.932290125285355</v>
      </c>
      <c r="M20">
        <f t="shared" si="6"/>
        <v>12888</v>
      </c>
      <c r="N20">
        <f t="shared" si="7"/>
        <v>151.20000000000002</v>
      </c>
      <c r="P20">
        <f t="shared" si="8"/>
        <v>6.8460000000000001</v>
      </c>
      <c r="Q20">
        <f t="shared" si="9"/>
        <v>5.8070000000000004</v>
      </c>
      <c r="R20">
        <f t="shared" si="10"/>
        <v>3.7469999999999999</v>
      </c>
      <c r="S20">
        <f t="shared" si="11"/>
        <v>651.596</v>
      </c>
      <c r="T20">
        <f t="shared" si="12"/>
        <v>8.7799999999999994</v>
      </c>
      <c r="V20">
        <f t="shared" si="0"/>
        <v>-0.31252346627397021</v>
      </c>
      <c r="W20">
        <f t="shared" si="18"/>
        <v>-0.16079982743094678</v>
      </c>
      <c r="X20">
        <f t="shared" si="18"/>
        <v>-0.58409499303970236</v>
      </c>
      <c r="Y20">
        <f t="shared" si="18"/>
        <v>64.403999999999996</v>
      </c>
      <c r="Z20">
        <f t="shared" si="18"/>
        <v>-0.37999999999999901</v>
      </c>
      <c r="AB20">
        <f t="shared" si="13"/>
        <v>0.70368420424713118</v>
      </c>
      <c r="AC20">
        <f t="shared" si="14"/>
        <v>0.55543161924443485</v>
      </c>
      <c r="AD20">
        <f t="shared" si="15"/>
        <v>-2.6189748401619362E-3</v>
      </c>
      <c r="AE20">
        <f t="shared" si="16"/>
        <v>17.315789473684163</v>
      </c>
      <c r="AF20">
        <f t="shared" si="17"/>
        <v>1.0526315789471496E-2</v>
      </c>
    </row>
    <row r="21" spans="1:32" x14ac:dyDescent="0.25">
      <c r="A21" s="18">
        <v>2018</v>
      </c>
      <c r="B21" s="28">
        <v>5.9329493836820539</v>
      </c>
      <c r="C21" s="28">
        <v>5.3216113600040043</v>
      </c>
      <c r="D21" s="28">
        <v>3.581901815019251</v>
      </c>
      <c r="E21" s="24">
        <v>556</v>
      </c>
      <c r="F21" s="24">
        <v>9.5</v>
      </c>
      <c r="H21">
        <v>19</v>
      </c>
      <c r="I21">
        <f t="shared" si="2"/>
        <v>361</v>
      </c>
      <c r="J21">
        <f t="shared" si="3"/>
        <v>112.72603828995902</v>
      </c>
      <c r="K21">
        <f t="shared" si="4"/>
        <v>101.11061584007608</v>
      </c>
      <c r="L21">
        <f t="shared" si="5"/>
        <v>68.056134485365774</v>
      </c>
      <c r="M21">
        <f t="shared" si="6"/>
        <v>10564</v>
      </c>
      <c r="N21">
        <f t="shared" si="7"/>
        <v>180.5</v>
      </c>
      <c r="P21">
        <f t="shared" si="8"/>
        <v>6.9729999999999999</v>
      </c>
      <c r="Q21">
        <f t="shared" si="9"/>
        <v>5.8970000000000002</v>
      </c>
      <c r="R21">
        <f t="shared" si="10"/>
        <v>3.82</v>
      </c>
      <c r="S21">
        <f t="shared" si="11"/>
        <v>645.71</v>
      </c>
      <c r="T21">
        <f t="shared" si="12"/>
        <v>8.8290000000000006</v>
      </c>
      <c r="V21">
        <f t="shared" si="0"/>
        <v>-1.0400506163179459</v>
      </c>
      <c r="W21">
        <f t="shared" si="18"/>
        <v>-0.57538863999599599</v>
      </c>
      <c r="X21">
        <f t="shared" si="18"/>
        <v>-0.23809818498074886</v>
      </c>
      <c r="Y21">
        <f t="shared" si="18"/>
        <v>-89.710000000000036</v>
      </c>
      <c r="Z21">
        <f t="shared" si="18"/>
        <v>0.67099999999999937</v>
      </c>
      <c r="AB21">
        <f t="shared" si="13"/>
        <v>0.10315705420315524</v>
      </c>
      <c r="AC21">
        <f t="shared" si="14"/>
        <v>0.2308428066793855</v>
      </c>
      <c r="AD21">
        <f t="shared" si="15"/>
        <v>0.41637783321879152</v>
      </c>
      <c r="AE21">
        <f t="shared" si="16"/>
        <v>-142.68421052631584</v>
      </c>
      <c r="AF21">
        <f t="shared" si="17"/>
        <v>1.1105263157894711</v>
      </c>
    </row>
    <row r="23" spans="1:32" x14ac:dyDescent="0.25">
      <c r="A23" t="s">
        <v>33</v>
      </c>
      <c r="B23">
        <f>SUM(B3:B21)</f>
        <v>110.76605426009907</v>
      </c>
      <c r="C23">
        <f t="shared" ref="C23:T23" si="19">SUM(C3:C21)</f>
        <v>96.724602513167753</v>
      </c>
      <c r="D23">
        <f t="shared" si="19"/>
        <v>60.144955654208729</v>
      </c>
      <c r="E23">
        <f t="shared" si="19"/>
        <v>13275</v>
      </c>
      <c r="F23">
        <f t="shared" si="19"/>
        <v>159.40000000000003</v>
      </c>
      <c r="H23">
        <f t="shared" si="19"/>
        <v>190</v>
      </c>
      <c r="I23">
        <f t="shared" si="19"/>
        <v>2470</v>
      </c>
      <c r="J23">
        <f t="shared" si="19"/>
        <v>1180.0904838320826</v>
      </c>
      <c r="K23">
        <f t="shared" si="19"/>
        <v>1018.7577693884604</v>
      </c>
      <c r="L23">
        <f t="shared" si="19"/>
        <v>643.26064159449561</v>
      </c>
      <c r="M23">
        <f t="shared" si="19"/>
        <v>129395</v>
      </c>
      <c r="N23">
        <f t="shared" si="19"/>
        <v>1622</v>
      </c>
      <c r="P23">
        <f t="shared" si="19"/>
        <v>110.76999999999998</v>
      </c>
      <c r="Q23">
        <f t="shared" si="19"/>
        <v>96.65300000000002</v>
      </c>
      <c r="R23">
        <f t="shared" si="19"/>
        <v>60.096999999999987</v>
      </c>
      <c r="S23">
        <f t="shared" si="19"/>
        <v>13274.995999999999</v>
      </c>
      <c r="T23">
        <f t="shared" si="19"/>
        <v>159.37200000000001</v>
      </c>
      <c r="U23" t="s">
        <v>34</v>
      </c>
      <c r="V23">
        <f>SUM(V3:V21)</f>
        <v>-3.9457399009172889E-3</v>
      </c>
      <c r="W23">
        <f>SUM(W3:W21)</f>
        <v>7.1602513167744242E-2</v>
      </c>
      <c r="X23">
        <f>SUM(X3:X21)</f>
        <v>4.7955654208740706E-2</v>
      </c>
      <c r="Y23">
        <f>SUM(Y3:Y21)</f>
        <v>4.0000000002464731E-3</v>
      </c>
      <c r="Z23">
        <f>SUM(Z3:Z21)</f>
        <v>2.800000000000491E-2</v>
      </c>
    </row>
    <row r="24" spans="1:32" x14ac:dyDescent="0.25">
      <c r="A24" t="s">
        <v>35</v>
      </c>
      <c r="B24">
        <f>AVERAGE(B3:B21)</f>
        <v>5.8297923294788987</v>
      </c>
      <c r="C24">
        <f t="shared" ref="C24:T24" si="20">AVERAGE(C3:C21)</f>
        <v>5.0907685533246188</v>
      </c>
      <c r="D24">
        <f t="shared" si="20"/>
        <v>3.1655239818004595</v>
      </c>
      <c r="E24">
        <f t="shared" si="20"/>
        <v>698.68421052631584</v>
      </c>
      <c r="F24">
        <f t="shared" si="20"/>
        <v>8.3894736842105289</v>
      </c>
      <c r="H24">
        <f t="shared" si="20"/>
        <v>10</v>
      </c>
      <c r="I24">
        <f t="shared" si="20"/>
        <v>130</v>
      </c>
      <c r="J24">
        <f t="shared" si="20"/>
        <v>62.110025464846451</v>
      </c>
      <c r="K24">
        <f t="shared" si="20"/>
        <v>53.618829967813703</v>
      </c>
      <c r="L24">
        <f t="shared" si="20"/>
        <v>33.855823241815557</v>
      </c>
      <c r="M24">
        <f t="shared" si="20"/>
        <v>6810.2631578947367</v>
      </c>
      <c r="N24">
        <f t="shared" si="20"/>
        <v>85.368421052631575</v>
      </c>
      <c r="P24">
        <f t="shared" si="20"/>
        <v>5.8299999999999992</v>
      </c>
      <c r="Q24">
        <f t="shared" si="20"/>
        <v>5.0870000000000006</v>
      </c>
      <c r="R24">
        <f t="shared" si="20"/>
        <v>3.1629999999999994</v>
      </c>
      <c r="S24">
        <f t="shared" si="20"/>
        <v>698.68399999999997</v>
      </c>
      <c r="T24">
        <f t="shared" si="20"/>
        <v>8.3879999999999999</v>
      </c>
      <c r="U24" t="s">
        <v>36</v>
      </c>
      <c r="V24" cm="1">
        <f t="array" ref="V24">SUM(V3:V21*V3:V21)</f>
        <v>8.5681278397823171</v>
      </c>
      <c r="W24" cm="1">
        <f t="array" ref="W24">SUM(W3:W21*W3:W21)</f>
        <v>4.6218147801033549</v>
      </c>
      <c r="X24" cm="1">
        <f t="array" ref="X24">SUM(X3:X21*X3:X21)</f>
        <v>4.0917348107131444</v>
      </c>
      <c r="Y24" cm="1">
        <f t="array" ref="Y24">SUM(Y3:Y21*Y3:Y21)</f>
        <v>160562.69298399999</v>
      </c>
      <c r="Z24" cm="1">
        <f t="array" ref="Z24">SUM(Z3:Z21*Z3:Z21)</f>
        <v>6.402505999999998</v>
      </c>
      <c r="AA24" t="s">
        <v>37</v>
      </c>
      <c r="AB24" cm="1">
        <f t="array" ref="AB24">SUM(AB3:AB21*AB3:AB21)</f>
        <v>17.771802093065819</v>
      </c>
      <c r="AC24" cm="1">
        <f t="array" ref="AC24">SUM(AC3:AC21*AC3:AC21)</f>
        <v>9.2766589084352091</v>
      </c>
      <c r="AD24" cm="1">
        <f t="array" ref="AD24">SUM(AD3:AD21*AD3:AD21)</f>
        <v>7.158502189166291</v>
      </c>
      <c r="AE24" cm="1">
        <f t="array" ref="AE24">SUM(AE3:AE21*AE3:AE21)</f>
        <v>180310.10526315789</v>
      </c>
      <c r="AF24" cm="1">
        <f t="array" ref="AF24">SUM(AF3:AF21*AF3:AF21)</f>
        <v>7.7778947368421054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4.5599999999999996</v>
      </c>
      <c r="C26" t="s">
        <v>40</v>
      </c>
      <c r="D26">
        <v>0.127</v>
      </c>
      <c r="F26" t="s">
        <v>41</v>
      </c>
      <c r="G26">
        <f>_xlfn.STDEV.S(B3:B21)</f>
        <v>0.99364095049654166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4.1870000000000003</v>
      </c>
      <c r="C27" t="s">
        <v>46</v>
      </c>
      <c r="D27">
        <v>0.09</v>
      </c>
      <c r="F27" t="s">
        <v>47</v>
      </c>
      <c r="G27">
        <f>_xlfn.STDEV.S(C3:C21)</f>
        <v>0.71789270741351563</v>
      </c>
      <c r="U27" t="s">
        <v>48</v>
      </c>
      <c r="V27">
        <f>1-(V24/AB24)</f>
        <v>0.51788075317778726</v>
      </c>
      <c r="W27">
        <f>1-(W24/AC24)</f>
        <v>0.50178023944582384</v>
      </c>
      <c r="X27">
        <f>1-(X24/AD24)</f>
        <v>0.42840908578534853</v>
      </c>
      <c r="Y27">
        <f>1-(Y24/AE24)</f>
        <v>0.10951916560825625</v>
      </c>
      <c r="Z27">
        <f>1-(Z24/AF24)</f>
        <v>0.17683303559344998</v>
      </c>
    </row>
    <row r="28" spans="1:32" x14ac:dyDescent="0.25">
      <c r="A28" t="s">
        <v>49</v>
      </c>
      <c r="B28">
        <v>2.4329999999999998</v>
      </c>
      <c r="C28" t="s">
        <v>50</v>
      </c>
      <c r="D28">
        <v>7.2999999999999995E-2</v>
      </c>
      <c r="F28" t="s">
        <v>51</v>
      </c>
      <c r="G28">
        <f>_xlfn.STDEV.S(D3:D21)</f>
        <v>0.63063029269516957</v>
      </c>
      <c r="U28" t="s">
        <v>52</v>
      </c>
      <c r="V28">
        <f>SQRT(V27)</f>
        <v>0.71963932158949406</v>
      </c>
      <c r="W28">
        <f>SQRT(W27)</f>
        <v>0.70836448206119418</v>
      </c>
      <c r="X28">
        <f>SQRT(X27)</f>
        <v>0.65452966761281994</v>
      </c>
      <c r="Y28">
        <f>SQRT(Y27)</f>
        <v>0.33093680002117665</v>
      </c>
      <c r="Z28">
        <f>SQRT(Z27)</f>
        <v>0.42051520257114366</v>
      </c>
    </row>
    <row r="29" spans="1:32" x14ac:dyDescent="0.25">
      <c r="A29" t="s">
        <v>53</v>
      </c>
      <c r="B29">
        <v>757.54399999999998</v>
      </c>
      <c r="C29" t="s">
        <v>54</v>
      </c>
      <c r="D29">
        <v>-5.8860000000000001</v>
      </c>
      <c r="F29" t="s">
        <v>55</v>
      </c>
      <c r="G29">
        <f>_xlfn.STDEV.S(E3:E21)</f>
        <v>100.08610328200156</v>
      </c>
    </row>
    <row r="30" spans="1:32" x14ac:dyDescent="0.25">
      <c r="A30" t="s">
        <v>56</v>
      </c>
      <c r="B30">
        <v>7.8979999999999997</v>
      </c>
      <c r="C30" t="s">
        <v>57</v>
      </c>
      <c r="D30">
        <v>4.9000000000000002E-2</v>
      </c>
      <c r="F30" t="s">
        <v>58</v>
      </c>
      <c r="G30">
        <f>_xlfn.STDEV.S(F3:F21)</f>
        <v>0.65734714052614152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-0.2324978894538075</v>
      </c>
      <c r="W31" cm="1">
        <f t="array" ref="W31">SUM(V3:V21*Z3:Z21)/(SQRT(SUM(V3:V21*V3:V21)*SUM(Z3:Z21*Z3:Z21)))</f>
        <v>2.897317145469783E-2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-0.49380222641594468</v>
      </c>
      <c r="W32" cm="1">
        <f t="array" ref="W32">SUM(W3:W21*Z3:Z21)/(SQRT(SUM(W3:W21*W3:W21)*SUM(Z3:Z21*Z3:Z21)))</f>
        <v>0.13843406713963713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7.7349999999999994</v>
      </c>
      <c r="U33" t="s">
        <v>65</v>
      </c>
      <c r="V33" cm="1">
        <f t="array" ref="V33">SUM(X3:X21*Y3:Y21)/(SQRT(SUM(X3:X21*X3:X21)*SUM(Y3:Y21*Y3:Y21)))</f>
        <v>-8.4206612319313687E-2</v>
      </c>
      <c r="W33" cm="1">
        <f t="array" ref="W33">SUM(X3:X21*Z3:Z21)/(SQRT(SUM(X3:X21*X3:X21)*SUM(Z3:Z21*Z3:Z21)))</f>
        <v>-2.6189139043283367E-2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6.4370000000000003</v>
      </c>
      <c r="I34" t="s">
        <v>72</v>
      </c>
      <c r="J34">
        <f>G26*SQRT(1-(V27*$M$32))</f>
        <v>0.6562419071888802</v>
      </c>
      <c r="L34" t="s">
        <v>77</v>
      </c>
      <c r="M34">
        <f>J34*$J$32</f>
        <v>1.1247986289217407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4.258</v>
      </c>
      <c r="I35" t="s">
        <v>73</v>
      </c>
      <c r="J35">
        <f>G27*SQRT(1-(W27*$M$32))</f>
        <v>0.48355914873870887</v>
      </c>
      <c r="L35" t="s">
        <v>78</v>
      </c>
      <c r="M35">
        <f>J35*$J$32</f>
        <v>0.82882038093814703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610.39400000000001</v>
      </c>
      <c r="I36" t="s">
        <v>74</v>
      </c>
      <c r="J36">
        <f>G28*SQRT(1-(X27*$M$32))</f>
        <v>0.46065849873634168</v>
      </c>
      <c r="L36" t="s">
        <v>79</v>
      </c>
      <c r="M36">
        <f>J36*$J$32</f>
        <v>0.78956866683408966</v>
      </c>
      <c r="U36" t="s">
        <v>61</v>
      </c>
      <c r="V36">
        <f t="shared" ref="V36:W38" si="21">V31*V31</f>
        <v>5.4055268600474896E-2</v>
      </c>
      <c r="W36">
        <f t="shared" si="21"/>
        <v>8.3944466414331723E-4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9.1229999999999993</v>
      </c>
      <c r="I37" t="s">
        <v>75</v>
      </c>
      <c r="J37">
        <f>G29*SQRT(1-(Y27*$M$32))</f>
        <v>93.929967267238041</v>
      </c>
      <c r="L37" t="s">
        <v>80</v>
      </c>
      <c r="M37">
        <f>J37*$J$32</f>
        <v>160.99596389604599</v>
      </c>
      <c r="U37" t="s">
        <v>63</v>
      </c>
      <c r="V37">
        <f t="shared" si="21"/>
        <v>0.24384063881334389</v>
      </c>
      <c r="W37">
        <f t="shared" si="21"/>
        <v>1.916399094482156E-2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0.5906921090759224</v>
      </c>
      <c r="L38" t="s">
        <v>81</v>
      </c>
      <c r="M38">
        <f>J38*$J$32</f>
        <v>1.0124462749561309</v>
      </c>
      <c r="U38" t="s">
        <v>65</v>
      </c>
      <c r="V38">
        <f t="shared" si="21"/>
        <v>7.0907535582951913E-3</v>
      </c>
      <c r="W38">
        <f t="shared" si="21"/>
        <v>6.8587100382842923E-4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6.6102013710782588</v>
      </c>
      <c r="L40" t="s">
        <v>87</v>
      </c>
      <c r="M40">
        <f>F33+M34</f>
        <v>8.859798628921741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5.6081796190618531</v>
      </c>
      <c r="L41" t="s">
        <v>88</v>
      </c>
      <c r="M41">
        <f>F34+M35</f>
        <v>7.2658203809381474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3.4684313331659102</v>
      </c>
      <c r="L42" t="s">
        <v>89</v>
      </c>
      <c r="M42">
        <f>F35+M36</f>
        <v>5.0475686668340893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449.39803610395404</v>
      </c>
      <c r="L43" t="s">
        <v>90</v>
      </c>
      <c r="M43">
        <f>F36+M37</f>
        <v>771.38996389604597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8.110553725043868</v>
      </c>
      <c r="L44" t="s">
        <v>91</v>
      </c>
      <c r="M44">
        <f>F37+M38</f>
        <v>10.135446274956131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4046-D986-4C49-AB74-675A7CFA9966}">
  <sheetPr codeName="List26"/>
  <dimension ref="A1:AF56"/>
  <sheetViews>
    <sheetView workbookViewId="0">
      <selection activeCell="T15" sqref="T15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1">
        <v>2000</v>
      </c>
      <c r="B3" s="19">
        <v>4.2</v>
      </c>
      <c r="C3" s="19">
        <v>3.9</v>
      </c>
      <c r="D3" s="19">
        <v>1.8</v>
      </c>
      <c r="E3" s="20">
        <v>634</v>
      </c>
      <c r="F3" s="21">
        <v>9.4</v>
      </c>
      <c r="H3">
        <v>1</v>
      </c>
      <c r="I3">
        <f>H3*H3</f>
        <v>1</v>
      </c>
      <c r="J3">
        <f>H3*B3</f>
        <v>4.2</v>
      </c>
      <c r="K3">
        <f>H3*C3</f>
        <v>3.9</v>
      </c>
      <c r="L3">
        <f>H3*D3</f>
        <v>1.8</v>
      </c>
      <c r="M3">
        <f>H3*E3</f>
        <v>634</v>
      </c>
      <c r="N3">
        <f>H3*F3</f>
        <v>9.4</v>
      </c>
      <c r="P3">
        <f>$B$26+$D$26*H3</f>
        <v>4.4249999999999998</v>
      </c>
      <c r="Q3">
        <f>$B$27+$D$27*H3</f>
        <v>4.1189999999999998</v>
      </c>
      <c r="R3">
        <f>$B$28+$D$28*H3</f>
        <v>2.5859999999999999</v>
      </c>
      <c r="S3">
        <f>$B$29+$D$29*H3</f>
        <v>670.96799999999996</v>
      </c>
      <c r="T3">
        <f>$B$30+$D$30*H3</f>
        <v>8.3740000000000006</v>
      </c>
      <c r="V3">
        <f t="shared" ref="V3:V21" si="0">B3-P3</f>
        <v>-0.22499999999999964</v>
      </c>
      <c r="W3">
        <f t="shared" ref="W3:Z18" si="1">C3-Q3</f>
        <v>-0.21899999999999986</v>
      </c>
      <c r="X3">
        <f t="shared" si="1"/>
        <v>-0.78599999999999981</v>
      </c>
      <c r="Y3">
        <f t="shared" si="1"/>
        <v>-36.967999999999961</v>
      </c>
      <c r="Z3">
        <f t="shared" si="1"/>
        <v>1.0259999999999998</v>
      </c>
      <c r="AB3">
        <f>B3-$B$24</f>
        <v>-0.84210526315789469</v>
      </c>
      <c r="AC3">
        <f>C3-$C$24</f>
        <v>-0.73670489344904988</v>
      </c>
      <c r="AD3">
        <f>D3-$D$24</f>
        <v>-0.92697281612995464</v>
      </c>
      <c r="AE3">
        <f>E3-$E$24</f>
        <v>-13.473684210526358</v>
      </c>
      <c r="AF3">
        <f>F3-$F$24</f>
        <v>0.71052631578947256</v>
      </c>
    </row>
    <row r="4" spans="1:32" x14ac:dyDescent="0.25">
      <c r="A4" s="21">
        <v>2001</v>
      </c>
      <c r="B4" s="19">
        <v>4.3</v>
      </c>
      <c r="C4" s="19">
        <v>4.37</v>
      </c>
      <c r="D4" s="19">
        <v>2.4</v>
      </c>
      <c r="E4" s="20">
        <v>731</v>
      </c>
      <c r="F4" s="21">
        <v>8.1</v>
      </c>
      <c r="H4">
        <v>2</v>
      </c>
      <c r="I4">
        <f t="shared" ref="I4:I21" si="2">H4*H4</f>
        <v>4</v>
      </c>
      <c r="J4">
        <f t="shared" ref="J4:J21" si="3">H4*B4</f>
        <v>8.6</v>
      </c>
      <c r="K4">
        <f t="shared" ref="K4:K21" si="4">H4*C4</f>
        <v>8.74</v>
      </c>
      <c r="L4">
        <f t="shared" ref="L4:L21" si="5">H4*D4</f>
        <v>4.8</v>
      </c>
      <c r="M4">
        <f t="shared" ref="M4:M21" si="6">H4*E4</f>
        <v>1462</v>
      </c>
      <c r="N4">
        <f t="shared" ref="N4:N21" si="7">H4*F4</f>
        <v>16.2</v>
      </c>
      <c r="P4">
        <f t="shared" ref="P4:P21" si="8">$B$26+$D$26*H4</f>
        <v>4.4939999999999998</v>
      </c>
      <c r="Q4">
        <f t="shared" ref="Q4:Q21" si="9">$B$27+$D$27*H4</f>
        <v>4.1769999999999996</v>
      </c>
      <c r="R4">
        <f t="shared" ref="R4:R21" si="10">$B$28+$D$28*H4</f>
        <v>2.6019999999999999</v>
      </c>
      <c r="S4">
        <f t="shared" ref="S4:S21" si="11">$B$29+$D$29*H4</f>
        <v>668.35699999999997</v>
      </c>
      <c r="T4">
        <f t="shared" ref="T4:T21" si="12">$B$30+$D$30*H4</f>
        <v>8.4090000000000007</v>
      </c>
      <c r="V4">
        <f t="shared" si="0"/>
        <v>-0.19399999999999995</v>
      </c>
      <c r="W4">
        <f t="shared" si="1"/>
        <v>0.1930000000000005</v>
      </c>
      <c r="X4">
        <f t="shared" si="1"/>
        <v>-0.20199999999999996</v>
      </c>
      <c r="Y4">
        <f t="shared" si="1"/>
        <v>62.643000000000029</v>
      </c>
      <c r="Z4">
        <f t="shared" si="1"/>
        <v>-0.30900000000000105</v>
      </c>
      <c r="AB4">
        <f t="shared" ref="AB4:AB21" si="13">B4-$B$24</f>
        <v>-0.74210526315789505</v>
      </c>
      <c r="AC4">
        <f t="shared" ref="AC4:AC21" si="14">C4-$C$24</f>
        <v>-0.26670489344904968</v>
      </c>
      <c r="AD4">
        <f t="shared" ref="AD4:AD21" si="15">D4-$D$24</f>
        <v>-0.32697281612995477</v>
      </c>
      <c r="AE4">
        <f t="shared" ref="AE4:AE21" si="16">E4-$E$24</f>
        <v>83.526315789473642</v>
      </c>
      <c r="AF4">
        <f t="shared" ref="AF4:AF21" si="17">F4-$F$24</f>
        <v>-0.58947368421052815</v>
      </c>
    </row>
    <row r="5" spans="1:32" x14ac:dyDescent="0.25">
      <c r="A5" s="21">
        <v>2002</v>
      </c>
      <c r="B5" s="19">
        <v>4.0999999999999996</v>
      </c>
      <c r="C5" s="19">
        <v>4</v>
      </c>
      <c r="D5" s="19">
        <v>2.2999999999999998</v>
      </c>
      <c r="E5" s="22">
        <v>813</v>
      </c>
      <c r="F5" s="21">
        <v>8.8000000000000007</v>
      </c>
      <c r="H5">
        <v>3</v>
      </c>
      <c r="I5">
        <f t="shared" si="2"/>
        <v>9</v>
      </c>
      <c r="J5">
        <f t="shared" si="3"/>
        <v>12.299999999999999</v>
      </c>
      <c r="K5">
        <f t="shared" si="4"/>
        <v>12</v>
      </c>
      <c r="L5">
        <f t="shared" si="5"/>
        <v>6.8999999999999995</v>
      </c>
      <c r="M5">
        <f t="shared" si="6"/>
        <v>2439</v>
      </c>
      <c r="N5">
        <f t="shared" si="7"/>
        <v>26.400000000000002</v>
      </c>
      <c r="P5">
        <f t="shared" si="8"/>
        <v>4.5629999999999997</v>
      </c>
      <c r="Q5">
        <f t="shared" si="9"/>
        <v>4.2350000000000003</v>
      </c>
      <c r="R5">
        <f t="shared" si="10"/>
        <v>2.6179999999999999</v>
      </c>
      <c r="S5">
        <f t="shared" si="11"/>
        <v>665.74599999999998</v>
      </c>
      <c r="T5">
        <f t="shared" si="12"/>
        <v>8.4440000000000008</v>
      </c>
      <c r="V5">
        <f t="shared" si="0"/>
        <v>-0.46300000000000008</v>
      </c>
      <c r="W5">
        <f t="shared" si="1"/>
        <v>-0.23500000000000032</v>
      </c>
      <c r="X5">
        <f t="shared" si="1"/>
        <v>-0.31800000000000006</v>
      </c>
      <c r="Y5">
        <f t="shared" si="1"/>
        <v>147.25400000000002</v>
      </c>
      <c r="Z5">
        <f t="shared" si="1"/>
        <v>0.35599999999999987</v>
      </c>
      <c r="AB5">
        <f t="shared" si="13"/>
        <v>-0.94210526315789522</v>
      </c>
      <c r="AC5">
        <f t="shared" si="14"/>
        <v>-0.63670489344904979</v>
      </c>
      <c r="AD5">
        <f t="shared" si="15"/>
        <v>-0.42697281612995486</v>
      </c>
      <c r="AE5">
        <f t="shared" si="16"/>
        <v>165.52631578947364</v>
      </c>
      <c r="AF5">
        <f t="shared" si="17"/>
        <v>0.11052631578947292</v>
      </c>
    </row>
    <row r="6" spans="1:32" x14ac:dyDescent="0.25">
      <c r="A6" s="21">
        <v>2003</v>
      </c>
      <c r="B6" s="23">
        <v>4.4000000000000004</v>
      </c>
      <c r="C6" s="23">
        <v>3.6</v>
      </c>
      <c r="D6" s="23">
        <v>2.1</v>
      </c>
      <c r="E6" s="24">
        <v>378</v>
      </c>
      <c r="F6" s="24">
        <v>8.4</v>
      </c>
      <c r="H6">
        <v>4</v>
      </c>
      <c r="I6">
        <f t="shared" si="2"/>
        <v>16</v>
      </c>
      <c r="J6">
        <f t="shared" si="3"/>
        <v>17.600000000000001</v>
      </c>
      <c r="K6">
        <f t="shared" si="4"/>
        <v>14.4</v>
      </c>
      <c r="L6">
        <f t="shared" si="5"/>
        <v>8.4</v>
      </c>
      <c r="M6">
        <f t="shared" si="6"/>
        <v>1512</v>
      </c>
      <c r="N6">
        <f t="shared" si="7"/>
        <v>33.6</v>
      </c>
      <c r="P6">
        <f t="shared" si="8"/>
        <v>4.6319999999999997</v>
      </c>
      <c r="Q6">
        <f t="shared" si="9"/>
        <v>4.2930000000000001</v>
      </c>
      <c r="R6">
        <f t="shared" si="10"/>
        <v>2.6339999999999999</v>
      </c>
      <c r="S6">
        <f t="shared" si="11"/>
        <v>663.13499999999999</v>
      </c>
      <c r="T6">
        <f t="shared" si="12"/>
        <v>8.479000000000001</v>
      </c>
      <c r="V6">
        <f t="shared" si="0"/>
        <v>-0.23199999999999932</v>
      </c>
      <c r="W6">
        <f t="shared" si="1"/>
        <v>-0.69300000000000006</v>
      </c>
      <c r="X6">
        <f t="shared" si="1"/>
        <v>-0.53399999999999981</v>
      </c>
      <c r="Y6">
        <f t="shared" si="1"/>
        <v>-285.13499999999999</v>
      </c>
      <c r="Z6">
        <f t="shared" si="1"/>
        <v>-7.9000000000000625E-2</v>
      </c>
      <c r="AB6">
        <f t="shared" si="13"/>
        <v>-0.64210526315789451</v>
      </c>
      <c r="AC6">
        <f t="shared" si="14"/>
        <v>-1.0367048934490497</v>
      </c>
      <c r="AD6">
        <f t="shared" si="15"/>
        <v>-0.62697281612995459</v>
      </c>
      <c r="AE6">
        <f t="shared" si="16"/>
        <v>-269.47368421052636</v>
      </c>
      <c r="AF6">
        <f t="shared" si="17"/>
        <v>-0.28947368421052744</v>
      </c>
    </row>
    <row r="7" spans="1:32" x14ac:dyDescent="0.25">
      <c r="A7" s="21">
        <v>2004</v>
      </c>
      <c r="B7" s="23">
        <v>5.5</v>
      </c>
      <c r="C7" s="23">
        <v>5.3</v>
      </c>
      <c r="D7" s="23">
        <v>2.9</v>
      </c>
      <c r="E7" s="24">
        <v>635</v>
      </c>
      <c r="F7" s="24">
        <v>8.1</v>
      </c>
      <c r="H7">
        <v>5</v>
      </c>
      <c r="I7">
        <f t="shared" si="2"/>
        <v>25</v>
      </c>
      <c r="J7">
        <f t="shared" si="3"/>
        <v>27.5</v>
      </c>
      <c r="K7">
        <f t="shared" si="4"/>
        <v>26.5</v>
      </c>
      <c r="L7">
        <f t="shared" si="5"/>
        <v>14.5</v>
      </c>
      <c r="M7">
        <f t="shared" si="6"/>
        <v>3175</v>
      </c>
      <c r="N7">
        <f t="shared" si="7"/>
        <v>40.5</v>
      </c>
      <c r="P7">
        <f t="shared" si="8"/>
        <v>4.7009999999999996</v>
      </c>
      <c r="Q7">
        <f t="shared" si="9"/>
        <v>4.351</v>
      </c>
      <c r="R7">
        <f t="shared" si="10"/>
        <v>2.65</v>
      </c>
      <c r="S7">
        <f t="shared" si="11"/>
        <v>660.524</v>
      </c>
      <c r="T7">
        <f t="shared" si="12"/>
        <v>8.5140000000000011</v>
      </c>
      <c r="V7">
        <f t="shared" si="0"/>
        <v>0.79900000000000038</v>
      </c>
      <c r="W7">
        <f t="shared" si="1"/>
        <v>0.94899999999999984</v>
      </c>
      <c r="X7">
        <f t="shared" si="1"/>
        <v>0.25</v>
      </c>
      <c r="Y7">
        <f t="shared" si="1"/>
        <v>-25.524000000000001</v>
      </c>
      <c r="Z7">
        <f t="shared" si="1"/>
        <v>-0.41400000000000148</v>
      </c>
      <c r="AB7">
        <f t="shared" si="13"/>
        <v>0.45789473684210513</v>
      </c>
      <c r="AC7">
        <f t="shared" si="14"/>
        <v>0.66329510655095003</v>
      </c>
      <c r="AD7">
        <f t="shared" si="15"/>
        <v>0.17302718387004523</v>
      </c>
      <c r="AE7">
        <f t="shared" si="16"/>
        <v>-12.473684210526358</v>
      </c>
      <c r="AF7">
        <f t="shared" si="17"/>
        <v>-0.58947368421052815</v>
      </c>
    </row>
    <row r="8" spans="1:32" x14ac:dyDescent="0.25">
      <c r="A8" s="21">
        <v>2005</v>
      </c>
      <c r="B8" s="23">
        <v>5.3</v>
      </c>
      <c r="C8" s="23">
        <v>4.9000000000000004</v>
      </c>
      <c r="D8" s="23">
        <v>2.8</v>
      </c>
      <c r="E8" s="24">
        <v>662</v>
      </c>
      <c r="F8" s="24">
        <v>8</v>
      </c>
      <c r="H8">
        <v>6</v>
      </c>
      <c r="I8">
        <f t="shared" si="2"/>
        <v>36</v>
      </c>
      <c r="J8">
        <f t="shared" si="3"/>
        <v>31.799999999999997</v>
      </c>
      <c r="K8">
        <f t="shared" si="4"/>
        <v>29.400000000000002</v>
      </c>
      <c r="L8">
        <f t="shared" si="5"/>
        <v>16.799999999999997</v>
      </c>
      <c r="M8">
        <f t="shared" si="6"/>
        <v>3972</v>
      </c>
      <c r="N8">
        <f t="shared" si="7"/>
        <v>48</v>
      </c>
      <c r="P8">
        <f t="shared" si="8"/>
        <v>4.7699999999999996</v>
      </c>
      <c r="Q8">
        <f t="shared" si="9"/>
        <v>4.4089999999999998</v>
      </c>
      <c r="R8">
        <f t="shared" si="10"/>
        <v>2.6659999999999999</v>
      </c>
      <c r="S8">
        <f t="shared" si="11"/>
        <v>657.9129999999999</v>
      </c>
      <c r="T8">
        <f t="shared" si="12"/>
        <v>8.5490000000000013</v>
      </c>
      <c r="V8">
        <f t="shared" si="0"/>
        <v>0.53000000000000025</v>
      </c>
      <c r="W8">
        <f t="shared" si="1"/>
        <v>0.49100000000000055</v>
      </c>
      <c r="X8">
        <f t="shared" si="1"/>
        <v>0.1339999999999999</v>
      </c>
      <c r="Y8">
        <f t="shared" si="1"/>
        <v>4.0870000000001028</v>
      </c>
      <c r="Z8">
        <f t="shared" si="1"/>
        <v>-0.54900000000000126</v>
      </c>
      <c r="AB8">
        <f t="shared" si="13"/>
        <v>0.25789473684210495</v>
      </c>
      <c r="AC8">
        <f t="shared" si="14"/>
        <v>0.26329510655095056</v>
      </c>
      <c r="AD8">
        <f t="shared" si="15"/>
        <v>7.3027183870045143E-2</v>
      </c>
      <c r="AE8">
        <f t="shared" si="16"/>
        <v>14.526315789473642</v>
      </c>
      <c r="AF8">
        <f t="shared" si="17"/>
        <v>-0.68947368421052779</v>
      </c>
    </row>
    <row r="9" spans="1:32" x14ac:dyDescent="0.25">
      <c r="A9" s="21">
        <v>2006</v>
      </c>
      <c r="B9" s="23">
        <v>4.8</v>
      </c>
      <c r="C9" s="23">
        <v>3.8789261926496938</v>
      </c>
      <c r="D9" s="23">
        <v>3</v>
      </c>
      <c r="E9" s="24">
        <v>560</v>
      </c>
      <c r="F9" s="24">
        <v>8.6</v>
      </c>
      <c r="H9">
        <v>7</v>
      </c>
      <c r="I9">
        <f t="shared" si="2"/>
        <v>49</v>
      </c>
      <c r="J9">
        <f t="shared" si="3"/>
        <v>33.6</v>
      </c>
      <c r="K9">
        <f t="shared" si="4"/>
        <v>27.152483348547857</v>
      </c>
      <c r="L9">
        <f t="shared" si="5"/>
        <v>21</v>
      </c>
      <c r="M9">
        <f t="shared" si="6"/>
        <v>3920</v>
      </c>
      <c r="N9">
        <f t="shared" si="7"/>
        <v>60.199999999999996</v>
      </c>
      <c r="P9">
        <f t="shared" si="8"/>
        <v>4.8389999999999995</v>
      </c>
      <c r="Q9">
        <f t="shared" si="9"/>
        <v>4.4669999999999996</v>
      </c>
      <c r="R9">
        <f t="shared" si="10"/>
        <v>2.6819999999999999</v>
      </c>
      <c r="S9">
        <f t="shared" si="11"/>
        <v>655.30199999999991</v>
      </c>
      <c r="T9">
        <f t="shared" si="12"/>
        <v>8.5839999999999996</v>
      </c>
      <c r="V9">
        <f t="shared" si="0"/>
        <v>-3.8999999999999702E-2</v>
      </c>
      <c r="W9">
        <f t="shared" si="1"/>
        <v>-0.58807380735030579</v>
      </c>
      <c r="X9">
        <f t="shared" si="1"/>
        <v>0.31800000000000006</v>
      </c>
      <c r="Y9">
        <f t="shared" si="1"/>
        <v>-95.301999999999907</v>
      </c>
      <c r="Z9">
        <f t="shared" si="1"/>
        <v>1.6000000000000014E-2</v>
      </c>
      <c r="AB9">
        <f t="shared" si="13"/>
        <v>-0.24210526315789505</v>
      </c>
      <c r="AC9">
        <f t="shared" si="14"/>
        <v>-0.75777870079935594</v>
      </c>
      <c r="AD9">
        <f t="shared" si="15"/>
        <v>0.27302718387004532</v>
      </c>
      <c r="AE9">
        <f t="shared" si="16"/>
        <v>-87.473684210526358</v>
      </c>
      <c r="AF9">
        <f t="shared" si="17"/>
        <v>-8.9473684210528148E-2</v>
      </c>
    </row>
    <row r="10" spans="1:32" x14ac:dyDescent="0.25">
      <c r="A10" s="21">
        <v>2007</v>
      </c>
      <c r="B10" s="23">
        <v>5.2</v>
      </c>
      <c r="C10" s="23">
        <v>4.2</v>
      </c>
      <c r="D10" s="23">
        <v>3.2719126924047437</v>
      </c>
      <c r="E10" s="24">
        <v>715</v>
      </c>
      <c r="F10" s="24">
        <v>9.3000000000000007</v>
      </c>
      <c r="H10">
        <v>8</v>
      </c>
      <c r="I10">
        <f t="shared" si="2"/>
        <v>64</v>
      </c>
      <c r="J10">
        <f t="shared" si="3"/>
        <v>41.6</v>
      </c>
      <c r="K10">
        <f t="shared" si="4"/>
        <v>33.6</v>
      </c>
      <c r="L10">
        <f t="shared" si="5"/>
        <v>26.17530153923795</v>
      </c>
      <c r="M10">
        <f t="shared" si="6"/>
        <v>5720</v>
      </c>
      <c r="N10">
        <f t="shared" si="7"/>
        <v>74.400000000000006</v>
      </c>
      <c r="P10">
        <f t="shared" si="8"/>
        <v>4.9079999999999995</v>
      </c>
      <c r="Q10">
        <f t="shared" si="9"/>
        <v>4.5250000000000004</v>
      </c>
      <c r="R10">
        <f t="shared" si="10"/>
        <v>2.698</v>
      </c>
      <c r="S10">
        <f t="shared" si="11"/>
        <v>652.69099999999992</v>
      </c>
      <c r="T10">
        <f t="shared" si="12"/>
        <v>8.6189999999999998</v>
      </c>
      <c r="V10">
        <f t="shared" si="0"/>
        <v>0.2920000000000007</v>
      </c>
      <c r="W10">
        <f t="shared" si="1"/>
        <v>-0.32500000000000018</v>
      </c>
      <c r="X10">
        <f t="shared" si="1"/>
        <v>0.57391269240474374</v>
      </c>
      <c r="Y10">
        <f t="shared" si="1"/>
        <v>62.309000000000083</v>
      </c>
      <c r="Z10">
        <f t="shared" si="1"/>
        <v>0.68100000000000094</v>
      </c>
      <c r="AB10">
        <f t="shared" si="13"/>
        <v>0.15789473684210531</v>
      </c>
      <c r="AC10">
        <f t="shared" si="14"/>
        <v>-0.43670489344904961</v>
      </c>
      <c r="AD10">
        <f t="shared" si="15"/>
        <v>0.54493987627478901</v>
      </c>
      <c r="AE10">
        <f t="shared" si="16"/>
        <v>67.526315789473642</v>
      </c>
      <c r="AF10">
        <f t="shared" si="17"/>
        <v>0.61052631578947292</v>
      </c>
    </row>
    <row r="11" spans="1:32" x14ac:dyDescent="0.25">
      <c r="A11" s="21">
        <v>2008</v>
      </c>
      <c r="B11" s="23">
        <v>5.0999999999999996</v>
      </c>
      <c r="C11" s="23">
        <v>4.8</v>
      </c>
      <c r="D11" s="23">
        <v>3.3</v>
      </c>
      <c r="E11" s="24">
        <v>610</v>
      </c>
      <c r="F11" s="24">
        <v>8.9</v>
      </c>
      <c r="H11">
        <v>9</v>
      </c>
      <c r="I11">
        <f t="shared" si="2"/>
        <v>81</v>
      </c>
      <c r="J11">
        <f t="shared" si="3"/>
        <v>45.9</v>
      </c>
      <c r="K11">
        <f t="shared" si="4"/>
        <v>43.199999999999996</v>
      </c>
      <c r="L11">
        <f t="shared" si="5"/>
        <v>29.7</v>
      </c>
      <c r="M11">
        <f t="shared" si="6"/>
        <v>5490</v>
      </c>
      <c r="N11">
        <f t="shared" si="7"/>
        <v>80.100000000000009</v>
      </c>
      <c r="P11">
        <f t="shared" si="8"/>
        <v>4.9770000000000003</v>
      </c>
      <c r="Q11">
        <f t="shared" si="9"/>
        <v>4.5830000000000002</v>
      </c>
      <c r="R11">
        <f t="shared" si="10"/>
        <v>2.714</v>
      </c>
      <c r="S11">
        <f t="shared" si="11"/>
        <v>650.07999999999993</v>
      </c>
      <c r="T11">
        <f t="shared" si="12"/>
        <v>8.6539999999999999</v>
      </c>
      <c r="V11">
        <f t="shared" si="0"/>
        <v>0.12299999999999933</v>
      </c>
      <c r="W11">
        <f t="shared" si="1"/>
        <v>0.21699999999999964</v>
      </c>
      <c r="X11">
        <f t="shared" si="1"/>
        <v>0.58599999999999985</v>
      </c>
      <c r="Y11">
        <f t="shared" si="1"/>
        <v>-40.079999999999927</v>
      </c>
      <c r="Z11">
        <f t="shared" si="1"/>
        <v>0.24600000000000044</v>
      </c>
      <c r="AB11">
        <f t="shared" si="13"/>
        <v>5.7894736842104777E-2</v>
      </c>
      <c r="AC11">
        <f t="shared" si="14"/>
        <v>0.16329510655095003</v>
      </c>
      <c r="AD11">
        <f t="shared" si="15"/>
        <v>0.57302718387004514</v>
      </c>
      <c r="AE11">
        <f t="shared" si="16"/>
        <v>-37.473684210526358</v>
      </c>
      <c r="AF11">
        <f t="shared" si="17"/>
        <v>0.21052631578947256</v>
      </c>
    </row>
    <row r="12" spans="1:32" x14ac:dyDescent="0.25">
      <c r="A12" s="21">
        <v>2009</v>
      </c>
      <c r="B12" s="23">
        <v>4.5</v>
      </c>
      <c r="C12" s="23">
        <v>4.5836473647286731</v>
      </c>
      <c r="D12" s="23">
        <v>3.2</v>
      </c>
      <c r="E12" s="24">
        <v>687</v>
      </c>
      <c r="F12" s="24">
        <v>8.6</v>
      </c>
      <c r="H12">
        <v>10</v>
      </c>
      <c r="I12">
        <f t="shared" si="2"/>
        <v>100</v>
      </c>
      <c r="J12">
        <f t="shared" si="3"/>
        <v>45</v>
      </c>
      <c r="K12">
        <f t="shared" si="4"/>
        <v>45.836473647286731</v>
      </c>
      <c r="L12">
        <f t="shared" si="5"/>
        <v>32</v>
      </c>
      <c r="M12">
        <f t="shared" si="6"/>
        <v>6870</v>
      </c>
      <c r="N12">
        <f t="shared" si="7"/>
        <v>86</v>
      </c>
      <c r="P12">
        <f t="shared" si="8"/>
        <v>5.0460000000000003</v>
      </c>
      <c r="Q12">
        <f t="shared" si="9"/>
        <v>4.641</v>
      </c>
      <c r="R12">
        <f t="shared" si="10"/>
        <v>2.73</v>
      </c>
      <c r="S12">
        <f t="shared" si="11"/>
        <v>647.46899999999994</v>
      </c>
      <c r="T12">
        <f t="shared" si="12"/>
        <v>8.6890000000000001</v>
      </c>
      <c r="V12">
        <f t="shared" si="0"/>
        <v>-0.54600000000000026</v>
      </c>
      <c r="W12">
        <f t="shared" si="1"/>
        <v>-5.7352635271326946E-2</v>
      </c>
      <c r="X12">
        <f t="shared" si="1"/>
        <v>0.4700000000000002</v>
      </c>
      <c r="Y12">
        <f t="shared" si="1"/>
        <v>39.531000000000063</v>
      </c>
      <c r="Z12">
        <f t="shared" si="1"/>
        <v>-8.9000000000000412E-2</v>
      </c>
      <c r="AB12">
        <f t="shared" si="13"/>
        <v>-0.54210526315789487</v>
      </c>
      <c r="AC12">
        <f t="shared" si="14"/>
        <v>-5.3057528720376723E-2</v>
      </c>
      <c r="AD12">
        <f t="shared" si="15"/>
        <v>0.4730271838700455</v>
      </c>
      <c r="AE12">
        <f t="shared" si="16"/>
        <v>39.526315789473642</v>
      </c>
      <c r="AF12">
        <f t="shared" si="17"/>
        <v>-8.9473684210528148E-2</v>
      </c>
    </row>
    <row r="13" spans="1:32" x14ac:dyDescent="0.25">
      <c r="A13" s="21">
        <v>2010</v>
      </c>
      <c r="B13" s="23">
        <v>4.9000000000000004</v>
      </c>
      <c r="C13" s="23">
        <v>4.9000000000000004</v>
      </c>
      <c r="D13" s="23">
        <v>2.940144914865249</v>
      </c>
      <c r="E13" s="24">
        <v>879</v>
      </c>
      <c r="F13" s="24">
        <v>7.2</v>
      </c>
      <c r="H13">
        <v>11</v>
      </c>
      <c r="I13">
        <f t="shared" si="2"/>
        <v>121</v>
      </c>
      <c r="J13">
        <f t="shared" si="3"/>
        <v>53.900000000000006</v>
      </c>
      <c r="K13">
        <f t="shared" si="4"/>
        <v>53.900000000000006</v>
      </c>
      <c r="L13">
        <f t="shared" si="5"/>
        <v>32.341594063517739</v>
      </c>
      <c r="M13">
        <f t="shared" si="6"/>
        <v>9669</v>
      </c>
      <c r="N13">
        <f t="shared" si="7"/>
        <v>79.2</v>
      </c>
      <c r="P13">
        <f t="shared" si="8"/>
        <v>5.1150000000000002</v>
      </c>
      <c r="Q13">
        <f t="shared" si="9"/>
        <v>4.6989999999999998</v>
      </c>
      <c r="R13">
        <f t="shared" si="10"/>
        <v>2.746</v>
      </c>
      <c r="S13">
        <f t="shared" si="11"/>
        <v>644.85799999999995</v>
      </c>
      <c r="T13">
        <f t="shared" si="12"/>
        <v>8.7240000000000002</v>
      </c>
      <c r="V13">
        <f t="shared" si="0"/>
        <v>-0.21499999999999986</v>
      </c>
      <c r="W13">
        <f t="shared" si="1"/>
        <v>0.20100000000000051</v>
      </c>
      <c r="X13">
        <f t="shared" si="1"/>
        <v>0.19414491486524899</v>
      </c>
      <c r="Y13">
        <f t="shared" si="1"/>
        <v>234.14200000000005</v>
      </c>
      <c r="Z13">
        <f t="shared" si="1"/>
        <v>-1.524</v>
      </c>
      <c r="AB13">
        <f t="shared" si="13"/>
        <v>-0.14210526315789451</v>
      </c>
      <c r="AC13">
        <f t="shared" si="14"/>
        <v>0.26329510655095056</v>
      </c>
      <c r="AD13">
        <f t="shared" si="15"/>
        <v>0.2131720987352943</v>
      </c>
      <c r="AE13">
        <f t="shared" si="16"/>
        <v>231.52631578947364</v>
      </c>
      <c r="AF13">
        <f t="shared" si="17"/>
        <v>-1.4894736842105276</v>
      </c>
    </row>
    <row r="14" spans="1:32" x14ac:dyDescent="0.25">
      <c r="A14" s="21">
        <v>2011</v>
      </c>
      <c r="B14" s="23">
        <v>5.3</v>
      </c>
      <c r="C14" s="23">
        <v>5</v>
      </c>
      <c r="D14" s="23">
        <v>3.1004258991991396</v>
      </c>
      <c r="E14" s="24">
        <v>618</v>
      </c>
      <c r="F14" s="24">
        <v>8.8000000000000007</v>
      </c>
      <c r="H14">
        <v>12</v>
      </c>
      <c r="I14">
        <f t="shared" si="2"/>
        <v>144</v>
      </c>
      <c r="J14">
        <f t="shared" si="3"/>
        <v>63.599999999999994</v>
      </c>
      <c r="K14">
        <f t="shared" si="4"/>
        <v>60</v>
      </c>
      <c r="L14">
        <f t="shared" si="5"/>
        <v>37.205110790389675</v>
      </c>
      <c r="M14">
        <f t="shared" si="6"/>
        <v>7416</v>
      </c>
      <c r="N14">
        <f t="shared" si="7"/>
        <v>105.60000000000001</v>
      </c>
      <c r="P14">
        <f t="shared" si="8"/>
        <v>5.1840000000000002</v>
      </c>
      <c r="Q14">
        <f t="shared" si="9"/>
        <v>4.7569999999999997</v>
      </c>
      <c r="R14">
        <f t="shared" si="10"/>
        <v>2.762</v>
      </c>
      <c r="S14">
        <f t="shared" si="11"/>
        <v>642.24699999999996</v>
      </c>
      <c r="T14">
        <f t="shared" si="12"/>
        <v>8.7590000000000003</v>
      </c>
      <c r="V14">
        <f t="shared" si="0"/>
        <v>0.11599999999999966</v>
      </c>
      <c r="W14">
        <f t="shared" si="1"/>
        <v>0.24300000000000033</v>
      </c>
      <c r="X14">
        <f t="shared" si="1"/>
        <v>0.33842589919913957</v>
      </c>
      <c r="Y14">
        <f t="shared" si="1"/>
        <v>-24.246999999999957</v>
      </c>
      <c r="Z14">
        <f t="shared" si="1"/>
        <v>4.1000000000000369E-2</v>
      </c>
      <c r="AB14">
        <f t="shared" si="13"/>
        <v>0.25789473684210495</v>
      </c>
      <c r="AC14">
        <f t="shared" si="14"/>
        <v>0.36329510655095021</v>
      </c>
      <c r="AD14">
        <f t="shared" si="15"/>
        <v>0.3734530830691849</v>
      </c>
      <c r="AE14">
        <f t="shared" si="16"/>
        <v>-29.473684210526358</v>
      </c>
      <c r="AF14">
        <f t="shared" si="17"/>
        <v>0.11052631578947292</v>
      </c>
    </row>
    <row r="15" spans="1:32" x14ac:dyDescent="0.25">
      <c r="A15" s="21">
        <v>2012</v>
      </c>
      <c r="B15" s="23">
        <v>5.5</v>
      </c>
      <c r="C15" s="23">
        <v>5.2</v>
      </c>
      <c r="D15" s="23">
        <v>2.2999999999999998</v>
      </c>
      <c r="E15" s="24">
        <v>678</v>
      </c>
      <c r="F15" s="24">
        <v>8.5</v>
      </c>
      <c r="H15">
        <v>13</v>
      </c>
      <c r="I15">
        <f t="shared" si="2"/>
        <v>169</v>
      </c>
      <c r="J15">
        <f t="shared" si="3"/>
        <v>71.5</v>
      </c>
      <c r="K15">
        <f t="shared" si="4"/>
        <v>67.600000000000009</v>
      </c>
      <c r="L15">
        <f t="shared" si="5"/>
        <v>29.9</v>
      </c>
      <c r="M15">
        <f t="shared" si="6"/>
        <v>8814</v>
      </c>
      <c r="N15">
        <f t="shared" si="7"/>
        <v>110.5</v>
      </c>
      <c r="P15">
        <f t="shared" si="8"/>
        <v>5.2530000000000001</v>
      </c>
      <c r="Q15">
        <f t="shared" si="9"/>
        <v>4.8149999999999995</v>
      </c>
      <c r="R15">
        <f t="shared" si="10"/>
        <v>2.778</v>
      </c>
      <c r="S15">
        <f t="shared" si="11"/>
        <v>639.63599999999997</v>
      </c>
      <c r="T15">
        <f t="shared" si="12"/>
        <v>8.7940000000000005</v>
      </c>
      <c r="V15">
        <f t="shared" si="0"/>
        <v>0.24699999999999989</v>
      </c>
      <c r="W15">
        <f t="shared" si="1"/>
        <v>0.38500000000000068</v>
      </c>
      <c r="X15">
        <f t="shared" si="1"/>
        <v>-0.4780000000000002</v>
      </c>
      <c r="Y15">
        <f t="shared" si="1"/>
        <v>38.364000000000033</v>
      </c>
      <c r="Z15">
        <f t="shared" si="1"/>
        <v>-0.29400000000000048</v>
      </c>
      <c r="AB15">
        <f t="shared" si="13"/>
        <v>0.45789473684210513</v>
      </c>
      <c r="AC15">
        <f t="shared" si="14"/>
        <v>0.56329510655095039</v>
      </c>
      <c r="AD15">
        <f t="shared" si="15"/>
        <v>-0.42697281612995486</v>
      </c>
      <c r="AE15">
        <f t="shared" si="16"/>
        <v>30.526315789473642</v>
      </c>
      <c r="AF15">
        <f t="shared" si="17"/>
        <v>-0.18947368421052779</v>
      </c>
    </row>
    <row r="16" spans="1:32" x14ac:dyDescent="0.25">
      <c r="A16" s="21">
        <v>2013</v>
      </c>
      <c r="B16" s="23">
        <v>5.4</v>
      </c>
      <c r="C16" s="23">
        <v>4.5</v>
      </c>
      <c r="D16" s="23">
        <v>3.2</v>
      </c>
      <c r="E16" s="24">
        <v>745</v>
      </c>
      <c r="F16" s="24">
        <v>7.9</v>
      </c>
      <c r="H16">
        <v>14</v>
      </c>
      <c r="I16">
        <f t="shared" si="2"/>
        <v>196</v>
      </c>
      <c r="J16">
        <f t="shared" si="3"/>
        <v>75.600000000000009</v>
      </c>
      <c r="K16">
        <f t="shared" si="4"/>
        <v>63</v>
      </c>
      <c r="L16">
        <f t="shared" si="5"/>
        <v>44.800000000000004</v>
      </c>
      <c r="M16">
        <f t="shared" si="6"/>
        <v>10430</v>
      </c>
      <c r="N16">
        <f t="shared" si="7"/>
        <v>110.60000000000001</v>
      </c>
      <c r="P16">
        <f t="shared" si="8"/>
        <v>5.3220000000000001</v>
      </c>
      <c r="Q16">
        <f t="shared" si="9"/>
        <v>4.8730000000000002</v>
      </c>
      <c r="R16">
        <f t="shared" si="10"/>
        <v>2.794</v>
      </c>
      <c r="S16">
        <f t="shared" si="11"/>
        <v>637.02499999999998</v>
      </c>
      <c r="T16">
        <f t="shared" si="12"/>
        <v>8.8290000000000006</v>
      </c>
      <c r="V16">
        <f t="shared" si="0"/>
        <v>7.8000000000000291E-2</v>
      </c>
      <c r="W16">
        <f t="shared" si="1"/>
        <v>-0.37300000000000022</v>
      </c>
      <c r="X16">
        <f t="shared" si="1"/>
        <v>0.40600000000000014</v>
      </c>
      <c r="Y16">
        <f t="shared" si="1"/>
        <v>107.97500000000002</v>
      </c>
      <c r="Z16">
        <f t="shared" si="1"/>
        <v>-0.92900000000000027</v>
      </c>
      <c r="AB16">
        <f t="shared" si="13"/>
        <v>0.35789473684210549</v>
      </c>
      <c r="AC16">
        <f t="shared" si="14"/>
        <v>-0.13670489344904979</v>
      </c>
      <c r="AD16">
        <f t="shared" si="15"/>
        <v>0.4730271838700455</v>
      </c>
      <c r="AE16">
        <f t="shared" si="16"/>
        <v>97.526315789473642</v>
      </c>
      <c r="AF16">
        <f t="shared" si="17"/>
        <v>-0.78947368421052744</v>
      </c>
    </row>
    <row r="17" spans="1:32" x14ac:dyDescent="0.25">
      <c r="A17" s="21">
        <v>2014</v>
      </c>
      <c r="B17" s="25">
        <v>5.2</v>
      </c>
      <c r="C17" s="25">
        <v>4.9000000000000004</v>
      </c>
      <c r="D17" s="25">
        <v>3</v>
      </c>
      <c r="E17" s="24">
        <v>606</v>
      </c>
      <c r="F17" s="24">
        <v>9.5</v>
      </c>
      <c r="H17">
        <v>15</v>
      </c>
      <c r="I17">
        <f t="shared" si="2"/>
        <v>225</v>
      </c>
      <c r="J17">
        <f t="shared" si="3"/>
        <v>78</v>
      </c>
      <c r="K17">
        <f t="shared" si="4"/>
        <v>73.5</v>
      </c>
      <c r="L17">
        <f t="shared" si="5"/>
        <v>45</v>
      </c>
      <c r="M17">
        <f t="shared" si="6"/>
        <v>9090</v>
      </c>
      <c r="N17">
        <f t="shared" si="7"/>
        <v>142.5</v>
      </c>
      <c r="P17">
        <f t="shared" si="8"/>
        <v>5.391</v>
      </c>
      <c r="Q17">
        <f t="shared" si="9"/>
        <v>4.931</v>
      </c>
      <c r="R17">
        <f t="shared" si="10"/>
        <v>2.8099999999999996</v>
      </c>
      <c r="S17">
        <f t="shared" si="11"/>
        <v>634.41399999999999</v>
      </c>
      <c r="T17">
        <f t="shared" si="12"/>
        <v>8.8640000000000008</v>
      </c>
      <c r="V17">
        <f t="shared" si="0"/>
        <v>-0.19099999999999984</v>
      </c>
      <c r="W17">
        <f t="shared" si="1"/>
        <v>-3.0999999999999694E-2</v>
      </c>
      <c r="X17">
        <f t="shared" si="1"/>
        <v>0.19000000000000039</v>
      </c>
      <c r="Y17">
        <f t="shared" si="1"/>
        <v>-28.413999999999987</v>
      </c>
      <c r="Z17">
        <f t="shared" si="1"/>
        <v>0.63599999999999923</v>
      </c>
      <c r="AB17">
        <f t="shared" si="13"/>
        <v>0.15789473684210531</v>
      </c>
      <c r="AC17">
        <f t="shared" si="14"/>
        <v>0.26329510655095056</v>
      </c>
      <c r="AD17">
        <f t="shared" si="15"/>
        <v>0.27302718387004532</v>
      </c>
      <c r="AE17">
        <f t="shared" si="16"/>
        <v>-41.473684210526358</v>
      </c>
      <c r="AF17">
        <f t="shared" si="17"/>
        <v>0.81052631578947221</v>
      </c>
    </row>
    <row r="18" spans="1:32" x14ac:dyDescent="0.25">
      <c r="A18" s="21">
        <v>2015</v>
      </c>
      <c r="B18" s="25">
        <v>5.6</v>
      </c>
      <c r="C18" s="25">
        <v>4.8</v>
      </c>
      <c r="D18" s="25">
        <v>3.3</v>
      </c>
      <c r="E18" s="24">
        <v>591</v>
      </c>
      <c r="F18" s="24">
        <v>9.5</v>
      </c>
      <c r="H18">
        <v>16</v>
      </c>
      <c r="I18">
        <f t="shared" si="2"/>
        <v>256</v>
      </c>
      <c r="J18">
        <f t="shared" si="3"/>
        <v>89.6</v>
      </c>
      <c r="K18">
        <f t="shared" si="4"/>
        <v>76.8</v>
      </c>
      <c r="L18">
        <f t="shared" si="5"/>
        <v>52.8</v>
      </c>
      <c r="M18">
        <f t="shared" si="6"/>
        <v>9456</v>
      </c>
      <c r="N18">
        <f t="shared" si="7"/>
        <v>152</v>
      </c>
      <c r="P18">
        <f t="shared" si="8"/>
        <v>5.46</v>
      </c>
      <c r="Q18">
        <f t="shared" si="9"/>
        <v>4.9889999999999999</v>
      </c>
      <c r="R18">
        <f t="shared" si="10"/>
        <v>2.8259999999999996</v>
      </c>
      <c r="S18">
        <f t="shared" si="11"/>
        <v>631.803</v>
      </c>
      <c r="T18">
        <f t="shared" si="12"/>
        <v>8.8990000000000009</v>
      </c>
      <c r="V18">
        <f t="shared" si="0"/>
        <v>0.13999999999999968</v>
      </c>
      <c r="W18">
        <f t="shared" si="1"/>
        <v>-0.18900000000000006</v>
      </c>
      <c r="X18">
        <f t="shared" si="1"/>
        <v>0.4740000000000002</v>
      </c>
      <c r="Y18">
        <f t="shared" si="1"/>
        <v>-40.802999999999997</v>
      </c>
      <c r="Z18">
        <f t="shared" si="1"/>
        <v>0.60099999999999909</v>
      </c>
      <c r="AB18">
        <f t="shared" si="13"/>
        <v>0.55789473684210478</v>
      </c>
      <c r="AC18">
        <f t="shared" si="14"/>
        <v>0.16329510655095003</v>
      </c>
      <c r="AD18">
        <f t="shared" si="15"/>
        <v>0.57302718387004514</v>
      </c>
      <c r="AE18">
        <f t="shared" si="16"/>
        <v>-56.473684210526358</v>
      </c>
      <c r="AF18">
        <f t="shared" si="17"/>
        <v>0.81052631578947221</v>
      </c>
    </row>
    <row r="19" spans="1:32" x14ac:dyDescent="0.25">
      <c r="A19" s="21">
        <v>2016</v>
      </c>
      <c r="B19" s="25">
        <v>5.5</v>
      </c>
      <c r="C19" s="25">
        <v>5.0999999999999996</v>
      </c>
      <c r="D19" s="25">
        <v>2.7</v>
      </c>
      <c r="E19" s="24">
        <v>655</v>
      </c>
      <c r="F19" s="24">
        <v>8.9</v>
      </c>
      <c r="H19">
        <v>17</v>
      </c>
      <c r="I19">
        <f t="shared" si="2"/>
        <v>289</v>
      </c>
      <c r="J19">
        <f t="shared" si="3"/>
        <v>93.5</v>
      </c>
      <c r="K19">
        <f t="shared" si="4"/>
        <v>86.699999999999989</v>
      </c>
      <c r="L19">
        <f t="shared" si="5"/>
        <v>45.900000000000006</v>
      </c>
      <c r="M19">
        <f t="shared" si="6"/>
        <v>11135</v>
      </c>
      <c r="N19">
        <f t="shared" si="7"/>
        <v>151.30000000000001</v>
      </c>
      <c r="P19">
        <f t="shared" si="8"/>
        <v>5.5289999999999999</v>
      </c>
      <c r="Q19">
        <f t="shared" si="9"/>
        <v>5.0469999999999997</v>
      </c>
      <c r="R19">
        <f t="shared" si="10"/>
        <v>2.8419999999999996</v>
      </c>
      <c r="S19">
        <f t="shared" si="11"/>
        <v>629.19200000000001</v>
      </c>
      <c r="T19">
        <f t="shared" si="12"/>
        <v>8.9340000000000011</v>
      </c>
      <c r="V19">
        <f t="shared" si="0"/>
        <v>-2.8999999999999915E-2</v>
      </c>
      <c r="W19">
        <f t="shared" ref="W19:Z21" si="18">C19-Q19</f>
        <v>5.2999999999999936E-2</v>
      </c>
      <c r="X19">
        <f t="shared" si="18"/>
        <v>-0.14199999999999946</v>
      </c>
      <c r="Y19">
        <f t="shared" si="18"/>
        <v>25.807999999999993</v>
      </c>
      <c r="Z19">
        <f t="shared" si="18"/>
        <v>-3.4000000000000696E-2</v>
      </c>
      <c r="AB19">
        <f t="shared" si="13"/>
        <v>0.45789473684210513</v>
      </c>
      <c r="AC19">
        <f t="shared" si="14"/>
        <v>0.46329510655094985</v>
      </c>
      <c r="AD19">
        <f t="shared" si="15"/>
        <v>-2.6972816129954502E-2</v>
      </c>
      <c r="AE19">
        <f t="shared" si="16"/>
        <v>7.5263157894736423</v>
      </c>
      <c r="AF19">
        <f t="shared" si="17"/>
        <v>0.21052631578947256</v>
      </c>
    </row>
    <row r="20" spans="1:32" x14ac:dyDescent="0.25">
      <c r="A20" s="21">
        <v>2017</v>
      </c>
      <c r="B20" s="25">
        <v>5.7</v>
      </c>
      <c r="C20" s="25">
        <v>5.3</v>
      </c>
      <c r="D20" s="25">
        <v>2.5</v>
      </c>
      <c r="E20" s="24">
        <v>667</v>
      </c>
      <c r="F20" s="24">
        <v>8.9</v>
      </c>
      <c r="H20">
        <v>18</v>
      </c>
      <c r="I20">
        <f t="shared" si="2"/>
        <v>324</v>
      </c>
      <c r="J20">
        <f t="shared" si="3"/>
        <v>102.60000000000001</v>
      </c>
      <c r="K20">
        <f t="shared" si="4"/>
        <v>95.399999999999991</v>
      </c>
      <c r="L20">
        <f t="shared" si="5"/>
        <v>45</v>
      </c>
      <c r="M20">
        <f t="shared" si="6"/>
        <v>12006</v>
      </c>
      <c r="N20">
        <f t="shared" si="7"/>
        <v>160.20000000000002</v>
      </c>
      <c r="P20">
        <f t="shared" si="8"/>
        <v>5.5979999999999999</v>
      </c>
      <c r="Q20">
        <f t="shared" si="9"/>
        <v>5.1050000000000004</v>
      </c>
      <c r="R20">
        <f t="shared" si="10"/>
        <v>2.8579999999999997</v>
      </c>
      <c r="S20">
        <f t="shared" si="11"/>
        <v>626.5809999999999</v>
      </c>
      <c r="T20">
        <f t="shared" si="12"/>
        <v>8.9690000000000012</v>
      </c>
      <c r="V20">
        <f t="shared" si="0"/>
        <v>0.10200000000000031</v>
      </c>
      <c r="W20">
        <f t="shared" si="18"/>
        <v>0.1949999999999994</v>
      </c>
      <c r="X20">
        <f t="shared" si="18"/>
        <v>-0.35799999999999965</v>
      </c>
      <c r="Y20">
        <f t="shared" si="18"/>
        <v>40.419000000000096</v>
      </c>
      <c r="Z20">
        <f t="shared" si="18"/>
        <v>-6.9000000000000838E-2</v>
      </c>
      <c r="AB20">
        <f t="shared" si="13"/>
        <v>0.65789473684210531</v>
      </c>
      <c r="AC20">
        <f t="shared" si="14"/>
        <v>0.66329510655095003</v>
      </c>
      <c r="AD20">
        <f t="shared" si="15"/>
        <v>-0.22697281612995468</v>
      </c>
      <c r="AE20">
        <f t="shared" si="16"/>
        <v>19.526315789473642</v>
      </c>
      <c r="AF20">
        <f t="shared" si="17"/>
        <v>0.21052631578947256</v>
      </c>
    </row>
    <row r="21" spans="1:32" x14ac:dyDescent="0.25">
      <c r="A21" s="21">
        <v>2018</v>
      </c>
      <c r="B21" s="25">
        <v>5.3</v>
      </c>
      <c r="C21" s="25">
        <v>4.8648194181535844</v>
      </c>
      <c r="D21" s="25">
        <v>1.7</v>
      </c>
      <c r="E21" s="24">
        <v>438</v>
      </c>
      <c r="F21" s="24">
        <v>9.6999999999999993</v>
      </c>
      <c r="H21">
        <v>19</v>
      </c>
      <c r="I21">
        <f t="shared" si="2"/>
        <v>361</v>
      </c>
      <c r="J21">
        <f t="shared" si="3"/>
        <v>100.7</v>
      </c>
      <c r="K21">
        <f t="shared" si="4"/>
        <v>92.431568944918098</v>
      </c>
      <c r="L21">
        <f t="shared" si="5"/>
        <v>32.299999999999997</v>
      </c>
      <c r="M21">
        <f t="shared" si="6"/>
        <v>8322</v>
      </c>
      <c r="N21">
        <f t="shared" si="7"/>
        <v>184.29999999999998</v>
      </c>
      <c r="P21">
        <f t="shared" si="8"/>
        <v>5.6669999999999998</v>
      </c>
      <c r="Q21">
        <f t="shared" si="9"/>
        <v>5.1630000000000003</v>
      </c>
      <c r="R21">
        <f t="shared" si="10"/>
        <v>2.8739999999999997</v>
      </c>
      <c r="S21">
        <f t="shared" si="11"/>
        <v>623.96999999999991</v>
      </c>
      <c r="T21">
        <f t="shared" si="12"/>
        <v>9.0040000000000013</v>
      </c>
      <c r="V21">
        <f t="shared" si="0"/>
        <v>-0.36699999999999999</v>
      </c>
      <c r="W21">
        <f t="shared" si="18"/>
        <v>-0.29818058184641583</v>
      </c>
      <c r="X21">
        <f t="shared" si="18"/>
        <v>-1.1739999999999997</v>
      </c>
      <c r="Y21">
        <f t="shared" si="18"/>
        <v>-185.96999999999991</v>
      </c>
      <c r="Z21">
        <f t="shared" si="18"/>
        <v>0.69599999999999795</v>
      </c>
      <c r="AB21">
        <f t="shared" si="13"/>
        <v>0.25789473684210495</v>
      </c>
      <c r="AC21">
        <f t="shared" si="14"/>
        <v>0.22811452470453464</v>
      </c>
      <c r="AD21">
        <f t="shared" si="15"/>
        <v>-1.0269728161299547</v>
      </c>
      <c r="AE21">
        <f t="shared" si="16"/>
        <v>-209.47368421052636</v>
      </c>
      <c r="AF21">
        <f t="shared" si="17"/>
        <v>1.0105263157894715</v>
      </c>
    </row>
    <row r="23" spans="1:32" x14ac:dyDescent="0.25">
      <c r="A23" t="s">
        <v>33</v>
      </c>
      <c r="B23">
        <f>SUM(B3:B21)</f>
        <v>95.8</v>
      </c>
      <c r="C23">
        <f t="shared" ref="C23:T23" si="19">SUM(C3:C21)</f>
        <v>88.097392975531946</v>
      </c>
      <c r="D23">
        <f t="shared" si="19"/>
        <v>51.812483506469135</v>
      </c>
      <c r="E23">
        <f t="shared" si="19"/>
        <v>12302</v>
      </c>
      <c r="F23">
        <f t="shared" si="19"/>
        <v>165.10000000000002</v>
      </c>
      <c r="H23">
        <f t="shared" si="19"/>
        <v>190</v>
      </c>
      <c r="I23">
        <f t="shared" si="19"/>
        <v>2470</v>
      </c>
      <c r="J23">
        <f t="shared" si="19"/>
        <v>997.10000000000014</v>
      </c>
      <c r="K23">
        <f t="shared" si="19"/>
        <v>914.06052594075265</v>
      </c>
      <c r="L23">
        <f t="shared" si="19"/>
        <v>527.32200639314533</v>
      </c>
      <c r="M23">
        <f t="shared" si="19"/>
        <v>121532</v>
      </c>
      <c r="N23">
        <f t="shared" si="19"/>
        <v>1671</v>
      </c>
      <c r="P23">
        <f t="shared" si="19"/>
        <v>95.873999999999995</v>
      </c>
      <c r="Q23">
        <f t="shared" si="19"/>
        <v>88.178999999999988</v>
      </c>
      <c r="R23">
        <f t="shared" si="19"/>
        <v>51.86999999999999</v>
      </c>
      <c r="S23">
        <f t="shared" si="19"/>
        <v>12301.911</v>
      </c>
      <c r="T23">
        <f t="shared" si="19"/>
        <v>165.09099999999998</v>
      </c>
      <c r="U23" t="s">
        <v>34</v>
      </c>
      <c r="V23">
        <f>SUM(V3:V21)</f>
        <v>-7.3999999999998067E-2</v>
      </c>
      <c r="W23">
        <f>SUM(W3:W21)</f>
        <v>-8.1607024468047573E-2</v>
      </c>
      <c r="X23">
        <f>SUM(X3:X21)</f>
        <v>-5.7516493530865631E-2</v>
      </c>
      <c r="Y23">
        <f>SUM(Y3:Y21)</f>
        <v>8.9000000000851287E-2</v>
      </c>
      <c r="Z23">
        <f>SUM(Z3:Z21)</f>
        <v>8.9999999999905711E-3</v>
      </c>
    </row>
    <row r="24" spans="1:32" x14ac:dyDescent="0.25">
      <c r="A24" t="s">
        <v>35</v>
      </c>
      <c r="B24">
        <f>AVERAGE(B3:B21)</f>
        <v>5.0421052631578949</v>
      </c>
      <c r="C24">
        <f t="shared" ref="C24:T24" si="20">AVERAGE(C3:C21)</f>
        <v>4.6367048934490498</v>
      </c>
      <c r="D24">
        <f t="shared" si="20"/>
        <v>2.7269728161299547</v>
      </c>
      <c r="E24">
        <f t="shared" si="20"/>
        <v>647.47368421052636</v>
      </c>
      <c r="F24">
        <f t="shared" si="20"/>
        <v>8.6894736842105278</v>
      </c>
      <c r="H24">
        <f t="shared" si="20"/>
        <v>10</v>
      </c>
      <c r="I24">
        <f t="shared" si="20"/>
        <v>130</v>
      </c>
      <c r="J24">
        <f t="shared" si="20"/>
        <v>52.478947368421061</v>
      </c>
      <c r="K24">
        <f t="shared" si="20"/>
        <v>48.108448733723826</v>
      </c>
      <c r="L24">
        <f t="shared" si="20"/>
        <v>27.753789810165543</v>
      </c>
      <c r="M24">
        <f t="shared" si="20"/>
        <v>6396.4210526315792</v>
      </c>
      <c r="N24">
        <f t="shared" si="20"/>
        <v>87.94736842105263</v>
      </c>
      <c r="P24">
        <f t="shared" si="20"/>
        <v>5.0459999999999994</v>
      </c>
      <c r="Q24">
        <f t="shared" si="20"/>
        <v>4.6409999999999991</v>
      </c>
      <c r="R24">
        <f t="shared" si="20"/>
        <v>2.7299999999999995</v>
      </c>
      <c r="S24">
        <f t="shared" si="20"/>
        <v>647.46900000000005</v>
      </c>
      <c r="T24">
        <f t="shared" si="20"/>
        <v>8.6889999999999983</v>
      </c>
      <c r="U24" t="s">
        <v>36</v>
      </c>
      <c r="V24" cm="1">
        <f t="array" ref="V24">SUM(V3:V21*V3:V21)</f>
        <v>2.0045740000000003</v>
      </c>
      <c r="W24" cm="1">
        <f t="array" ref="W24">SUM(W3:W21*W3:W21)</f>
        <v>2.8174317870543191</v>
      </c>
      <c r="X24" cm="1">
        <f t="array" ref="X24">SUM(X3:X21*X3:X21)</f>
        <v>4.4530561157200426</v>
      </c>
      <c r="Y24" cm="1">
        <f t="array" ref="Y24">SUM(Y3:Y21*Y3:Y21)</f>
        <v>232976.27422899997</v>
      </c>
      <c r="Z24" cm="1">
        <f t="array" ref="Z24">SUM(Z3:Z21*Z3:Z21)</f>
        <v>6.8161489999999993</v>
      </c>
      <c r="AA24" t="s">
        <v>37</v>
      </c>
      <c r="AB24" cm="1">
        <f t="array" ref="AB24">SUM(AB3:AB21*AB3:AB21)</f>
        <v>4.6863157894736851</v>
      </c>
      <c r="AC24" cm="1">
        <f t="array" ref="AC24">SUM(AC3:AC21*AC3:AC21)</f>
        <v>4.7376464336991697</v>
      </c>
      <c r="AD24" cm="1">
        <f t="array" ref="AD24">SUM(AD3:AD21*AD3:AD21)</f>
        <v>4.6012714852290939</v>
      </c>
      <c r="AE24" cm="1">
        <f t="array" ref="AE24">SUM(AE3:AE21*AE3:AE21)</f>
        <v>236860.73684210531</v>
      </c>
      <c r="AF24" cm="1">
        <f t="array" ref="AF24">SUM(AF3:AF21*AF3:AF21)</f>
        <v>7.5178947368421074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4.3559999999999999</v>
      </c>
      <c r="C26" t="s">
        <v>40</v>
      </c>
      <c r="D26">
        <v>6.9000000000000006E-2</v>
      </c>
      <c r="F26" t="s">
        <v>41</v>
      </c>
      <c r="G26">
        <f>_xlfn.STDEV.S(B3:B21)</f>
        <v>0.51024589875175141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4.0609999999999999</v>
      </c>
      <c r="C27" t="s">
        <v>46</v>
      </c>
      <c r="D27">
        <v>5.8000000000000003E-2</v>
      </c>
      <c r="F27" t="s">
        <v>47</v>
      </c>
      <c r="G27">
        <f>_xlfn.STDEV.S(C3:C21)</f>
        <v>0.51303272765970265</v>
      </c>
      <c r="U27" t="s">
        <v>48</v>
      </c>
      <c r="V27">
        <f>1-(V24/AB24)</f>
        <v>0.57224948337825698</v>
      </c>
      <c r="W27">
        <f>1-(W24/AC24)</f>
        <v>0.40530982493464396</v>
      </c>
      <c r="X27">
        <f>1-(X24/AD24)</f>
        <v>3.2211828835757461E-2</v>
      </c>
      <c r="Y27">
        <f>1-(Y24/AE24)</f>
        <v>1.6399774250870358E-2</v>
      </c>
      <c r="Z27">
        <f>1-(Z24/AF24)</f>
        <v>9.3343384206105107E-2</v>
      </c>
    </row>
    <row r="28" spans="1:32" x14ac:dyDescent="0.25">
      <c r="A28" t="s">
        <v>49</v>
      </c>
      <c r="B28">
        <v>2.57</v>
      </c>
      <c r="C28" t="s">
        <v>50</v>
      </c>
      <c r="D28">
        <v>1.6E-2</v>
      </c>
      <c r="F28" t="s">
        <v>51</v>
      </c>
      <c r="G28">
        <f>_xlfn.STDEV.S(D3:D21)</f>
        <v>0.50559489082054299</v>
      </c>
      <c r="U28" t="s">
        <v>52</v>
      </c>
      <c r="V28">
        <f>SQRT(V27)</f>
        <v>0.75647173336368423</v>
      </c>
      <c r="W28">
        <f>SQRT(W27)</f>
        <v>0.63663947798942222</v>
      </c>
      <c r="X28">
        <f>SQRT(X27)</f>
        <v>0.17947654118507372</v>
      </c>
      <c r="Y28">
        <f>SQRT(Y27)</f>
        <v>0.12806160334335331</v>
      </c>
      <c r="Z28">
        <f>SQRT(Z27)</f>
        <v>0.30552149548944196</v>
      </c>
    </row>
    <row r="29" spans="1:32" x14ac:dyDescent="0.25">
      <c r="A29" t="s">
        <v>53</v>
      </c>
      <c r="B29">
        <v>673.57899999999995</v>
      </c>
      <c r="C29" t="s">
        <v>54</v>
      </c>
      <c r="D29">
        <v>-2.6110000000000002</v>
      </c>
      <c r="F29" t="s">
        <v>55</v>
      </c>
      <c r="G29">
        <f>_xlfn.STDEV.S(E3:E21)</f>
        <v>114.71237868931756</v>
      </c>
    </row>
    <row r="30" spans="1:32" x14ac:dyDescent="0.25">
      <c r="A30" t="s">
        <v>56</v>
      </c>
      <c r="B30">
        <v>8.3390000000000004</v>
      </c>
      <c r="C30" t="s">
        <v>57</v>
      </c>
      <c r="D30">
        <v>3.5000000000000003E-2</v>
      </c>
      <c r="F30" t="s">
        <v>58</v>
      </c>
      <c r="G30">
        <f>_xlfn.STDEV.S(F3:F21)</f>
        <v>0.64626683244109817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1.0816964490290874E-2</v>
      </c>
      <c r="W31" cm="1">
        <f t="array" ref="W31">SUM(V3:V21*Z3:Z21)/(SQRT(SUM(V3:V21*V3:V21)*SUM(Z3:Z21*Z3:Z21)))</f>
        <v>-0.20927418829635938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0.33912725450646519</v>
      </c>
      <c r="W32" cm="1">
        <f t="array" ref="W32">SUM(W3:W21*Z3:Z21)/(SQRT(SUM(W3:W21*W3:W21)*SUM(Z3:Z21*Z3:Z21)))</f>
        <v>-0.35759478663332378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6.0809999999999995</v>
      </c>
      <c r="U33" t="s">
        <v>65</v>
      </c>
      <c r="V33" cm="1">
        <f t="array" ref="V33">SUM(X3:X21*Y3:Y21)/(SQRT(SUM(X3:X21*X3:X21)*SUM(Y3:Y21*Y3:Y21)))</f>
        <v>0.34829482633852032</v>
      </c>
      <c r="W33" cm="1">
        <f t="array" ref="W33">SUM(X3:X21*Z3:Z21)/(SQRT(SUM(X3:X21*X3:X21)*SUM(Z3:Z21*Z3:Z21)))</f>
        <v>-0.25309091568380293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5.5110000000000001</v>
      </c>
      <c r="I34" t="s">
        <v>72</v>
      </c>
      <c r="J34">
        <f>G26*SQRT(1-(V27*$M$32))</f>
        <v>0.3132893145741103</v>
      </c>
      <c r="L34" t="s">
        <v>77</v>
      </c>
      <c r="M34">
        <f>J34*$J$32</f>
        <v>0.53697788518002509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2.9699999999999998</v>
      </c>
      <c r="I35" t="s">
        <v>73</v>
      </c>
      <c r="J35">
        <f>G27*SQRT(1-(W27*$M$32))</f>
        <v>0.38348611070726529</v>
      </c>
      <c r="L35" t="s">
        <v>78</v>
      </c>
      <c r="M35">
        <f>J35*$J$32</f>
        <v>0.65729519375225265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608.30399999999997</v>
      </c>
      <c r="I36" t="s">
        <v>74</v>
      </c>
      <c r="J36">
        <f>G28*SQRT(1-(X27*$M$32))</f>
        <v>0.49665041430033835</v>
      </c>
      <c r="L36" t="s">
        <v>79</v>
      </c>
      <c r="M36">
        <f>J36*$J$32</f>
        <v>0.85125881011077986</v>
      </c>
      <c r="U36" t="s">
        <v>61</v>
      </c>
      <c r="V36">
        <f t="shared" ref="V36:W38" si="21">V31*V31</f>
        <v>1.1700672078421371E-4</v>
      </c>
      <c r="W36">
        <f t="shared" si="21"/>
        <v>4.3795685887100082E-2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9.2140000000000004</v>
      </c>
      <c r="I37" t="s">
        <v>75</v>
      </c>
      <c r="J37">
        <f>G29*SQRT(1-(Y27*$M$32))</f>
        <v>113.68370409830987</v>
      </c>
      <c r="L37" t="s">
        <v>80</v>
      </c>
      <c r="M37">
        <f>J37*$J$32</f>
        <v>194.85386882450311</v>
      </c>
      <c r="U37" t="s">
        <v>63</v>
      </c>
      <c r="V37">
        <f t="shared" si="21"/>
        <v>0.11500729474909281</v>
      </c>
      <c r="W37">
        <f t="shared" si="21"/>
        <v>0.12787403142733236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0.61254950607831171</v>
      </c>
      <c r="L38" t="s">
        <v>81</v>
      </c>
      <c r="M38">
        <f>J38*$J$32</f>
        <v>1.0499098534182263</v>
      </c>
      <c r="U38" t="s">
        <v>65</v>
      </c>
      <c r="V38">
        <f t="shared" si="21"/>
        <v>0.12130928605418004</v>
      </c>
      <c r="W38">
        <f t="shared" si="21"/>
        <v>6.4055011601665851E-2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5.544022114819974</v>
      </c>
      <c r="L40" t="s">
        <v>87</v>
      </c>
      <c r="M40">
        <f>F33+M34</f>
        <v>6.6179778851800251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4.8537048062477472</v>
      </c>
      <c r="L41" t="s">
        <v>88</v>
      </c>
      <c r="M41">
        <f>F34+M35</f>
        <v>6.168295193752253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2.1187411898892199</v>
      </c>
      <c r="L42" t="s">
        <v>89</v>
      </c>
      <c r="M42">
        <f>F35+M36</f>
        <v>3.8212588101107796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413.45013117549684</v>
      </c>
      <c r="L43" t="s">
        <v>90</v>
      </c>
      <c r="M43">
        <f>F36+M37</f>
        <v>803.15786882450311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8.1640901465817741</v>
      </c>
      <c r="L44" t="s">
        <v>91</v>
      </c>
      <c r="M44">
        <f>F37+M38</f>
        <v>10.263909853418227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B797E-30D7-454B-9514-AD5A7B4833AB}">
  <sheetPr codeName="List28"/>
  <dimension ref="A1:AF55"/>
  <sheetViews>
    <sheetView topLeftCell="A22" workbookViewId="0">
      <selection activeCell="G33" sqref="G33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1">
        <v>2000</v>
      </c>
      <c r="B3" s="26">
        <v>3.81</v>
      </c>
      <c r="C3" s="26">
        <v>3.88</v>
      </c>
      <c r="D3" s="26">
        <v>1.99</v>
      </c>
      <c r="E3" s="20">
        <v>744</v>
      </c>
      <c r="F3" s="21">
        <v>8</v>
      </c>
      <c r="H3">
        <v>1</v>
      </c>
      <c r="I3">
        <f>H3*H3</f>
        <v>1</v>
      </c>
      <c r="J3">
        <f>H3*B3</f>
        <v>3.81</v>
      </c>
      <c r="K3">
        <f>H3*C3</f>
        <v>3.88</v>
      </c>
      <c r="L3">
        <f>H3*D3</f>
        <v>1.99</v>
      </c>
      <c r="M3">
        <f>H3*E3</f>
        <v>744</v>
      </c>
      <c r="N3">
        <f>H3*F3</f>
        <v>8</v>
      </c>
      <c r="P3">
        <f>$B$26+$D$26*H3</f>
        <v>4.1020000000000003</v>
      </c>
      <c r="Q3">
        <f>$B$27+$D$27*H3</f>
        <v>3.62</v>
      </c>
      <c r="R3">
        <f>$B$28+$D$28*H3</f>
        <v>2.1930000000000001</v>
      </c>
      <c r="S3">
        <f>$B$29+$D$29*H3</f>
        <v>818.03200000000004</v>
      </c>
      <c r="T3">
        <f>$B$30+$D$30*H3</f>
        <v>7.0709999999999997</v>
      </c>
      <c r="V3">
        <f t="shared" ref="V3:V21" si="0">B3-P3</f>
        <v>-0.29200000000000026</v>
      </c>
      <c r="W3">
        <f t="shared" ref="W3:Z18" si="1">C3-Q3</f>
        <v>0.25999999999999979</v>
      </c>
      <c r="X3">
        <f t="shared" si="1"/>
        <v>-0.20300000000000007</v>
      </c>
      <c r="Y3">
        <f t="shared" si="1"/>
        <v>-74.032000000000039</v>
      </c>
      <c r="Z3">
        <f t="shared" si="1"/>
        <v>0.92900000000000027</v>
      </c>
      <c r="AB3">
        <f>B3-$B$24</f>
        <v>-1.2021933710264991</v>
      </c>
      <c r="AC3">
        <f>C3-$C$24</f>
        <v>-0.31046624207682605</v>
      </c>
      <c r="AD3">
        <f>D3-$D$24</f>
        <v>-0.78052631578947351</v>
      </c>
      <c r="AE3">
        <f>E3-$E$24</f>
        <v>-6.736842105263122</v>
      </c>
      <c r="AF3">
        <f>F3-$F$24</f>
        <v>0.64736842105263204</v>
      </c>
    </row>
    <row r="4" spans="1:32" x14ac:dyDescent="0.25">
      <c r="A4" s="21">
        <v>2001</v>
      </c>
      <c r="B4" s="26">
        <v>4.3099999999999996</v>
      </c>
      <c r="C4" s="26">
        <v>4.01</v>
      </c>
      <c r="D4" s="26">
        <v>2.34</v>
      </c>
      <c r="E4" s="20">
        <v>829</v>
      </c>
      <c r="F4" s="21">
        <v>6.9</v>
      </c>
      <c r="H4">
        <v>2</v>
      </c>
      <c r="I4">
        <f t="shared" ref="I4:I21" si="2">H4*H4</f>
        <v>4</v>
      </c>
      <c r="J4">
        <f t="shared" ref="J4:J21" si="3">H4*B4</f>
        <v>8.6199999999999992</v>
      </c>
      <c r="K4">
        <f t="shared" ref="K4:K21" si="4">H4*C4</f>
        <v>8.02</v>
      </c>
      <c r="L4">
        <f t="shared" ref="L4:L21" si="5">H4*D4</f>
        <v>4.68</v>
      </c>
      <c r="M4">
        <f t="shared" ref="M4:M21" si="6">H4*E4</f>
        <v>1658</v>
      </c>
      <c r="N4">
        <f t="shared" ref="N4:N21" si="7">H4*F4</f>
        <v>13.8</v>
      </c>
      <c r="P4">
        <f t="shared" ref="P4:P21" si="8">$B$26+$D$26*H4</f>
        <v>4.2039999999999997</v>
      </c>
      <c r="Q4">
        <f t="shared" ref="Q4:Q21" si="9">$B$27+$D$27*H4</f>
        <v>3.68</v>
      </c>
      <c r="R4">
        <f t="shared" ref="R4:R21" si="10">$B$28+$D$28*H4</f>
        <v>2.2570000000000001</v>
      </c>
      <c r="S4">
        <f t="shared" ref="S4:S21" si="11">$B$29+$D$29*H4</f>
        <v>810.55500000000006</v>
      </c>
      <c r="T4">
        <f t="shared" ref="T4:T21" si="12">$B$30+$D$30*H4</f>
        <v>7.1020000000000003</v>
      </c>
      <c r="V4">
        <f t="shared" si="0"/>
        <v>0.10599999999999987</v>
      </c>
      <c r="W4">
        <f t="shared" si="1"/>
        <v>0.32999999999999963</v>
      </c>
      <c r="X4">
        <f t="shared" si="1"/>
        <v>8.2999999999999741E-2</v>
      </c>
      <c r="Y4">
        <f t="shared" si="1"/>
        <v>18.444999999999936</v>
      </c>
      <c r="Z4">
        <f t="shared" si="1"/>
        <v>-0.20199999999999996</v>
      </c>
      <c r="AB4">
        <f t="shared" ref="AB4:AB21" si="13">B4-$B$24</f>
        <v>-0.70219337102649959</v>
      </c>
      <c r="AC4">
        <f t="shared" ref="AC4:AC21" si="14">C4-$C$24</f>
        <v>-0.18046624207682616</v>
      </c>
      <c r="AD4">
        <f t="shared" ref="AD4:AD21" si="15">D4-$D$24</f>
        <v>-0.43052631578947365</v>
      </c>
      <c r="AE4">
        <f t="shared" ref="AE4:AE21" si="16">E4-$E$24</f>
        <v>78.263157894736878</v>
      </c>
      <c r="AF4">
        <f t="shared" ref="AF4:AF21" si="17">F4-$F$24</f>
        <v>-0.45263157894736761</v>
      </c>
    </row>
    <row r="5" spans="1:32" x14ac:dyDescent="0.25">
      <c r="A5" s="21">
        <v>2002</v>
      </c>
      <c r="B5" s="26">
        <v>4.2300000000000004</v>
      </c>
      <c r="C5" s="26">
        <v>4</v>
      </c>
      <c r="D5" s="26">
        <v>2.12</v>
      </c>
      <c r="E5" s="22">
        <v>957</v>
      </c>
      <c r="F5" s="21">
        <v>7.5</v>
      </c>
      <c r="H5">
        <v>3</v>
      </c>
      <c r="I5">
        <f t="shared" si="2"/>
        <v>9</v>
      </c>
      <c r="J5">
        <f t="shared" si="3"/>
        <v>12.690000000000001</v>
      </c>
      <c r="K5">
        <f t="shared" si="4"/>
        <v>12</v>
      </c>
      <c r="L5">
        <f t="shared" si="5"/>
        <v>6.36</v>
      </c>
      <c r="M5">
        <f t="shared" si="6"/>
        <v>2871</v>
      </c>
      <c r="N5">
        <f t="shared" si="7"/>
        <v>22.5</v>
      </c>
      <c r="P5">
        <f t="shared" si="8"/>
        <v>4.306</v>
      </c>
      <c r="Q5">
        <f t="shared" si="9"/>
        <v>3.74</v>
      </c>
      <c r="R5">
        <f t="shared" si="10"/>
        <v>2.3210000000000002</v>
      </c>
      <c r="S5">
        <f t="shared" si="11"/>
        <v>803.07799999999997</v>
      </c>
      <c r="T5">
        <f t="shared" si="12"/>
        <v>7.133</v>
      </c>
      <c r="V5">
        <f t="shared" si="0"/>
        <v>-7.5999999999999623E-2</v>
      </c>
      <c r="W5">
        <f t="shared" si="1"/>
        <v>0.25999999999999979</v>
      </c>
      <c r="X5">
        <f t="shared" si="1"/>
        <v>-0.20100000000000007</v>
      </c>
      <c r="Y5">
        <f t="shared" si="1"/>
        <v>153.92200000000003</v>
      </c>
      <c r="Z5">
        <f t="shared" si="1"/>
        <v>0.36699999999999999</v>
      </c>
      <c r="AB5">
        <f t="shared" si="13"/>
        <v>-0.78219337102649877</v>
      </c>
      <c r="AC5">
        <f t="shared" si="14"/>
        <v>-0.19046624207682594</v>
      </c>
      <c r="AD5">
        <f t="shared" si="15"/>
        <v>-0.6505263157894734</v>
      </c>
      <c r="AE5">
        <f t="shared" si="16"/>
        <v>206.26315789473688</v>
      </c>
      <c r="AF5">
        <f t="shared" si="17"/>
        <v>0.14736842105263204</v>
      </c>
    </row>
    <row r="6" spans="1:32" x14ac:dyDescent="0.25">
      <c r="A6" s="21">
        <v>2003</v>
      </c>
      <c r="B6" s="27">
        <v>4.1100000000000003</v>
      </c>
      <c r="C6" s="27">
        <v>3.97</v>
      </c>
      <c r="D6" s="27">
        <v>1.05</v>
      </c>
      <c r="E6" s="24">
        <v>513</v>
      </c>
      <c r="F6" s="24">
        <v>7.2</v>
      </c>
      <c r="H6">
        <v>4</v>
      </c>
      <c r="I6">
        <f t="shared" si="2"/>
        <v>16</v>
      </c>
      <c r="J6">
        <f t="shared" si="3"/>
        <v>16.440000000000001</v>
      </c>
      <c r="K6">
        <f t="shared" si="4"/>
        <v>15.88</v>
      </c>
      <c r="L6">
        <f t="shared" si="5"/>
        <v>4.2</v>
      </c>
      <c r="M6">
        <f t="shared" si="6"/>
        <v>2052</v>
      </c>
      <c r="N6">
        <f t="shared" si="7"/>
        <v>28.8</v>
      </c>
      <c r="P6">
        <f t="shared" si="8"/>
        <v>4.4080000000000004</v>
      </c>
      <c r="Q6">
        <f t="shared" si="9"/>
        <v>3.8</v>
      </c>
      <c r="R6">
        <f t="shared" si="10"/>
        <v>2.3849999999999998</v>
      </c>
      <c r="S6">
        <f t="shared" si="11"/>
        <v>795.601</v>
      </c>
      <c r="T6">
        <f t="shared" si="12"/>
        <v>7.1639999999999997</v>
      </c>
      <c r="V6">
        <f t="shared" si="0"/>
        <v>-0.29800000000000004</v>
      </c>
      <c r="W6">
        <f t="shared" si="1"/>
        <v>0.17000000000000037</v>
      </c>
      <c r="X6">
        <f t="shared" si="1"/>
        <v>-1.3349999999999997</v>
      </c>
      <c r="Y6">
        <f t="shared" si="1"/>
        <v>-282.601</v>
      </c>
      <c r="Z6">
        <f t="shared" si="1"/>
        <v>3.6000000000000476E-2</v>
      </c>
      <c r="AB6">
        <f t="shared" si="13"/>
        <v>-0.90219337102649888</v>
      </c>
      <c r="AC6">
        <f t="shared" si="14"/>
        <v>-0.22046624207682575</v>
      </c>
      <c r="AD6">
        <f t="shared" si="15"/>
        <v>-1.7205263157894735</v>
      </c>
      <c r="AE6">
        <f t="shared" si="16"/>
        <v>-237.73684210526312</v>
      </c>
      <c r="AF6">
        <f t="shared" si="17"/>
        <v>-0.15263157894736779</v>
      </c>
    </row>
    <row r="7" spans="1:32" x14ac:dyDescent="0.25">
      <c r="A7" s="21">
        <v>2004</v>
      </c>
      <c r="B7" s="27">
        <v>5.53</v>
      </c>
      <c r="C7" s="27">
        <v>4.0999999999999996</v>
      </c>
      <c r="D7" s="27">
        <v>3.22</v>
      </c>
      <c r="E7" s="24">
        <v>841</v>
      </c>
      <c r="F7" s="24">
        <v>6.6</v>
      </c>
      <c r="H7">
        <v>5</v>
      </c>
      <c r="I7">
        <f t="shared" si="2"/>
        <v>25</v>
      </c>
      <c r="J7">
        <f t="shared" si="3"/>
        <v>27.650000000000002</v>
      </c>
      <c r="K7">
        <f t="shared" si="4"/>
        <v>20.5</v>
      </c>
      <c r="L7">
        <f t="shared" si="5"/>
        <v>16.100000000000001</v>
      </c>
      <c r="M7">
        <f t="shared" si="6"/>
        <v>4205</v>
      </c>
      <c r="N7">
        <f t="shared" si="7"/>
        <v>33</v>
      </c>
      <c r="P7">
        <f t="shared" si="8"/>
        <v>4.51</v>
      </c>
      <c r="Q7">
        <f t="shared" si="9"/>
        <v>3.86</v>
      </c>
      <c r="R7">
        <f t="shared" si="10"/>
        <v>2.4489999999999998</v>
      </c>
      <c r="S7">
        <f t="shared" si="11"/>
        <v>788.12400000000002</v>
      </c>
      <c r="T7">
        <f t="shared" si="12"/>
        <v>7.1950000000000003</v>
      </c>
      <c r="V7">
        <f t="shared" si="0"/>
        <v>1.0200000000000005</v>
      </c>
      <c r="W7">
        <f t="shared" si="1"/>
        <v>0.23999999999999977</v>
      </c>
      <c r="X7">
        <f t="shared" si="1"/>
        <v>0.77100000000000035</v>
      </c>
      <c r="Y7">
        <f t="shared" si="1"/>
        <v>52.875999999999976</v>
      </c>
      <c r="Z7">
        <f t="shared" si="1"/>
        <v>-0.59500000000000064</v>
      </c>
      <c r="AB7">
        <f t="shared" si="13"/>
        <v>0.51780662897350105</v>
      </c>
      <c r="AC7">
        <f t="shared" si="14"/>
        <v>-9.0466242076826298E-2</v>
      </c>
      <c r="AD7">
        <f t="shared" si="15"/>
        <v>0.44947368421052669</v>
      </c>
      <c r="AE7">
        <f t="shared" si="16"/>
        <v>90.263157894736878</v>
      </c>
      <c r="AF7">
        <f t="shared" si="17"/>
        <v>-0.75263157894736832</v>
      </c>
    </row>
    <row r="8" spans="1:32" x14ac:dyDescent="0.25">
      <c r="A8" s="21">
        <v>2005</v>
      </c>
      <c r="B8" s="27">
        <v>4.67</v>
      </c>
      <c r="C8" s="27">
        <v>3.72</v>
      </c>
      <c r="D8" s="27">
        <v>2.94</v>
      </c>
      <c r="E8" s="24">
        <v>770</v>
      </c>
      <c r="F8" s="24">
        <v>6.8</v>
      </c>
      <c r="H8">
        <v>6</v>
      </c>
      <c r="I8">
        <f t="shared" si="2"/>
        <v>36</v>
      </c>
      <c r="J8">
        <f t="shared" si="3"/>
        <v>28.02</v>
      </c>
      <c r="K8">
        <f t="shared" si="4"/>
        <v>22.32</v>
      </c>
      <c r="L8">
        <f t="shared" si="5"/>
        <v>17.64</v>
      </c>
      <c r="M8">
        <f t="shared" si="6"/>
        <v>4620</v>
      </c>
      <c r="N8">
        <f t="shared" si="7"/>
        <v>40.799999999999997</v>
      </c>
      <c r="P8">
        <f t="shared" si="8"/>
        <v>4.6120000000000001</v>
      </c>
      <c r="Q8">
        <f t="shared" si="9"/>
        <v>3.92</v>
      </c>
      <c r="R8">
        <f t="shared" si="10"/>
        <v>2.5129999999999999</v>
      </c>
      <c r="S8">
        <f t="shared" si="11"/>
        <v>780.64700000000005</v>
      </c>
      <c r="T8">
        <f t="shared" si="12"/>
        <v>7.226</v>
      </c>
      <c r="V8">
        <f t="shared" si="0"/>
        <v>5.7999999999999829E-2</v>
      </c>
      <c r="W8">
        <f t="shared" si="1"/>
        <v>-0.19999999999999973</v>
      </c>
      <c r="X8">
        <f t="shared" si="1"/>
        <v>0.42700000000000005</v>
      </c>
      <c r="Y8">
        <f t="shared" si="1"/>
        <v>-10.647000000000048</v>
      </c>
      <c r="Z8">
        <f t="shared" si="1"/>
        <v>-0.42600000000000016</v>
      </c>
      <c r="AB8">
        <f t="shared" si="13"/>
        <v>-0.34219337102649927</v>
      </c>
      <c r="AC8">
        <f t="shared" si="14"/>
        <v>-0.47046624207682575</v>
      </c>
      <c r="AD8">
        <f t="shared" si="15"/>
        <v>0.16947368421052644</v>
      </c>
      <c r="AE8">
        <f t="shared" si="16"/>
        <v>19.263157894736878</v>
      </c>
      <c r="AF8">
        <f t="shared" si="17"/>
        <v>-0.55263157894736814</v>
      </c>
    </row>
    <row r="9" spans="1:32" x14ac:dyDescent="0.25">
      <c r="A9" s="21">
        <v>2006</v>
      </c>
      <c r="B9" s="27">
        <v>4.28</v>
      </c>
      <c r="C9" s="27">
        <v>3.59</v>
      </c>
      <c r="D9" s="27">
        <v>2.63</v>
      </c>
      <c r="E9" s="24">
        <v>759</v>
      </c>
      <c r="F9" s="24">
        <v>7.2</v>
      </c>
      <c r="H9">
        <v>7</v>
      </c>
      <c r="I9">
        <f t="shared" si="2"/>
        <v>49</v>
      </c>
      <c r="J9">
        <f t="shared" si="3"/>
        <v>29.96</v>
      </c>
      <c r="K9">
        <f t="shared" si="4"/>
        <v>25.13</v>
      </c>
      <c r="L9">
        <f t="shared" si="5"/>
        <v>18.41</v>
      </c>
      <c r="M9">
        <f t="shared" si="6"/>
        <v>5313</v>
      </c>
      <c r="N9">
        <f t="shared" si="7"/>
        <v>50.4</v>
      </c>
      <c r="P9">
        <f t="shared" si="8"/>
        <v>4.7140000000000004</v>
      </c>
      <c r="Q9">
        <f t="shared" si="9"/>
        <v>3.98</v>
      </c>
      <c r="R9">
        <f t="shared" si="10"/>
        <v>2.577</v>
      </c>
      <c r="S9">
        <f t="shared" si="11"/>
        <v>773.17000000000007</v>
      </c>
      <c r="T9">
        <f t="shared" si="12"/>
        <v>7.2569999999999997</v>
      </c>
      <c r="V9">
        <f t="shared" si="0"/>
        <v>-0.43400000000000016</v>
      </c>
      <c r="W9">
        <f t="shared" si="1"/>
        <v>-0.39000000000000012</v>
      </c>
      <c r="X9">
        <f t="shared" si="1"/>
        <v>5.2999999999999936E-2</v>
      </c>
      <c r="Y9">
        <f t="shared" si="1"/>
        <v>-14.170000000000073</v>
      </c>
      <c r="Z9">
        <f t="shared" si="1"/>
        <v>-5.6999999999999496E-2</v>
      </c>
      <c r="AB9">
        <f t="shared" si="13"/>
        <v>-0.73219337102649895</v>
      </c>
      <c r="AC9">
        <f t="shared" si="14"/>
        <v>-0.60046624207682608</v>
      </c>
      <c r="AD9">
        <f t="shared" si="15"/>
        <v>-0.14052631578947361</v>
      </c>
      <c r="AE9">
        <f t="shared" si="16"/>
        <v>8.263157894736878</v>
      </c>
      <c r="AF9">
        <f t="shared" si="17"/>
        <v>-0.15263157894736779</v>
      </c>
    </row>
    <row r="10" spans="1:32" x14ac:dyDescent="0.25">
      <c r="A10" s="21">
        <v>2007</v>
      </c>
      <c r="B10" s="27">
        <v>5.0199999999999996</v>
      </c>
      <c r="C10" s="27">
        <v>3.52</v>
      </c>
      <c r="D10" s="27">
        <v>3.07</v>
      </c>
      <c r="E10" s="24">
        <v>931</v>
      </c>
      <c r="F10" s="24">
        <v>7.9</v>
      </c>
      <c r="H10">
        <v>8</v>
      </c>
      <c r="I10">
        <f t="shared" si="2"/>
        <v>64</v>
      </c>
      <c r="J10">
        <f t="shared" si="3"/>
        <v>40.159999999999997</v>
      </c>
      <c r="K10">
        <f t="shared" si="4"/>
        <v>28.16</v>
      </c>
      <c r="L10">
        <f t="shared" si="5"/>
        <v>24.56</v>
      </c>
      <c r="M10">
        <f t="shared" si="6"/>
        <v>7448</v>
      </c>
      <c r="N10">
        <f t="shared" si="7"/>
        <v>63.2</v>
      </c>
      <c r="P10">
        <f t="shared" si="8"/>
        <v>4.8159999999999998</v>
      </c>
      <c r="Q10">
        <f t="shared" si="9"/>
        <v>4.04</v>
      </c>
      <c r="R10">
        <f t="shared" si="10"/>
        <v>2.641</v>
      </c>
      <c r="S10">
        <f t="shared" si="11"/>
        <v>765.69299999999998</v>
      </c>
      <c r="T10">
        <f t="shared" si="12"/>
        <v>7.2880000000000003</v>
      </c>
      <c r="V10">
        <f t="shared" si="0"/>
        <v>0.20399999999999974</v>
      </c>
      <c r="W10">
        <f t="shared" si="1"/>
        <v>-0.52</v>
      </c>
      <c r="X10">
        <f t="shared" si="1"/>
        <v>0.42899999999999983</v>
      </c>
      <c r="Y10">
        <f t="shared" si="1"/>
        <v>165.30700000000002</v>
      </c>
      <c r="Z10">
        <f t="shared" si="1"/>
        <v>0.6120000000000001</v>
      </c>
      <c r="AB10">
        <f t="shared" si="13"/>
        <v>7.8066289735003735E-3</v>
      </c>
      <c r="AC10">
        <f t="shared" si="14"/>
        <v>-0.67046624207682592</v>
      </c>
      <c r="AD10">
        <f t="shared" si="15"/>
        <v>0.29947368421052634</v>
      </c>
      <c r="AE10">
        <f t="shared" si="16"/>
        <v>180.26315789473688</v>
      </c>
      <c r="AF10">
        <f t="shared" si="17"/>
        <v>0.54736842105263239</v>
      </c>
    </row>
    <row r="11" spans="1:32" x14ac:dyDescent="0.25">
      <c r="A11" s="21">
        <v>2008</v>
      </c>
      <c r="B11" s="27">
        <v>5.19</v>
      </c>
      <c r="C11" s="27">
        <v>4.12</v>
      </c>
      <c r="D11" s="27">
        <v>2.78</v>
      </c>
      <c r="E11" s="24">
        <v>723</v>
      </c>
      <c r="F11" s="24">
        <v>7.6</v>
      </c>
      <c r="H11">
        <v>9</v>
      </c>
      <c r="I11">
        <f t="shared" si="2"/>
        <v>81</v>
      </c>
      <c r="J11">
        <f t="shared" si="3"/>
        <v>46.71</v>
      </c>
      <c r="K11">
        <f t="shared" si="4"/>
        <v>37.08</v>
      </c>
      <c r="L11">
        <f t="shared" si="5"/>
        <v>25.02</v>
      </c>
      <c r="M11">
        <f t="shared" si="6"/>
        <v>6507</v>
      </c>
      <c r="N11">
        <f t="shared" si="7"/>
        <v>68.399999999999991</v>
      </c>
      <c r="P11">
        <f t="shared" si="8"/>
        <v>4.9180000000000001</v>
      </c>
      <c r="Q11">
        <f t="shared" si="9"/>
        <v>4.0999999999999996</v>
      </c>
      <c r="R11">
        <f t="shared" si="10"/>
        <v>2.7050000000000001</v>
      </c>
      <c r="S11">
        <f t="shared" si="11"/>
        <v>758.21600000000001</v>
      </c>
      <c r="T11">
        <f t="shared" si="12"/>
        <v>7.319</v>
      </c>
      <c r="V11">
        <f t="shared" si="0"/>
        <v>0.27200000000000024</v>
      </c>
      <c r="W11">
        <f t="shared" si="1"/>
        <v>2.0000000000000462E-2</v>
      </c>
      <c r="X11">
        <f t="shared" si="1"/>
        <v>7.4999999999999734E-2</v>
      </c>
      <c r="Y11">
        <f t="shared" si="1"/>
        <v>-35.216000000000008</v>
      </c>
      <c r="Z11">
        <f t="shared" si="1"/>
        <v>0.28099999999999969</v>
      </c>
      <c r="AB11">
        <f t="shared" si="13"/>
        <v>0.17780662897350119</v>
      </c>
      <c r="AC11">
        <f t="shared" si="14"/>
        <v>-7.0466242076825836E-2</v>
      </c>
      <c r="AD11">
        <f t="shared" si="15"/>
        <v>9.4736842105263008E-3</v>
      </c>
      <c r="AE11">
        <f t="shared" si="16"/>
        <v>-27.736842105263122</v>
      </c>
      <c r="AF11">
        <f t="shared" si="17"/>
        <v>0.24736842105263168</v>
      </c>
    </row>
    <row r="12" spans="1:32" x14ac:dyDescent="0.25">
      <c r="A12" s="21">
        <v>2009</v>
      </c>
      <c r="B12" s="27">
        <v>4.9400000000000004</v>
      </c>
      <c r="C12" s="27">
        <v>3.65</v>
      </c>
      <c r="D12" s="27">
        <v>3.1</v>
      </c>
      <c r="E12" s="24">
        <v>788</v>
      </c>
      <c r="F12" s="24">
        <v>7.3</v>
      </c>
      <c r="H12">
        <v>10</v>
      </c>
      <c r="I12">
        <f t="shared" si="2"/>
        <v>100</v>
      </c>
      <c r="J12">
        <f t="shared" si="3"/>
        <v>49.400000000000006</v>
      </c>
      <c r="K12">
        <f t="shared" si="4"/>
        <v>36.5</v>
      </c>
      <c r="L12">
        <f t="shared" si="5"/>
        <v>31</v>
      </c>
      <c r="M12">
        <f t="shared" si="6"/>
        <v>7880</v>
      </c>
      <c r="N12">
        <f t="shared" si="7"/>
        <v>73</v>
      </c>
      <c r="P12">
        <f t="shared" si="8"/>
        <v>5.0199999999999996</v>
      </c>
      <c r="Q12">
        <f t="shared" si="9"/>
        <v>4.16</v>
      </c>
      <c r="R12">
        <f t="shared" si="10"/>
        <v>2.7690000000000001</v>
      </c>
      <c r="S12">
        <f t="shared" si="11"/>
        <v>750.73900000000003</v>
      </c>
      <c r="T12">
        <f t="shared" si="12"/>
        <v>7.35</v>
      </c>
      <c r="V12">
        <f t="shared" si="0"/>
        <v>-7.9999999999999183E-2</v>
      </c>
      <c r="W12">
        <f t="shared" si="1"/>
        <v>-0.51000000000000023</v>
      </c>
      <c r="X12">
        <f t="shared" si="1"/>
        <v>0.33099999999999996</v>
      </c>
      <c r="Y12">
        <f t="shared" si="1"/>
        <v>37.260999999999967</v>
      </c>
      <c r="Z12">
        <f t="shared" si="1"/>
        <v>-4.9999999999999822E-2</v>
      </c>
      <c r="AB12">
        <f t="shared" si="13"/>
        <v>-7.2193371026498809E-2</v>
      </c>
      <c r="AC12">
        <f t="shared" si="14"/>
        <v>-0.54046624207682603</v>
      </c>
      <c r="AD12">
        <f t="shared" si="15"/>
        <v>0.32947368421052659</v>
      </c>
      <c r="AE12">
        <f t="shared" si="16"/>
        <v>37.263157894736878</v>
      </c>
      <c r="AF12">
        <f t="shared" si="17"/>
        <v>-5.2631578947368141E-2</v>
      </c>
    </row>
    <row r="13" spans="1:32" x14ac:dyDescent="0.25">
      <c r="A13" s="21">
        <v>2010</v>
      </c>
      <c r="B13" s="27">
        <v>4.7816740495034953</v>
      </c>
      <c r="C13" s="27">
        <v>3.93</v>
      </c>
      <c r="D13" s="27">
        <v>2.86</v>
      </c>
      <c r="E13" s="24">
        <v>864</v>
      </c>
      <c r="F13" s="24">
        <v>5.9</v>
      </c>
      <c r="H13">
        <v>11</v>
      </c>
      <c r="I13">
        <f t="shared" si="2"/>
        <v>121</v>
      </c>
      <c r="J13">
        <f t="shared" si="3"/>
        <v>52.59841454453845</v>
      </c>
      <c r="K13">
        <f t="shared" si="4"/>
        <v>43.230000000000004</v>
      </c>
      <c r="L13">
        <f t="shared" si="5"/>
        <v>31.459999999999997</v>
      </c>
      <c r="M13">
        <f t="shared" si="6"/>
        <v>9504</v>
      </c>
      <c r="N13">
        <f t="shared" si="7"/>
        <v>64.900000000000006</v>
      </c>
      <c r="P13">
        <f t="shared" si="8"/>
        <v>5.1219999999999999</v>
      </c>
      <c r="Q13">
        <f t="shared" si="9"/>
        <v>4.22</v>
      </c>
      <c r="R13">
        <f t="shared" si="10"/>
        <v>2.8330000000000002</v>
      </c>
      <c r="S13">
        <f t="shared" si="11"/>
        <v>743.26200000000006</v>
      </c>
      <c r="T13">
        <f t="shared" si="12"/>
        <v>7.3810000000000002</v>
      </c>
      <c r="V13">
        <f t="shared" si="0"/>
        <v>-0.3403259504965046</v>
      </c>
      <c r="W13">
        <f t="shared" si="1"/>
        <v>-0.28999999999999959</v>
      </c>
      <c r="X13">
        <f t="shared" si="1"/>
        <v>2.6999999999999691E-2</v>
      </c>
      <c r="Y13">
        <f t="shared" si="1"/>
        <v>120.73799999999994</v>
      </c>
      <c r="Z13">
        <f t="shared" si="1"/>
        <v>-1.4809999999999999</v>
      </c>
      <c r="AB13">
        <f t="shared" si="13"/>
        <v>-0.23051932152300392</v>
      </c>
      <c r="AC13">
        <f t="shared" si="14"/>
        <v>-0.26046624207682578</v>
      </c>
      <c r="AD13">
        <f t="shared" si="15"/>
        <v>8.9473684210526372E-2</v>
      </c>
      <c r="AE13">
        <f t="shared" si="16"/>
        <v>113.26315789473688</v>
      </c>
      <c r="AF13">
        <f t="shared" si="17"/>
        <v>-1.4526315789473676</v>
      </c>
    </row>
    <row r="14" spans="1:32" x14ac:dyDescent="0.25">
      <c r="A14" s="21">
        <v>2011</v>
      </c>
      <c r="B14" s="27">
        <v>4.8099999999999996</v>
      </c>
      <c r="C14" s="27">
        <v>4.6588585994597018</v>
      </c>
      <c r="D14" s="27">
        <v>2.7</v>
      </c>
      <c r="E14" s="24">
        <v>694</v>
      </c>
      <c r="F14" s="24">
        <v>7.5</v>
      </c>
      <c r="H14">
        <v>12</v>
      </c>
      <c r="I14">
        <f t="shared" si="2"/>
        <v>144</v>
      </c>
      <c r="J14">
        <f t="shared" si="3"/>
        <v>57.72</v>
      </c>
      <c r="K14">
        <f t="shared" si="4"/>
        <v>55.906303193516422</v>
      </c>
      <c r="L14">
        <f t="shared" si="5"/>
        <v>32.400000000000006</v>
      </c>
      <c r="M14">
        <f t="shared" si="6"/>
        <v>8328</v>
      </c>
      <c r="N14">
        <f t="shared" si="7"/>
        <v>90</v>
      </c>
      <c r="P14">
        <f t="shared" si="8"/>
        <v>5.2240000000000002</v>
      </c>
      <c r="Q14">
        <f t="shared" si="9"/>
        <v>4.28</v>
      </c>
      <c r="R14">
        <f t="shared" si="10"/>
        <v>2.8970000000000002</v>
      </c>
      <c r="S14">
        <f t="shared" si="11"/>
        <v>735.78499999999997</v>
      </c>
      <c r="T14">
        <f t="shared" si="12"/>
        <v>7.4119999999999999</v>
      </c>
      <c r="V14">
        <f t="shared" si="0"/>
        <v>-0.41400000000000059</v>
      </c>
      <c r="W14">
        <f t="shared" si="1"/>
        <v>0.37885859945970157</v>
      </c>
      <c r="X14">
        <f t="shared" si="1"/>
        <v>-0.19700000000000006</v>
      </c>
      <c r="Y14">
        <f t="shared" si="1"/>
        <v>-41.784999999999968</v>
      </c>
      <c r="Z14">
        <f t="shared" si="1"/>
        <v>8.8000000000000078E-2</v>
      </c>
      <c r="AB14">
        <f t="shared" si="13"/>
        <v>-0.20219337102649959</v>
      </c>
      <c r="AC14">
        <f t="shared" si="14"/>
        <v>0.46839235738287588</v>
      </c>
      <c r="AD14">
        <f t="shared" si="15"/>
        <v>-7.0526315789473326E-2</v>
      </c>
      <c r="AE14">
        <f t="shared" si="16"/>
        <v>-56.736842105263122</v>
      </c>
      <c r="AF14">
        <f t="shared" si="17"/>
        <v>0.14736842105263204</v>
      </c>
    </row>
    <row r="15" spans="1:32" x14ac:dyDescent="0.25">
      <c r="A15" s="21">
        <v>2012</v>
      </c>
      <c r="B15" s="27">
        <v>4.66</v>
      </c>
      <c r="C15" s="27">
        <v>4</v>
      </c>
      <c r="D15" s="27">
        <v>3.17</v>
      </c>
      <c r="E15" s="24">
        <v>729</v>
      </c>
      <c r="F15" s="24">
        <v>6.9</v>
      </c>
      <c r="H15">
        <v>13</v>
      </c>
      <c r="I15">
        <f t="shared" si="2"/>
        <v>169</v>
      </c>
      <c r="J15">
        <f t="shared" si="3"/>
        <v>60.58</v>
      </c>
      <c r="K15">
        <f t="shared" si="4"/>
        <v>52</v>
      </c>
      <c r="L15">
        <f t="shared" si="5"/>
        <v>41.21</v>
      </c>
      <c r="M15">
        <f t="shared" si="6"/>
        <v>9477</v>
      </c>
      <c r="N15">
        <f t="shared" si="7"/>
        <v>89.7</v>
      </c>
      <c r="P15">
        <f t="shared" si="8"/>
        <v>5.3259999999999996</v>
      </c>
      <c r="Q15">
        <f t="shared" si="9"/>
        <v>4.34</v>
      </c>
      <c r="R15">
        <f t="shared" si="10"/>
        <v>2.9610000000000003</v>
      </c>
      <c r="S15">
        <f t="shared" si="11"/>
        <v>728.30799999999999</v>
      </c>
      <c r="T15">
        <f t="shared" si="12"/>
        <v>7.4429999999999996</v>
      </c>
      <c r="V15">
        <f t="shared" si="0"/>
        <v>-0.66599999999999948</v>
      </c>
      <c r="W15">
        <f t="shared" si="1"/>
        <v>-0.33999999999999986</v>
      </c>
      <c r="X15">
        <f t="shared" si="1"/>
        <v>0.20899999999999963</v>
      </c>
      <c r="Y15">
        <f t="shared" si="1"/>
        <v>0.69200000000000728</v>
      </c>
      <c r="Z15">
        <f t="shared" si="1"/>
        <v>-0.54299999999999926</v>
      </c>
      <c r="AB15">
        <f t="shared" si="13"/>
        <v>-0.35219337102649906</v>
      </c>
      <c r="AC15">
        <f t="shared" si="14"/>
        <v>-0.19046624207682594</v>
      </c>
      <c r="AD15">
        <f t="shared" si="15"/>
        <v>0.39947368421052643</v>
      </c>
      <c r="AE15">
        <f t="shared" si="16"/>
        <v>-21.736842105263122</v>
      </c>
      <c r="AF15">
        <f t="shared" si="17"/>
        <v>-0.45263157894736761</v>
      </c>
    </row>
    <row r="16" spans="1:32" x14ac:dyDescent="0.25">
      <c r="A16" s="21">
        <v>2013</v>
      </c>
      <c r="B16" s="27">
        <v>5.13</v>
      </c>
      <c r="C16" s="27">
        <v>4.41</v>
      </c>
      <c r="D16" s="27">
        <v>3.25</v>
      </c>
      <c r="E16" s="24">
        <v>759</v>
      </c>
      <c r="F16" s="24">
        <v>6.6</v>
      </c>
      <c r="H16">
        <v>14</v>
      </c>
      <c r="I16">
        <f t="shared" si="2"/>
        <v>196</v>
      </c>
      <c r="J16">
        <f t="shared" si="3"/>
        <v>71.819999999999993</v>
      </c>
      <c r="K16">
        <f t="shared" si="4"/>
        <v>61.74</v>
      </c>
      <c r="L16">
        <f t="shared" si="5"/>
        <v>45.5</v>
      </c>
      <c r="M16">
        <f t="shared" si="6"/>
        <v>10626</v>
      </c>
      <c r="N16">
        <f t="shared" si="7"/>
        <v>92.399999999999991</v>
      </c>
      <c r="P16">
        <f t="shared" si="8"/>
        <v>5.4279999999999999</v>
      </c>
      <c r="Q16">
        <f t="shared" si="9"/>
        <v>4.4000000000000004</v>
      </c>
      <c r="R16">
        <f t="shared" si="10"/>
        <v>3.0249999999999999</v>
      </c>
      <c r="S16">
        <f t="shared" si="11"/>
        <v>720.83100000000002</v>
      </c>
      <c r="T16">
        <f t="shared" si="12"/>
        <v>7.4740000000000002</v>
      </c>
      <c r="V16">
        <f t="shared" si="0"/>
        <v>-0.29800000000000004</v>
      </c>
      <c r="W16">
        <f t="shared" si="1"/>
        <v>9.9999999999997868E-3</v>
      </c>
      <c r="X16">
        <f t="shared" si="1"/>
        <v>0.22500000000000009</v>
      </c>
      <c r="Y16">
        <f t="shared" si="1"/>
        <v>38.168999999999983</v>
      </c>
      <c r="Z16">
        <f t="shared" si="1"/>
        <v>-0.87400000000000055</v>
      </c>
      <c r="AB16">
        <f t="shared" si="13"/>
        <v>0.11780662897350069</v>
      </c>
      <c r="AC16">
        <f t="shared" si="14"/>
        <v>0.2195337579231742</v>
      </c>
      <c r="AD16">
        <f t="shared" si="15"/>
        <v>0.4794736842105265</v>
      </c>
      <c r="AE16">
        <f t="shared" si="16"/>
        <v>8.263157894736878</v>
      </c>
      <c r="AF16">
        <f t="shared" si="17"/>
        <v>-0.75263157894736832</v>
      </c>
    </row>
    <row r="17" spans="1:32" x14ac:dyDescent="0.25">
      <c r="A17" s="21">
        <v>2014</v>
      </c>
      <c r="B17" s="28">
        <v>6.43</v>
      </c>
      <c r="C17" s="28">
        <v>5.25</v>
      </c>
      <c r="D17" s="28">
        <v>3.05</v>
      </c>
      <c r="E17" s="24">
        <v>665</v>
      </c>
      <c r="F17" s="24">
        <v>8.3000000000000007</v>
      </c>
      <c r="H17">
        <v>15</v>
      </c>
      <c r="I17">
        <f t="shared" si="2"/>
        <v>225</v>
      </c>
      <c r="J17">
        <f t="shared" si="3"/>
        <v>96.449999999999989</v>
      </c>
      <c r="K17">
        <f t="shared" si="4"/>
        <v>78.75</v>
      </c>
      <c r="L17">
        <f t="shared" si="5"/>
        <v>45.75</v>
      </c>
      <c r="M17">
        <f t="shared" si="6"/>
        <v>9975</v>
      </c>
      <c r="N17">
        <f t="shared" si="7"/>
        <v>124.50000000000001</v>
      </c>
      <c r="P17">
        <f t="shared" si="8"/>
        <v>5.5299999999999994</v>
      </c>
      <c r="Q17">
        <f t="shared" si="9"/>
        <v>4.46</v>
      </c>
      <c r="R17">
        <f t="shared" si="10"/>
        <v>3.089</v>
      </c>
      <c r="S17">
        <f t="shared" si="11"/>
        <v>713.35400000000004</v>
      </c>
      <c r="T17">
        <f t="shared" si="12"/>
        <v>7.5049999999999999</v>
      </c>
      <c r="V17">
        <f t="shared" si="0"/>
        <v>0.90000000000000036</v>
      </c>
      <c r="W17">
        <f t="shared" si="1"/>
        <v>0.79</v>
      </c>
      <c r="X17">
        <f t="shared" si="1"/>
        <v>-3.9000000000000146E-2</v>
      </c>
      <c r="Y17">
        <f t="shared" si="1"/>
        <v>-48.354000000000042</v>
      </c>
      <c r="Z17">
        <f t="shared" si="1"/>
        <v>0.79500000000000082</v>
      </c>
      <c r="AB17">
        <f t="shared" si="13"/>
        <v>1.4178066289735005</v>
      </c>
      <c r="AC17">
        <f t="shared" si="14"/>
        <v>1.0595337579231741</v>
      </c>
      <c r="AD17">
        <f t="shared" si="15"/>
        <v>0.27947368421052632</v>
      </c>
      <c r="AE17">
        <f t="shared" si="16"/>
        <v>-85.736842105263122</v>
      </c>
      <c r="AF17">
        <f t="shared" si="17"/>
        <v>0.94736842105263275</v>
      </c>
    </row>
    <row r="18" spans="1:32" x14ac:dyDescent="0.25">
      <c r="A18" s="21">
        <v>2015</v>
      </c>
      <c r="B18" s="28">
        <v>6.1</v>
      </c>
      <c r="C18" s="28">
        <v>5.24</v>
      </c>
      <c r="D18" s="28">
        <v>3.37</v>
      </c>
      <c r="E18" s="24">
        <v>640</v>
      </c>
      <c r="F18" s="24">
        <v>8.1999999999999993</v>
      </c>
      <c r="H18">
        <v>16</v>
      </c>
      <c r="I18">
        <f t="shared" si="2"/>
        <v>256</v>
      </c>
      <c r="J18">
        <f t="shared" si="3"/>
        <v>97.6</v>
      </c>
      <c r="K18">
        <f t="shared" si="4"/>
        <v>83.84</v>
      </c>
      <c r="L18">
        <f t="shared" si="5"/>
        <v>53.92</v>
      </c>
      <c r="M18">
        <f t="shared" si="6"/>
        <v>10240</v>
      </c>
      <c r="N18">
        <f t="shared" si="7"/>
        <v>131.19999999999999</v>
      </c>
      <c r="P18">
        <f t="shared" si="8"/>
        <v>5.6319999999999997</v>
      </c>
      <c r="Q18">
        <f t="shared" si="9"/>
        <v>4.5199999999999996</v>
      </c>
      <c r="R18">
        <f t="shared" si="10"/>
        <v>3.153</v>
      </c>
      <c r="S18">
        <f t="shared" si="11"/>
        <v>705.87699999999995</v>
      </c>
      <c r="T18">
        <f t="shared" si="12"/>
        <v>7.5359999999999996</v>
      </c>
      <c r="V18">
        <f t="shared" si="0"/>
        <v>0.46799999999999997</v>
      </c>
      <c r="W18">
        <f t="shared" si="1"/>
        <v>0.72000000000000064</v>
      </c>
      <c r="X18">
        <f t="shared" si="1"/>
        <v>0.21700000000000008</v>
      </c>
      <c r="Y18">
        <f t="shared" si="1"/>
        <v>-65.876999999999953</v>
      </c>
      <c r="Z18">
        <f t="shared" si="1"/>
        <v>0.6639999999999997</v>
      </c>
      <c r="AB18">
        <f t="shared" si="13"/>
        <v>1.0878066289735004</v>
      </c>
      <c r="AC18">
        <f t="shared" si="14"/>
        <v>1.0495337579231743</v>
      </c>
      <c r="AD18">
        <f t="shared" si="15"/>
        <v>0.5994736842105266</v>
      </c>
      <c r="AE18">
        <f t="shared" si="16"/>
        <v>-110.73684210526312</v>
      </c>
      <c r="AF18">
        <f t="shared" si="17"/>
        <v>0.84736842105263133</v>
      </c>
    </row>
    <row r="19" spans="1:32" x14ac:dyDescent="0.25">
      <c r="A19" s="21">
        <v>2016</v>
      </c>
      <c r="B19" s="28">
        <v>5.86</v>
      </c>
      <c r="C19" s="28">
        <v>3.83</v>
      </c>
      <c r="D19" s="28">
        <v>2.25</v>
      </c>
      <c r="E19" s="24">
        <v>690</v>
      </c>
      <c r="F19" s="24">
        <v>7.5</v>
      </c>
      <c r="H19">
        <v>17</v>
      </c>
      <c r="I19">
        <f t="shared" si="2"/>
        <v>289</v>
      </c>
      <c r="J19">
        <f t="shared" si="3"/>
        <v>99.62</v>
      </c>
      <c r="K19">
        <f t="shared" si="4"/>
        <v>65.11</v>
      </c>
      <c r="L19">
        <f t="shared" si="5"/>
        <v>38.25</v>
      </c>
      <c r="M19">
        <f t="shared" si="6"/>
        <v>11730</v>
      </c>
      <c r="N19">
        <f t="shared" si="7"/>
        <v>127.5</v>
      </c>
      <c r="P19">
        <f t="shared" si="8"/>
        <v>5.734</v>
      </c>
      <c r="Q19">
        <f t="shared" si="9"/>
        <v>4.58</v>
      </c>
      <c r="R19">
        <f t="shared" si="10"/>
        <v>3.2170000000000001</v>
      </c>
      <c r="S19">
        <f t="shared" si="11"/>
        <v>698.4</v>
      </c>
      <c r="T19">
        <f t="shared" si="12"/>
        <v>7.5670000000000002</v>
      </c>
      <c r="V19">
        <f t="shared" si="0"/>
        <v>0.12600000000000033</v>
      </c>
      <c r="W19">
        <f t="shared" ref="W19:Z21" si="18">C19-Q19</f>
        <v>-0.75</v>
      </c>
      <c r="X19">
        <f t="shared" si="18"/>
        <v>-0.96700000000000008</v>
      </c>
      <c r="Y19">
        <f t="shared" si="18"/>
        <v>-8.3999999999999773</v>
      </c>
      <c r="Z19">
        <f t="shared" si="18"/>
        <v>-6.7000000000000171E-2</v>
      </c>
      <c r="AB19">
        <f t="shared" si="13"/>
        <v>0.84780662897350112</v>
      </c>
      <c r="AC19">
        <f t="shared" si="14"/>
        <v>-0.36046624207682587</v>
      </c>
      <c r="AD19">
        <f t="shared" si="15"/>
        <v>-0.5205263157894735</v>
      </c>
      <c r="AE19">
        <f t="shared" si="16"/>
        <v>-60.736842105263122</v>
      </c>
      <c r="AF19">
        <f t="shared" si="17"/>
        <v>0.14736842105263204</v>
      </c>
    </row>
    <row r="20" spans="1:32" x14ac:dyDescent="0.25">
      <c r="A20" s="21">
        <v>2017</v>
      </c>
      <c r="B20" s="28">
        <v>5.52</v>
      </c>
      <c r="C20" s="28">
        <v>4.67</v>
      </c>
      <c r="D20" s="28">
        <v>3.68</v>
      </c>
      <c r="E20" s="24">
        <v>792</v>
      </c>
      <c r="F20" s="24">
        <v>7.5</v>
      </c>
      <c r="H20">
        <v>18</v>
      </c>
      <c r="I20">
        <f t="shared" si="2"/>
        <v>324</v>
      </c>
      <c r="J20">
        <f t="shared" si="3"/>
        <v>99.359999999999985</v>
      </c>
      <c r="K20">
        <f t="shared" si="4"/>
        <v>84.06</v>
      </c>
      <c r="L20">
        <f t="shared" si="5"/>
        <v>66.240000000000009</v>
      </c>
      <c r="M20">
        <f t="shared" si="6"/>
        <v>14256</v>
      </c>
      <c r="N20">
        <f t="shared" si="7"/>
        <v>135</v>
      </c>
      <c r="P20">
        <f t="shared" si="8"/>
        <v>5.8360000000000003</v>
      </c>
      <c r="Q20">
        <f t="shared" si="9"/>
        <v>4.6400000000000006</v>
      </c>
      <c r="R20">
        <f t="shared" si="10"/>
        <v>3.2810000000000001</v>
      </c>
      <c r="S20">
        <f t="shared" si="11"/>
        <v>690.923</v>
      </c>
      <c r="T20">
        <f t="shared" si="12"/>
        <v>7.5979999999999999</v>
      </c>
      <c r="V20">
        <f t="shared" si="0"/>
        <v>-0.31600000000000072</v>
      </c>
      <c r="W20">
        <f t="shared" si="18"/>
        <v>2.9999999999999361E-2</v>
      </c>
      <c r="X20">
        <f t="shared" si="18"/>
        <v>0.39900000000000002</v>
      </c>
      <c r="Y20">
        <f t="shared" si="18"/>
        <v>101.077</v>
      </c>
      <c r="Z20">
        <f t="shared" si="18"/>
        <v>-9.7999999999999865E-2</v>
      </c>
      <c r="AB20">
        <f t="shared" si="13"/>
        <v>0.50780662897350037</v>
      </c>
      <c r="AC20">
        <f t="shared" si="14"/>
        <v>0.47953375792317399</v>
      </c>
      <c r="AD20">
        <f t="shared" si="15"/>
        <v>0.90947368421052666</v>
      </c>
      <c r="AE20">
        <f t="shared" si="16"/>
        <v>41.263157894736878</v>
      </c>
      <c r="AF20">
        <f t="shared" si="17"/>
        <v>0.14736842105263204</v>
      </c>
    </row>
    <row r="21" spans="1:32" x14ac:dyDescent="0.25">
      <c r="A21" s="21">
        <v>2018</v>
      </c>
      <c r="B21" s="28">
        <v>5.85</v>
      </c>
      <c r="C21" s="28">
        <v>5.07</v>
      </c>
      <c r="D21" s="28">
        <v>3.07</v>
      </c>
      <c r="E21" s="24">
        <v>576</v>
      </c>
      <c r="F21" s="24">
        <v>8.3000000000000007</v>
      </c>
      <c r="H21">
        <v>19</v>
      </c>
      <c r="I21">
        <f t="shared" si="2"/>
        <v>361</v>
      </c>
      <c r="J21">
        <f t="shared" si="3"/>
        <v>111.14999999999999</v>
      </c>
      <c r="K21">
        <f t="shared" si="4"/>
        <v>96.330000000000013</v>
      </c>
      <c r="L21">
        <f t="shared" si="5"/>
        <v>58.33</v>
      </c>
      <c r="M21">
        <f t="shared" si="6"/>
        <v>10944</v>
      </c>
      <c r="N21">
        <f t="shared" si="7"/>
        <v>157.70000000000002</v>
      </c>
      <c r="P21">
        <f t="shared" si="8"/>
        <v>5.9379999999999997</v>
      </c>
      <c r="Q21">
        <f t="shared" si="9"/>
        <v>4.7</v>
      </c>
      <c r="R21">
        <f t="shared" si="10"/>
        <v>3.3449999999999998</v>
      </c>
      <c r="S21">
        <f t="shared" si="11"/>
        <v>683.44600000000003</v>
      </c>
      <c r="T21">
        <f t="shared" si="12"/>
        <v>7.6289999999999996</v>
      </c>
      <c r="V21">
        <f t="shared" si="0"/>
        <v>-8.8000000000000078E-2</v>
      </c>
      <c r="W21">
        <f t="shared" si="18"/>
        <v>0.37000000000000011</v>
      </c>
      <c r="X21">
        <f t="shared" si="18"/>
        <v>-0.27499999999999991</v>
      </c>
      <c r="Y21">
        <f t="shared" si="18"/>
        <v>-107.44600000000003</v>
      </c>
      <c r="Z21">
        <f t="shared" si="18"/>
        <v>0.67100000000000115</v>
      </c>
      <c r="AB21">
        <f t="shared" si="13"/>
        <v>0.83780662897350044</v>
      </c>
      <c r="AC21">
        <f t="shared" si="14"/>
        <v>0.87953375792317434</v>
      </c>
      <c r="AD21">
        <f t="shared" si="15"/>
        <v>0.29947368421052634</v>
      </c>
      <c r="AE21">
        <f t="shared" si="16"/>
        <v>-174.73684210526312</v>
      </c>
      <c r="AF21">
        <f t="shared" si="17"/>
        <v>0.94736842105263275</v>
      </c>
    </row>
    <row r="23" spans="1:32" x14ac:dyDescent="0.25">
      <c r="A23" t="s">
        <v>33</v>
      </c>
      <c r="B23">
        <f>SUM(B3:B21)</f>
        <v>95.231674049503482</v>
      </c>
      <c r="C23">
        <f t="shared" ref="C23:T23" si="19">SUM(C3:C21)</f>
        <v>79.618858599459685</v>
      </c>
      <c r="D23">
        <f t="shared" si="19"/>
        <v>52.639999999999993</v>
      </c>
      <c r="E23">
        <f t="shared" si="19"/>
        <v>14264</v>
      </c>
      <c r="F23">
        <f t="shared" si="19"/>
        <v>139.69999999999999</v>
      </c>
      <c r="H23">
        <f t="shared" si="19"/>
        <v>190</v>
      </c>
      <c r="I23">
        <f t="shared" si="19"/>
        <v>2470</v>
      </c>
      <c r="J23">
        <f t="shared" si="19"/>
        <v>1010.3584145445384</v>
      </c>
      <c r="K23">
        <f t="shared" si="19"/>
        <v>830.43630319351644</v>
      </c>
      <c r="L23">
        <f t="shared" si="19"/>
        <v>563.02</v>
      </c>
      <c r="M23">
        <f t="shared" si="19"/>
        <v>138378</v>
      </c>
      <c r="N23">
        <f t="shared" si="19"/>
        <v>1414.8</v>
      </c>
      <c r="P23">
        <f t="shared" si="19"/>
        <v>95.38000000000001</v>
      </c>
      <c r="Q23">
        <f t="shared" si="19"/>
        <v>79.039999999999992</v>
      </c>
      <c r="R23">
        <f t="shared" si="19"/>
        <v>52.610999999999983</v>
      </c>
      <c r="S23">
        <f t="shared" si="19"/>
        <v>14264.041000000003</v>
      </c>
      <c r="T23">
        <f t="shared" si="19"/>
        <v>139.65</v>
      </c>
      <c r="U23" t="s">
        <v>34</v>
      </c>
      <c r="V23">
        <f>SUM(V3:V21)</f>
        <v>-0.14832595049650399</v>
      </c>
      <c r="W23">
        <f>SUM(W3:W21)</f>
        <v>0.57885859945970175</v>
      </c>
      <c r="X23">
        <f>SUM(X3:X21)</f>
        <v>2.8999999999999027E-2</v>
      </c>
      <c r="Y23">
        <f>SUM(Y3:Y21)</f>
        <v>-4.1000000000281034E-2</v>
      </c>
      <c r="Z23">
        <f>SUM(Z3:Z21)</f>
        <v>5.0000000000002487E-2</v>
      </c>
    </row>
    <row r="24" spans="1:32" x14ac:dyDescent="0.25">
      <c r="A24" t="s">
        <v>35</v>
      </c>
      <c r="B24">
        <f>AVERAGE(B3:B21)</f>
        <v>5.0121933710264992</v>
      </c>
      <c r="C24">
        <f t="shared" ref="C24:T24" si="20">AVERAGE(C3:C21)</f>
        <v>4.1904662420768259</v>
      </c>
      <c r="D24">
        <f t="shared" si="20"/>
        <v>2.7705263157894735</v>
      </c>
      <c r="E24">
        <f t="shared" si="20"/>
        <v>750.73684210526312</v>
      </c>
      <c r="F24">
        <f t="shared" si="20"/>
        <v>7.352631578947368</v>
      </c>
      <c r="H24">
        <f t="shared" si="20"/>
        <v>10</v>
      </c>
      <c r="I24">
        <f t="shared" si="20"/>
        <v>130</v>
      </c>
      <c r="J24">
        <f t="shared" si="20"/>
        <v>53.17675866023886</v>
      </c>
      <c r="K24">
        <f t="shared" si="20"/>
        <v>43.707173852290339</v>
      </c>
      <c r="L24">
        <f t="shared" si="20"/>
        <v>29.632631578947368</v>
      </c>
      <c r="M24">
        <f t="shared" si="20"/>
        <v>7283.0526315789475</v>
      </c>
      <c r="N24">
        <f t="shared" si="20"/>
        <v>74.463157894736838</v>
      </c>
      <c r="P24">
        <f t="shared" si="20"/>
        <v>5.0200000000000005</v>
      </c>
      <c r="Q24">
        <f t="shared" si="20"/>
        <v>4.1599999999999993</v>
      </c>
      <c r="R24">
        <f t="shared" si="20"/>
        <v>2.7689999999999992</v>
      </c>
      <c r="S24">
        <f t="shared" si="20"/>
        <v>750.73900000000015</v>
      </c>
      <c r="T24">
        <f t="shared" si="20"/>
        <v>7.3500000000000005</v>
      </c>
      <c r="U24" t="s">
        <v>36</v>
      </c>
      <c r="V24" cm="1">
        <f t="array" ref="V24">SUM(V3:V21*V3:V21)</f>
        <v>3.5172777525813514</v>
      </c>
      <c r="W24" cm="1">
        <f t="array" ref="W24">SUM(W3:W21*W3:W21)</f>
        <v>3.2397338383845677</v>
      </c>
      <c r="X24" cm="1">
        <f t="array" ref="X24">SUM(X3:X21*X3:X21)</f>
        <v>4.3018989999999997</v>
      </c>
      <c r="Y24" cm="1">
        <f t="array" ref="Y24">SUM(Y3:Y21*Y3:Y21)</f>
        <v>188731.88782900001</v>
      </c>
      <c r="Z24" cm="1">
        <f t="array" ref="Z24">SUM(Z3:Z21*Z3:Z21)</f>
        <v>6.8316700000000035</v>
      </c>
      <c r="AA24" t="s">
        <v>37</v>
      </c>
      <c r="AB24" cm="1">
        <f t="array" ref="AB24">SUM(AB3:AB21*AB3:AB21)</f>
        <v>9.426341333017394</v>
      </c>
      <c r="AC24" cm="1">
        <f t="array" ref="AC24">SUM(AC3:AC21*AC3:AC21)</f>
        <v>5.2798242560355044</v>
      </c>
      <c r="AD24" cm="1">
        <f t="array" ref="AD24">SUM(AD3:AD21*AD3:AD21)</f>
        <v>6.6544947368421061</v>
      </c>
      <c r="AE24" cm="1">
        <f t="array" ref="AE24">SUM(AE3:AE21*AE3:AE21)</f>
        <v>220599.68421052629</v>
      </c>
      <c r="AF24" cm="1">
        <f t="array" ref="AF24">SUM(AF3:AF21*AF3:AF21)</f>
        <v>7.3873684210526305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4</v>
      </c>
      <c r="C26" t="s">
        <v>40</v>
      </c>
      <c r="D26">
        <v>0.10199999999999999</v>
      </c>
      <c r="F26" t="s">
        <v>41</v>
      </c>
      <c r="G26">
        <f>_xlfn.STDEV.S(B3:B21)</f>
        <v>0.72366126717690427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3.56</v>
      </c>
      <c r="C27" t="s">
        <v>46</v>
      </c>
      <c r="D27">
        <v>0.06</v>
      </c>
      <c r="F27" t="s">
        <v>47</v>
      </c>
      <c r="G27">
        <f>_xlfn.STDEV.S(C3:C21)</f>
        <v>0.54159354665630943</v>
      </c>
      <c r="U27" t="s">
        <v>48</v>
      </c>
      <c r="V27">
        <f>1-(V24/AB24)</f>
        <v>0.62686713451999909</v>
      </c>
      <c r="W27">
        <f>1-(W24/AC24)</f>
        <v>0.38639362196930249</v>
      </c>
      <c r="X27">
        <f>1-(X24/AD24)</f>
        <v>0.35353484071707775</v>
      </c>
      <c r="Y27">
        <f>1-(Y24/AE24)</f>
        <v>0.14445984587681315</v>
      </c>
      <c r="Z27">
        <f>1-(Z24/AF24)</f>
        <v>7.5222784269021958E-2</v>
      </c>
    </row>
    <row r="28" spans="1:32" x14ac:dyDescent="0.25">
      <c r="A28" t="s">
        <v>49</v>
      </c>
      <c r="B28">
        <v>2.129</v>
      </c>
      <c r="C28" t="s">
        <v>50</v>
      </c>
      <c r="D28">
        <v>6.4000000000000001E-2</v>
      </c>
      <c r="F28" t="s">
        <v>51</v>
      </c>
      <c r="G28">
        <f>_xlfn.STDEV.S(D3:D21)</f>
        <v>0.60802479558549571</v>
      </c>
      <c r="U28" t="s">
        <v>52</v>
      </c>
      <c r="V28">
        <f>SQRT(V27)</f>
        <v>0.79174941396883847</v>
      </c>
      <c r="W28">
        <f>SQRT(W27)</f>
        <v>0.62160568045128295</v>
      </c>
      <c r="X28">
        <f>SQRT(X27)</f>
        <v>0.59458795877235671</v>
      </c>
      <c r="Y28">
        <f>SQRT(Y27)</f>
        <v>0.38007873641761802</v>
      </c>
      <c r="Z28">
        <f>SQRT(Z27)</f>
        <v>0.2742677237099217</v>
      </c>
    </row>
    <row r="29" spans="1:32" x14ac:dyDescent="0.25">
      <c r="A29" t="s">
        <v>53</v>
      </c>
      <c r="B29">
        <v>825.50900000000001</v>
      </c>
      <c r="C29" t="s">
        <v>54</v>
      </c>
      <c r="D29">
        <v>-7.4770000000000003</v>
      </c>
      <c r="F29" t="s">
        <v>55</v>
      </c>
      <c r="G29">
        <f>_xlfn.STDEV.S(E3:E21)</f>
        <v>110.70473346562865</v>
      </c>
    </row>
    <row r="30" spans="1:32" x14ac:dyDescent="0.25">
      <c r="A30" t="s">
        <v>56</v>
      </c>
      <c r="B30">
        <v>7.04</v>
      </c>
      <c r="C30" t="s">
        <v>57</v>
      </c>
      <c r="D30">
        <v>3.1E-2</v>
      </c>
      <c r="F30" t="s">
        <v>58</v>
      </c>
      <c r="G30">
        <f>_xlfn.STDEV.S(F3:F21)</f>
        <v>0.64063199789360048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5.3021309234137212E-2</v>
      </c>
      <c r="W31" cm="1">
        <f t="array" ref="W31">SUM(V3:V21*Z3:Z21)/(SQRT(SUM(V3:V21*V3:V21)*SUM(Z3:Z21*Z3:Z21)))</f>
        <v>0.27469216499683324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-0.34945729404565778</v>
      </c>
      <c r="W32" cm="1">
        <f t="array" ref="W32">SUM(W3:W21*Z3:Z21)/(SQRT(SUM(W3:W21*W3:W21)*SUM(Z3:Z21*Z3:Z21)))</f>
        <v>0.4239192860196298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6.55</v>
      </c>
      <c r="U33" t="s">
        <v>65</v>
      </c>
      <c r="V33" cm="1">
        <f t="array" ref="V33">SUM(X3:X21*Y3:Y21)/(SQRT(SUM(X3:X21*X3:X21)*SUM(Y3:Y21*Y3:Y21)))</f>
        <v>0.62680465513413053</v>
      </c>
      <c r="W33" cm="1">
        <f t="array" ref="W33">SUM(X3:X21*Z3:Z21)/(SQRT(SUM(X3:X21*X3:X21)*SUM(Z3:Z21*Z3:Z21)))</f>
        <v>-0.20604199213116658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5.0600000000000005</v>
      </c>
      <c r="I34" t="s">
        <v>72</v>
      </c>
      <c r="J34">
        <f>G26*SQRT(1-(V27*$M$32))</f>
        <v>0.40778151918485206</v>
      </c>
      <c r="L34" t="s">
        <v>77</v>
      </c>
      <c r="M34">
        <f>J34*$J$32</f>
        <v>0.69893752388283636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3.7290000000000001</v>
      </c>
      <c r="I35" t="s">
        <v>73</v>
      </c>
      <c r="J35">
        <f>G27*SQRT(1-(W27*$M$32))</f>
        <v>0.41222821472921417</v>
      </c>
      <c r="L35" t="s">
        <v>78</v>
      </c>
      <c r="M35">
        <f>J35*$J$32</f>
        <v>0.70655916004587305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638.58400000000006</v>
      </c>
      <c r="I36" t="s">
        <v>74</v>
      </c>
      <c r="J36">
        <f>G28*SQRT(1-(X27*$M$32))</f>
        <v>0.47686614463262511</v>
      </c>
      <c r="L36" t="s">
        <v>79</v>
      </c>
      <c r="M36">
        <f>J36*$J$32</f>
        <v>0.8173485719003194</v>
      </c>
      <c r="U36" t="s">
        <v>61</v>
      </c>
      <c r="V36">
        <f t="shared" ref="V36:W38" si="21">V31*V31</f>
        <v>2.8112592329020041E-3</v>
      </c>
      <c r="W36">
        <f t="shared" si="21"/>
        <v>7.5455785510647452E-2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7.8150000000000004</v>
      </c>
      <c r="I37" t="s">
        <v>75</v>
      </c>
      <c r="J37">
        <f>G29*SQRT(1-(Y27*$M$32))</f>
        <v>101.6271000302244</v>
      </c>
      <c r="L37" t="s">
        <v>80</v>
      </c>
      <c r="M37">
        <f>J37*$J$32</f>
        <v>174.1888494518046</v>
      </c>
      <c r="U37" t="s">
        <v>63</v>
      </c>
      <c r="V37">
        <f t="shared" si="21"/>
        <v>0.12212040036171333</v>
      </c>
      <c r="W37">
        <f t="shared" si="21"/>
        <v>0.1797075610593927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0.61383944471809004</v>
      </c>
      <c r="L38" t="s">
        <v>81</v>
      </c>
      <c r="M38">
        <f>J38*$J$32</f>
        <v>1.0521208082468063</v>
      </c>
      <c r="U38" t="s">
        <v>65</v>
      </c>
      <c r="V38">
        <f t="shared" si="21"/>
        <v>0.3928840756978163</v>
      </c>
      <c r="W38">
        <f t="shared" si="21"/>
        <v>4.2453302521379715E-2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5.8510624761171632</v>
      </c>
      <c r="L40" t="s">
        <v>87</v>
      </c>
      <c r="M40">
        <f>F33+M34</f>
        <v>7.2489375238828364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4.3534408399541276</v>
      </c>
      <c r="L41" t="s">
        <v>88</v>
      </c>
      <c r="M41">
        <f>F34+M35</f>
        <v>5.7665591600458734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2.9116514280996806</v>
      </c>
      <c r="L42" t="s">
        <v>89</v>
      </c>
      <c r="M42">
        <f>F35+M36</f>
        <v>4.5463485719003192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464.39515054819549</v>
      </c>
      <c r="L43" t="s">
        <v>90</v>
      </c>
      <c r="M43">
        <f>F36+M37</f>
        <v>812.77284945180463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6.7628791917531945</v>
      </c>
      <c r="L44" t="s">
        <v>91</v>
      </c>
      <c r="M44">
        <f>F37+M38</f>
        <v>8.8671208082468063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</sheetData>
  <mergeCells count="1">
    <mergeCell ref="E31:M3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055A-A017-4078-8814-B39358D67FC1}">
  <sheetPr codeName="List30"/>
  <dimension ref="A1:AF56"/>
  <sheetViews>
    <sheetView workbookViewId="0">
      <selection activeCell="L32" sqref="L32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1">
        <v>2000</v>
      </c>
      <c r="B3" s="26">
        <v>3.21</v>
      </c>
      <c r="C3" s="26">
        <v>3.16</v>
      </c>
      <c r="D3" s="26">
        <v>2.14</v>
      </c>
      <c r="E3" s="20">
        <v>681</v>
      </c>
      <c r="F3" s="21">
        <v>8.6</v>
      </c>
      <c r="H3">
        <v>1</v>
      </c>
      <c r="I3">
        <f>H3*H3</f>
        <v>1</v>
      </c>
      <c r="J3">
        <f t="shared" ref="J3:J21" si="0">H3*B3</f>
        <v>3.21</v>
      </c>
      <c r="K3">
        <f t="shared" ref="K3:K21" si="1">H3*C3</f>
        <v>3.16</v>
      </c>
      <c r="L3">
        <f t="shared" ref="L3:L21" si="2">H3*D3</f>
        <v>2.14</v>
      </c>
      <c r="M3">
        <f>H3*E3</f>
        <v>681</v>
      </c>
      <c r="N3">
        <f>H3*F3</f>
        <v>8.6</v>
      </c>
      <c r="P3">
        <f>$B$26+$D$26*H3</f>
        <v>3.8149999999999999</v>
      </c>
      <c r="Q3">
        <f>$B$27+$D$27*H3</f>
        <v>3.177</v>
      </c>
      <c r="R3">
        <f>$B$28+$D$28*H3</f>
        <v>2.2189999999999999</v>
      </c>
      <c r="S3">
        <f>$B$29+$D$29*H3</f>
        <v>716.34799999999996</v>
      </c>
      <c r="T3">
        <f>$B$30+$D$30*H3</f>
        <v>8.0470000000000006</v>
      </c>
      <c r="V3">
        <f t="shared" ref="V3:V21" si="3">B3-P3</f>
        <v>-0.60499999999999998</v>
      </c>
      <c r="W3">
        <f t="shared" ref="W3:W21" si="4">C3-Q3</f>
        <v>-1.6999999999999904E-2</v>
      </c>
      <c r="X3">
        <f t="shared" ref="X3:X21" si="5">D3-R3</f>
        <v>-7.8999999999999737E-2</v>
      </c>
      <c r="Y3">
        <f t="shared" ref="Y3:Z18" si="6">E3-S3</f>
        <v>-35.347999999999956</v>
      </c>
      <c r="Z3">
        <f t="shared" si="6"/>
        <v>0.55299999999999905</v>
      </c>
      <c r="AB3">
        <f t="shared" ref="AB3:AB21" si="7">B3-$B$24</f>
        <v>-1.8778947368421051</v>
      </c>
      <c r="AC3">
        <f t="shared" ref="AC3:AC21" si="8">C3-$C$24</f>
        <v>-0.9421181560376013</v>
      </c>
      <c r="AD3">
        <f t="shared" ref="AD3:AD21" si="9">D3-$D$24</f>
        <v>-0.80848205293268594</v>
      </c>
      <c r="AE3">
        <f>E3-$E$24</f>
        <v>19.473684210526358</v>
      </c>
      <c r="AF3">
        <f>F3-$F$24</f>
        <v>5.2631578947366364E-3</v>
      </c>
    </row>
    <row r="4" spans="1:32" x14ac:dyDescent="0.25">
      <c r="A4" s="21">
        <v>2001</v>
      </c>
      <c r="B4" s="26">
        <v>3.77</v>
      </c>
      <c r="C4" s="26">
        <v>2.88</v>
      </c>
      <c r="D4" s="26">
        <v>2.16</v>
      </c>
      <c r="E4" s="20">
        <v>752</v>
      </c>
      <c r="F4" s="21">
        <v>7.6</v>
      </c>
      <c r="H4">
        <v>2</v>
      </c>
      <c r="I4">
        <f t="shared" ref="I4:I21" si="10">H4*H4</f>
        <v>4</v>
      </c>
      <c r="J4">
        <f t="shared" si="0"/>
        <v>7.54</v>
      </c>
      <c r="K4">
        <f t="shared" si="1"/>
        <v>5.76</v>
      </c>
      <c r="L4">
        <f t="shared" si="2"/>
        <v>4.32</v>
      </c>
      <c r="M4">
        <f t="shared" ref="M4:M21" si="11">H4*E4</f>
        <v>1504</v>
      </c>
      <c r="N4">
        <f t="shared" ref="N4:N21" si="12">H4*F4</f>
        <v>15.2</v>
      </c>
      <c r="P4">
        <f t="shared" ref="P4:P21" si="13">$B$26+$D$26*H4</f>
        <v>3.956</v>
      </c>
      <c r="Q4">
        <f t="shared" ref="Q4:Q21" si="14">$B$27+$D$27*H4</f>
        <v>3.28</v>
      </c>
      <c r="R4">
        <f t="shared" ref="R4:R21" si="15">$B$28+$D$28*H4</f>
        <v>2.2999999999999998</v>
      </c>
      <c r="S4">
        <f t="shared" ref="S4:S21" si="16">$B$29+$D$29*H4</f>
        <v>710.25699999999995</v>
      </c>
      <c r="T4">
        <f t="shared" ref="T4:T21" si="17">$B$30+$D$30*H4</f>
        <v>8.1080000000000005</v>
      </c>
      <c r="V4">
        <f t="shared" si="3"/>
        <v>-0.18599999999999994</v>
      </c>
      <c r="W4">
        <f t="shared" si="4"/>
        <v>-0.39999999999999991</v>
      </c>
      <c r="X4">
        <f t="shared" si="5"/>
        <v>-0.13999999999999968</v>
      </c>
      <c r="Y4">
        <f t="shared" si="6"/>
        <v>41.743000000000052</v>
      </c>
      <c r="Z4">
        <f t="shared" si="6"/>
        <v>-0.5080000000000009</v>
      </c>
      <c r="AB4">
        <f t="shared" si="7"/>
        <v>-1.317894736842105</v>
      </c>
      <c r="AC4">
        <f t="shared" si="8"/>
        <v>-1.2221181560376015</v>
      </c>
      <c r="AD4">
        <f t="shared" si="9"/>
        <v>-0.78848205293268592</v>
      </c>
      <c r="AE4">
        <f t="shared" ref="AE4:AE21" si="18">E4-$E$24</f>
        <v>90.473684210526358</v>
      </c>
      <c r="AF4">
        <f t="shared" ref="AF4:AF21" si="19">F4-$F$24</f>
        <v>-0.99473684210526336</v>
      </c>
    </row>
    <row r="5" spans="1:32" x14ac:dyDescent="0.25">
      <c r="A5" s="21">
        <v>2002</v>
      </c>
      <c r="B5" s="26">
        <v>3.84</v>
      </c>
      <c r="C5" s="26">
        <v>3.31</v>
      </c>
      <c r="D5" s="26">
        <v>2.02</v>
      </c>
      <c r="E5" s="22">
        <v>1012</v>
      </c>
      <c r="F5" s="21">
        <v>8.3000000000000007</v>
      </c>
      <c r="H5">
        <v>3</v>
      </c>
      <c r="I5">
        <f t="shared" si="10"/>
        <v>9</v>
      </c>
      <c r="J5">
        <f t="shared" si="0"/>
        <v>11.52</v>
      </c>
      <c r="K5">
        <f t="shared" si="1"/>
        <v>9.93</v>
      </c>
      <c r="L5">
        <f t="shared" si="2"/>
        <v>6.0600000000000005</v>
      </c>
      <c r="M5">
        <f t="shared" si="11"/>
        <v>3036</v>
      </c>
      <c r="N5">
        <f t="shared" si="12"/>
        <v>24.900000000000002</v>
      </c>
      <c r="P5">
        <f t="shared" si="13"/>
        <v>4.0969999999999995</v>
      </c>
      <c r="Q5">
        <f t="shared" si="14"/>
        <v>3.383</v>
      </c>
      <c r="R5">
        <f t="shared" si="15"/>
        <v>2.3809999999999998</v>
      </c>
      <c r="S5">
        <f t="shared" si="16"/>
        <v>704.16599999999994</v>
      </c>
      <c r="T5">
        <f t="shared" si="17"/>
        <v>8.1690000000000005</v>
      </c>
      <c r="V5">
        <f t="shared" si="3"/>
        <v>-0.25699999999999967</v>
      </c>
      <c r="W5">
        <f t="shared" si="4"/>
        <v>-7.2999999999999954E-2</v>
      </c>
      <c r="X5">
        <f t="shared" si="5"/>
        <v>-0.36099999999999977</v>
      </c>
      <c r="Y5">
        <f t="shared" si="6"/>
        <v>307.83400000000006</v>
      </c>
      <c r="Z5">
        <f t="shared" si="6"/>
        <v>0.13100000000000023</v>
      </c>
      <c r="AB5">
        <f t="shared" si="7"/>
        <v>-1.2478947368421052</v>
      </c>
      <c r="AC5">
        <f t="shared" si="8"/>
        <v>-0.79211815603760138</v>
      </c>
      <c r="AD5">
        <f t="shared" si="9"/>
        <v>-0.92848205293268604</v>
      </c>
      <c r="AE5">
        <f t="shared" si="18"/>
        <v>350.47368421052636</v>
      </c>
      <c r="AF5">
        <f t="shared" si="19"/>
        <v>-0.2947368421052623</v>
      </c>
    </row>
    <row r="6" spans="1:32" x14ac:dyDescent="0.25">
      <c r="A6" s="21">
        <v>2003</v>
      </c>
      <c r="B6" s="27">
        <v>3.82</v>
      </c>
      <c r="C6" s="27">
        <v>3.74</v>
      </c>
      <c r="D6" s="27">
        <v>1.65</v>
      </c>
      <c r="E6" s="24">
        <v>378</v>
      </c>
      <c r="F6" s="24">
        <v>8.4</v>
      </c>
      <c r="H6">
        <v>4</v>
      </c>
      <c r="I6">
        <f t="shared" si="10"/>
        <v>16</v>
      </c>
      <c r="J6">
        <f t="shared" si="0"/>
        <v>15.28</v>
      </c>
      <c r="K6">
        <f t="shared" si="1"/>
        <v>14.96</v>
      </c>
      <c r="L6">
        <f t="shared" si="2"/>
        <v>6.6</v>
      </c>
      <c r="M6">
        <f t="shared" si="11"/>
        <v>1512</v>
      </c>
      <c r="N6">
        <f t="shared" si="12"/>
        <v>33.6</v>
      </c>
      <c r="P6">
        <f t="shared" si="13"/>
        <v>4.2379999999999995</v>
      </c>
      <c r="Q6">
        <f t="shared" si="14"/>
        <v>3.4859999999999998</v>
      </c>
      <c r="R6">
        <f t="shared" si="15"/>
        <v>2.4619999999999997</v>
      </c>
      <c r="S6">
        <f t="shared" si="16"/>
        <v>698.07499999999993</v>
      </c>
      <c r="T6">
        <f t="shared" si="17"/>
        <v>8.23</v>
      </c>
      <c r="V6">
        <f t="shared" si="3"/>
        <v>-0.41799999999999971</v>
      </c>
      <c r="W6">
        <f t="shared" si="4"/>
        <v>0.25400000000000045</v>
      </c>
      <c r="X6">
        <f t="shared" si="5"/>
        <v>-0.81199999999999983</v>
      </c>
      <c r="Y6">
        <f t="shared" si="6"/>
        <v>-320.07499999999993</v>
      </c>
      <c r="Z6">
        <f t="shared" si="6"/>
        <v>0.16999999999999993</v>
      </c>
      <c r="AB6">
        <f t="shared" si="7"/>
        <v>-1.2678947368421052</v>
      </c>
      <c r="AC6">
        <f t="shared" si="8"/>
        <v>-0.36211815603760122</v>
      </c>
      <c r="AD6">
        <f t="shared" si="9"/>
        <v>-1.2984820529326861</v>
      </c>
      <c r="AE6">
        <f t="shared" si="18"/>
        <v>-283.52631578947364</v>
      </c>
      <c r="AF6">
        <f t="shared" si="19"/>
        <v>-0.19473684210526265</v>
      </c>
    </row>
    <row r="7" spans="1:32" x14ac:dyDescent="0.25">
      <c r="A7" s="21">
        <v>2004</v>
      </c>
      <c r="B7" s="27">
        <v>5.79</v>
      </c>
      <c r="C7" s="27">
        <v>4.5599999999999996</v>
      </c>
      <c r="D7" s="27">
        <v>3.13</v>
      </c>
      <c r="E7" s="24">
        <v>635</v>
      </c>
      <c r="F7" s="24">
        <v>8.1</v>
      </c>
      <c r="H7">
        <v>5</v>
      </c>
      <c r="I7">
        <f t="shared" si="10"/>
        <v>25</v>
      </c>
      <c r="J7">
        <f t="shared" si="0"/>
        <v>28.95</v>
      </c>
      <c r="K7">
        <f t="shared" si="1"/>
        <v>22.799999999999997</v>
      </c>
      <c r="L7">
        <f t="shared" si="2"/>
        <v>15.649999999999999</v>
      </c>
      <c r="M7">
        <f t="shared" si="11"/>
        <v>3175</v>
      </c>
      <c r="N7">
        <f t="shared" si="12"/>
        <v>40.5</v>
      </c>
      <c r="P7">
        <f t="shared" si="13"/>
        <v>4.3789999999999996</v>
      </c>
      <c r="Q7">
        <f t="shared" si="14"/>
        <v>3.589</v>
      </c>
      <c r="R7">
        <f t="shared" si="15"/>
        <v>2.5430000000000001</v>
      </c>
      <c r="S7">
        <f t="shared" si="16"/>
        <v>691.98399999999992</v>
      </c>
      <c r="T7">
        <f t="shared" si="17"/>
        <v>8.2910000000000004</v>
      </c>
      <c r="V7">
        <f t="shared" si="3"/>
        <v>1.4110000000000005</v>
      </c>
      <c r="W7">
        <f t="shared" si="4"/>
        <v>0.97099999999999964</v>
      </c>
      <c r="X7">
        <f t="shared" si="5"/>
        <v>0.58699999999999974</v>
      </c>
      <c r="Y7">
        <f t="shared" si="6"/>
        <v>-56.983999999999924</v>
      </c>
      <c r="Z7">
        <f t="shared" si="6"/>
        <v>-0.19100000000000072</v>
      </c>
      <c r="AB7">
        <f t="shared" si="7"/>
        <v>0.70210526315789501</v>
      </c>
      <c r="AC7">
        <f t="shared" si="8"/>
        <v>0.45788184396239817</v>
      </c>
      <c r="AD7">
        <f t="shared" si="9"/>
        <v>0.18151794706731383</v>
      </c>
      <c r="AE7">
        <f t="shared" si="18"/>
        <v>-26.526315789473642</v>
      </c>
      <c r="AF7">
        <f t="shared" si="19"/>
        <v>-0.49473684210526336</v>
      </c>
    </row>
    <row r="8" spans="1:32" x14ac:dyDescent="0.25">
      <c r="A8" s="21">
        <v>2005</v>
      </c>
      <c r="B8" s="27">
        <v>4.8099999999999996</v>
      </c>
      <c r="C8" s="27">
        <v>3.81</v>
      </c>
      <c r="D8" s="27">
        <v>3.01</v>
      </c>
      <c r="E8" s="24">
        <v>662</v>
      </c>
      <c r="F8" s="24">
        <v>8</v>
      </c>
      <c r="H8">
        <v>6</v>
      </c>
      <c r="I8">
        <f t="shared" si="10"/>
        <v>36</v>
      </c>
      <c r="J8">
        <f t="shared" si="0"/>
        <v>28.86</v>
      </c>
      <c r="K8">
        <f t="shared" si="1"/>
        <v>22.86</v>
      </c>
      <c r="L8">
        <f t="shared" si="2"/>
        <v>18.059999999999999</v>
      </c>
      <c r="M8">
        <f t="shared" si="11"/>
        <v>3972</v>
      </c>
      <c r="N8">
        <f t="shared" si="12"/>
        <v>48</v>
      </c>
      <c r="P8">
        <f t="shared" si="13"/>
        <v>4.5199999999999996</v>
      </c>
      <c r="Q8">
        <f t="shared" si="14"/>
        <v>3.6919999999999997</v>
      </c>
      <c r="R8">
        <f t="shared" si="15"/>
        <v>2.6239999999999997</v>
      </c>
      <c r="S8">
        <f t="shared" si="16"/>
        <v>685.89299999999992</v>
      </c>
      <c r="T8">
        <f t="shared" si="17"/>
        <v>8.3520000000000003</v>
      </c>
      <c r="V8">
        <f t="shared" si="3"/>
        <v>0.29000000000000004</v>
      </c>
      <c r="W8">
        <f t="shared" si="4"/>
        <v>0.11800000000000033</v>
      </c>
      <c r="X8">
        <f t="shared" si="5"/>
        <v>0.38600000000000012</v>
      </c>
      <c r="Y8">
        <f t="shared" si="6"/>
        <v>-23.892999999999915</v>
      </c>
      <c r="Z8">
        <f t="shared" si="6"/>
        <v>-0.35200000000000031</v>
      </c>
      <c r="AB8">
        <f t="shared" si="7"/>
        <v>-0.27789473684210542</v>
      </c>
      <c r="AC8">
        <f t="shared" si="8"/>
        <v>-0.29211815603760138</v>
      </c>
      <c r="AD8">
        <f t="shared" si="9"/>
        <v>6.1517947067313727E-2</v>
      </c>
      <c r="AE8">
        <f t="shared" si="18"/>
        <v>0.47368421052635767</v>
      </c>
      <c r="AF8">
        <f t="shared" si="19"/>
        <v>-0.59473684210526301</v>
      </c>
    </row>
    <row r="9" spans="1:32" x14ac:dyDescent="0.25">
      <c r="A9" s="21">
        <v>2006</v>
      </c>
      <c r="B9" s="27">
        <v>4.37</v>
      </c>
      <c r="C9" s="27">
        <v>3.24</v>
      </c>
      <c r="D9" s="27">
        <v>3.06</v>
      </c>
      <c r="E9" s="24">
        <v>560</v>
      </c>
      <c r="F9" s="24">
        <v>8.6</v>
      </c>
      <c r="H9">
        <v>7</v>
      </c>
      <c r="I9">
        <f t="shared" si="10"/>
        <v>49</v>
      </c>
      <c r="J9">
        <f t="shared" si="0"/>
        <v>30.59</v>
      </c>
      <c r="K9">
        <f t="shared" si="1"/>
        <v>22.68</v>
      </c>
      <c r="L9">
        <f t="shared" si="2"/>
        <v>21.42</v>
      </c>
      <c r="M9">
        <f t="shared" si="11"/>
        <v>3920</v>
      </c>
      <c r="N9">
        <f t="shared" si="12"/>
        <v>60.199999999999996</v>
      </c>
      <c r="P9">
        <f t="shared" si="13"/>
        <v>4.6609999999999996</v>
      </c>
      <c r="Q9">
        <f t="shared" si="14"/>
        <v>3.7949999999999999</v>
      </c>
      <c r="R9">
        <f t="shared" si="15"/>
        <v>2.7050000000000001</v>
      </c>
      <c r="S9">
        <f t="shared" si="16"/>
        <v>679.80199999999991</v>
      </c>
      <c r="T9">
        <f t="shared" si="17"/>
        <v>8.4130000000000003</v>
      </c>
      <c r="V9">
        <f t="shared" si="3"/>
        <v>-0.29099999999999948</v>
      </c>
      <c r="W9">
        <f t="shared" si="4"/>
        <v>-0.55499999999999972</v>
      </c>
      <c r="X9">
        <f t="shared" si="5"/>
        <v>0.35499999999999998</v>
      </c>
      <c r="Y9">
        <f t="shared" si="6"/>
        <v>-119.80199999999991</v>
      </c>
      <c r="Z9">
        <f t="shared" si="6"/>
        <v>0.18699999999999939</v>
      </c>
      <c r="AB9">
        <f t="shared" si="7"/>
        <v>-0.71789473684210492</v>
      </c>
      <c r="AC9">
        <f t="shared" si="8"/>
        <v>-0.86211815603760122</v>
      </c>
      <c r="AD9">
        <f t="shared" si="9"/>
        <v>0.11151794706731399</v>
      </c>
      <c r="AE9">
        <f t="shared" si="18"/>
        <v>-101.52631578947364</v>
      </c>
      <c r="AF9">
        <f t="shared" si="19"/>
        <v>5.2631578947366364E-3</v>
      </c>
    </row>
    <row r="10" spans="1:32" x14ac:dyDescent="0.25">
      <c r="A10" s="21">
        <v>2007</v>
      </c>
      <c r="B10" s="27">
        <v>4.9000000000000004</v>
      </c>
      <c r="C10" s="27">
        <v>3.45</v>
      </c>
      <c r="D10" s="27">
        <v>3.0011590057210493</v>
      </c>
      <c r="E10" s="24">
        <v>715</v>
      </c>
      <c r="F10" s="24">
        <v>9.3000000000000007</v>
      </c>
      <c r="H10">
        <v>8</v>
      </c>
      <c r="I10">
        <f t="shared" si="10"/>
        <v>64</v>
      </c>
      <c r="J10">
        <f t="shared" si="0"/>
        <v>39.200000000000003</v>
      </c>
      <c r="K10">
        <f t="shared" si="1"/>
        <v>27.6</v>
      </c>
      <c r="L10">
        <f t="shared" si="2"/>
        <v>24.009272045768395</v>
      </c>
      <c r="M10">
        <f t="shared" si="11"/>
        <v>5720</v>
      </c>
      <c r="N10">
        <f t="shared" si="12"/>
        <v>74.400000000000006</v>
      </c>
      <c r="P10">
        <f t="shared" si="13"/>
        <v>4.8019999999999996</v>
      </c>
      <c r="Q10">
        <f t="shared" si="14"/>
        <v>3.8979999999999997</v>
      </c>
      <c r="R10">
        <f t="shared" si="15"/>
        <v>2.786</v>
      </c>
      <c r="S10">
        <f t="shared" si="16"/>
        <v>673.71100000000001</v>
      </c>
      <c r="T10">
        <f t="shared" si="17"/>
        <v>8.4740000000000002</v>
      </c>
      <c r="V10">
        <f t="shared" si="3"/>
        <v>9.8000000000000753E-2</v>
      </c>
      <c r="W10">
        <f t="shared" si="4"/>
        <v>-0.44799999999999951</v>
      </c>
      <c r="X10">
        <f t="shared" si="5"/>
        <v>0.21515900572104929</v>
      </c>
      <c r="Y10">
        <f t="shared" si="6"/>
        <v>41.288999999999987</v>
      </c>
      <c r="Z10">
        <f t="shared" si="6"/>
        <v>0.82600000000000051</v>
      </c>
      <c r="AB10">
        <f t="shared" si="7"/>
        <v>-0.18789473684210467</v>
      </c>
      <c r="AC10">
        <f t="shared" si="8"/>
        <v>-0.65211815603760126</v>
      </c>
      <c r="AD10">
        <f t="shared" si="9"/>
        <v>5.2676952788363263E-2</v>
      </c>
      <c r="AE10">
        <f t="shared" si="18"/>
        <v>53.473684210526358</v>
      </c>
      <c r="AF10">
        <f t="shared" si="19"/>
        <v>0.7052631578947377</v>
      </c>
    </row>
    <row r="11" spans="1:32" x14ac:dyDescent="0.25">
      <c r="A11" s="21">
        <v>2008</v>
      </c>
      <c r="B11" s="27">
        <v>5.83</v>
      </c>
      <c r="C11" s="27">
        <v>4.2699999999999996</v>
      </c>
      <c r="D11" s="27">
        <v>2.84</v>
      </c>
      <c r="E11" s="24">
        <v>610</v>
      </c>
      <c r="F11" s="24">
        <v>8.9</v>
      </c>
      <c r="H11">
        <v>9</v>
      </c>
      <c r="I11">
        <f t="shared" si="10"/>
        <v>81</v>
      </c>
      <c r="J11">
        <f t="shared" si="0"/>
        <v>52.47</v>
      </c>
      <c r="K11">
        <f t="shared" si="1"/>
        <v>38.429999999999993</v>
      </c>
      <c r="L11">
        <f t="shared" si="2"/>
        <v>25.56</v>
      </c>
      <c r="M11">
        <f t="shared" si="11"/>
        <v>5490</v>
      </c>
      <c r="N11">
        <f t="shared" si="12"/>
        <v>80.100000000000009</v>
      </c>
      <c r="P11">
        <f t="shared" si="13"/>
        <v>4.9429999999999996</v>
      </c>
      <c r="Q11">
        <f t="shared" si="14"/>
        <v>4.0009999999999994</v>
      </c>
      <c r="R11">
        <f t="shared" si="15"/>
        <v>2.867</v>
      </c>
      <c r="S11">
        <f t="shared" si="16"/>
        <v>667.62</v>
      </c>
      <c r="T11">
        <f t="shared" si="17"/>
        <v>8.5350000000000001</v>
      </c>
      <c r="V11">
        <f t="shared" si="3"/>
        <v>0.88700000000000045</v>
      </c>
      <c r="W11">
        <f t="shared" si="4"/>
        <v>0.26900000000000013</v>
      </c>
      <c r="X11">
        <f t="shared" si="5"/>
        <v>-2.7000000000000135E-2</v>
      </c>
      <c r="Y11">
        <f t="shared" si="6"/>
        <v>-57.620000000000005</v>
      </c>
      <c r="Z11">
        <f t="shared" si="6"/>
        <v>0.36500000000000021</v>
      </c>
      <c r="AB11">
        <f t="shared" si="7"/>
        <v>0.74210526315789505</v>
      </c>
      <c r="AC11">
        <f t="shared" si="8"/>
        <v>0.16788184396239814</v>
      </c>
      <c r="AD11">
        <f t="shared" si="9"/>
        <v>-0.1084820529326862</v>
      </c>
      <c r="AE11">
        <f t="shared" si="18"/>
        <v>-51.526315789473642</v>
      </c>
      <c r="AF11">
        <f t="shared" si="19"/>
        <v>0.30526315789473735</v>
      </c>
    </row>
    <row r="12" spans="1:32" x14ac:dyDescent="0.25">
      <c r="A12" s="21">
        <v>2009</v>
      </c>
      <c r="B12" s="27">
        <v>4.92</v>
      </c>
      <c r="C12" s="27">
        <v>3.8</v>
      </c>
      <c r="D12" s="27">
        <v>3.12</v>
      </c>
      <c r="E12" s="24">
        <v>687</v>
      </c>
      <c r="F12" s="24">
        <v>8.6</v>
      </c>
      <c r="H12">
        <v>10</v>
      </c>
      <c r="I12">
        <f t="shared" si="10"/>
        <v>100</v>
      </c>
      <c r="J12">
        <f t="shared" si="0"/>
        <v>49.2</v>
      </c>
      <c r="K12">
        <f t="shared" si="1"/>
        <v>38</v>
      </c>
      <c r="L12">
        <f t="shared" si="2"/>
        <v>31.200000000000003</v>
      </c>
      <c r="M12">
        <f t="shared" si="11"/>
        <v>6870</v>
      </c>
      <c r="N12">
        <f t="shared" si="12"/>
        <v>86</v>
      </c>
      <c r="P12">
        <f t="shared" si="13"/>
        <v>5.0839999999999996</v>
      </c>
      <c r="Q12">
        <f t="shared" si="14"/>
        <v>4.1040000000000001</v>
      </c>
      <c r="R12">
        <f t="shared" si="15"/>
        <v>2.948</v>
      </c>
      <c r="S12">
        <f t="shared" si="16"/>
        <v>661.529</v>
      </c>
      <c r="T12">
        <f t="shared" si="17"/>
        <v>8.5960000000000001</v>
      </c>
      <c r="V12">
        <f t="shared" si="3"/>
        <v>-0.1639999999999997</v>
      </c>
      <c r="W12">
        <f t="shared" si="4"/>
        <v>-0.30400000000000027</v>
      </c>
      <c r="X12">
        <f t="shared" si="5"/>
        <v>0.17200000000000015</v>
      </c>
      <c r="Y12">
        <f t="shared" si="6"/>
        <v>25.471000000000004</v>
      </c>
      <c r="Z12">
        <f t="shared" si="6"/>
        <v>3.9999999999995595E-3</v>
      </c>
      <c r="AB12">
        <f t="shared" si="7"/>
        <v>-0.1678947368421051</v>
      </c>
      <c r="AC12">
        <f t="shared" si="8"/>
        <v>-0.30211815603760162</v>
      </c>
      <c r="AD12">
        <f t="shared" si="9"/>
        <v>0.17151794706731405</v>
      </c>
      <c r="AE12">
        <f t="shared" si="18"/>
        <v>25.473684210526358</v>
      </c>
      <c r="AF12">
        <f t="shared" si="19"/>
        <v>5.2631578947366364E-3</v>
      </c>
    </row>
    <row r="13" spans="1:32" x14ac:dyDescent="0.25">
      <c r="A13" s="21">
        <v>2010</v>
      </c>
      <c r="B13" s="27">
        <v>4.3</v>
      </c>
      <c r="C13" s="27">
        <v>3.77</v>
      </c>
      <c r="D13" s="27">
        <v>2.98</v>
      </c>
      <c r="E13" s="24">
        <v>879</v>
      </c>
      <c r="F13" s="24">
        <v>7.2</v>
      </c>
      <c r="H13">
        <v>11</v>
      </c>
      <c r="I13">
        <f t="shared" si="10"/>
        <v>121</v>
      </c>
      <c r="J13">
        <f t="shared" si="0"/>
        <v>47.3</v>
      </c>
      <c r="K13">
        <f t="shared" si="1"/>
        <v>41.47</v>
      </c>
      <c r="L13">
        <f t="shared" si="2"/>
        <v>32.78</v>
      </c>
      <c r="M13">
        <f t="shared" si="11"/>
        <v>9669</v>
      </c>
      <c r="N13">
        <f t="shared" si="12"/>
        <v>79.2</v>
      </c>
      <c r="P13">
        <f t="shared" si="13"/>
        <v>5.2249999999999996</v>
      </c>
      <c r="Q13">
        <f t="shared" si="14"/>
        <v>4.2069999999999999</v>
      </c>
      <c r="R13">
        <f t="shared" si="15"/>
        <v>3.0289999999999999</v>
      </c>
      <c r="S13">
        <f t="shared" si="16"/>
        <v>655.43799999999999</v>
      </c>
      <c r="T13">
        <f t="shared" si="17"/>
        <v>8.657</v>
      </c>
      <c r="V13">
        <f t="shared" si="3"/>
        <v>-0.92499999999999982</v>
      </c>
      <c r="W13">
        <f t="shared" si="4"/>
        <v>-0.43699999999999983</v>
      </c>
      <c r="X13">
        <f t="shared" si="5"/>
        <v>-4.8999999999999932E-2</v>
      </c>
      <c r="Y13">
        <f t="shared" si="6"/>
        <v>223.56200000000001</v>
      </c>
      <c r="Z13">
        <f t="shared" si="6"/>
        <v>-1.4569999999999999</v>
      </c>
      <c r="AB13">
        <f t="shared" si="7"/>
        <v>-0.7878947368421052</v>
      </c>
      <c r="AC13">
        <f t="shared" si="8"/>
        <v>-0.33211815603760142</v>
      </c>
      <c r="AD13">
        <f t="shared" si="9"/>
        <v>3.1517947067313923E-2</v>
      </c>
      <c r="AE13">
        <f t="shared" si="18"/>
        <v>217.47368421052636</v>
      </c>
      <c r="AF13">
        <f t="shared" si="19"/>
        <v>-1.3947368421052628</v>
      </c>
    </row>
    <row r="14" spans="1:32" x14ac:dyDescent="0.25">
      <c r="A14" s="21">
        <v>2011</v>
      </c>
      <c r="B14" s="27">
        <v>5.55</v>
      </c>
      <c r="C14" s="27">
        <v>4.8099999999999996</v>
      </c>
      <c r="D14" s="27">
        <v>2.96</v>
      </c>
      <c r="E14" s="24">
        <v>618</v>
      </c>
      <c r="F14" s="24">
        <v>8.8000000000000007</v>
      </c>
      <c r="H14">
        <v>12</v>
      </c>
      <c r="I14">
        <f t="shared" si="10"/>
        <v>144</v>
      </c>
      <c r="J14">
        <f t="shared" si="0"/>
        <v>66.599999999999994</v>
      </c>
      <c r="K14">
        <f t="shared" si="1"/>
        <v>57.72</v>
      </c>
      <c r="L14">
        <f t="shared" si="2"/>
        <v>35.519999999999996</v>
      </c>
      <c r="M14">
        <f t="shared" si="11"/>
        <v>7416</v>
      </c>
      <c r="N14">
        <f t="shared" si="12"/>
        <v>105.60000000000001</v>
      </c>
      <c r="P14">
        <f t="shared" si="13"/>
        <v>5.3659999999999997</v>
      </c>
      <c r="Q14">
        <f t="shared" si="14"/>
        <v>4.3099999999999996</v>
      </c>
      <c r="R14">
        <f t="shared" si="15"/>
        <v>3.11</v>
      </c>
      <c r="S14">
        <f t="shared" si="16"/>
        <v>649.34699999999998</v>
      </c>
      <c r="T14">
        <f t="shared" si="17"/>
        <v>8.718</v>
      </c>
      <c r="V14">
        <f t="shared" si="3"/>
        <v>0.18400000000000016</v>
      </c>
      <c r="W14">
        <f t="shared" si="4"/>
        <v>0.5</v>
      </c>
      <c r="X14">
        <f t="shared" si="5"/>
        <v>-0.14999999999999991</v>
      </c>
      <c r="Y14">
        <f t="shared" si="6"/>
        <v>-31.34699999999998</v>
      </c>
      <c r="Z14">
        <f t="shared" si="6"/>
        <v>8.2000000000000739E-2</v>
      </c>
      <c r="AB14">
        <f t="shared" si="7"/>
        <v>0.4621052631578948</v>
      </c>
      <c r="AC14">
        <f t="shared" si="8"/>
        <v>0.70788184396239817</v>
      </c>
      <c r="AD14">
        <f t="shared" si="9"/>
        <v>1.1517947067313905E-2</v>
      </c>
      <c r="AE14">
        <f t="shared" si="18"/>
        <v>-43.526315789473642</v>
      </c>
      <c r="AF14">
        <f t="shared" si="19"/>
        <v>0.2052631578947377</v>
      </c>
    </row>
    <row r="15" spans="1:32" x14ac:dyDescent="0.25">
      <c r="A15" s="21">
        <v>2012</v>
      </c>
      <c r="B15" s="27">
        <v>4.8600000000000003</v>
      </c>
      <c r="C15" s="27">
        <v>4.34</v>
      </c>
      <c r="D15" s="27">
        <v>3</v>
      </c>
      <c r="E15" s="24">
        <v>678</v>
      </c>
      <c r="F15" s="24">
        <v>8.5</v>
      </c>
      <c r="H15">
        <v>13</v>
      </c>
      <c r="I15">
        <f t="shared" si="10"/>
        <v>169</v>
      </c>
      <c r="J15">
        <f t="shared" si="0"/>
        <v>63.180000000000007</v>
      </c>
      <c r="K15">
        <f t="shared" si="1"/>
        <v>56.42</v>
      </c>
      <c r="L15">
        <f t="shared" si="2"/>
        <v>39</v>
      </c>
      <c r="M15">
        <f t="shared" si="11"/>
        <v>8814</v>
      </c>
      <c r="N15">
        <f t="shared" si="12"/>
        <v>110.5</v>
      </c>
      <c r="P15">
        <f t="shared" si="13"/>
        <v>5.5069999999999997</v>
      </c>
      <c r="Q15">
        <f t="shared" si="14"/>
        <v>4.4130000000000003</v>
      </c>
      <c r="R15">
        <f t="shared" si="15"/>
        <v>3.1909999999999998</v>
      </c>
      <c r="S15">
        <f t="shared" si="16"/>
        <v>643.25599999999997</v>
      </c>
      <c r="T15">
        <f t="shared" si="17"/>
        <v>8.7789999999999999</v>
      </c>
      <c r="V15">
        <f t="shared" si="3"/>
        <v>-0.64699999999999935</v>
      </c>
      <c r="W15">
        <f t="shared" si="4"/>
        <v>-7.3000000000000398E-2</v>
      </c>
      <c r="X15">
        <f t="shared" si="5"/>
        <v>-0.19099999999999984</v>
      </c>
      <c r="Y15">
        <f t="shared" si="6"/>
        <v>34.744000000000028</v>
      </c>
      <c r="Z15">
        <f t="shared" si="6"/>
        <v>-0.27899999999999991</v>
      </c>
      <c r="AB15">
        <f t="shared" si="7"/>
        <v>-0.22789473684210471</v>
      </c>
      <c r="AC15">
        <f t="shared" si="8"/>
        <v>0.23788184396239842</v>
      </c>
      <c r="AD15">
        <f t="shared" si="9"/>
        <v>5.1517947067313941E-2</v>
      </c>
      <c r="AE15">
        <f t="shared" si="18"/>
        <v>16.473684210526358</v>
      </c>
      <c r="AF15">
        <f t="shared" si="19"/>
        <v>-9.4736842105263008E-2</v>
      </c>
    </row>
    <row r="16" spans="1:32" x14ac:dyDescent="0.25">
      <c r="A16" s="21">
        <v>2013</v>
      </c>
      <c r="B16" s="27">
        <v>5.98</v>
      </c>
      <c r="C16" s="27">
        <v>4.3499999999999996</v>
      </c>
      <c r="D16" s="27">
        <v>3.62</v>
      </c>
      <c r="E16" s="24">
        <v>745</v>
      </c>
      <c r="F16" s="24">
        <v>7.9</v>
      </c>
      <c r="H16">
        <v>14</v>
      </c>
      <c r="I16">
        <f t="shared" si="10"/>
        <v>196</v>
      </c>
      <c r="J16">
        <f t="shared" si="0"/>
        <v>83.72</v>
      </c>
      <c r="K16">
        <f t="shared" si="1"/>
        <v>60.899999999999991</v>
      </c>
      <c r="L16">
        <f t="shared" si="2"/>
        <v>50.68</v>
      </c>
      <c r="M16">
        <f t="shared" si="11"/>
        <v>10430</v>
      </c>
      <c r="N16">
        <f t="shared" si="12"/>
        <v>110.60000000000001</v>
      </c>
      <c r="P16">
        <f t="shared" si="13"/>
        <v>5.6479999999999997</v>
      </c>
      <c r="Q16">
        <f t="shared" si="14"/>
        <v>4.516</v>
      </c>
      <c r="R16">
        <f t="shared" si="15"/>
        <v>3.2720000000000002</v>
      </c>
      <c r="S16">
        <f t="shared" si="16"/>
        <v>637.16499999999996</v>
      </c>
      <c r="T16">
        <f t="shared" si="17"/>
        <v>8.84</v>
      </c>
      <c r="V16">
        <f t="shared" si="3"/>
        <v>0.33200000000000074</v>
      </c>
      <c r="W16">
        <f t="shared" si="4"/>
        <v>-0.16600000000000037</v>
      </c>
      <c r="X16">
        <f t="shared" si="5"/>
        <v>0.34799999999999986</v>
      </c>
      <c r="Y16">
        <f t="shared" si="6"/>
        <v>107.83500000000004</v>
      </c>
      <c r="Z16">
        <f t="shared" si="6"/>
        <v>-0.9399999999999995</v>
      </c>
      <c r="AB16">
        <f t="shared" si="7"/>
        <v>0.8921052631578954</v>
      </c>
      <c r="AC16">
        <f t="shared" si="8"/>
        <v>0.24788184396239821</v>
      </c>
      <c r="AD16">
        <f t="shared" si="9"/>
        <v>0.67151794706731405</v>
      </c>
      <c r="AE16">
        <f t="shared" si="18"/>
        <v>83.473684210526358</v>
      </c>
      <c r="AF16">
        <f t="shared" si="19"/>
        <v>-0.69473684210526265</v>
      </c>
    </row>
    <row r="17" spans="1:32" x14ac:dyDescent="0.25">
      <c r="A17" s="21">
        <v>2014</v>
      </c>
      <c r="B17" s="28">
        <v>6.71</v>
      </c>
      <c r="C17" s="28">
        <v>5.12</v>
      </c>
      <c r="D17" s="28">
        <v>3.87</v>
      </c>
      <c r="E17" s="24">
        <v>606</v>
      </c>
      <c r="F17" s="24">
        <v>9.5</v>
      </c>
      <c r="H17">
        <v>15</v>
      </c>
      <c r="I17">
        <f t="shared" si="10"/>
        <v>225</v>
      </c>
      <c r="J17">
        <f t="shared" si="0"/>
        <v>100.65</v>
      </c>
      <c r="K17">
        <f t="shared" si="1"/>
        <v>76.8</v>
      </c>
      <c r="L17">
        <f t="shared" si="2"/>
        <v>58.050000000000004</v>
      </c>
      <c r="M17">
        <f t="shared" si="11"/>
        <v>9090</v>
      </c>
      <c r="N17">
        <f t="shared" si="12"/>
        <v>142.5</v>
      </c>
      <c r="P17">
        <f t="shared" si="13"/>
        <v>5.7889999999999997</v>
      </c>
      <c r="Q17">
        <f t="shared" si="14"/>
        <v>4.6189999999999998</v>
      </c>
      <c r="R17">
        <f t="shared" si="15"/>
        <v>3.3529999999999998</v>
      </c>
      <c r="S17">
        <f t="shared" si="16"/>
        <v>631.07399999999996</v>
      </c>
      <c r="T17">
        <f t="shared" si="17"/>
        <v>8.9009999999999998</v>
      </c>
      <c r="V17">
        <f t="shared" si="3"/>
        <v>0.92100000000000026</v>
      </c>
      <c r="W17">
        <f t="shared" si="4"/>
        <v>0.50100000000000033</v>
      </c>
      <c r="X17">
        <f t="shared" si="5"/>
        <v>0.51700000000000035</v>
      </c>
      <c r="Y17">
        <f t="shared" si="6"/>
        <v>-25.073999999999955</v>
      </c>
      <c r="Z17">
        <f t="shared" si="6"/>
        <v>0.5990000000000002</v>
      </c>
      <c r="AB17">
        <f t="shared" si="7"/>
        <v>1.6221052631578949</v>
      </c>
      <c r="AC17">
        <f t="shared" si="8"/>
        <v>1.0178818439623987</v>
      </c>
      <c r="AD17">
        <f t="shared" si="9"/>
        <v>0.92151794706731405</v>
      </c>
      <c r="AE17">
        <f t="shared" si="18"/>
        <v>-55.526315789473642</v>
      </c>
      <c r="AF17">
        <f t="shared" si="19"/>
        <v>0.90526315789473699</v>
      </c>
    </row>
    <row r="18" spans="1:32" x14ac:dyDescent="0.25">
      <c r="A18" s="21">
        <v>2015</v>
      </c>
      <c r="B18" s="28">
        <v>6.26</v>
      </c>
      <c r="C18" s="28">
        <v>4.8202449647144183</v>
      </c>
      <c r="D18" s="28">
        <v>3.56</v>
      </c>
      <c r="E18" s="24">
        <v>591</v>
      </c>
      <c r="F18" s="24">
        <v>9.5</v>
      </c>
      <c r="H18">
        <v>16</v>
      </c>
      <c r="I18">
        <f t="shared" si="10"/>
        <v>256</v>
      </c>
      <c r="J18">
        <f t="shared" si="0"/>
        <v>100.16</v>
      </c>
      <c r="K18">
        <f t="shared" si="1"/>
        <v>77.123919435430693</v>
      </c>
      <c r="L18">
        <f t="shared" si="2"/>
        <v>56.96</v>
      </c>
      <c r="M18">
        <f t="shared" si="11"/>
        <v>9456</v>
      </c>
      <c r="N18">
        <f t="shared" si="12"/>
        <v>152</v>
      </c>
      <c r="P18">
        <f t="shared" si="13"/>
        <v>5.93</v>
      </c>
      <c r="Q18">
        <f t="shared" si="14"/>
        <v>4.7219999999999995</v>
      </c>
      <c r="R18">
        <f t="shared" si="15"/>
        <v>3.4340000000000002</v>
      </c>
      <c r="S18">
        <f t="shared" si="16"/>
        <v>624.98299999999995</v>
      </c>
      <c r="T18">
        <f t="shared" si="17"/>
        <v>8.9619999999999997</v>
      </c>
      <c r="V18">
        <f t="shared" si="3"/>
        <v>0.33000000000000007</v>
      </c>
      <c r="W18">
        <f t="shared" si="4"/>
        <v>9.8244964714418792E-2</v>
      </c>
      <c r="X18">
        <f t="shared" si="5"/>
        <v>0.12599999999999989</v>
      </c>
      <c r="Y18">
        <f t="shared" si="6"/>
        <v>-33.982999999999947</v>
      </c>
      <c r="Z18">
        <f t="shared" si="6"/>
        <v>0.53800000000000026</v>
      </c>
      <c r="AB18">
        <f t="shared" si="7"/>
        <v>1.1721052631578948</v>
      </c>
      <c r="AC18">
        <f t="shared" si="8"/>
        <v>0.71812680867681689</v>
      </c>
      <c r="AD18">
        <f t="shared" si="9"/>
        <v>0.61151794706731399</v>
      </c>
      <c r="AE18">
        <f t="shared" si="18"/>
        <v>-70.526315789473642</v>
      </c>
      <c r="AF18">
        <f t="shared" si="19"/>
        <v>0.90526315789473699</v>
      </c>
    </row>
    <row r="19" spans="1:32" x14ac:dyDescent="0.25">
      <c r="A19" s="21">
        <v>2016</v>
      </c>
      <c r="B19" s="28">
        <v>6.35</v>
      </c>
      <c r="C19" s="28">
        <v>4.8499999999999996</v>
      </c>
      <c r="D19" s="28">
        <v>3.34</v>
      </c>
      <c r="E19" s="24">
        <v>655</v>
      </c>
      <c r="F19" s="24">
        <v>8.9</v>
      </c>
      <c r="H19">
        <v>17</v>
      </c>
      <c r="I19">
        <f t="shared" si="10"/>
        <v>289</v>
      </c>
      <c r="J19">
        <f t="shared" si="0"/>
        <v>107.94999999999999</v>
      </c>
      <c r="K19">
        <f t="shared" si="1"/>
        <v>82.449999999999989</v>
      </c>
      <c r="L19">
        <f t="shared" si="2"/>
        <v>56.78</v>
      </c>
      <c r="M19">
        <f t="shared" si="11"/>
        <v>11135</v>
      </c>
      <c r="N19">
        <f t="shared" si="12"/>
        <v>151.30000000000001</v>
      </c>
      <c r="P19">
        <f t="shared" si="13"/>
        <v>6.0709999999999997</v>
      </c>
      <c r="Q19">
        <f t="shared" si="14"/>
        <v>4.8249999999999993</v>
      </c>
      <c r="R19">
        <f t="shared" si="15"/>
        <v>3.5149999999999997</v>
      </c>
      <c r="S19">
        <f t="shared" si="16"/>
        <v>618.89199999999994</v>
      </c>
      <c r="T19">
        <f t="shared" si="17"/>
        <v>9.0229999999999997</v>
      </c>
      <c r="V19">
        <f t="shared" si="3"/>
        <v>0.27899999999999991</v>
      </c>
      <c r="W19">
        <f t="shared" si="4"/>
        <v>2.5000000000000355E-2</v>
      </c>
      <c r="X19">
        <f t="shared" si="5"/>
        <v>-0.17499999999999982</v>
      </c>
      <c r="Y19">
        <f t="shared" ref="Y19:Z21" si="20">E19-S19</f>
        <v>36.108000000000061</v>
      </c>
      <c r="Z19">
        <f t="shared" si="20"/>
        <v>-0.12299999999999933</v>
      </c>
      <c r="AB19">
        <f t="shared" si="7"/>
        <v>1.2621052631578946</v>
      </c>
      <c r="AC19">
        <f t="shared" si="8"/>
        <v>0.74788184396239821</v>
      </c>
      <c r="AD19">
        <f t="shared" si="9"/>
        <v>0.3915179470673138</v>
      </c>
      <c r="AE19">
        <f t="shared" si="18"/>
        <v>-6.5263157894736423</v>
      </c>
      <c r="AF19">
        <f t="shared" si="19"/>
        <v>0.30526315789473735</v>
      </c>
    </row>
    <row r="20" spans="1:32" x14ac:dyDescent="0.25">
      <c r="A20" s="21">
        <v>2017</v>
      </c>
      <c r="B20" s="28">
        <v>5.67</v>
      </c>
      <c r="C20" s="28">
        <v>4.59</v>
      </c>
      <c r="D20" s="28">
        <v>3.05</v>
      </c>
      <c r="E20" s="24">
        <v>667</v>
      </c>
      <c r="F20" s="24">
        <v>8.9</v>
      </c>
      <c r="H20">
        <v>18</v>
      </c>
      <c r="I20">
        <f t="shared" si="10"/>
        <v>324</v>
      </c>
      <c r="J20">
        <f t="shared" si="0"/>
        <v>102.06</v>
      </c>
      <c r="K20">
        <f t="shared" si="1"/>
        <v>82.62</v>
      </c>
      <c r="L20">
        <f t="shared" si="2"/>
        <v>54.9</v>
      </c>
      <c r="M20">
        <f t="shared" si="11"/>
        <v>12006</v>
      </c>
      <c r="N20">
        <f t="shared" si="12"/>
        <v>160.20000000000002</v>
      </c>
      <c r="P20">
        <f t="shared" si="13"/>
        <v>6.2119999999999997</v>
      </c>
      <c r="Q20">
        <f t="shared" si="14"/>
        <v>4.9279999999999999</v>
      </c>
      <c r="R20">
        <f t="shared" si="15"/>
        <v>3.5960000000000001</v>
      </c>
      <c r="S20">
        <f t="shared" si="16"/>
        <v>612.80099999999993</v>
      </c>
      <c r="T20">
        <f t="shared" si="17"/>
        <v>9.0839999999999996</v>
      </c>
      <c r="V20">
        <f t="shared" si="3"/>
        <v>-0.54199999999999982</v>
      </c>
      <c r="W20">
        <f t="shared" si="4"/>
        <v>-0.33800000000000008</v>
      </c>
      <c r="X20">
        <f t="shared" si="5"/>
        <v>-0.54600000000000026</v>
      </c>
      <c r="Y20">
        <f t="shared" si="20"/>
        <v>54.199000000000069</v>
      </c>
      <c r="Z20">
        <f t="shared" si="20"/>
        <v>-0.18399999999999928</v>
      </c>
      <c r="AB20">
        <f t="shared" si="7"/>
        <v>0.5821052631578949</v>
      </c>
      <c r="AC20">
        <f t="shared" si="8"/>
        <v>0.48788184396239842</v>
      </c>
      <c r="AD20">
        <f t="shared" si="9"/>
        <v>0.10151794706731376</v>
      </c>
      <c r="AE20">
        <f t="shared" si="18"/>
        <v>5.4736842105263577</v>
      </c>
      <c r="AF20">
        <f t="shared" si="19"/>
        <v>0.30526315789473735</v>
      </c>
    </row>
    <row r="21" spans="1:32" x14ac:dyDescent="0.25">
      <c r="A21" s="21">
        <v>2018</v>
      </c>
      <c r="B21" s="28">
        <v>5.73</v>
      </c>
      <c r="C21" s="28">
        <v>5.07</v>
      </c>
      <c r="D21" s="28">
        <v>3.51</v>
      </c>
      <c r="E21" s="24">
        <v>438</v>
      </c>
      <c r="F21" s="24">
        <v>9.6999999999999993</v>
      </c>
      <c r="H21">
        <v>19</v>
      </c>
      <c r="I21">
        <f t="shared" si="10"/>
        <v>361</v>
      </c>
      <c r="J21">
        <f t="shared" si="0"/>
        <v>108.87</v>
      </c>
      <c r="K21">
        <f t="shared" si="1"/>
        <v>96.330000000000013</v>
      </c>
      <c r="L21">
        <f t="shared" si="2"/>
        <v>66.69</v>
      </c>
      <c r="M21">
        <f t="shared" si="11"/>
        <v>8322</v>
      </c>
      <c r="N21">
        <f t="shared" si="12"/>
        <v>184.29999999999998</v>
      </c>
      <c r="P21">
        <f t="shared" si="13"/>
        <v>6.3529999999999998</v>
      </c>
      <c r="Q21">
        <f t="shared" si="14"/>
        <v>5.0309999999999997</v>
      </c>
      <c r="R21">
        <f t="shared" si="15"/>
        <v>3.677</v>
      </c>
      <c r="S21">
        <f t="shared" si="16"/>
        <v>606.70999999999992</v>
      </c>
      <c r="T21">
        <f t="shared" si="17"/>
        <v>9.1449999999999996</v>
      </c>
      <c r="V21">
        <f t="shared" si="3"/>
        <v>-0.62299999999999933</v>
      </c>
      <c r="W21">
        <f t="shared" si="4"/>
        <v>3.900000000000059E-2</v>
      </c>
      <c r="X21">
        <f t="shared" si="5"/>
        <v>-0.16700000000000026</v>
      </c>
      <c r="Y21">
        <f t="shared" si="20"/>
        <v>-168.70999999999992</v>
      </c>
      <c r="Z21">
        <f t="shared" si="20"/>
        <v>0.55499999999999972</v>
      </c>
      <c r="AB21">
        <f t="shared" si="7"/>
        <v>0.6421052631578954</v>
      </c>
      <c r="AC21">
        <f t="shared" si="8"/>
        <v>0.96788184396239885</v>
      </c>
      <c r="AD21">
        <f t="shared" si="9"/>
        <v>0.56151794706731373</v>
      </c>
      <c r="AE21">
        <f t="shared" si="18"/>
        <v>-223.52631578947364</v>
      </c>
      <c r="AF21">
        <f t="shared" si="19"/>
        <v>1.1052631578947363</v>
      </c>
    </row>
    <row r="23" spans="1:32" x14ac:dyDescent="0.25">
      <c r="A23" t="s">
        <v>33</v>
      </c>
      <c r="B23">
        <f>SUM(B3:B21)</f>
        <v>96.669999999999987</v>
      </c>
      <c r="C23">
        <f>SUM(C3:C21)</f>
        <v>77.940244964714424</v>
      </c>
      <c r="D23">
        <f>SUM(D3:D21)</f>
        <v>56.021159005721039</v>
      </c>
      <c r="E23">
        <f t="shared" ref="E23:T23" si="21">SUM(E3:E21)</f>
        <v>12569</v>
      </c>
      <c r="F23">
        <f t="shared" si="21"/>
        <v>163.30000000000001</v>
      </c>
      <c r="H23">
        <f t="shared" si="21"/>
        <v>190</v>
      </c>
      <c r="I23">
        <f t="shared" si="21"/>
        <v>2470</v>
      </c>
      <c r="J23">
        <f t="shared" si="21"/>
        <v>1047.31</v>
      </c>
      <c r="K23">
        <f t="shared" si="21"/>
        <v>838.01391943543081</v>
      </c>
      <c r="L23">
        <f t="shared" si="21"/>
        <v>606.3792720457684</v>
      </c>
      <c r="M23">
        <f t="shared" si="21"/>
        <v>122218</v>
      </c>
      <c r="N23">
        <f t="shared" si="21"/>
        <v>1667.7</v>
      </c>
      <c r="P23">
        <f t="shared" si="21"/>
        <v>96.595999999999975</v>
      </c>
      <c r="Q23">
        <f t="shared" si="21"/>
        <v>77.976000000000013</v>
      </c>
      <c r="R23">
        <f t="shared" si="21"/>
        <v>56.012000000000008</v>
      </c>
      <c r="S23">
        <f t="shared" si="21"/>
        <v>12569.050999999996</v>
      </c>
      <c r="T23">
        <f t="shared" si="21"/>
        <v>163.32400000000001</v>
      </c>
      <c r="U23" t="s">
        <v>34</v>
      </c>
      <c r="V23">
        <f>SUM(V3:V21)</f>
        <v>7.4000000000006061E-2</v>
      </c>
      <c r="W23">
        <f>SUM(W3:W21)</f>
        <v>-3.5755035285579329E-2</v>
      </c>
      <c r="X23">
        <f>SUM(X3:X21)</f>
        <v>9.1590057210502174E-3</v>
      </c>
      <c r="Y23">
        <f>SUM(Y3:Y21)</f>
        <v>-5.0999999999135071E-2</v>
      </c>
      <c r="Z23">
        <f>SUM(Z3:Z21)</f>
        <v>-2.4000000000000021E-2</v>
      </c>
    </row>
    <row r="24" spans="1:32" x14ac:dyDescent="0.25">
      <c r="A24" t="s">
        <v>35</v>
      </c>
      <c r="B24">
        <f>AVERAGE(B3:B21)</f>
        <v>5.087894736842105</v>
      </c>
      <c r="C24">
        <f>AVERAGE(C3:C21)</f>
        <v>4.1021181560376014</v>
      </c>
      <c r="D24">
        <f>AVERAGE(D3:D21)</f>
        <v>2.9484820529326861</v>
      </c>
      <c r="E24">
        <f t="shared" ref="E24:T24" si="22">AVERAGE(E3:E21)</f>
        <v>661.52631578947364</v>
      </c>
      <c r="F24">
        <f t="shared" si="22"/>
        <v>8.594736842105263</v>
      </c>
      <c r="H24">
        <f t="shared" si="22"/>
        <v>10</v>
      </c>
      <c r="I24">
        <f t="shared" si="22"/>
        <v>130</v>
      </c>
      <c r="J24">
        <f t="shared" si="22"/>
        <v>55.12157894736842</v>
      </c>
      <c r="K24">
        <f t="shared" si="22"/>
        <v>44.105995759759516</v>
      </c>
      <c r="L24">
        <f t="shared" si="22"/>
        <v>31.914698528724653</v>
      </c>
      <c r="M24">
        <f t="shared" si="22"/>
        <v>6432.5263157894733</v>
      </c>
      <c r="N24">
        <f t="shared" si="22"/>
        <v>87.773684210526312</v>
      </c>
      <c r="P24">
        <f t="shared" si="22"/>
        <v>5.0839999999999987</v>
      </c>
      <c r="Q24">
        <f t="shared" si="22"/>
        <v>4.104000000000001</v>
      </c>
      <c r="R24">
        <f t="shared" si="22"/>
        <v>2.9480000000000004</v>
      </c>
      <c r="S24">
        <f t="shared" si="22"/>
        <v>661.52899999999977</v>
      </c>
      <c r="T24">
        <f t="shared" si="22"/>
        <v>8.5960000000000001</v>
      </c>
      <c r="U24" t="s">
        <v>36</v>
      </c>
      <c r="V24" cm="1">
        <f t="array" ref="V24">SUM(V3:V21*V3:V21)</f>
        <v>6.7595540000000005</v>
      </c>
      <c r="W24" cm="1">
        <f t="array" ref="W24">SUM(W3:W21*W3:W21)</f>
        <v>2.7113020730917374</v>
      </c>
      <c r="X24" cm="1">
        <f t="array" ref="X24">SUM(X3:X21*X3:X21)</f>
        <v>2.3339833977428706</v>
      </c>
      <c r="Y24" cm="1">
        <f t="array" ref="Y24">SUM(Y3:Y21*Y3:Y21)</f>
        <v>322331.99314899993</v>
      </c>
      <c r="Z24" cm="1">
        <f t="array" ref="Z24">SUM(Z3:Z21*Z3:Z21)</f>
        <v>5.7170740000000011</v>
      </c>
      <c r="AA24" t="s">
        <v>37</v>
      </c>
      <c r="AB24" cm="1">
        <f t="array" ref="AB24">SUM(AB3:AB21*AB3:AB21)</f>
        <v>18.159115789473692</v>
      </c>
      <c r="AC24" cm="1">
        <f t="array" ref="AC24">SUM(AC3:AC21*AC3:AC21)</f>
        <v>8.7380675640814793</v>
      </c>
      <c r="AD24" cm="1">
        <f t="array" ref="AD24">SUM(AD3:AD21*AD3:AD21)</f>
        <v>6.0733734647636819</v>
      </c>
      <c r="AE24" cm="1">
        <f t="array" ref="AE24">SUM(AE3:AE21*AE3:AE21)</f>
        <v>343480.73684210522</v>
      </c>
      <c r="AF24" cm="1">
        <f t="array" ref="AF24">SUM(AF3:AF21*AF3:AF21)</f>
        <v>7.8294736842105257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3.6739999999999999</v>
      </c>
      <c r="C26" t="s">
        <v>40</v>
      </c>
      <c r="D26">
        <v>0.14099999999999999</v>
      </c>
      <c r="F26" t="s">
        <v>41</v>
      </c>
      <c r="G26">
        <f>_xlfn.STDEV.S(B3:B21)</f>
        <v>1.0044101582928531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3.0739999999999998</v>
      </c>
      <c r="C27" t="s">
        <v>46</v>
      </c>
      <c r="D27">
        <v>0.10299999999999999</v>
      </c>
      <c r="F27" t="s">
        <v>47</v>
      </c>
      <c r="G27">
        <f>_xlfn.STDEV.S(C3:C21)</f>
        <v>0.69674112696504609</v>
      </c>
      <c r="U27" t="s">
        <v>48</v>
      </c>
      <c r="V27">
        <f>1-(V24/AB24)</f>
        <v>0.62775973905522886</v>
      </c>
      <c r="W27">
        <f>1-(W24/AC24)</f>
        <v>0.68971376643541182</v>
      </c>
      <c r="X27">
        <f>1-(X24/AD24)</f>
        <v>0.61570230922170255</v>
      </c>
      <c r="Y27">
        <f>1-(Y24/AE24)</f>
        <v>6.1571847922368805E-2</v>
      </c>
      <c r="Z27">
        <f>1-(Z24/AF24)</f>
        <v>0.26980098144662523</v>
      </c>
    </row>
    <row r="28" spans="1:32" x14ac:dyDescent="0.25">
      <c r="A28" t="s">
        <v>49</v>
      </c>
      <c r="B28">
        <v>2.1379999999999999</v>
      </c>
      <c r="C28" t="s">
        <v>50</v>
      </c>
      <c r="D28">
        <v>8.1000000000000003E-2</v>
      </c>
      <c r="F28" t="s">
        <v>51</v>
      </c>
      <c r="G28">
        <f>_xlfn.STDEV.S(D3:D21)</f>
        <v>0.58086972457799735</v>
      </c>
      <c r="U28" t="s">
        <v>52</v>
      </c>
      <c r="V28">
        <f>SQRT(V27)</f>
        <v>0.79231290476378635</v>
      </c>
      <c r="W28">
        <f>SQRT(W27)</f>
        <v>0.83049007606076297</v>
      </c>
      <c r="X28">
        <f>SQRT(X27)</f>
        <v>0.78466700530970623</v>
      </c>
      <c r="Y28">
        <f>SQRT(Y27)</f>
        <v>0.2481367524619616</v>
      </c>
      <c r="Z28">
        <f>SQRT(Z27)</f>
        <v>0.51942370127538962</v>
      </c>
    </row>
    <row r="29" spans="1:32" x14ac:dyDescent="0.25">
      <c r="A29" t="s">
        <v>53</v>
      </c>
      <c r="B29">
        <v>722.43899999999996</v>
      </c>
      <c r="C29" t="s">
        <v>54</v>
      </c>
      <c r="D29">
        <v>-6.0910000000000002</v>
      </c>
      <c r="F29" t="s">
        <v>55</v>
      </c>
      <c r="G29">
        <f>_xlfn.STDEV.S(E3:E21)</f>
        <v>138.13856506383269</v>
      </c>
    </row>
    <row r="30" spans="1:32" x14ac:dyDescent="0.25">
      <c r="A30" t="s">
        <v>56</v>
      </c>
      <c r="B30">
        <v>7.9859999999999998</v>
      </c>
      <c r="C30" t="s">
        <v>57</v>
      </c>
      <c r="D30">
        <v>6.0999999999999999E-2</v>
      </c>
      <c r="F30" t="s">
        <v>58</v>
      </c>
      <c r="G30">
        <f>_xlfn.STDEV.S(F3:F21)</f>
        <v>0.65952313093167414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-0.12408199769597883</v>
      </c>
      <c r="W31" cm="1">
        <f t="array" ref="W31">SUM(V3:V21*Z3:Z21)/(SQRT(SUM(V3:V21*V3:V21)*SUM(Z3:Z21*Z3:Z21)))</f>
        <v>0.2112693687785118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-0.34976021678053471</v>
      </c>
      <c r="W32" cm="1">
        <f t="array" ref="W32">SUM(W3:W21*Z3:Z21)/(SQRT(SUM(W3:W21*W3:W21)*SUM(Z3:Z21*Z3:Z21)))</f>
        <v>0.23148739440266713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7.1989999999999998</v>
      </c>
      <c r="U33" t="s">
        <v>65</v>
      </c>
      <c r="V33" cm="1">
        <f t="array" ref="V33">SUM(X3:X21*Y3:Y21)/(SQRT(SUM(X3:X21*X3:X21)*SUM(Y3:Y21*Y3:Y21)))</f>
        <v>8.6464000288008352E-2</v>
      </c>
      <c r="W33" cm="1">
        <f t="array" ref="W33">SUM(X3:X21*Z3:Z21)/(SQRT(SUM(X3:X21*X3:X21)*SUM(Z3:Z21*Z3:Z21)))</f>
        <v>5.7733405287535714E-3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5.6489999999999991</v>
      </c>
      <c r="I34" t="s">
        <v>72</v>
      </c>
      <c r="J34">
        <f>G26*SQRT(1-(V27*$M$32))</f>
        <v>0.56511615665737736</v>
      </c>
      <c r="L34" t="s">
        <v>77</v>
      </c>
      <c r="M34">
        <f>J34*$J$32</f>
        <v>0.96860909251074478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4.1630000000000003</v>
      </c>
      <c r="I35" t="s">
        <v>73</v>
      </c>
      <c r="J35">
        <f>G27*SQRT(1-(W27*$M$32))</f>
        <v>0.34774894951841728</v>
      </c>
      <c r="L35" t="s">
        <v>78</v>
      </c>
      <c r="M35">
        <f>J35*$J$32</f>
        <v>0.5960416994745672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570.16399999999999</v>
      </c>
      <c r="I36" t="s">
        <v>74</v>
      </c>
      <c r="J36">
        <f>G28*SQRT(1-(X27*$M$32))</f>
        <v>0.33352490318466654</v>
      </c>
      <c r="L36" t="s">
        <v>79</v>
      </c>
      <c r="M36">
        <f>J36*$J$32</f>
        <v>0.57166168405851847</v>
      </c>
      <c r="U36" t="s">
        <v>61</v>
      </c>
      <c r="V36">
        <f t="shared" ref="V36:W38" si="23">V31*V31</f>
        <v>1.5396342152224896E-2</v>
      </c>
      <c r="W36">
        <f t="shared" si="23"/>
        <v>4.4634746184070817E-2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9.5109999999999992</v>
      </c>
      <c r="I37" t="s">
        <v>75</v>
      </c>
      <c r="J37">
        <f>G29*SQRT(1-(Y27*$M$32))</f>
        <v>133.42832024545396</v>
      </c>
      <c r="L37" t="s">
        <v>80</v>
      </c>
      <c r="M37">
        <f>J37*$J$32</f>
        <v>228.69614090070809</v>
      </c>
      <c r="U37" t="s">
        <v>63</v>
      </c>
      <c r="V37">
        <f t="shared" si="23"/>
        <v>0.12233220924236662</v>
      </c>
      <c r="W37">
        <f t="shared" si="23"/>
        <v>5.3586413767335965E-2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0.5542614780052687</v>
      </c>
      <c r="L38" t="s">
        <v>81</v>
      </c>
      <c r="M38">
        <f>J38*$J$32</f>
        <v>0.95000417330103049</v>
      </c>
      <c r="U38" t="s">
        <v>65</v>
      </c>
      <c r="V38">
        <f t="shared" si="23"/>
        <v>7.4760233458047087E-3</v>
      </c>
      <c r="W38">
        <f t="shared" si="23"/>
        <v>3.3331460860948568E-5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6.2303909074892552</v>
      </c>
      <c r="L40" t="s">
        <v>87</v>
      </c>
      <c r="M40">
        <f>F33+M34</f>
        <v>8.1676090925107445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5.0529583005254324</v>
      </c>
      <c r="L41" t="s">
        <v>88</v>
      </c>
      <c r="M41">
        <f>F34+M35</f>
        <v>6.2450416994745659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3.5913383159414818</v>
      </c>
      <c r="L42" t="s">
        <v>89</v>
      </c>
      <c r="M42">
        <f>F35+M36</f>
        <v>4.7346616840585192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341.4678590992919</v>
      </c>
      <c r="L43" t="s">
        <v>90</v>
      </c>
      <c r="M43">
        <f>F36+M37</f>
        <v>798.86014090070807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8.560995826698969</v>
      </c>
      <c r="L44" t="s">
        <v>91</v>
      </c>
      <c r="M44">
        <f>F37+M38</f>
        <v>10.461004173301029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67C8-A041-48F8-B3E1-C51DE9114F84}">
  <sheetPr codeName="List21"/>
  <dimension ref="A1:AF56"/>
  <sheetViews>
    <sheetView topLeftCell="R13" workbookViewId="0">
      <selection activeCell="J29" sqref="J29"/>
    </sheetView>
  </sheetViews>
  <sheetFormatPr defaultRowHeight="15" x14ac:dyDescent="0.25"/>
  <cols>
    <col min="2" max="2" width="13.7109375" bestFit="1" customWidth="1"/>
    <col min="3" max="3" width="11.85546875" bestFit="1" customWidth="1"/>
    <col min="4" max="4" width="11.7109375" bestFit="1" customWidth="1"/>
    <col min="6" max="6" width="10.28515625" bestFit="1" customWidth="1"/>
    <col min="16" max="16" width="12" bestFit="1" customWidth="1"/>
    <col min="21" max="21" width="12" bestFit="1" customWidth="1"/>
    <col min="22" max="22" width="17.7109375" bestFit="1" customWidth="1"/>
    <col min="23" max="23" width="16" bestFit="1" customWidth="1"/>
    <col min="24" max="24" width="16.140625" bestFit="1" customWidth="1"/>
    <col min="25" max="26" width="12" bestFit="1" customWidth="1"/>
    <col min="28" max="32" width="10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2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</row>
    <row r="3" spans="1:32" x14ac:dyDescent="0.25">
      <c r="A3" s="21">
        <v>2001</v>
      </c>
      <c r="B3" s="26">
        <v>5.44</v>
      </c>
      <c r="C3" s="26">
        <v>3.81</v>
      </c>
      <c r="D3" s="26">
        <v>3.2</v>
      </c>
      <c r="E3" s="20">
        <v>752</v>
      </c>
      <c r="F3" s="21">
        <v>7.4</v>
      </c>
      <c r="H3">
        <v>1</v>
      </c>
      <c r="I3">
        <f>H3*H3</f>
        <v>1</v>
      </c>
      <c r="J3">
        <f>H3*B3</f>
        <v>5.44</v>
      </c>
      <c r="K3">
        <f>H3*C3</f>
        <v>3.81</v>
      </c>
      <c r="L3">
        <f>H3*D3</f>
        <v>3.2</v>
      </c>
      <c r="M3">
        <f>H3*E3</f>
        <v>752</v>
      </c>
      <c r="N3">
        <f>H3*F3</f>
        <v>7.4</v>
      </c>
      <c r="P3">
        <f>$B$26+$D$26*H3</f>
        <v>4.508</v>
      </c>
      <c r="Q3">
        <f>$B$27+$D$27*H3</f>
        <v>2.8260000000000001</v>
      </c>
      <c r="R3">
        <f>$B$28+$D$28*H3</f>
        <v>3.2189999999999999</v>
      </c>
      <c r="S3">
        <f>$B$29+$D$29*H3</f>
        <v>795.60500000000002</v>
      </c>
      <c r="T3">
        <f>$B$30+$D$30*H3</f>
        <v>7.5579999999999998</v>
      </c>
      <c r="V3">
        <f t="shared" ref="V3:V21" si="0">B3-P3</f>
        <v>0.93200000000000038</v>
      </c>
      <c r="W3">
        <f t="shared" ref="W3:Z18" si="1">C3-Q3</f>
        <v>0.98399999999999999</v>
      </c>
      <c r="X3">
        <f t="shared" si="1"/>
        <v>-1.8999999999999684E-2</v>
      </c>
      <c r="Y3">
        <f t="shared" si="1"/>
        <v>-43.605000000000018</v>
      </c>
      <c r="Z3">
        <f t="shared" si="1"/>
        <v>-0.15799999999999947</v>
      </c>
      <c r="AB3">
        <f>B3-$B$24</f>
        <v>3.2631578947367679E-2</v>
      </c>
      <c r="AC3">
        <f>C3-$C$24</f>
        <v>-0.60315789473684278</v>
      </c>
      <c r="AD3">
        <f>D3-$D$24</f>
        <v>-5.6842105263157805E-2</v>
      </c>
      <c r="AE3">
        <f>E3-$E$24</f>
        <v>42.684210526315837</v>
      </c>
      <c r="AF3">
        <f>F3-$F$24</f>
        <v>-0.57368421052631557</v>
      </c>
    </row>
    <row r="4" spans="1:32" x14ac:dyDescent="0.25">
      <c r="A4" s="21">
        <v>2002</v>
      </c>
      <c r="B4" s="26">
        <v>5.18</v>
      </c>
      <c r="C4" s="26">
        <v>1.95</v>
      </c>
      <c r="D4" s="26">
        <v>2.95</v>
      </c>
      <c r="E4" s="22">
        <v>1059</v>
      </c>
      <c r="F4" s="21">
        <v>8.1999999999999993</v>
      </c>
      <c r="H4">
        <v>2</v>
      </c>
      <c r="I4">
        <f t="shared" ref="I4:I21" si="2">H4*H4</f>
        <v>4</v>
      </c>
      <c r="J4">
        <f t="shared" ref="J4:J21" si="3">H4*B4</f>
        <v>10.36</v>
      </c>
      <c r="K4">
        <f t="shared" ref="K4:K21" si="4">H4*C4</f>
        <v>3.9</v>
      </c>
      <c r="L4">
        <f t="shared" ref="L4:L21" si="5">H4*D4</f>
        <v>5.9</v>
      </c>
      <c r="M4">
        <f t="shared" ref="M4:M21" si="6">H4*E4</f>
        <v>2118</v>
      </c>
      <c r="N4">
        <f t="shared" ref="N4:N21" si="7">H4*F4</f>
        <v>16.399999999999999</v>
      </c>
      <c r="P4">
        <f t="shared" ref="P4:P21" si="8">$B$26+$D$26*H4</f>
        <v>4.6080000000000005</v>
      </c>
      <c r="Q4">
        <f t="shared" ref="Q4:Q21" si="9">$B$27+$D$27*H4</f>
        <v>3.0030000000000001</v>
      </c>
      <c r="R4">
        <f t="shared" ref="R4:R21" si="10">$B$28+$D$28*H4</f>
        <v>3.2229999999999999</v>
      </c>
      <c r="S4">
        <f t="shared" ref="S4:S21" si="11">$B$29+$D$29*H4</f>
        <v>786.01699999999994</v>
      </c>
      <c r="T4">
        <f t="shared" ref="T4:T21" si="12">$B$30+$D$30*H4</f>
        <v>7.6039999999999992</v>
      </c>
      <c r="V4">
        <f t="shared" si="0"/>
        <v>0.57199999999999918</v>
      </c>
      <c r="W4">
        <f t="shared" si="1"/>
        <v>-1.0530000000000002</v>
      </c>
      <c r="X4">
        <f t="shared" si="1"/>
        <v>-0.27299999999999969</v>
      </c>
      <c r="Y4">
        <f t="shared" si="1"/>
        <v>272.98300000000006</v>
      </c>
      <c r="Z4">
        <f t="shared" si="1"/>
        <v>0.59600000000000009</v>
      </c>
      <c r="AB4">
        <f t="shared" ref="AB4:AB21" si="13">B4-$B$24</f>
        <v>-0.227368421052633</v>
      </c>
      <c r="AC4">
        <f t="shared" ref="AC4:AC21" si="14">C4-$C$24</f>
        <v>-2.4631578947368427</v>
      </c>
      <c r="AD4">
        <f t="shared" ref="AD4:AD21" si="15">D4-$D$24</f>
        <v>-0.3068421052631578</v>
      </c>
      <c r="AE4">
        <f t="shared" ref="AE4:AE21" si="16">E4-$E$24</f>
        <v>349.68421052631584</v>
      </c>
      <c r="AF4">
        <f t="shared" ref="AF4:AF21" si="17">F4-$F$24</f>
        <v>0.22631578947368336</v>
      </c>
    </row>
    <row r="5" spans="1:32" x14ac:dyDescent="0.25">
      <c r="A5" s="21">
        <v>2003</v>
      </c>
      <c r="B5" s="26">
        <v>4.8099999999999996</v>
      </c>
      <c r="C5" s="26">
        <v>3.86</v>
      </c>
      <c r="D5" s="26">
        <v>4.1500000000000004</v>
      </c>
      <c r="E5" s="24">
        <v>517</v>
      </c>
      <c r="F5" s="24">
        <v>7.8</v>
      </c>
      <c r="H5">
        <v>3</v>
      </c>
      <c r="I5">
        <f t="shared" si="2"/>
        <v>9</v>
      </c>
      <c r="J5">
        <f t="shared" si="3"/>
        <v>14.43</v>
      </c>
      <c r="K5">
        <f t="shared" si="4"/>
        <v>11.58</v>
      </c>
      <c r="L5">
        <f t="shared" si="5"/>
        <v>12.450000000000001</v>
      </c>
      <c r="M5">
        <f t="shared" si="6"/>
        <v>1551</v>
      </c>
      <c r="N5">
        <f t="shared" si="7"/>
        <v>23.4</v>
      </c>
      <c r="P5">
        <f t="shared" si="8"/>
        <v>4.7080000000000002</v>
      </c>
      <c r="Q5">
        <f t="shared" si="9"/>
        <v>3.1799999999999997</v>
      </c>
      <c r="R5">
        <f t="shared" si="10"/>
        <v>3.2269999999999999</v>
      </c>
      <c r="S5">
        <f t="shared" si="11"/>
        <v>776.42899999999997</v>
      </c>
      <c r="T5">
        <f t="shared" si="12"/>
        <v>7.6499999999999995</v>
      </c>
      <c r="V5">
        <f t="shared" si="0"/>
        <v>0.10199999999999942</v>
      </c>
      <c r="W5">
        <f t="shared" si="1"/>
        <v>0.68000000000000016</v>
      </c>
      <c r="X5">
        <f t="shared" si="1"/>
        <v>0.92300000000000049</v>
      </c>
      <c r="Y5">
        <f t="shared" si="1"/>
        <v>-259.42899999999997</v>
      </c>
      <c r="Z5">
        <f t="shared" si="1"/>
        <v>0.15000000000000036</v>
      </c>
      <c r="AB5">
        <f t="shared" si="13"/>
        <v>-0.5973684210526331</v>
      </c>
      <c r="AC5">
        <f t="shared" si="14"/>
        <v>-0.55315789473684296</v>
      </c>
      <c r="AD5">
        <f t="shared" si="15"/>
        <v>0.89315789473684237</v>
      </c>
      <c r="AE5">
        <f t="shared" si="16"/>
        <v>-192.31578947368416</v>
      </c>
      <c r="AF5">
        <f t="shared" si="17"/>
        <v>-0.17368421052631611</v>
      </c>
    </row>
    <row r="6" spans="1:32" x14ac:dyDescent="0.25">
      <c r="A6" s="21">
        <v>2004</v>
      </c>
      <c r="B6" s="27">
        <v>6.2</v>
      </c>
      <c r="C6" s="27">
        <v>5.41</v>
      </c>
      <c r="D6" s="27">
        <v>3.6</v>
      </c>
      <c r="E6" s="24">
        <v>725</v>
      </c>
      <c r="F6" s="24">
        <v>7.2</v>
      </c>
      <c r="H6">
        <v>4</v>
      </c>
      <c r="I6">
        <f t="shared" si="2"/>
        <v>16</v>
      </c>
      <c r="J6">
        <f t="shared" si="3"/>
        <v>24.8</v>
      </c>
      <c r="K6">
        <f t="shared" si="4"/>
        <v>21.64</v>
      </c>
      <c r="L6">
        <f t="shared" si="5"/>
        <v>14.4</v>
      </c>
      <c r="M6">
        <f t="shared" si="6"/>
        <v>2900</v>
      </c>
      <c r="N6">
        <f t="shared" si="7"/>
        <v>28.8</v>
      </c>
      <c r="P6">
        <f t="shared" si="8"/>
        <v>4.8080000000000007</v>
      </c>
      <c r="Q6">
        <f t="shared" si="9"/>
        <v>3.3570000000000002</v>
      </c>
      <c r="R6">
        <f t="shared" si="10"/>
        <v>3.2309999999999999</v>
      </c>
      <c r="S6">
        <f t="shared" si="11"/>
        <v>766.84100000000001</v>
      </c>
      <c r="T6">
        <f t="shared" si="12"/>
        <v>7.6959999999999997</v>
      </c>
      <c r="V6">
        <f t="shared" si="0"/>
        <v>1.3919999999999995</v>
      </c>
      <c r="W6">
        <f t="shared" si="1"/>
        <v>2.0529999999999999</v>
      </c>
      <c r="X6">
        <f t="shared" si="1"/>
        <v>0.36900000000000022</v>
      </c>
      <c r="Y6">
        <f t="shared" si="1"/>
        <v>-41.841000000000008</v>
      </c>
      <c r="Z6">
        <f t="shared" si="1"/>
        <v>-0.49599999999999955</v>
      </c>
      <c r="AB6">
        <f t="shared" si="13"/>
        <v>0.79263157894736747</v>
      </c>
      <c r="AC6">
        <f t="shared" si="14"/>
        <v>0.99684210526315731</v>
      </c>
      <c r="AD6">
        <f t="shared" si="15"/>
        <v>0.34315789473684211</v>
      </c>
      <c r="AE6">
        <f t="shared" si="16"/>
        <v>15.684210526315837</v>
      </c>
      <c r="AF6">
        <f t="shared" si="17"/>
        <v>-0.77368421052631575</v>
      </c>
    </row>
    <row r="7" spans="1:32" x14ac:dyDescent="0.25">
      <c r="A7" s="21">
        <v>2005</v>
      </c>
      <c r="B7" s="27">
        <v>4.28</v>
      </c>
      <c r="C7" s="27">
        <v>1.94</v>
      </c>
      <c r="D7" s="27">
        <v>3.28</v>
      </c>
      <c r="E7" s="24">
        <v>770</v>
      </c>
      <c r="F7" s="24">
        <v>7.2</v>
      </c>
      <c r="H7">
        <v>5</v>
      </c>
      <c r="I7">
        <f t="shared" si="2"/>
        <v>25</v>
      </c>
      <c r="J7">
        <f t="shared" si="3"/>
        <v>21.400000000000002</v>
      </c>
      <c r="K7">
        <f t="shared" si="4"/>
        <v>9.6999999999999993</v>
      </c>
      <c r="L7">
        <f t="shared" si="5"/>
        <v>16.399999999999999</v>
      </c>
      <c r="M7">
        <f t="shared" si="6"/>
        <v>3850</v>
      </c>
      <c r="N7">
        <f t="shared" si="7"/>
        <v>36</v>
      </c>
      <c r="P7">
        <f t="shared" si="8"/>
        <v>4.9080000000000004</v>
      </c>
      <c r="Q7">
        <f t="shared" si="9"/>
        <v>3.5339999999999998</v>
      </c>
      <c r="R7">
        <f t="shared" si="10"/>
        <v>3.2349999999999999</v>
      </c>
      <c r="S7">
        <f t="shared" si="11"/>
        <v>757.25299999999993</v>
      </c>
      <c r="T7">
        <f t="shared" si="12"/>
        <v>7.7419999999999991</v>
      </c>
      <c r="V7">
        <f t="shared" si="0"/>
        <v>-0.62800000000000011</v>
      </c>
      <c r="W7">
        <f t="shared" si="1"/>
        <v>-1.5939999999999999</v>
      </c>
      <c r="X7">
        <f t="shared" si="1"/>
        <v>4.4999999999999929E-2</v>
      </c>
      <c r="Y7">
        <f t="shared" si="1"/>
        <v>12.747000000000071</v>
      </c>
      <c r="Z7">
        <f t="shared" si="1"/>
        <v>-0.54199999999999893</v>
      </c>
      <c r="AB7">
        <f t="shared" si="13"/>
        <v>-1.1273684210526325</v>
      </c>
      <c r="AC7">
        <f t="shared" si="14"/>
        <v>-2.4731578947368429</v>
      </c>
      <c r="AD7">
        <f t="shared" si="15"/>
        <v>2.3157894736841822E-2</v>
      </c>
      <c r="AE7">
        <f t="shared" si="16"/>
        <v>60.684210526315837</v>
      </c>
      <c r="AF7">
        <f t="shared" si="17"/>
        <v>-0.77368421052631575</v>
      </c>
    </row>
    <row r="8" spans="1:32" x14ac:dyDescent="0.25">
      <c r="A8" s="21">
        <v>2006</v>
      </c>
      <c r="B8" s="27">
        <v>3.59</v>
      </c>
      <c r="C8" s="27">
        <v>3.51</v>
      </c>
      <c r="D8" s="27">
        <v>2.71</v>
      </c>
      <c r="E8" s="24">
        <v>764</v>
      </c>
      <c r="F8" s="24">
        <v>7.7</v>
      </c>
      <c r="H8">
        <v>6</v>
      </c>
      <c r="I8">
        <f t="shared" si="2"/>
        <v>36</v>
      </c>
      <c r="J8">
        <f t="shared" si="3"/>
        <v>21.54</v>
      </c>
      <c r="K8">
        <f t="shared" si="4"/>
        <v>21.06</v>
      </c>
      <c r="L8">
        <f t="shared" si="5"/>
        <v>16.259999999999998</v>
      </c>
      <c r="M8">
        <f t="shared" si="6"/>
        <v>4584</v>
      </c>
      <c r="N8">
        <f t="shared" si="7"/>
        <v>46.2</v>
      </c>
      <c r="P8">
        <f t="shared" si="8"/>
        <v>5.0080000000000009</v>
      </c>
      <c r="Q8">
        <f t="shared" si="9"/>
        <v>3.7109999999999999</v>
      </c>
      <c r="R8">
        <f t="shared" si="10"/>
        <v>3.2389999999999999</v>
      </c>
      <c r="S8">
        <f t="shared" si="11"/>
        <v>747.66499999999996</v>
      </c>
      <c r="T8">
        <f t="shared" si="12"/>
        <v>7.7879999999999994</v>
      </c>
      <c r="V8">
        <f t="shared" si="0"/>
        <v>-1.418000000000001</v>
      </c>
      <c r="W8">
        <f t="shared" si="1"/>
        <v>-0.20100000000000007</v>
      </c>
      <c r="X8">
        <f t="shared" si="1"/>
        <v>-0.52899999999999991</v>
      </c>
      <c r="Y8">
        <f t="shared" si="1"/>
        <v>16.335000000000036</v>
      </c>
      <c r="Z8">
        <f t="shared" si="1"/>
        <v>-8.799999999999919E-2</v>
      </c>
      <c r="AB8">
        <f t="shared" si="13"/>
        <v>-1.8173684210526329</v>
      </c>
      <c r="AC8">
        <f t="shared" si="14"/>
        <v>-0.90315789473684305</v>
      </c>
      <c r="AD8">
        <f t="shared" si="15"/>
        <v>-0.54684210526315802</v>
      </c>
      <c r="AE8">
        <f t="shared" si="16"/>
        <v>54.684210526315837</v>
      </c>
      <c r="AF8">
        <f t="shared" si="17"/>
        <v>-0.27368421052631575</v>
      </c>
    </row>
    <row r="9" spans="1:32" x14ac:dyDescent="0.25">
      <c r="A9" s="21">
        <v>2007</v>
      </c>
      <c r="B9" s="27">
        <v>4.9000000000000004</v>
      </c>
      <c r="C9" s="27">
        <v>4.67</v>
      </c>
      <c r="D9" s="27">
        <v>3.25</v>
      </c>
      <c r="E9" s="24">
        <v>741</v>
      </c>
      <c r="F9" s="24">
        <v>8.6</v>
      </c>
      <c r="H9">
        <v>7</v>
      </c>
      <c r="I9">
        <f t="shared" si="2"/>
        <v>49</v>
      </c>
      <c r="J9">
        <f t="shared" si="3"/>
        <v>34.300000000000004</v>
      </c>
      <c r="K9">
        <f t="shared" si="4"/>
        <v>32.69</v>
      </c>
      <c r="L9">
        <f t="shared" si="5"/>
        <v>22.75</v>
      </c>
      <c r="M9">
        <f t="shared" si="6"/>
        <v>5187</v>
      </c>
      <c r="N9">
        <f t="shared" si="7"/>
        <v>60.199999999999996</v>
      </c>
      <c r="P9">
        <f t="shared" si="8"/>
        <v>5.1080000000000005</v>
      </c>
      <c r="Q9">
        <f t="shared" si="9"/>
        <v>3.8879999999999999</v>
      </c>
      <c r="R9">
        <f t="shared" si="10"/>
        <v>3.2429999999999999</v>
      </c>
      <c r="S9">
        <f t="shared" si="11"/>
        <v>738.077</v>
      </c>
      <c r="T9">
        <f t="shared" si="12"/>
        <v>7.8339999999999996</v>
      </c>
      <c r="V9">
        <f t="shared" si="0"/>
        <v>-0.20800000000000018</v>
      </c>
      <c r="W9">
        <f t="shared" si="1"/>
        <v>0.78200000000000003</v>
      </c>
      <c r="X9">
        <f t="shared" si="1"/>
        <v>7.0000000000001172E-3</v>
      </c>
      <c r="Y9">
        <f t="shared" si="1"/>
        <v>2.9230000000000018</v>
      </c>
      <c r="Z9">
        <f t="shared" si="1"/>
        <v>0.76600000000000001</v>
      </c>
      <c r="AB9">
        <f t="shared" si="13"/>
        <v>-0.50736842105263236</v>
      </c>
      <c r="AC9">
        <f t="shared" si="14"/>
        <v>0.25684210526315709</v>
      </c>
      <c r="AD9">
        <f t="shared" si="15"/>
        <v>-6.8421052631579826E-3</v>
      </c>
      <c r="AE9">
        <f t="shared" si="16"/>
        <v>31.684210526315837</v>
      </c>
      <c r="AF9">
        <f t="shared" si="17"/>
        <v>0.62631578947368372</v>
      </c>
    </row>
    <row r="10" spans="1:32" x14ac:dyDescent="0.25">
      <c r="A10" s="21">
        <v>2008</v>
      </c>
      <c r="B10" s="27">
        <v>5.57</v>
      </c>
      <c r="C10" s="27">
        <v>5.07</v>
      </c>
      <c r="D10" s="27">
        <v>2.61</v>
      </c>
      <c r="E10" s="24">
        <v>596</v>
      </c>
      <c r="F10" s="24">
        <v>8.3000000000000007</v>
      </c>
      <c r="H10">
        <v>8</v>
      </c>
      <c r="I10">
        <f t="shared" si="2"/>
        <v>64</v>
      </c>
      <c r="J10">
        <f t="shared" si="3"/>
        <v>44.56</v>
      </c>
      <c r="K10">
        <f t="shared" si="4"/>
        <v>40.56</v>
      </c>
      <c r="L10">
        <f t="shared" si="5"/>
        <v>20.88</v>
      </c>
      <c r="M10">
        <f t="shared" si="6"/>
        <v>4768</v>
      </c>
      <c r="N10">
        <f t="shared" si="7"/>
        <v>66.400000000000006</v>
      </c>
      <c r="P10">
        <f t="shared" si="8"/>
        <v>5.2080000000000002</v>
      </c>
      <c r="Q10">
        <f t="shared" si="9"/>
        <v>4.0649999999999995</v>
      </c>
      <c r="R10">
        <f t="shared" si="10"/>
        <v>3.2469999999999999</v>
      </c>
      <c r="S10">
        <f t="shared" si="11"/>
        <v>728.48900000000003</v>
      </c>
      <c r="T10">
        <f t="shared" si="12"/>
        <v>7.88</v>
      </c>
      <c r="V10">
        <f t="shared" si="0"/>
        <v>0.3620000000000001</v>
      </c>
      <c r="W10">
        <f t="shared" si="1"/>
        <v>1.0050000000000008</v>
      </c>
      <c r="X10">
        <f t="shared" si="1"/>
        <v>-0.63700000000000001</v>
      </c>
      <c r="Y10">
        <f t="shared" si="1"/>
        <v>-132.48900000000003</v>
      </c>
      <c r="Z10">
        <f t="shared" si="1"/>
        <v>0.42000000000000082</v>
      </c>
      <c r="AB10">
        <f t="shared" si="13"/>
        <v>0.16263157894736757</v>
      </c>
      <c r="AC10">
        <f t="shared" si="14"/>
        <v>0.65684210526315745</v>
      </c>
      <c r="AD10">
        <f t="shared" si="15"/>
        <v>-0.64684210526315811</v>
      </c>
      <c r="AE10">
        <f t="shared" si="16"/>
        <v>-113.31578947368416</v>
      </c>
      <c r="AF10">
        <f t="shared" si="17"/>
        <v>0.32631578947368478</v>
      </c>
    </row>
    <row r="11" spans="1:32" x14ac:dyDescent="0.25">
      <c r="A11" s="21">
        <v>2009</v>
      </c>
      <c r="B11" s="27">
        <v>4.74</v>
      </c>
      <c r="C11" s="27">
        <v>3.48</v>
      </c>
      <c r="D11" s="27">
        <v>3.62</v>
      </c>
      <c r="E11" s="24">
        <v>828</v>
      </c>
      <c r="F11" s="24">
        <v>8</v>
      </c>
      <c r="H11">
        <v>9</v>
      </c>
      <c r="I11">
        <f t="shared" si="2"/>
        <v>81</v>
      </c>
      <c r="J11">
        <f t="shared" si="3"/>
        <v>42.660000000000004</v>
      </c>
      <c r="K11">
        <f t="shared" si="4"/>
        <v>31.32</v>
      </c>
      <c r="L11">
        <f t="shared" si="5"/>
        <v>32.58</v>
      </c>
      <c r="M11">
        <f t="shared" si="6"/>
        <v>7452</v>
      </c>
      <c r="N11">
        <f t="shared" si="7"/>
        <v>72</v>
      </c>
      <c r="P11">
        <f t="shared" si="8"/>
        <v>5.3080000000000007</v>
      </c>
      <c r="Q11">
        <f t="shared" si="9"/>
        <v>4.242</v>
      </c>
      <c r="R11">
        <f t="shared" si="10"/>
        <v>3.2509999999999999</v>
      </c>
      <c r="S11">
        <f t="shared" si="11"/>
        <v>718.90099999999995</v>
      </c>
      <c r="T11">
        <f t="shared" si="12"/>
        <v>7.9259999999999993</v>
      </c>
      <c r="V11">
        <f t="shared" si="0"/>
        <v>-0.5680000000000005</v>
      </c>
      <c r="W11">
        <f t="shared" si="1"/>
        <v>-0.76200000000000001</v>
      </c>
      <c r="X11">
        <f t="shared" si="1"/>
        <v>0.36900000000000022</v>
      </c>
      <c r="Y11">
        <f t="shared" si="1"/>
        <v>109.09900000000005</v>
      </c>
      <c r="Z11">
        <f t="shared" si="1"/>
        <v>7.4000000000000732E-2</v>
      </c>
      <c r="AB11">
        <f t="shared" si="13"/>
        <v>-0.6673684210526325</v>
      </c>
      <c r="AC11">
        <f t="shared" si="14"/>
        <v>-0.93315789473684285</v>
      </c>
      <c r="AD11">
        <f t="shared" si="15"/>
        <v>0.36315789473684212</v>
      </c>
      <c r="AE11">
        <f t="shared" si="16"/>
        <v>118.68421052631584</v>
      </c>
      <c r="AF11">
        <f t="shared" si="17"/>
        <v>2.631578947368407E-2</v>
      </c>
    </row>
    <row r="12" spans="1:32" x14ac:dyDescent="0.25">
      <c r="A12" s="21">
        <v>2010</v>
      </c>
      <c r="B12" s="27">
        <v>4.3600000000000003</v>
      </c>
      <c r="C12" s="27">
        <v>2.02</v>
      </c>
      <c r="D12" s="27">
        <v>2.98</v>
      </c>
      <c r="E12" s="24">
        <v>792</v>
      </c>
      <c r="F12" s="24">
        <v>6.8</v>
      </c>
      <c r="H12">
        <v>10</v>
      </c>
      <c r="I12">
        <f t="shared" si="2"/>
        <v>100</v>
      </c>
      <c r="J12">
        <f t="shared" si="3"/>
        <v>43.6</v>
      </c>
      <c r="K12">
        <f t="shared" si="4"/>
        <v>20.2</v>
      </c>
      <c r="L12">
        <f t="shared" si="5"/>
        <v>29.8</v>
      </c>
      <c r="M12">
        <f t="shared" si="6"/>
        <v>7920</v>
      </c>
      <c r="N12">
        <f t="shared" si="7"/>
        <v>68</v>
      </c>
      <c r="P12">
        <f t="shared" si="8"/>
        <v>5.4080000000000004</v>
      </c>
      <c r="Q12">
        <f t="shared" si="9"/>
        <v>4.4190000000000005</v>
      </c>
      <c r="R12">
        <f t="shared" si="10"/>
        <v>3.2549999999999999</v>
      </c>
      <c r="S12">
        <f t="shared" si="11"/>
        <v>709.31299999999999</v>
      </c>
      <c r="T12">
        <f t="shared" si="12"/>
        <v>7.9719999999999995</v>
      </c>
      <c r="V12">
        <f t="shared" si="0"/>
        <v>-1.048</v>
      </c>
      <c r="W12">
        <f t="shared" si="1"/>
        <v>-2.3990000000000005</v>
      </c>
      <c r="X12">
        <f t="shared" si="1"/>
        <v>-0.27499999999999991</v>
      </c>
      <c r="Y12">
        <f t="shared" si="1"/>
        <v>82.687000000000012</v>
      </c>
      <c r="Z12">
        <f t="shared" si="1"/>
        <v>-1.1719999999999997</v>
      </c>
      <c r="AB12">
        <f t="shared" si="13"/>
        <v>-1.0473684210526324</v>
      </c>
      <c r="AC12">
        <f t="shared" si="14"/>
        <v>-2.3931578947368428</v>
      </c>
      <c r="AD12">
        <f t="shared" si="15"/>
        <v>-0.276842105263158</v>
      </c>
      <c r="AE12">
        <f t="shared" si="16"/>
        <v>82.684210526315837</v>
      </c>
      <c r="AF12">
        <f t="shared" si="17"/>
        <v>-1.1736842105263161</v>
      </c>
    </row>
    <row r="13" spans="1:32" x14ac:dyDescent="0.25">
      <c r="A13" s="21">
        <v>2011</v>
      </c>
      <c r="B13" s="27">
        <v>5.77</v>
      </c>
      <c r="C13" s="27">
        <v>4.2</v>
      </c>
      <c r="D13" s="27">
        <v>3.75</v>
      </c>
      <c r="E13" s="24">
        <v>641</v>
      </c>
      <c r="F13" s="24">
        <v>8.1</v>
      </c>
      <c r="H13">
        <v>11</v>
      </c>
      <c r="I13">
        <f t="shared" si="2"/>
        <v>121</v>
      </c>
      <c r="J13">
        <f t="shared" si="3"/>
        <v>63.47</v>
      </c>
      <c r="K13">
        <f t="shared" si="4"/>
        <v>46.2</v>
      </c>
      <c r="L13">
        <f t="shared" si="5"/>
        <v>41.25</v>
      </c>
      <c r="M13">
        <f t="shared" si="6"/>
        <v>7051</v>
      </c>
      <c r="N13">
        <f t="shared" si="7"/>
        <v>89.1</v>
      </c>
      <c r="P13">
        <f t="shared" si="8"/>
        <v>5.5080000000000009</v>
      </c>
      <c r="Q13">
        <f t="shared" si="9"/>
        <v>4.5960000000000001</v>
      </c>
      <c r="R13">
        <f t="shared" si="10"/>
        <v>3.2589999999999999</v>
      </c>
      <c r="S13">
        <f t="shared" si="11"/>
        <v>699.72500000000002</v>
      </c>
      <c r="T13">
        <f t="shared" si="12"/>
        <v>8.0179999999999989</v>
      </c>
      <c r="V13">
        <f t="shared" si="0"/>
        <v>0.26199999999999868</v>
      </c>
      <c r="W13">
        <f t="shared" si="1"/>
        <v>-0.39599999999999991</v>
      </c>
      <c r="X13">
        <f t="shared" si="1"/>
        <v>0.4910000000000001</v>
      </c>
      <c r="Y13">
        <f t="shared" si="1"/>
        <v>-58.725000000000023</v>
      </c>
      <c r="Z13">
        <f t="shared" si="1"/>
        <v>8.2000000000000739E-2</v>
      </c>
      <c r="AB13">
        <f t="shared" si="13"/>
        <v>0.36263157894736686</v>
      </c>
      <c r="AC13">
        <f t="shared" si="14"/>
        <v>-0.21315789473684266</v>
      </c>
      <c r="AD13">
        <f t="shared" si="15"/>
        <v>0.49315789473684202</v>
      </c>
      <c r="AE13">
        <f t="shared" si="16"/>
        <v>-68.315789473684163</v>
      </c>
      <c r="AF13">
        <f t="shared" si="17"/>
        <v>0.12631578947368372</v>
      </c>
    </row>
    <row r="14" spans="1:32" x14ac:dyDescent="0.25">
      <c r="A14" s="21">
        <v>2012</v>
      </c>
      <c r="B14" s="27">
        <v>4.33</v>
      </c>
      <c r="C14" s="27">
        <v>5.0999999999999996</v>
      </c>
      <c r="D14" s="27">
        <v>3.27</v>
      </c>
      <c r="E14" s="24">
        <v>765</v>
      </c>
      <c r="F14" s="24">
        <v>7.8</v>
      </c>
      <c r="H14">
        <v>12</v>
      </c>
      <c r="I14">
        <f t="shared" si="2"/>
        <v>144</v>
      </c>
      <c r="J14">
        <f t="shared" si="3"/>
        <v>51.96</v>
      </c>
      <c r="K14">
        <f t="shared" si="4"/>
        <v>61.199999999999996</v>
      </c>
      <c r="L14">
        <f t="shared" si="5"/>
        <v>39.24</v>
      </c>
      <c r="M14">
        <f t="shared" si="6"/>
        <v>9180</v>
      </c>
      <c r="N14">
        <f t="shared" si="7"/>
        <v>93.6</v>
      </c>
      <c r="P14">
        <f t="shared" si="8"/>
        <v>5.6080000000000005</v>
      </c>
      <c r="Q14">
        <f t="shared" si="9"/>
        <v>4.7729999999999997</v>
      </c>
      <c r="R14">
        <f t="shared" si="10"/>
        <v>3.2629999999999999</v>
      </c>
      <c r="S14">
        <f t="shared" si="11"/>
        <v>690.13699999999994</v>
      </c>
      <c r="T14">
        <f t="shared" si="12"/>
        <v>8.0640000000000001</v>
      </c>
      <c r="V14">
        <f t="shared" si="0"/>
        <v>-1.2780000000000005</v>
      </c>
      <c r="W14">
        <f t="shared" si="1"/>
        <v>0.32699999999999996</v>
      </c>
      <c r="X14">
        <f t="shared" si="1"/>
        <v>7.0000000000001172E-3</v>
      </c>
      <c r="Y14">
        <f t="shared" si="1"/>
        <v>74.863000000000056</v>
      </c>
      <c r="Z14">
        <f t="shared" si="1"/>
        <v>-0.26400000000000023</v>
      </c>
      <c r="AB14">
        <f t="shared" si="13"/>
        <v>-1.0773684210526326</v>
      </c>
      <c r="AC14">
        <f t="shared" si="14"/>
        <v>0.68684210526315681</v>
      </c>
      <c r="AD14">
        <f t="shared" si="15"/>
        <v>1.3157894736842035E-2</v>
      </c>
      <c r="AE14">
        <f t="shared" si="16"/>
        <v>55.684210526315837</v>
      </c>
      <c r="AF14">
        <f t="shared" si="17"/>
        <v>-0.17368421052631611</v>
      </c>
    </row>
    <row r="15" spans="1:32" x14ac:dyDescent="0.25">
      <c r="A15" s="21">
        <v>2013</v>
      </c>
      <c r="B15" s="27">
        <v>3.5</v>
      </c>
      <c r="C15" s="27">
        <v>3.47</v>
      </c>
      <c r="D15" s="27">
        <v>1.1399999999999999</v>
      </c>
      <c r="E15" s="24">
        <v>760</v>
      </c>
      <c r="F15" s="24">
        <v>7.5</v>
      </c>
      <c r="H15">
        <v>13</v>
      </c>
      <c r="I15">
        <f t="shared" si="2"/>
        <v>169</v>
      </c>
      <c r="J15">
        <f t="shared" si="3"/>
        <v>45.5</v>
      </c>
      <c r="K15">
        <f t="shared" si="4"/>
        <v>45.11</v>
      </c>
      <c r="L15">
        <f t="shared" si="5"/>
        <v>14.819999999999999</v>
      </c>
      <c r="M15">
        <f t="shared" si="6"/>
        <v>9880</v>
      </c>
      <c r="N15">
        <f t="shared" si="7"/>
        <v>97.5</v>
      </c>
      <c r="P15">
        <f t="shared" si="8"/>
        <v>5.7080000000000002</v>
      </c>
      <c r="Q15">
        <f t="shared" si="9"/>
        <v>4.9499999999999993</v>
      </c>
      <c r="R15">
        <f t="shared" si="10"/>
        <v>3.2669999999999999</v>
      </c>
      <c r="S15">
        <f t="shared" si="11"/>
        <v>680.54899999999998</v>
      </c>
      <c r="T15">
        <f t="shared" si="12"/>
        <v>8.11</v>
      </c>
      <c r="V15">
        <f t="shared" si="0"/>
        <v>-2.2080000000000002</v>
      </c>
      <c r="W15">
        <f t="shared" si="1"/>
        <v>-1.4799999999999991</v>
      </c>
      <c r="X15">
        <f t="shared" si="1"/>
        <v>-2.1269999999999998</v>
      </c>
      <c r="Y15">
        <f t="shared" si="1"/>
        <v>79.451000000000022</v>
      </c>
      <c r="Z15">
        <f t="shared" si="1"/>
        <v>-0.60999999999999943</v>
      </c>
      <c r="AB15">
        <f t="shared" si="13"/>
        <v>-1.9073684210526327</v>
      </c>
      <c r="AC15">
        <f t="shared" si="14"/>
        <v>-0.94315789473684264</v>
      </c>
      <c r="AD15">
        <f t="shared" si="15"/>
        <v>-2.1168421052631583</v>
      </c>
      <c r="AE15">
        <f t="shared" si="16"/>
        <v>50.684210526315837</v>
      </c>
      <c r="AF15">
        <f t="shared" si="17"/>
        <v>-0.47368421052631593</v>
      </c>
    </row>
    <row r="16" spans="1:32" x14ac:dyDescent="0.25">
      <c r="A16" s="21">
        <v>2014</v>
      </c>
      <c r="B16" s="27">
        <v>6.95</v>
      </c>
      <c r="C16" s="27">
        <v>4.93</v>
      </c>
      <c r="D16" s="27">
        <v>3.77</v>
      </c>
      <c r="E16" s="24">
        <v>676</v>
      </c>
      <c r="F16" s="24">
        <v>8.9</v>
      </c>
      <c r="H16">
        <v>14</v>
      </c>
      <c r="I16">
        <f t="shared" si="2"/>
        <v>196</v>
      </c>
      <c r="J16">
        <f t="shared" si="3"/>
        <v>97.3</v>
      </c>
      <c r="K16">
        <f t="shared" si="4"/>
        <v>69.02</v>
      </c>
      <c r="L16">
        <f t="shared" si="5"/>
        <v>52.78</v>
      </c>
      <c r="M16">
        <f t="shared" si="6"/>
        <v>9464</v>
      </c>
      <c r="N16">
        <f t="shared" si="7"/>
        <v>124.60000000000001</v>
      </c>
      <c r="P16">
        <f t="shared" si="8"/>
        <v>5.8080000000000007</v>
      </c>
      <c r="Q16">
        <f t="shared" si="9"/>
        <v>5.1269999999999998</v>
      </c>
      <c r="R16">
        <f t="shared" si="10"/>
        <v>3.2709999999999999</v>
      </c>
      <c r="S16">
        <f t="shared" si="11"/>
        <v>670.96100000000001</v>
      </c>
      <c r="T16">
        <f t="shared" si="12"/>
        <v>8.1559999999999988</v>
      </c>
      <c r="V16">
        <f t="shared" si="0"/>
        <v>1.1419999999999995</v>
      </c>
      <c r="W16">
        <f t="shared" si="1"/>
        <v>-0.19700000000000006</v>
      </c>
      <c r="X16">
        <f t="shared" si="1"/>
        <v>0.49900000000000011</v>
      </c>
      <c r="Y16">
        <f t="shared" si="1"/>
        <v>5.0389999999999873</v>
      </c>
      <c r="Z16">
        <f t="shared" si="1"/>
        <v>0.74400000000000155</v>
      </c>
      <c r="AB16">
        <f t="shared" si="13"/>
        <v>1.5426315789473675</v>
      </c>
      <c r="AC16">
        <f t="shared" si="14"/>
        <v>0.51684210526315688</v>
      </c>
      <c r="AD16">
        <f t="shared" si="15"/>
        <v>0.51315789473684204</v>
      </c>
      <c r="AE16">
        <f t="shared" si="16"/>
        <v>-33.315789473684163</v>
      </c>
      <c r="AF16">
        <f t="shared" si="17"/>
        <v>0.92631578947368443</v>
      </c>
    </row>
    <row r="17" spans="1:32" x14ac:dyDescent="0.25">
      <c r="A17" s="21">
        <v>2015</v>
      </c>
      <c r="B17" s="28">
        <v>6.59</v>
      </c>
      <c r="C17" s="28">
        <v>6</v>
      </c>
      <c r="D17" s="28">
        <v>3.76</v>
      </c>
      <c r="E17" s="24">
        <v>531</v>
      </c>
      <c r="F17" s="24">
        <v>9</v>
      </c>
      <c r="H17">
        <v>15</v>
      </c>
      <c r="I17">
        <f t="shared" si="2"/>
        <v>225</v>
      </c>
      <c r="J17">
        <f t="shared" si="3"/>
        <v>98.85</v>
      </c>
      <c r="K17">
        <f t="shared" si="4"/>
        <v>90</v>
      </c>
      <c r="L17">
        <f t="shared" si="5"/>
        <v>56.4</v>
      </c>
      <c r="M17">
        <f t="shared" si="6"/>
        <v>7965</v>
      </c>
      <c r="N17">
        <f t="shared" si="7"/>
        <v>135</v>
      </c>
      <c r="P17">
        <f t="shared" si="8"/>
        <v>5.9080000000000004</v>
      </c>
      <c r="Q17">
        <f t="shared" si="9"/>
        <v>5.3040000000000003</v>
      </c>
      <c r="R17">
        <f t="shared" si="10"/>
        <v>3.2749999999999999</v>
      </c>
      <c r="S17">
        <f t="shared" si="11"/>
        <v>661.37300000000005</v>
      </c>
      <c r="T17">
        <f t="shared" si="12"/>
        <v>8.202</v>
      </c>
      <c r="V17">
        <f t="shared" si="0"/>
        <v>0.6819999999999995</v>
      </c>
      <c r="W17">
        <f t="shared" si="1"/>
        <v>0.69599999999999973</v>
      </c>
      <c r="X17">
        <f t="shared" si="1"/>
        <v>0.48499999999999988</v>
      </c>
      <c r="Y17">
        <f t="shared" si="1"/>
        <v>-130.37300000000005</v>
      </c>
      <c r="Z17">
        <f t="shared" si="1"/>
        <v>0.79800000000000004</v>
      </c>
      <c r="AB17">
        <f t="shared" si="13"/>
        <v>1.1826315789473671</v>
      </c>
      <c r="AC17">
        <f t="shared" si="14"/>
        <v>1.5868421052631572</v>
      </c>
      <c r="AD17">
        <f t="shared" si="15"/>
        <v>0.5031578947368418</v>
      </c>
      <c r="AE17">
        <f t="shared" si="16"/>
        <v>-178.31578947368416</v>
      </c>
      <c r="AF17">
        <f t="shared" si="17"/>
        <v>1.0263157894736841</v>
      </c>
    </row>
    <row r="18" spans="1:32" x14ac:dyDescent="0.25">
      <c r="A18" s="21">
        <v>2016</v>
      </c>
      <c r="B18" s="28">
        <v>6.73</v>
      </c>
      <c r="C18" s="28">
        <v>4.8</v>
      </c>
      <c r="D18" s="28">
        <v>3.57</v>
      </c>
      <c r="E18" s="24">
        <v>681</v>
      </c>
      <c r="F18" s="24">
        <v>8.1999999999999993</v>
      </c>
      <c r="H18">
        <v>16</v>
      </c>
      <c r="I18">
        <f t="shared" si="2"/>
        <v>256</v>
      </c>
      <c r="J18">
        <f t="shared" si="3"/>
        <v>107.68</v>
      </c>
      <c r="K18">
        <f t="shared" si="4"/>
        <v>76.8</v>
      </c>
      <c r="L18">
        <f t="shared" si="5"/>
        <v>57.12</v>
      </c>
      <c r="M18">
        <f t="shared" si="6"/>
        <v>10896</v>
      </c>
      <c r="N18">
        <f t="shared" si="7"/>
        <v>131.19999999999999</v>
      </c>
      <c r="P18">
        <f t="shared" si="8"/>
        <v>6.0080000000000009</v>
      </c>
      <c r="Q18">
        <f t="shared" si="9"/>
        <v>5.4809999999999999</v>
      </c>
      <c r="R18">
        <f t="shared" si="10"/>
        <v>3.2789999999999999</v>
      </c>
      <c r="S18">
        <f t="shared" si="11"/>
        <v>651.78499999999997</v>
      </c>
      <c r="T18">
        <f t="shared" si="12"/>
        <v>8.2479999999999993</v>
      </c>
      <c r="V18">
        <f t="shared" si="0"/>
        <v>0.72199999999999953</v>
      </c>
      <c r="W18">
        <f t="shared" si="1"/>
        <v>-0.68100000000000005</v>
      </c>
      <c r="X18">
        <f t="shared" si="1"/>
        <v>0.29099999999999993</v>
      </c>
      <c r="Y18">
        <f t="shared" si="1"/>
        <v>29.215000000000032</v>
      </c>
      <c r="Z18">
        <f t="shared" si="1"/>
        <v>-4.8000000000000043E-2</v>
      </c>
      <c r="AB18">
        <f t="shared" si="13"/>
        <v>1.3226315789473677</v>
      </c>
      <c r="AC18">
        <f t="shared" si="14"/>
        <v>0.38684210526315699</v>
      </c>
      <c r="AD18">
        <f t="shared" si="15"/>
        <v>0.31315789473684186</v>
      </c>
      <c r="AE18">
        <f t="shared" si="16"/>
        <v>-28.315789473684163</v>
      </c>
      <c r="AF18">
        <f t="shared" si="17"/>
        <v>0.22631578947368336</v>
      </c>
    </row>
    <row r="19" spans="1:32" x14ac:dyDescent="0.25">
      <c r="A19" s="21">
        <v>2017</v>
      </c>
      <c r="B19" s="28">
        <v>6.51</v>
      </c>
      <c r="C19" s="28">
        <v>6.04</v>
      </c>
      <c r="D19" s="28">
        <v>3</v>
      </c>
      <c r="E19" s="24">
        <v>649</v>
      </c>
      <c r="F19" s="24">
        <v>8.3000000000000007</v>
      </c>
      <c r="H19">
        <v>17</v>
      </c>
      <c r="I19">
        <f t="shared" si="2"/>
        <v>289</v>
      </c>
      <c r="J19">
        <f t="shared" si="3"/>
        <v>110.67</v>
      </c>
      <c r="K19">
        <f t="shared" si="4"/>
        <v>102.68</v>
      </c>
      <c r="L19">
        <f t="shared" si="5"/>
        <v>51</v>
      </c>
      <c r="M19">
        <f t="shared" si="6"/>
        <v>11033</v>
      </c>
      <c r="N19">
        <f t="shared" si="7"/>
        <v>141.10000000000002</v>
      </c>
      <c r="P19">
        <f t="shared" si="8"/>
        <v>6.1080000000000005</v>
      </c>
      <c r="Q19">
        <f t="shared" si="9"/>
        <v>5.6579999999999995</v>
      </c>
      <c r="R19">
        <f t="shared" si="10"/>
        <v>3.2829999999999999</v>
      </c>
      <c r="S19">
        <f t="shared" si="11"/>
        <v>642.197</v>
      </c>
      <c r="T19">
        <f t="shared" si="12"/>
        <v>8.2940000000000005</v>
      </c>
      <c r="V19">
        <f t="shared" si="0"/>
        <v>0.40199999999999925</v>
      </c>
      <c r="W19">
        <f t="shared" ref="W19:Z21" si="18">C19-Q19</f>
        <v>0.38200000000000056</v>
      </c>
      <c r="X19">
        <f t="shared" si="18"/>
        <v>-0.28299999999999992</v>
      </c>
      <c r="Y19">
        <f t="shared" si="18"/>
        <v>6.8029999999999973</v>
      </c>
      <c r="Z19">
        <f t="shared" si="18"/>
        <v>6.0000000000002274E-3</v>
      </c>
      <c r="AB19">
        <f t="shared" si="13"/>
        <v>1.1026315789473671</v>
      </c>
      <c r="AC19">
        <f t="shared" si="14"/>
        <v>1.6268421052631572</v>
      </c>
      <c r="AD19">
        <f t="shared" si="15"/>
        <v>-0.25684210526315798</v>
      </c>
      <c r="AE19">
        <f t="shared" si="16"/>
        <v>-60.315789473684163</v>
      </c>
      <c r="AF19">
        <f t="shared" si="17"/>
        <v>0.32631578947368478</v>
      </c>
    </row>
    <row r="20" spans="1:32" x14ac:dyDescent="0.25">
      <c r="A20" s="21">
        <v>2018</v>
      </c>
      <c r="B20" s="28">
        <v>6.65</v>
      </c>
      <c r="C20" s="28">
        <v>6.65</v>
      </c>
      <c r="D20" s="28">
        <v>4.1500000000000004</v>
      </c>
      <c r="E20" s="24">
        <v>616</v>
      </c>
      <c r="F20" s="24">
        <v>9.1</v>
      </c>
      <c r="H20">
        <v>18</v>
      </c>
      <c r="I20">
        <f t="shared" si="2"/>
        <v>324</v>
      </c>
      <c r="J20">
        <f t="shared" si="3"/>
        <v>119.7</v>
      </c>
      <c r="K20">
        <f t="shared" si="4"/>
        <v>119.7</v>
      </c>
      <c r="L20">
        <f t="shared" si="5"/>
        <v>74.7</v>
      </c>
      <c r="M20">
        <f t="shared" si="6"/>
        <v>11088</v>
      </c>
      <c r="N20">
        <f t="shared" si="7"/>
        <v>163.79999999999998</v>
      </c>
      <c r="P20">
        <f t="shared" si="8"/>
        <v>6.2080000000000002</v>
      </c>
      <c r="Q20">
        <f t="shared" si="9"/>
        <v>5.835</v>
      </c>
      <c r="R20">
        <f t="shared" si="10"/>
        <v>3.2869999999999999</v>
      </c>
      <c r="S20">
        <f t="shared" si="11"/>
        <v>632.60900000000004</v>
      </c>
      <c r="T20">
        <f t="shared" si="12"/>
        <v>8.34</v>
      </c>
      <c r="V20">
        <f t="shared" si="0"/>
        <v>0.44200000000000017</v>
      </c>
      <c r="W20">
        <f t="shared" si="18"/>
        <v>0.81500000000000039</v>
      </c>
      <c r="X20">
        <f t="shared" si="18"/>
        <v>0.86300000000000043</v>
      </c>
      <c r="Y20">
        <f t="shared" si="18"/>
        <v>-16.609000000000037</v>
      </c>
      <c r="Z20">
        <f t="shared" si="18"/>
        <v>0.75999999999999979</v>
      </c>
      <c r="AB20">
        <f t="shared" si="13"/>
        <v>1.2426315789473676</v>
      </c>
      <c r="AC20">
        <f t="shared" si="14"/>
        <v>2.2368421052631575</v>
      </c>
      <c r="AD20">
        <f t="shared" si="15"/>
        <v>0.89315789473684237</v>
      </c>
      <c r="AE20">
        <f t="shared" si="16"/>
        <v>-93.315789473684163</v>
      </c>
      <c r="AF20">
        <f t="shared" si="17"/>
        <v>1.1263157894736837</v>
      </c>
    </row>
    <row r="21" spans="1:32" x14ac:dyDescent="0.25">
      <c r="A21" s="21">
        <v>2019</v>
      </c>
      <c r="B21" s="28">
        <v>6.64</v>
      </c>
      <c r="C21" s="28">
        <v>6.94</v>
      </c>
      <c r="D21" s="28">
        <v>3.12</v>
      </c>
      <c r="E21" s="24">
        <v>614</v>
      </c>
      <c r="F21" s="24">
        <v>7.4</v>
      </c>
      <c r="H21">
        <v>19</v>
      </c>
      <c r="I21">
        <f t="shared" si="2"/>
        <v>361</v>
      </c>
      <c r="J21">
        <f t="shared" si="3"/>
        <v>126.16</v>
      </c>
      <c r="K21">
        <f t="shared" si="4"/>
        <v>131.86000000000001</v>
      </c>
      <c r="L21">
        <f t="shared" si="5"/>
        <v>59.28</v>
      </c>
      <c r="M21">
        <f t="shared" si="6"/>
        <v>11666</v>
      </c>
      <c r="N21">
        <f t="shared" si="7"/>
        <v>140.6</v>
      </c>
      <c r="P21">
        <f t="shared" si="8"/>
        <v>6.3080000000000007</v>
      </c>
      <c r="Q21">
        <f t="shared" si="9"/>
        <v>6.0120000000000005</v>
      </c>
      <c r="R21">
        <f t="shared" si="10"/>
        <v>3.2909999999999999</v>
      </c>
      <c r="S21">
        <f t="shared" si="11"/>
        <v>623.02099999999996</v>
      </c>
      <c r="T21">
        <f t="shared" si="12"/>
        <v>8.3859999999999992</v>
      </c>
      <c r="V21">
        <f t="shared" si="0"/>
        <v>0.33199999999999896</v>
      </c>
      <c r="W21">
        <f t="shared" si="18"/>
        <v>0.92799999999999994</v>
      </c>
      <c r="X21">
        <f t="shared" si="18"/>
        <v>-0.17099999999999982</v>
      </c>
      <c r="Y21">
        <f t="shared" si="18"/>
        <v>-9.0209999999999582</v>
      </c>
      <c r="Z21">
        <f t="shared" si="18"/>
        <v>-0.98599999999999888</v>
      </c>
      <c r="AB21">
        <f t="shared" si="13"/>
        <v>1.232631578947367</v>
      </c>
      <c r="AC21">
        <f t="shared" si="14"/>
        <v>2.5268421052631576</v>
      </c>
      <c r="AD21">
        <f t="shared" si="15"/>
        <v>-0.13684210526315788</v>
      </c>
      <c r="AE21">
        <f t="shared" si="16"/>
        <v>-95.315789473684163</v>
      </c>
      <c r="AF21">
        <f t="shared" si="17"/>
        <v>-0.57368421052631557</v>
      </c>
    </row>
    <row r="23" spans="1:32" x14ac:dyDescent="0.25">
      <c r="A23" t="s">
        <v>33</v>
      </c>
      <c r="B23">
        <f>SUM(B3:B21)</f>
        <v>102.74000000000002</v>
      </c>
      <c r="C23">
        <f t="shared" ref="C23:T23" si="19">SUM(C3:C21)</f>
        <v>83.850000000000009</v>
      </c>
      <c r="D23">
        <f t="shared" si="19"/>
        <v>61.88</v>
      </c>
      <c r="E23">
        <f t="shared" si="19"/>
        <v>13477</v>
      </c>
      <c r="F23">
        <f t="shared" si="19"/>
        <v>151.5</v>
      </c>
      <c r="H23">
        <f t="shared" si="19"/>
        <v>190</v>
      </c>
      <c r="I23">
        <f t="shared" si="19"/>
        <v>2470</v>
      </c>
      <c r="J23">
        <f t="shared" si="19"/>
        <v>1084.3800000000001</v>
      </c>
      <c r="K23">
        <f t="shared" si="19"/>
        <v>939.03000000000009</v>
      </c>
      <c r="L23">
        <f t="shared" si="19"/>
        <v>621.21</v>
      </c>
      <c r="M23">
        <f t="shared" si="19"/>
        <v>129305</v>
      </c>
      <c r="N23">
        <f t="shared" si="19"/>
        <v>1541.3</v>
      </c>
      <c r="P23">
        <f t="shared" si="19"/>
        <v>102.75200000000002</v>
      </c>
      <c r="Q23">
        <f t="shared" si="19"/>
        <v>83.960999999999999</v>
      </c>
      <c r="R23">
        <f t="shared" si="19"/>
        <v>61.845000000000006</v>
      </c>
      <c r="S23">
        <f t="shared" si="19"/>
        <v>13476.947</v>
      </c>
      <c r="T23">
        <f t="shared" si="19"/>
        <v>151.46799999999996</v>
      </c>
      <c r="U23" t="s">
        <v>34</v>
      </c>
      <c r="V23">
        <f>SUM(V3:V21)</f>
        <v>-1.2000000000008448E-2</v>
      </c>
      <c r="W23">
        <f>SUM(W3:W21)</f>
        <v>-0.11099999999999843</v>
      </c>
      <c r="X23">
        <f>SUM(X3:X21)</f>
        <v>3.5000000000002807E-2</v>
      </c>
      <c r="Y23">
        <f>SUM(Y3:Y21)</f>
        <v>5.3000000000224645E-2</v>
      </c>
      <c r="Z23">
        <f>SUM(Z3:Z21)</f>
        <v>3.200000000000891E-2</v>
      </c>
    </row>
    <row r="24" spans="1:32" x14ac:dyDescent="0.25">
      <c r="A24" t="s">
        <v>35</v>
      </c>
      <c r="B24">
        <f>AVERAGE(B3:B21)</f>
        <v>5.4073684210526327</v>
      </c>
      <c r="C24">
        <f t="shared" ref="C24:T24" si="20">AVERAGE(C3:C21)</f>
        <v>4.4131578947368428</v>
      </c>
      <c r="D24">
        <f t="shared" si="20"/>
        <v>3.256842105263158</v>
      </c>
      <c r="E24">
        <f t="shared" si="20"/>
        <v>709.31578947368416</v>
      </c>
      <c r="F24">
        <f t="shared" si="20"/>
        <v>7.9736842105263159</v>
      </c>
      <c r="H24">
        <f t="shared" si="20"/>
        <v>10</v>
      </c>
      <c r="I24">
        <f t="shared" si="20"/>
        <v>130</v>
      </c>
      <c r="J24">
        <f t="shared" si="20"/>
        <v>57.072631578947373</v>
      </c>
      <c r="K24">
        <f t="shared" si="20"/>
        <v>49.422631578947374</v>
      </c>
      <c r="L24">
        <f t="shared" si="20"/>
        <v>32.695263157894736</v>
      </c>
      <c r="M24">
        <f t="shared" si="20"/>
        <v>6805.5263157894733</v>
      </c>
      <c r="N24">
        <f t="shared" si="20"/>
        <v>81.121052631578948</v>
      </c>
      <c r="P24">
        <f t="shared" si="20"/>
        <v>5.4080000000000013</v>
      </c>
      <c r="Q24">
        <f t="shared" si="20"/>
        <v>4.4189999999999996</v>
      </c>
      <c r="R24">
        <f t="shared" si="20"/>
        <v>3.2550000000000003</v>
      </c>
      <c r="S24">
        <f t="shared" si="20"/>
        <v>709.31299999999999</v>
      </c>
      <c r="T24">
        <f t="shared" si="20"/>
        <v>7.9719999999999978</v>
      </c>
      <c r="U24" t="s">
        <v>36</v>
      </c>
      <c r="V24" cm="1">
        <f t="array" ref="V24">SUM(V3:V21*V3:V21)</f>
        <v>16.479175999999999</v>
      </c>
      <c r="W24" cm="1">
        <f t="array" ref="W24">SUM(W3:W21*W3:W21)</f>
        <v>22.405369000000007</v>
      </c>
      <c r="X24" cm="1">
        <f t="array" ref="X24">SUM(X3:X21*X3:X21)</f>
        <v>8.1507150000000017</v>
      </c>
      <c r="Y24" cm="1">
        <f t="array" ref="Y24">SUM(Y3:Y21*Y3:Y21)</f>
        <v>215851.21949100008</v>
      </c>
      <c r="Z24" cm="1">
        <f t="array" ref="Z24">SUM(Z3:Z21*Z3:Z21)</f>
        <v>6.2834159999999963</v>
      </c>
      <c r="AA24" t="s">
        <v>37</v>
      </c>
      <c r="AB24" cm="1">
        <f t="array" ref="AB24">SUM(AB3:AB21*AB3:AB21)</f>
        <v>22.175168421052632</v>
      </c>
      <c r="AC24" cm="1">
        <f t="array" ref="AC24">SUM(AC3:AC21*AC3:AC21)</f>
        <v>40.134810526315789</v>
      </c>
      <c r="AD24" cm="1">
        <f t="array" ref="AD24">SUM(AD3:AD21*AD3:AD21)</f>
        <v>8.1608105263157924</v>
      </c>
      <c r="AE24" cm="1">
        <f t="array" ref="AE24">SUM(AE3:AE21*AE3:AE21)</f>
        <v>268248.10526315792</v>
      </c>
      <c r="AF24" cm="1">
        <f t="array" ref="AF24">SUM(AF3:AF21*AF3:AF21)</f>
        <v>7.4968421052631573</v>
      </c>
    </row>
    <row r="25" spans="1:32" x14ac:dyDescent="0.25">
      <c r="A25" t="s">
        <v>38</v>
      </c>
      <c r="B25">
        <v>19</v>
      </c>
    </row>
    <row r="26" spans="1:32" x14ac:dyDescent="0.25">
      <c r="A26" t="s">
        <v>39</v>
      </c>
      <c r="B26">
        <v>4.4080000000000004</v>
      </c>
      <c r="C26" t="s">
        <v>40</v>
      </c>
      <c r="D26">
        <v>0.1</v>
      </c>
      <c r="F26" t="s">
        <v>41</v>
      </c>
      <c r="G26">
        <f>_xlfn.STDEV.S(B3:B21)</f>
        <v>1.1099341427172951</v>
      </c>
      <c r="V26" t="s">
        <v>42</v>
      </c>
      <c r="W26" t="s">
        <v>43</v>
      </c>
      <c r="X26" t="s">
        <v>44</v>
      </c>
      <c r="Y26" t="s">
        <v>94</v>
      </c>
      <c r="Z26" t="s">
        <v>93</v>
      </c>
    </row>
    <row r="27" spans="1:32" x14ac:dyDescent="0.25">
      <c r="A27" t="s">
        <v>45</v>
      </c>
      <c r="B27">
        <v>2.649</v>
      </c>
      <c r="C27" t="s">
        <v>46</v>
      </c>
      <c r="D27">
        <v>0.17699999999999999</v>
      </c>
      <c r="F27" t="s">
        <v>47</v>
      </c>
      <c r="G27">
        <f>_xlfn.STDEV.S(C3:C21)</f>
        <v>1.4932219178362045</v>
      </c>
      <c r="U27" t="s">
        <v>48</v>
      </c>
      <c r="V27">
        <f>1-(V24/AB24)</f>
        <v>0.25686354722992677</v>
      </c>
      <c r="W27">
        <f>1-(W24/AC24)</f>
        <v>0.44174723373094926</v>
      </c>
      <c r="X27">
        <f>1-(X24/AD24)</f>
        <v>1.2370739748504E-3</v>
      </c>
      <c r="Y27">
        <f>1-(Y24/AE24)</f>
        <v>0.19532993800927401</v>
      </c>
      <c r="Z27">
        <f>1-(Z24/AF24)</f>
        <v>0.16185829823083442</v>
      </c>
    </row>
    <row r="28" spans="1:32" x14ac:dyDescent="0.25">
      <c r="A28" t="s">
        <v>49</v>
      </c>
      <c r="B28">
        <v>3.2149999999999999</v>
      </c>
      <c r="C28" t="s">
        <v>50</v>
      </c>
      <c r="D28">
        <v>4.0000000000000001E-3</v>
      </c>
      <c r="F28" t="s">
        <v>51</v>
      </c>
      <c r="G28">
        <f>_xlfn.STDEV.S(D3:D21)</f>
        <v>0.67333376758714314</v>
      </c>
      <c r="U28" t="s">
        <v>52</v>
      </c>
      <c r="V28">
        <f>SQRT(V27)</f>
        <v>0.50681707472215931</v>
      </c>
      <c r="W28">
        <f>SQRT(W27)</f>
        <v>0.66464068016556832</v>
      </c>
      <c r="X28">
        <f>SQRT(X27)</f>
        <v>3.517206241963073E-2</v>
      </c>
      <c r="Y28">
        <f>SQRT(Y27)</f>
        <v>0.44196146665662384</v>
      </c>
      <c r="Z28">
        <f>SQRT(Z27)</f>
        <v>0.40231616700156908</v>
      </c>
    </row>
    <row r="29" spans="1:32" x14ac:dyDescent="0.25">
      <c r="A29" t="s">
        <v>53</v>
      </c>
      <c r="B29">
        <v>805.19299999999998</v>
      </c>
      <c r="C29" t="s">
        <v>54</v>
      </c>
      <c r="D29">
        <v>-9.5879999999999992</v>
      </c>
      <c r="F29" t="s">
        <v>55</v>
      </c>
      <c r="G29">
        <f>_xlfn.STDEV.S(E3:E21)</f>
        <v>122.07650271292967</v>
      </c>
    </row>
    <row r="30" spans="1:32" x14ac:dyDescent="0.25">
      <c r="A30" t="s">
        <v>56</v>
      </c>
      <c r="B30">
        <v>7.5119999999999996</v>
      </c>
      <c r="C30" t="s">
        <v>57</v>
      </c>
      <c r="D30">
        <v>4.5999999999999999E-2</v>
      </c>
      <c r="F30" t="s">
        <v>58</v>
      </c>
      <c r="G30">
        <f>_xlfn.STDEV.S(F3:F21)</f>
        <v>0.64536131590774437</v>
      </c>
      <c r="U30" t="s">
        <v>70</v>
      </c>
      <c r="V30" t="s">
        <v>59</v>
      </c>
      <c r="W30" t="s">
        <v>60</v>
      </c>
    </row>
    <row r="31" spans="1:32" x14ac:dyDescent="0.25">
      <c r="E31" s="32" t="s">
        <v>92</v>
      </c>
      <c r="F31" s="32"/>
      <c r="G31" s="32"/>
      <c r="H31" s="32"/>
      <c r="I31" s="32"/>
      <c r="J31" s="32"/>
      <c r="K31" s="32"/>
      <c r="L31" s="32"/>
      <c r="M31" s="32"/>
      <c r="U31" t="s">
        <v>61</v>
      </c>
      <c r="V31" cm="1">
        <f t="array" ref="V31">SUM(V3:V21*Y3:Y21)/(SQRT(SUM(V3:V21*V3:V21)*SUM(Y3:Y21*Y3:Y21)))</f>
        <v>-0.29359055281875363</v>
      </c>
      <c r="W31" cm="1">
        <f t="array" ref="W31">SUM(V3:V21*Z3:Z21)/(SQRT(SUM(V3:V21*V3:V21)*SUM(Z3:Z21*Z3:Z21)))</f>
        <v>0.41653849310200708</v>
      </c>
    </row>
    <row r="32" spans="1:32" x14ac:dyDescent="0.25">
      <c r="A32">
        <v>2000</v>
      </c>
      <c r="B32">
        <v>1</v>
      </c>
      <c r="E32" t="s">
        <v>62</v>
      </c>
      <c r="F32">
        <v>25</v>
      </c>
      <c r="I32" t="s">
        <v>71</v>
      </c>
      <c r="J32">
        <v>1.714</v>
      </c>
      <c r="L32" t="s">
        <v>95</v>
      </c>
      <c r="M32">
        <v>1.0887</v>
      </c>
      <c r="U32" t="s">
        <v>63</v>
      </c>
      <c r="V32" cm="1">
        <f t="array" ref="V32">SUM(W3:W21*Y3:Y21)/(SQRT(SUM(W3:W21*W3:W21)*SUM(Y3:Y21*Y3:Y21)))</f>
        <v>-0.55904796045554694</v>
      </c>
      <c r="W32" cm="1">
        <f t="array" ref="W32">SUM(W3:W21*Z3:Z21)/(SQRT(SUM(W3:W21*W3:W21)*SUM(Z3:Z21*Z3:Z21)))</f>
        <v>0.32792215113972911</v>
      </c>
    </row>
    <row r="33" spans="1:23" x14ac:dyDescent="0.25">
      <c r="A33">
        <v>2001</v>
      </c>
      <c r="B33">
        <v>2</v>
      </c>
      <c r="E33" t="s">
        <v>64</v>
      </c>
      <c r="F33">
        <f>B26+D26*$F$32</f>
        <v>6.9080000000000004</v>
      </c>
      <c r="U33" t="s">
        <v>65</v>
      </c>
      <c r="V33" cm="1">
        <f t="array" ref="V33">SUM(X3:X21*Y3:Y21)/(SQRT(SUM(X3:X21*X3:X21)*SUM(Y3:Y21*Y3:Y21)))</f>
        <v>-0.37617146606128066</v>
      </c>
      <c r="W33" cm="1">
        <f t="array" ref="W33">SUM(X3:X21*Z3:Z21)/(SQRT(SUM(X3:X21*X3:X21)*SUM(Z3:Z21*Z3:Z21)))</f>
        <v>0.39241693313266546</v>
      </c>
    </row>
    <row r="34" spans="1:23" x14ac:dyDescent="0.25">
      <c r="A34">
        <v>2002</v>
      </c>
      <c r="B34">
        <v>3</v>
      </c>
      <c r="E34" t="s">
        <v>66</v>
      </c>
      <c r="F34">
        <f>B27+D27*$F$32</f>
        <v>7.0739999999999998</v>
      </c>
      <c r="I34" t="s">
        <v>72</v>
      </c>
      <c r="J34">
        <f>G26*SQRT(1-(V27*$M$32))</f>
        <v>0.94204097198737269</v>
      </c>
      <c r="L34" t="s">
        <v>77</v>
      </c>
      <c r="M34">
        <f>J34*$J$32</f>
        <v>1.6146582259863567</v>
      </c>
    </row>
    <row r="35" spans="1:23" x14ac:dyDescent="0.25">
      <c r="A35">
        <v>2003</v>
      </c>
      <c r="B35">
        <v>4</v>
      </c>
      <c r="E35" t="s">
        <v>67</v>
      </c>
      <c r="F35">
        <f>B28+D28*$F$32</f>
        <v>3.3149999999999999</v>
      </c>
      <c r="I35" t="s">
        <v>73</v>
      </c>
      <c r="J35">
        <f>G27*SQRT(1-(W27*$M$32))</f>
        <v>1.0758140983722202</v>
      </c>
      <c r="L35" t="s">
        <v>78</v>
      </c>
      <c r="M35">
        <f>J35*$J$32</f>
        <v>1.8439453646099855</v>
      </c>
      <c r="U35" t="s">
        <v>48</v>
      </c>
      <c r="V35" t="s">
        <v>59</v>
      </c>
      <c r="W35" t="s">
        <v>60</v>
      </c>
    </row>
    <row r="36" spans="1:23" x14ac:dyDescent="0.25">
      <c r="A36">
        <v>2004</v>
      </c>
      <c r="B36">
        <v>5</v>
      </c>
      <c r="E36" t="s">
        <v>68</v>
      </c>
      <c r="F36">
        <f>B29+D29*$F$32</f>
        <v>565.49299999999994</v>
      </c>
      <c r="I36" t="s">
        <v>74</v>
      </c>
      <c r="J36">
        <f>G28*SQRT(1-(X27*$M$32))</f>
        <v>0.67288019103683205</v>
      </c>
      <c r="L36" t="s">
        <v>79</v>
      </c>
      <c r="M36">
        <f>J36*$J$32</f>
        <v>1.1533166474371301</v>
      </c>
      <c r="U36" t="s">
        <v>61</v>
      </c>
      <c r="V36">
        <f t="shared" ref="V36:W38" si="21">V31*V31</f>
        <v>8.6195412704421367E-2</v>
      </c>
      <c r="W36">
        <f t="shared" si="21"/>
        <v>0.17350431623569079</v>
      </c>
    </row>
    <row r="37" spans="1:23" x14ac:dyDescent="0.25">
      <c r="A37">
        <v>2005</v>
      </c>
      <c r="B37">
        <v>6</v>
      </c>
      <c r="E37" t="s">
        <v>69</v>
      </c>
      <c r="F37">
        <f>B30+D30*$F$32</f>
        <v>8.661999999999999</v>
      </c>
      <c r="I37" t="s">
        <v>75</v>
      </c>
      <c r="J37">
        <f>G29*SQRT(1-(Y27*$M$32))</f>
        <v>108.321439276045</v>
      </c>
      <c r="L37" t="s">
        <v>80</v>
      </c>
      <c r="M37">
        <f>J37*$J$32</f>
        <v>185.66294691914112</v>
      </c>
      <c r="U37" t="s">
        <v>63</v>
      </c>
      <c r="V37">
        <f t="shared" si="21"/>
        <v>0.31253462208950678</v>
      </c>
      <c r="W37">
        <f t="shared" si="21"/>
        <v>0.10753293720810735</v>
      </c>
    </row>
    <row r="38" spans="1:23" x14ac:dyDescent="0.25">
      <c r="A38">
        <v>2006</v>
      </c>
      <c r="B38">
        <v>7</v>
      </c>
      <c r="I38" t="s">
        <v>76</v>
      </c>
      <c r="J38">
        <f>G30*SQRT(1-(Z27*$M$32))</f>
        <v>0.58574667943589342</v>
      </c>
      <c r="L38" t="s">
        <v>81</v>
      </c>
      <c r="M38">
        <f>J38*$J$32</f>
        <v>1.0039698085531212</v>
      </c>
      <c r="U38" t="s">
        <v>65</v>
      </c>
      <c r="V38">
        <f t="shared" si="21"/>
        <v>0.14150497187869324</v>
      </c>
      <c r="W38">
        <f t="shared" si="21"/>
        <v>0.15399104940924682</v>
      </c>
    </row>
    <row r="39" spans="1:23" x14ac:dyDescent="0.25">
      <c r="A39">
        <v>2007</v>
      </c>
      <c r="B39">
        <v>8</v>
      </c>
    </row>
    <row r="40" spans="1:23" x14ac:dyDescent="0.25">
      <c r="A40">
        <v>2008</v>
      </c>
      <c r="B40">
        <v>9</v>
      </c>
      <c r="I40" t="s">
        <v>84</v>
      </c>
      <c r="J40">
        <f>F33-M34</f>
        <v>5.2933417740136441</v>
      </c>
      <c r="L40" t="s">
        <v>87</v>
      </c>
      <c r="M40">
        <f>F33+M34</f>
        <v>8.5226582259863566</v>
      </c>
    </row>
    <row r="41" spans="1:23" x14ac:dyDescent="0.25">
      <c r="A41">
        <v>2009</v>
      </c>
      <c r="B41">
        <v>10</v>
      </c>
      <c r="I41" t="s">
        <v>85</v>
      </c>
      <c r="J41">
        <f>F34-M35</f>
        <v>5.2300546353900144</v>
      </c>
      <c r="L41" t="s">
        <v>88</v>
      </c>
      <c r="M41">
        <f>F34+M35</f>
        <v>8.9179453646099844</v>
      </c>
    </row>
    <row r="42" spans="1:23" x14ac:dyDescent="0.25">
      <c r="A42">
        <v>2010</v>
      </c>
      <c r="B42">
        <v>11</v>
      </c>
      <c r="I42" t="s">
        <v>86</v>
      </c>
      <c r="J42">
        <f>F35-M36</f>
        <v>2.1616833525628696</v>
      </c>
      <c r="L42" t="s">
        <v>89</v>
      </c>
      <c r="M42">
        <f>F35+M36</f>
        <v>4.4683166474371303</v>
      </c>
    </row>
    <row r="43" spans="1:23" x14ac:dyDescent="0.25">
      <c r="A43">
        <v>2011</v>
      </c>
      <c r="B43">
        <v>12</v>
      </c>
      <c r="I43" t="s">
        <v>82</v>
      </c>
      <c r="J43">
        <f>F36-M37</f>
        <v>379.83005308085882</v>
      </c>
      <c r="L43" t="s">
        <v>90</v>
      </c>
      <c r="M43">
        <f>F36+M37</f>
        <v>751.15594691914112</v>
      </c>
    </row>
    <row r="44" spans="1:23" x14ac:dyDescent="0.25">
      <c r="A44">
        <v>2012</v>
      </c>
      <c r="B44">
        <v>13</v>
      </c>
      <c r="I44" t="s">
        <v>83</v>
      </c>
      <c r="J44">
        <f>F37-M38</f>
        <v>7.658030191446878</v>
      </c>
      <c r="L44" t="s">
        <v>91</v>
      </c>
      <c r="M44">
        <f>F37+M38</f>
        <v>9.66596980855312</v>
      </c>
    </row>
    <row r="45" spans="1:23" x14ac:dyDescent="0.25">
      <c r="A45">
        <v>2013</v>
      </c>
      <c r="B45">
        <v>14</v>
      </c>
    </row>
    <row r="46" spans="1:23" x14ac:dyDescent="0.25">
      <c r="A46">
        <v>2014</v>
      </c>
      <c r="B46">
        <v>15</v>
      </c>
    </row>
    <row r="47" spans="1:23" x14ac:dyDescent="0.25">
      <c r="A47">
        <v>2015</v>
      </c>
      <c r="B47">
        <v>16</v>
      </c>
    </row>
    <row r="48" spans="1:23" x14ac:dyDescent="0.25">
      <c r="A48">
        <v>2016</v>
      </c>
      <c r="B48">
        <v>17</v>
      </c>
    </row>
    <row r="49" spans="1:2" x14ac:dyDescent="0.25">
      <c r="A49">
        <v>2017</v>
      </c>
      <c r="B49">
        <v>18</v>
      </c>
    </row>
    <row r="50" spans="1:2" x14ac:dyDescent="0.25">
      <c r="A50">
        <v>2018</v>
      </c>
      <c r="B50">
        <v>19</v>
      </c>
    </row>
    <row r="51" spans="1:2" x14ac:dyDescent="0.25">
      <c r="A51">
        <v>2019</v>
      </c>
      <c r="B51">
        <v>20</v>
      </c>
    </row>
    <row r="52" spans="1:2" x14ac:dyDescent="0.25">
      <c r="A52">
        <v>2020</v>
      </c>
      <c r="B52">
        <v>21</v>
      </c>
    </row>
    <row r="53" spans="1:2" x14ac:dyDescent="0.25">
      <c r="A53">
        <v>2021</v>
      </c>
      <c r="B53">
        <v>22</v>
      </c>
    </row>
    <row r="54" spans="1:2" x14ac:dyDescent="0.25">
      <c r="A54">
        <v>2022</v>
      </c>
      <c r="B54">
        <v>23</v>
      </c>
    </row>
    <row r="55" spans="1:2" x14ac:dyDescent="0.25">
      <c r="A55">
        <v>2023</v>
      </c>
      <c r="B55">
        <v>24</v>
      </c>
    </row>
    <row r="56" spans="1:2" x14ac:dyDescent="0.25">
      <c r="A56">
        <v>2024</v>
      </c>
      <c r="B56">
        <v>25</v>
      </c>
    </row>
  </sheetData>
  <mergeCells count="1">
    <mergeCell ref="E31:M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Česká republika</vt:lpstr>
      <vt:lpstr>Pardubický k.</vt:lpstr>
      <vt:lpstr>Liberecký k.</vt:lpstr>
      <vt:lpstr>Vysočina</vt:lpstr>
      <vt:lpstr>Středočeský k.</vt:lpstr>
      <vt:lpstr>Královehradecký k.</vt:lpstr>
      <vt:lpstr>Jihomoravský k.</vt:lpstr>
      <vt:lpstr>Zlínský k.</vt:lpstr>
      <vt:lpstr>Moravskoslezský k.</vt:lpstr>
      <vt:lpstr>Olomoucký k.</vt:lpstr>
      <vt:lpstr>Ústecký k.</vt:lpstr>
      <vt:lpstr>Karlovarský k.</vt:lpstr>
      <vt:lpstr>Plzeňský k.</vt:lpstr>
      <vt:lpstr>Jihočeský 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vildh</dc:creator>
  <cp:lastModifiedBy>vildh</cp:lastModifiedBy>
  <dcterms:created xsi:type="dcterms:W3CDTF">2020-02-04T21:00:44Z</dcterms:created>
  <dcterms:modified xsi:type="dcterms:W3CDTF">2020-03-19T17:52:17Z</dcterms:modified>
</cp:coreProperties>
</file>