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danieldegasquet/Downloads/"/>
    </mc:Choice>
  </mc:AlternateContent>
  <xr:revisionPtr revIDLastSave="0" documentId="8_{6899BE45-7244-FF4E-9448-391FEA14BFE4}" xr6:coauthVersionLast="46" xr6:coauthVersionMax="46" xr10:uidLastSave="{00000000-0000-0000-0000-000000000000}"/>
  <bookViews>
    <workbookView xWindow="0" yWindow="460" windowWidth="28800" windowHeight="16540" activeTab="1" xr2:uid="{C75050A3-8634-D94D-9B52-D851EFFAE950}"/>
  </bookViews>
  <sheets>
    <sheet name="Sheet1" sheetId="3" r:id="rId1"/>
    <sheet name="Sheet2" sheetId="2" r:id="rId2"/>
    <sheet name="Sheet3" sheetId="4" r:id="rId3"/>
  </sheets>
  <definedNames>
    <definedName name="_xlnm._FilterDatabase" localSheetId="1" hidden="1">Sheet2!$A$2:$R$2</definedName>
    <definedName name="_xlchart.v1.10" hidden="1">Sheet2!$I$2</definedName>
    <definedName name="_xlchart.v1.11" hidden="1">Sheet2!$I$3:$I$30</definedName>
    <definedName name="_xlchart.v1.12" hidden="1">Sheet2!$W$3:$W$29</definedName>
    <definedName name="_xlchart.v1.13" hidden="1">Sheet2!$X$3:$X$29</definedName>
    <definedName name="_xlchart.v1.14" hidden="1">Sheet2!$W$3:$W$29</definedName>
    <definedName name="_xlchart.v1.15" hidden="1">Sheet2!$X$3:$X$29</definedName>
    <definedName name="_xlchart.v1.16" hidden="1">Sheet2!$I$2</definedName>
    <definedName name="_xlchart.v1.17" hidden="1">Sheet2!$I$3:$I$30</definedName>
    <definedName name="_xlchart.v1.18" hidden="1">Sheet2!$D$36:$D$45</definedName>
    <definedName name="_xlchart.v1.19" hidden="1">Sheet2!$G$36:$G$45</definedName>
    <definedName name="_xlchart.v1.2" hidden="1">Sheet2!$W$3:$W$29</definedName>
    <definedName name="_xlchart.v1.3" hidden="1">Sheet2!$X$3:$X$29</definedName>
    <definedName name="_xlchart.v1.4" hidden="1">Sheet2!$W$3:$W$29</definedName>
    <definedName name="_xlchart.v1.5" hidden="1">Sheet2!$X$3:$X$29</definedName>
    <definedName name="_xlchart.v1.6" hidden="1">Sheet2!$W$3:$W$29</definedName>
    <definedName name="_xlchart.v1.7" hidden="1">Sheet2!$X$3:$X$29</definedName>
    <definedName name="_xlchart.v1.8" hidden="1">Sheet2!$W$3:$W$29</definedName>
    <definedName name="_xlchart.v1.9" hidden="1">Sheet2!$X$3:$X$29</definedName>
    <definedName name="_xlchart.v2.0" hidden="1">Sheet2!$D$36:$D$45</definedName>
    <definedName name="_xlchart.v2.1" hidden="1">Sheet2!$G$36:$G$45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2" l="1"/>
  <c r="H39" i="2"/>
  <c r="J28" i="2"/>
  <c r="J7" i="2"/>
  <c r="J4" i="2"/>
  <c r="E43" i="2"/>
  <c r="H43" i="2" s="1"/>
  <c r="K36" i="2"/>
  <c r="M36" i="2" s="1"/>
  <c r="K40" i="2"/>
  <c r="M40" i="2" s="1"/>
  <c r="K38" i="2"/>
  <c r="M38" i="2" s="1"/>
  <c r="K39" i="2"/>
  <c r="M39" i="2" s="1"/>
  <c r="K41" i="2"/>
  <c r="M41" i="2" s="1"/>
  <c r="K42" i="2"/>
  <c r="M42" i="2" s="1"/>
  <c r="K43" i="2"/>
  <c r="M43" i="2" s="1"/>
  <c r="K44" i="2"/>
  <c r="M44" i="2" s="1"/>
  <c r="K45" i="2"/>
  <c r="M45" i="2" s="1"/>
  <c r="K37" i="2"/>
  <c r="M37" i="2" s="1"/>
  <c r="E36" i="2"/>
  <c r="H36" i="2" s="1"/>
  <c r="J18" i="2"/>
  <c r="G39" i="2" s="1"/>
  <c r="J19" i="2"/>
  <c r="J26" i="2"/>
  <c r="J24" i="2"/>
  <c r="J27" i="2"/>
  <c r="J25" i="2"/>
  <c r="J5" i="2"/>
  <c r="J8" i="2"/>
  <c r="J6" i="2"/>
  <c r="J10" i="2"/>
  <c r="J11" i="2"/>
  <c r="J15" i="2"/>
  <c r="J13" i="2"/>
  <c r="J14" i="2"/>
  <c r="J16" i="2"/>
  <c r="J12" i="2"/>
  <c r="J17" i="2"/>
  <c r="G38" i="2" s="1"/>
  <c r="J21" i="2"/>
  <c r="J20" i="2"/>
  <c r="J22" i="2"/>
  <c r="J23" i="2"/>
  <c r="J29" i="2"/>
  <c r="J9" i="2"/>
  <c r="E37" i="2"/>
  <c r="H37" i="2" s="1"/>
  <c r="E38" i="2"/>
  <c r="H38" i="2" s="1"/>
  <c r="E40" i="2"/>
  <c r="H40" i="2" s="1"/>
  <c r="E41" i="2"/>
  <c r="H41" i="2" s="1"/>
  <c r="E42" i="2"/>
  <c r="H42" i="2" s="1"/>
  <c r="E44" i="2"/>
  <c r="H44" i="2" s="1"/>
  <c r="E45" i="2"/>
  <c r="H45" i="2" s="1"/>
  <c r="B14" i="3"/>
  <c r="R6" i="2"/>
  <c r="Q6" i="2"/>
  <c r="P6" i="2"/>
  <c r="O6" i="2"/>
  <c r="G40" i="2" l="1"/>
  <c r="G45" i="2"/>
  <c r="G42" i="2"/>
  <c r="K46" i="2"/>
  <c r="L36" i="2" s="1"/>
  <c r="E46" i="2"/>
  <c r="H46" i="2" s="1"/>
  <c r="G37" i="2"/>
  <c r="G36" i="2"/>
  <c r="G41" i="2"/>
  <c r="G43" i="2"/>
  <c r="G44" i="2"/>
  <c r="L38" i="2" l="1"/>
  <c r="K47" i="2"/>
  <c r="M46" i="2"/>
  <c r="L37" i="2"/>
  <c r="L44" i="2"/>
  <c r="L40" i="2"/>
  <c r="L43" i="2"/>
  <c r="L42" i="2"/>
  <c r="L39" i="2"/>
  <c r="L45" i="2"/>
  <c r="L41" i="2"/>
  <c r="E47" i="2"/>
  <c r="G46" i="2"/>
  <c r="G30" i="2" l="1"/>
  <c r="I30" i="2"/>
  <c r="D30" i="2"/>
  <c r="E30" i="2"/>
  <c r="H30" i="2"/>
  <c r="F30" i="2"/>
</calcChain>
</file>

<file path=xl/sharedStrings.xml><?xml version="1.0" encoding="utf-8"?>
<sst xmlns="http://schemas.openxmlformats.org/spreadsheetml/2006/main" count="212" uniqueCount="118">
  <si>
    <t>Name</t>
  </si>
  <si>
    <t>butter naan</t>
  </si>
  <si>
    <t>chicken tika massala</t>
  </si>
  <si>
    <t>X</t>
  </si>
  <si>
    <t>paneer</t>
  </si>
  <si>
    <t>price</t>
  </si>
  <si>
    <t>review</t>
  </si>
  <si>
    <t>online review</t>
  </si>
  <si>
    <t>quality</t>
  </si>
  <si>
    <t>localisation</t>
  </si>
  <si>
    <t>y</t>
  </si>
  <si>
    <t>z</t>
  </si>
  <si>
    <t>average</t>
  </si>
  <si>
    <t>website</t>
  </si>
  <si>
    <t>Indian Accent</t>
  </si>
  <si>
    <t>prague 1</t>
  </si>
  <si>
    <t>https://www.indianaccent.cz/</t>
  </si>
  <si>
    <t>Indian Jewel</t>
  </si>
  <si>
    <t>Mala India Restaurant</t>
  </si>
  <si>
    <t>malaindia.cz</t>
  </si>
  <si>
    <t>indianjewel.cz</t>
  </si>
  <si>
    <t>amritsarmail.cz</t>
  </si>
  <si>
    <t>Taaj Palace</t>
  </si>
  <si>
    <t xml:space="preserve">Amritsar Mail </t>
  </si>
  <si>
    <t>taajpalace.cz</t>
  </si>
  <si>
    <t>samosa (veg)</t>
  </si>
  <si>
    <t>Basmati rice</t>
  </si>
  <si>
    <t>Prague 1</t>
  </si>
  <si>
    <t>Prague 2</t>
  </si>
  <si>
    <t>"K" - The Two Brothers</t>
  </si>
  <si>
    <t>https://www.google.com/url?sa=t&amp;rct=j&amp;q=&amp;esrc=s&amp;source=local&amp;cd=&amp;cad=rja&amp;uact=8&amp;ved=2ahUKEwjdnf-787fxAhVPMewKHZsBBkEQ_BcwAHoECBkQBA&amp;url=http%3A%2F%2Fwww.kthetwobrother.com%2F&amp;usg=AOvVaw14luhGZgw5QGJs8pkQ4J6X</t>
  </si>
  <si>
    <t>Five Rivers Indian Kitchen and Bar</t>
  </si>
  <si>
    <t>https://www.google.com/url?sa=t&amp;rct=j&amp;q=&amp;esrc=s&amp;source=local&amp;cd=&amp;cad=rja&amp;uact=8&amp;ved=2ahUKEwij1NXO87fxAhWCH-wKHZF8D-wQ_BcwAHoECB4QBA&amp;url=http%3A%2F%2Fwww.fiverivers.cz%2F&amp;usg=AOvVaw2TrhoiDgoRXXtXOUUDSMUm</t>
  </si>
  <si>
    <t>Indian Restaurant Kathmandu</t>
  </si>
  <si>
    <t>Site Web</t>
  </si>
  <si>
    <t>Al Karim</t>
  </si>
  <si>
    <t>https://www.google.com/url?sa=t&amp;rct=j&amp;q=&amp;esrc=s&amp;source=local&amp;cd=&amp;cad=rja&amp;uact=8&amp;ved=2ahUKEwj58f7I9LfxAhXD_aQKHY_lDqQQ_BcwAHoECBgQBA&amp;url=http%3A%2F%2Fwww.alkarim.cz%2F&amp;usg=AOvVaw1VBI50RvDUo1lW6ki5RwpZ</t>
  </si>
  <si>
    <t>Spice India</t>
  </si>
  <si>
    <t>https://www.google.com/url?sa=t&amp;rct=j&amp;q=&amp;esrc=s&amp;source=local&amp;cd=&amp;cad=rja&amp;uact=8&amp;ved=2ahUKEwjLzIL29LfxAhXQGewKHRdtBekQ_BcwAHoECBQQBA&amp;url=http%3A%2F%2Fwww.spiceindia.cz%2F&amp;usg=AOvVaw0r8L9Kf42MOPpUg_0y3_57</t>
  </si>
  <si>
    <t>Indian Restaurant Pind Prague</t>
  </si>
  <si>
    <t>https://www.google.com/url?sa=t&amp;rct=j&amp;q=&amp;esrc=s&amp;source=local&amp;cd=&amp;cad=rja&amp;uact=8&amp;ved=2ahUKEwikr52C9bfxAhXR6aQKHbE5DdcQ_BcwAHoECBkQBA&amp;url=http%3A%2F%2Fwww.pind.cz%2F&amp;usg=AOvVaw14Jimm0UJhXGZZRoJE4IKa</t>
  </si>
  <si>
    <t>Dhaba Beas</t>
  </si>
  <si>
    <t>prague 8</t>
  </si>
  <si>
    <t>https://www.google.com/url?sa=t&amp;rct=j&amp;q=&amp;esrc=s&amp;source=local&amp;cd=&amp;cad=rja&amp;uact=8&amp;ved=2ahUKEwjTvJ6d9bfxAhUICewKHYusDgMQ_BcwAHoECBEQAw&amp;url=http%3A%2F%2Fdhababeas.cz%2F&amp;usg=AOvVaw1PGUIzcFs7nfv-3nFwcsxb</t>
  </si>
  <si>
    <t>Curry House - Indian Authentic Cuisines</t>
  </si>
  <si>
    <t>https://www.google.com/url?sa=t&amp;rct=j&amp;q=&amp;esrc=s&amp;source=local&amp;cd=&amp;cad=rja&amp;uact=8&amp;ved=2ahUKEwjLuaSy9bfxAhXOsaQKHZXsBA0Q_BcwAHoECB0QBA&amp;url=http%3A%2F%2Fwww.curryhouse.cz%2Fpraha%2F&amp;usg=AOvVaw0HVO7sjrx-xsklHqSKs3JB</t>
  </si>
  <si>
    <t>Namaste India</t>
  </si>
  <si>
    <t>https://www.google.com/url?sa=t&amp;rct=j&amp;q=&amp;esrc=s&amp;source=local&amp;cd=&amp;cad=rja&amp;uact=8&amp;ved=2ahUKEwj31PzK9bfxAhV0IMUKHb3nAQEQ_BcwAHoECBgQAw&amp;url=http%3A%2F%2Fwww.namasteindia.cz%2F&amp;usg=AOvVaw2dGBc8fIRwhzAiEcfIKoQ8</t>
  </si>
  <si>
    <t>Satyam</t>
  </si>
  <si>
    <t>Chef Sultan</t>
  </si>
  <si>
    <t>https://www.google.com/url?sa=t&amp;rct=j&amp;q=&amp;esrc=s&amp;source=local&amp;cd=&amp;cad=rja&amp;uact=8&amp;ved=2ahUKEwjOj6T-9bfxAhWL5KQKHbJjCBgQ_BcwAHoECBYQBA&amp;url=https%3A%2F%2Fwww.facebook.com%2FChefSultanPrague%2F&amp;usg=AOvVaw3p-1PrZ9ArG11MziFTUrZZ</t>
  </si>
  <si>
    <t>Hurry Curry Indian Restaurant</t>
  </si>
  <si>
    <t>https://www.google.com/url?sa=t&amp;rct=j&amp;q=&amp;esrc=s&amp;source=local&amp;cd=&amp;cad=rja&amp;uact=8&amp;ved=2ahUKEwi7rrSN9rfxAhWWG-wKHUVsATIQ_BcwAHoECBwQAw&amp;url=https%3A%2F%2Fhurrycurry.cz%2F&amp;usg=AOvVaw3XqqJzI0KpsrVt83CPAWAF</t>
  </si>
  <si>
    <t>Curry Palace</t>
  </si>
  <si>
    <t>https://www.google.com/url?sa=t&amp;rct=j&amp;q=&amp;esrc=s&amp;source=local&amp;cd=&amp;cad=rja&amp;uact=8&amp;ved=2ahUKEwit1Kac9rfxAhUajaQKHQW4CXsQ_BcwAHoECBAQBA&amp;url=http%3A%2F%2Fwww.currypalace.cz%2F&amp;usg=AOvVaw1n5e8jWo1zsXwej0MH9qMG</t>
  </si>
  <si>
    <t>Masala Keramicka Indian restaurant</t>
  </si>
  <si>
    <t>https://www.google.com/url?sa=t&amp;rct=j&amp;q=&amp;esrc=s&amp;source=local&amp;cd=&amp;cad=rja&amp;uact=8&amp;ved=2ahUKEwiQpaeq9rfxAhUnM-wKHU9BDWoQ_BcwAHoECBoQAw&amp;url=http%3A%2F%2Fwww.masala.cz%2F&amp;usg=AOvVaw1RFmRBR-BvoagO-PgDAqm4</t>
  </si>
  <si>
    <t>Curry King</t>
  </si>
  <si>
    <t>https://www.google.com/url?sa=t&amp;rct=j&amp;q=&amp;esrc=s&amp;source=local&amp;cd=&amp;cad=rja&amp;uact=8&amp;ved=2ahUKEwiJlajR9rfxAhWE_aQKHcYnD5YQ_BcwAHoECBgQAw&amp;url=http%3A%2F%2Fwww.curryking.cz%2F&amp;usg=AOvVaw2udhb25gfV5SQtHqj8voAk</t>
  </si>
  <si>
    <t>Tandoor Original Indian Restaurant</t>
  </si>
  <si>
    <t>https://www.google.com/url?sa=t&amp;rct=j&amp;q=&amp;esrc=s&amp;source=local&amp;cd=&amp;cad=rja&amp;uact=8&amp;ved=2ahUKEwjP5sjs9rfxAhWHuaQKHV-HBH0Q_BcwAHoECB0QBA&amp;url=http%3A%2F%2Fwww.tandoor.cz%2F%3Fy_source%3D1_MTczNDA5NzUtNzE1LWxvY2F0aW9uLndlYnNpdGU%253D&amp;usg=AOvVaw2wJzeq7rshMpEygRAOnP_q</t>
  </si>
  <si>
    <t>Tajmahal Express</t>
  </si>
  <si>
    <t>https://www.google.com/url?sa=t&amp;rct=j&amp;q=&amp;esrc=s&amp;source=local&amp;cd=&amp;cad=rja&amp;uact=8&amp;ved=2ahUKEwjb0uT79rfxAhXSGuwKHeeVCaQQ_BcwAHoECCEQBA&amp;url=https%3A%2F%2Fwww.tajmahalexpress.cz%2F&amp;usg=AOvVaw1kJi3RFkAs5Q_oSte7exeI</t>
  </si>
  <si>
    <t>prague 4</t>
  </si>
  <si>
    <t>Beas Vegetarian Dhaba</t>
  </si>
  <si>
    <t>https://www.google.com/url?sa=t&amp;rct=j&amp;q=&amp;esrc=s&amp;source=local&amp;cd=&amp;cad=rja&amp;uact=8&amp;ved=2ahUKEwjYyLjc97fxAhWYG-wKHa3uCyEQ_BcwAHoECBIQAw&amp;url=http%3A%2F%2Fwww.beas-dhaba.cz%2F&amp;usg=AOvVaw3RByJLiyj_9K3-kTNTaKp0</t>
  </si>
  <si>
    <t>Bavrčí Indická Restaurace</t>
  </si>
  <si>
    <t>https://www.google.com/url?sa=t&amp;rct=j&amp;q=&amp;esrc=s&amp;source=local&amp;cd=&amp;cad=rja&amp;uact=8&amp;ved=2ahUKEwj2r7ry97fxAhWBDewKHS6BAawQ_BcwAHoECCIQBA&amp;url=http%3A%2F%2Fwww.bavrci.cz%2F&amp;usg=AOvVaw0Ce4AezPlWh4rCYmE_RRQQ</t>
  </si>
  <si>
    <t>Red chilli - Indian restaurant</t>
  </si>
  <si>
    <t>https://www.google.com/url?sa=t&amp;rct=j&amp;q=&amp;esrc=s&amp;source=local&amp;cd=&amp;cad=rja&amp;uact=8&amp;ved=2ahUKEwj2vqqO-LfxAhUYG-wKHU9_D94Q_BcwAHoECBkQBA&amp;url=http%3A%2F%2Fwww.redchilli.cz%2F&amp;usg=AOvVaw0p06DB9esmebrsO1f3P64V</t>
  </si>
  <si>
    <t>Grand Rasoi</t>
  </si>
  <si>
    <t>https://www.google.com/url?sa=t&amp;rct=j&amp;q=&amp;esrc=s&amp;source=local&amp;cd=&amp;cad=rja&amp;uact=8&amp;ved=2ahUKEwiM8eyg-LfxAhUJ6qQKHa0HDPwQ_BcwAHoECBIQBA&amp;url=http%3A%2F%2Fwww.grandrasoi.cz%2F&amp;usg=AOvVaw0mBUYActcFKdJym6zl4W5n</t>
  </si>
  <si>
    <t>Everest Restaurant</t>
  </si>
  <si>
    <t>https://www.google.com/url?sa=t&amp;rct=j&amp;q=&amp;esrc=s&amp;source=local&amp;cd=&amp;cad=rja&amp;uact=8&amp;ved=2ahUKEwjO9a-s-LfxAhXXwAIHHbN9DioQ_BcwAHoECBkQBA&amp;url=http%3A%2F%2Fwww.restauraceeverest.cz%2Findicka-restaurace-everest.html&amp;usg=AOvVaw0bxj2pqsy5VeycjegLAFbw</t>
  </si>
  <si>
    <t>Golden Tikka</t>
  </si>
  <si>
    <t>https://www.google.com/url?sa=t&amp;rct=j&amp;q=&amp;esrc=s&amp;source=local&amp;cd=&amp;cad=rja&amp;uact=8&amp;ved=2ahUKEwiVpIe5-LfxAhWS_qQKHcZvAq8Q_BcwAHoECBYQAw&amp;url=http%3A%2F%2Fwww.tikka.cz%2F&amp;usg=AOvVaw23eJGKI6KYIcuPBMDldmnJ</t>
  </si>
  <si>
    <t xml:space="preserve">price per weight </t>
  </si>
  <si>
    <t>number of restaurants</t>
  </si>
  <si>
    <t>Prague 3</t>
  </si>
  <si>
    <t>Prague 4</t>
  </si>
  <si>
    <t>Prague 5</t>
  </si>
  <si>
    <t>Prague 6</t>
  </si>
  <si>
    <t>Prague 7</t>
  </si>
  <si>
    <t>Prague 8</t>
  </si>
  <si>
    <t>Prague 9</t>
  </si>
  <si>
    <t>Prague 10</t>
  </si>
  <si>
    <t>Total</t>
  </si>
  <si>
    <t>number of restaurant</t>
  </si>
  <si>
    <t>average price</t>
  </si>
  <si>
    <t>total</t>
  </si>
  <si>
    <t>average rating</t>
  </si>
  <si>
    <t xml:space="preserve">Average price </t>
  </si>
  <si>
    <t>https://delivery.sangam.cz/indian</t>
  </si>
  <si>
    <t xml:space="preserve">Sangam Indian resturants </t>
  </si>
  <si>
    <t>20,90 kc/ 100 grm</t>
  </si>
  <si>
    <t>23,90 kc/ 100 grm</t>
  </si>
  <si>
    <t>https://drive.google.com/file/d/1K11joMW3S8ugGJugaSSJPfF82T_BE91Q/view</t>
  </si>
  <si>
    <t>Basmati rice ( jerra )</t>
  </si>
  <si>
    <t xml:space="preserve">food quality </t>
  </si>
  <si>
    <t xml:space="preserve">Bistro punjabi </t>
  </si>
  <si>
    <t>https://www.facebook.com/BistroPunjab/menu/</t>
  </si>
  <si>
    <t>t-Test: Paired Two Sample for Means</t>
  </si>
  <si>
    <t>Variable 1</t>
  </si>
  <si>
    <t>Variable 2</t>
  </si>
  <si>
    <t>Mean</t>
  </si>
  <si>
    <t>Variance</t>
  </si>
  <si>
    <t>Observations</t>
  </si>
  <si>
    <t>Pearson Correlation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</si>
  <si>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</si>
  <si>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</si>
  <si>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</si>
  <si>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</si>
  <si>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</si>
  <si>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</si>
  <si>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</si>
  <si>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Percentage of the total number of restaurant</t>
  </si>
  <si>
    <t>table 1</t>
  </si>
  <si>
    <t xml:space="preserve">after adding other resturants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</si>
</sst>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NumberFormat="1" applyBorder="1"/>
    <xf numFmtId="0" fontId="3" fillId="0" borderId="4" xfId="0" applyFont="1" applyBorder="1"/>
    <xf numFmtId="9" fontId="0" fillId="0" borderId="0" xfId="2" applyFont="1"/>
    <xf numFmtId="0" fontId="3" fillId="0" borderId="7" xfId="0" applyFont="1" applyBorder="1"/>
    <xf numFmtId="0" fontId="3" fillId="0" borderId="8" xfId="0" applyFont="1" applyBorder="1"/>
    <xf numFmtId="0" fontId="5" fillId="2" borderId="10" xfId="0" applyFont="1" applyFill="1" applyBorder="1" applyAlignment="1"/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/>
    <xf numFmtId="0" fontId="0" fillId="3" borderId="10" xfId="0" applyFont="1" applyFill="1" applyBorder="1" applyAlignment="1"/>
    <xf numFmtId="0" fontId="0" fillId="3" borderId="9" xfId="0" applyFont="1" applyFill="1" applyBorder="1"/>
    <xf numFmtId="0" fontId="1" fillId="3" borderId="9" xfId="1" applyFont="1" applyFill="1" applyBorder="1"/>
    <xf numFmtId="0" fontId="0" fillId="3" borderId="11" xfId="0" applyFont="1" applyFill="1" applyBorder="1"/>
    <xf numFmtId="0" fontId="0" fillId="0" borderId="10" xfId="0" applyFont="1" applyBorder="1" applyAlignment="1"/>
    <xf numFmtId="0" fontId="0" fillId="0" borderId="9" xfId="0" applyFont="1" applyBorder="1"/>
    <xf numFmtId="0" fontId="1" fillId="0" borderId="9" xfId="1" applyFont="1" applyBorder="1"/>
    <xf numFmtId="0" fontId="0" fillId="0" borderId="11" xfId="0" applyFont="1" applyBorder="1"/>
    <xf numFmtId="0" fontId="1" fillId="3" borderId="9" xfId="1" applyFont="1" applyFill="1" applyBorder="1" applyAlignment="1">
      <alignment horizontal="center" vertical="center" wrapText="1"/>
    </xf>
    <xf numFmtId="0" fontId="3" fillId="0" borderId="6" xfId="0" applyFont="1" applyBorder="1" applyAlignment="1"/>
    <xf numFmtId="0" fontId="6" fillId="0" borderId="7" xfId="0" applyFont="1" applyBorder="1"/>
    <xf numFmtId="0" fontId="5" fillId="2" borderId="0" xfId="0" applyFont="1" applyFill="1" applyBorder="1"/>
    <xf numFmtId="0" fontId="0" fillId="0" borderId="12" xfId="0" applyFont="1" applyBorder="1" applyAlignment="1"/>
    <xf numFmtId="0" fontId="1" fillId="0" borderId="9" xfId="1" applyBorder="1"/>
    <xf numFmtId="0" fontId="0" fillId="0" borderId="0" xfId="0" applyAlignment="1">
      <alignment horizontal="center"/>
    </xf>
    <xf numFmtId="0" fontId="0" fillId="3" borderId="12" xfId="0" applyFont="1" applyFill="1" applyBorder="1" applyAlignment="1"/>
    <xf numFmtId="0" fontId="0" fillId="0" borderId="0" xfId="0" applyFill="1" applyBorder="1" applyAlignment="1"/>
    <xf numFmtId="0" fontId="0" fillId="0" borderId="13" xfId="0" applyFill="1" applyBorder="1" applyAlignment="1"/>
    <xf numFmtId="0" fontId="7" fillId="0" borderId="14" xfId="0" applyFont="1" applyFill="1" applyBorder="1" applyAlignment="1">
      <alignment horizontal="center"/>
    </xf>
    <xf numFmtId="9" fontId="0" fillId="0" borderId="11" xfId="2" applyFont="1" applyBorder="1"/>
    <xf numFmtId="9" fontId="0" fillId="3" borderId="11" xfId="2" applyFont="1" applyFill="1" applyBorder="1"/>
  </cellXfs>
  <cellStyles count="3">
    <cellStyle name="Hyperlink" xfId="1" builtinId="8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Number of restaurant in Prague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692038495188099E-2"/>
          <c:y val="0.16708333333333336"/>
          <c:w val="0.9155301837270341"/>
          <c:h val="0.67003098571011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Sheet2!$K$35:$L$35</c:f>
              <c:strCache>
                <c:ptCount val="1"/>
                <c:pt idx="0">
                  <c:v>number of restaurant Percentage of the total number of restaurant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Sheet2!$J$36:$J$45</c:f>
              <c:strCache>
                <c:ptCount val="10"/>
                <c:pt idx="0">
                  <c:v>Prague 1</c:v>
                </c:pt>
                <c:pt idx="1">
                  <c:v>Prague 2</c:v>
                </c:pt>
                <c:pt idx="2">
                  <c:v>Prague 3</c:v>
                </c:pt>
                <c:pt idx="3">
                  <c:v>Prague 4</c:v>
                </c:pt>
                <c:pt idx="4">
                  <c:v>Prague 5</c:v>
                </c:pt>
                <c:pt idx="5">
                  <c:v>Prague 6</c:v>
                </c:pt>
                <c:pt idx="6">
                  <c:v>Prague 7</c:v>
                </c:pt>
                <c:pt idx="7">
                  <c:v>Prague 8</c:v>
                </c:pt>
                <c:pt idx="8">
                  <c:v>Prague 9</c:v>
                </c:pt>
                <c:pt idx="9">
                  <c:v>Prague 10</c:v>
                </c:pt>
              </c:strCache>
            </c:strRef>
          </c:cat>
          <c:val>
            <c:numRef>
              <c:f>Sheet2!$K$36:$K$45</c:f>
              <c:numCache>
                <c:formatCode>General</c:formatCode>
                <c:ptCount val="10"/>
                <c:pt idx="0">
                  <c:v>8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5-417C-BC32-FFC4D75EB9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94221536"/>
        <c:axId val="2094229440"/>
      </c:barChart>
      <c:catAx>
        <c:axId val="209422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229440"/>
        <c:crosses val="autoZero"/>
        <c:auto val="1"/>
        <c:lblAlgn val="ctr"/>
        <c:lblOffset val="100"/>
        <c:noMultiLvlLbl val="0"/>
      </c:catAx>
      <c:valAx>
        <c:axId val="209422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22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chemeClr val="tx1"/>
                </a:solidFill>
              </a:rPr>
              <a:t>Localisation of restaurant in Prague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D6-0B4B-BA7E-E376AC4C83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D6-0B4B-BA7E-E376AC4C83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D6-0B4B-BA7E-E376AC4C83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D6-0B4B-BA7E-E376AC4C83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D6-0B4B-BA7E-E376AC4C83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D6-0B4B-BA7E-E376AC4C83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D6-0B4B-BA7E-E376AC4C83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4D6-0B4B-BA7E-E376AC4C83D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4D6-0B4B-BA7E-E376AC4C83D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4D6-0B4B-BA7E-E376AC4C83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Sheet2!$J$36:$J$45</c:f>
              <c:strCache>
                <c:ptCount val="10"/>
                <c:pt idx="0">
                  <c:v>Prague 1</c:v>
                </c:pt>
                <c:pt idx="1">
                  <c:v>Prague 2</c:v>
                </c:pt>
                <c:pt idx="2">
                  <c:v>Prague 3</c:v>
                </c:pt>
                <c:pt idx="3">
                  <c:v>Prague 4</c:v>
                </c:pt>
                <c:pt idx="4">
                  <c:v>Prague 5</c:v>
                </c:pt>
                <c:pt idx="5">
                  <c:v>Prague 6</c:v>
                </c:pt>
                <c:pt idx="6">
                  <c:v>Prague 7</c:v>
                </c:pt>
                <c:pt idx="7">
                  <c:v>Prague 8</c:v>
                </c:pt>
                <c:pt idx="8">
                  <c:v>Prague 9</c:v>
                </c:pt>
                <c:pt idx="9">
                  <c:v>Prague 10</c:v>
                </c:pt>
              </c:strCache>
            </c:strRef>
          </c:cat>
          <c:val>
            <c:numRef>
              <c:f>Sheet2!$L$36:$L$45</c:f>
              <c:numCache>
                <c:formatCode>0%</c:formatCode>
                <c:ptCount val="10"/>
                <c:pt idx="0">
                  <c:v>0.26666666666666666</c:v>
                </c:pt>
                <c:pt idx="1">
                  <c:v>0.16666666666666666</c:v>
                </c:pt>
                <c:pt idx="2">
                  <c:v>3.3333333333333333E-2</c:v>
                </c:pt>
                <c:pt idx="3">
                  <c:v>6.6666666666666666E-2</c:v>
                </c:pt>
                <c:pt idx="4">
                  <c:v>3.3333333333333333E-2</c:v>
                </c:pt>
                <c:pt idx="5">
                  <c:v>6.6666666666666666E-2</c:v>
                </c:pt>
                <c:pt idx="6">
                  <c:v>0.1</c:v>
                </c:pt>
                <c:pt idx="7">
                  <c:v>0.13333333333333333</c:v>
                </c:pt>
                <c:pt idx="8">
                  <c:v>6.6666666666666666E-2</c:v>
                </c:pt>
                <c:pt idx="9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3-49FF-9471-5D237BB7468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Distribution of the online review depending on the localisation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strRef>
              <c:f>Sheet2!$J$36:$J$45</c:f>
              <c:strCache>
                <c:ptCount val="10"/>
                <c:pt idx="0">
                  <c:v>Prague 1</c:v>
                </c:pt>
                <c:pt idx="1">
                  <c:v>Prague 2</c:v>
                </c:pt>
                <c:pt idx="2">
                  <c:v>Prague 3</c:v>
                </c:pt>
                <c:pt idx="3">
                  <c:v>Prague 4</c:v>
                </c:pt>
                <c:pt idx="4">
                  <c:v>Prague 5</c:v>
                </c:pt>
                <c:pt idx="5">
                  <c:v>Prague 6</c:v>
                </c:pt>
                <c:pt idx="6">
                  <c:v>Prague 7</c:v>
                </c:pt>
                <c:pt idx="7">
                  <c:v>Prague 8</c:v>
                </c:pt>
                <c:pt idx="8">
                  <c:v>Prague 9</c:v>
                </c:pt>
                <c:pt idx="9">
                  <c:v>Prague 10</c:v>
                </c:pt>
              </c:strCache>
            </c:strRef>
          </c:xVal>
          <c:yVal>
            <c:numRef>
              <c:f>Sheet2!$M$36:$M$45</c:f>
              <c:numCache>
                <c:formatCode>General</c:formatCode>
                <c:ptCount val="10"/>
                <c:pt idx="0">
                  <c:v>4.5250000000000004</c:v>
                </c:pt>
                <c:pt idx="1">
                  <c:v>4.4400000000000004</c:v>
                </c:pt>
                <c:pt idx="2">
                  <c:v>4.4000000000000004</c:v>
                </c:pt>
                <c:pt idx="3">
                  <c:v>4.5</c:v>
                </c:pt>
                <c:pt idx="4">
                  <c:v>4.5</c:v>
                </c:pt>
                <c:pt idx="5">
                  <c:v>4.55</c:v>
                </c:pt>
                <c:pt idx="6">
                  <c:v>4.3666666666666663</c:v>
                </c:pt>
                <c:pt idx="7">
                  <c:v>4.6000000000000005</c:v>
                </c:pt>
                <c:pt idx="8">
                  <c:v>3.7</c:v>
                </c:pt>
                <c:pt idx="9">
                  <c:v>4.4000000000000004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90-4F65-BB0F-CAFD322B0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256064"/>
        <c:axId val="2094251488"/>
      </c:scatterChart>
      <c:valAx>
        <c:axId val="20942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251488"/>
        <c:crosses val="autoZero"/>
        <c:crossBetween val="midCat"/>
        <c:majorUnit val="1"/>
      </c:valAx>
      <c:valAx>
        <c:axId val="2094251488"/>
        <c:scaling>
          <c:orientation val="minMax"/>
          <c:min val="3.5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2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>
                <a:solidFill>
                  <a:schemeClr val="tx1"/>
                </a:solidFill>
              </a:rPr>
              <a:t>Average price of a meal</a:t>
            </a:r>
          </a:p>
        </c:rich>
      </c:tx>
      <c:layout>
        <c:manualLayout>
          <c:xMode val="edge"/>
          <c:yMode val="edge"/>
          <c:x val="0.4150485564304462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Sheet2!$D$36:$D$45</c:f>
              <c:strCache>
                <c:ptCount val="10"/>
                <c:pt idx="0">
                  <c:v>Prague 1</c:v>
                </c:pt>
                <c:pt idx="1">
                  <c:v>Prague 2</c:v>
                </c:pt>
                <c:pt idx="2">
                  <c:v>Prague 3</c:v>
                </c:pt>
                <c:pt idx="3">
                  <c:v>Prague 4</c:v>
                </c:pt>
                <c:pt idx="4">
                  <c:v>Prague 5</c:v>
                </c:pt>
                <c:pt idx="5">
                  <c:v>Prague 6</c:v>
                </c:pt>
                <c:pt idx="6">
                  <c:v>Prague 7</c:v>
                </c:pt>
                <c:pt idx="7">
                  <c:v>Prague 8</c:v>
                </c:pt>
                <c:pt idx="8">
                  <c:v>Prague 9</c:v>
                </c:pt>
                <c:pt idx="9">
                  <c:v>Prague 10</c:v>
                </c:pt>
              </c:strCache>
            </c:strRef>
          </c:cat>
          <c:val>
            <c:numRef>
              <c:f>Sheet2!$G$36:$G$45</c:f>
              <c:numCache>
                <c:formatCode>General</c:formatCode>
                <c:ptCount val="10"/>
                <c:pt idx="0">
                  <c:v>463.62857142857149</c:v>
                </c:pt>
                <c:pt idx="1">
                  <c:v>396.976</c:v>
                </c:pt>
                <c:pt idx="2">
                  <c:v>392</c:v>
                </c:pt>
                <c:pt idx="3">
                  <c:v>250.8</c:v>
                </c:pt>
                <c:pt idx="4">
                  <c:v>420.40000000000003</c:v>
                </c:pt>
                <c:pt idx="5">
                  <c:v>458.20000000000005</c:v>
                </c:pt>
                <c:pt idx="6">
                  <c:v>420.86666666666662</c:v>
                </c:pt>
                <c:pt idx="7">
                  <c:v>472.20000000000005</c:v>
                </c:pt>
                <c:pt idx="8">
                  <c:v>325.20000000000005</c:v>
                </c:pt>
                <c:pt idx="9">
                  <c:v>405.30000000000007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2-4F0B-8B92-11B26A9C9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519455"/>
        <c:axId val="21527775"/>
      </c:barChart>
      <c:catAx>
        <c:axId val="21519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27775"/>
        <c:crosses val="autoZero"/>
        <c:auto val="1"/>
        <c:lblAlgn val="ctr"/>
        <c:lblOffset val="100"/>
        <c:noMultiLvlLbl val="0"/>
      </c:catAx>
      <c:valAx>
        <c:axId val="21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19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Distribution of the online review depending on the localisation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xVal>
            <c:strRef>
              <c:f>Sheet2!$J$36:$J$45</c:f>
              <c:strCache>
                <c:ptCount val="10"/>
                <c:pt idx="0">
                  <c:v>Prague 1</c:v>
                </c:pt>
                <c:pt idx="1">
                  <c:v>Prague 2</c:v>
                </c:pt>
                <c:pt idx="2">
                  <c:v>Prague 3</c:v>
                </c:pt>
                <c:pt idx="3">
                  <c:v>Prague 4</c:v>
                </c:pt>
                <c:pt idx="4">
                  <c:v>Prague 5</c:v>
                </c:pt>
                <c:pt idx="5">
                  <c:v>Prague 6</c:v>
                </c:pt>
                <c:pt idx="6">
                  <c:v>Prague 7</c:v>
                </c:pt>
                <c:pt idx="7">
                  <c:v>Prague 8</c:v>
                </c:pt>
                <c:pt idx="8">
                  <c:v>Prague 9</c:v>
                </c:pt>
                <c:pt idx="9">
                  <c:v>Prague 10</c:v>
                </c:pt>
              </c:strCache>
            </c:strRef>
          </c:xVal>
          <c:yVal>
            <c:numRef>
              <c:f>Sheet2!$M$36:$M$45</c:f>
              <c:numCache>
                <c:formatCode>General</c:formatCode>
                <c:ptCount val="10"/>
                <c:pt idx="0">
                  <c:v>4.5250000000000004</c:v>
                </c:pt>
                <c:pt idx="1">
                  <c:v>4.4400000000000004</c:v>
                </c:pt>
                <c:pt idx="2">
                  <c:v>4.4000000000000004</c:v>
                </c:pt>
                <c:pt idx="3">
                  <c:v>4.5</c:v>
                </c:pt>
                <c:pt idx="4">
                  <c:v>4.5</c:v>
                </c:pt>
                <c:pt idx="5">
                  <c:v>4.55</c:v>
                </c:pt>
                <c:pt idx="6">
                  <c:v>4.3666666666666663</c:v>
                </c:pt>
                <c:pt idx="7">
                  <c:v>4.6000000000000005</c:v>
                </c:pt>
                <c:pt idx="8">
                  <c:v>3.7</c:v>
                </c:pt>
                <c:pt idx="9">
                  <c:v>4.4000000000000004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90-4F65-BB0F-CAFD322B0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256064"/>
        <c:axId val="2094251488"/>
      </c:scatterChart>
      <c:valAx>
        <c:axId val="20942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251488"/>
        <c:crosses val="autoZero"/>
        <c:crossBetween val="midCat"/>
        <c:majorUnit val="1"/>
      </c:valAx>
      <c:valAx>
        <c:axId val="2094251488"/>
        <c:scaling>
          <c:orientation val="minMax"/>
          <c:min val="3.5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2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563562</xdr:colOff>
      <xdr:row>51</xdr:row>
      <xdr:rowOff>96838</xdr:rowOff>
    </xdr:from>
    <xdr:to>
      <xdr:col>4</xdr:col>
      <xdr:colOff>730249</xdr:colOff>
      <xdr:row>65</xdr:row>
      <xdr:rowOff>61913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1F9B33-897D-41FB-A3FC-B72D3579F7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873125</xdr:colOff>
      <xdr:row>51</xdr:row>
      <xdr:rowOff>80962</xdr:rowOff>
    </xdr:from>
    <xdr:to>
      <xdr:col>9</xdr:col>
      <xdr:colOff>1079500</xdr:colOff>
      <xdr:row>65</xdr:row>
      <xdr:rowOff>52916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9B8736-A9E9-4523-A5D5-4D4EEAE2CD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698500</xdr:colOff>
      <xdr:row>66</xdr:row>
      <xdr:rowOff>33337</xdr:rowOff>
    </xdr:from>
    <xdr:to>
      <xdr:col>4</xdr:col>
      <xdr:colOff>865187</xdr:colOff>
      <xdr:row>79</xdr:row>
      <xdr:rowOff>196849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2FF8D7-A320-45A2-9B10-AD894F3D9E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1262062</xdr:colOff>
      <xdr:row>66</xdr:row>
      <xdr:rowOff>73025</xdr:rowOff>
    </xdr:from>
    <xdr:to>
      <xdr:col>10</xdr:col>
      <xdr:colOff>165100</xdr:colOff>
      <xdr:row>80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3858F06-B146-43FE-9B7D-A65D41E889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698500</xdr:colOff>
      <xdr:row>66</xdr:row>
      <xdr:rowOff>91594</xdr:rowOff>
    </xdr:from>
    <xdr:to>
      <xdr:col>4</xdr:col>
      <xdr:colOff>865187</xdr:colOff>
      <xdr:row>80</xdr:row>
      <xdr:rowOff>57032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5CA9887-BA6F-C741-920E-CDA52B2993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url?sa=t&amp;rct=j&amp;q=&amp;esrc=s&amp;source=local&amp;cd=&amp;cad=rja&amp;uact=8&amp;ved=2ahUKEwiUrfuE9LfxAhVQsKQKHSkhDN8Q_BcwAHoECBsQBA&amp;url=http%3A%2F%2Fwww.restauracekathmandu.cz%2F&amp;usg=AOvVaw2FDK7jrrVY7l5syb88ZEL6" TargetMode="External"/><Relationship Id="rId13" Type="http://schemas.openxmlformats.org/officeDocument/2006/relationships/hyperlink" Target="https://www.google.com/url?sa=t&amp;rct=j&amp;q=&amp;esrc=s&amp;source=local&amp;cd=&amp;cad=rja&amp;uact=8&amp;ved=2ahUKEwjOj6T-9bfxAhWL5KQKHbJjCBgQ_BcwAHoECBYQBA&amp;url=https%3A%2F%2Fwww.facebook.com%2FChefSultanPrague%2F&amp;usg=AOvVaw3p-1PrZ9ArG11MziFTUrZZ" TargetMode="External"/><Relationship Id="rId18" Type="http://schemas.openxmlformats.org/officeDocument/2006/relationships/hyperlink" Target="https://www.google.com/url?sa=t&amp;rct=j&amp;q=&amp;esrc=s&amp;source=local&amp;cd=&amp;cad=rja&amp;uact=8&amp;ved=2ahUKEwjP5sjs9rfxAhWHuaQKHV-HBH0Q_BcwAHoECB0QBA&amp;url=http%3A%2F%2Fwww.tandoor.cz%2F%3Fy_source%3D1_MTczNDA5NzUtNzE1LWxvY2F0aW9uLndlYnNpdGU%253D&amp;usg=AOvVaw2wJzeq7rshMpEygRAOnP_q" TargetMode="External"/><Relationship Id="rId26" Type="http://schemas.openxmlformats.org/officeDocument/2006/relationships/hyperlink" Target="https://www.google.com/url?sa=t&amp;rct=j&amp;q=&amp;esrc=s&amp;source=local&amp;cd=&amp;cad=rja&amp;uact=8&amp;ved=2ahUKEwj58f7I9LfxAhXD_aQKHY_lDqQQ_BcwAHoECBgQBA&amp;url=http%3A%2F%2Fwww.alkarim.cz%2F&amp;usg=AOvVaw1VBI50RvDUo1lW6ki5RwpZ" TargetMode="External"/><Relationship Id="rId3" Type="http://schemas.openxmlformats.org/officeDocument/2006/relationships/hyperlink" Target="https://www.amritsarmail.cz/menu.php" TargetMode="External"/><Relationship Id="rId21" Type="http://schemas.openxmlformats.org/officeDocument/2006/relationships/hyperlink" Target="https://www.google.com/url?sa=t&amp;rct=j&amp;q=&amp;esrc=s&amp;source=local&amp;cd=&amp;cad=rja&amp;uact=8&amp;ved=2ahUKEwj2vqqO-LfxAhUYG-wKHU9_D94Q_BcwAHoECBkQBA&amp;url=http%3A%2F%2Fwww.redchilli.cz%2F&amp;usg=AOvVaw0p06DB9esmebrsO1f3P64V" TargetMode="External"/><Relationship Id="rId7" Type="http://schemas.openxmlformats.org/officeDocument/2006/relationships/hyperlink" Target="https://www.google.com/url?sa=t&amp;rct=j&amp;q=&amp;esrc=s&amp;source=local&amp;cd=&amp;cad=rja&amp;uact=8&amp;ved=2ahUKEwij1NXO87fxAhWCH-wKHZF8D-wQ_BcwAHoECB4QBA&amp;url=http%3A%2F%2Fwww.fiverivers.cz%2F&amp;usg=AOvVaw2TrhoiDgoRXXtXOUUDSMUm" TargetMode="External"/><Relationship Id="rId12" Type="http://schemas.openxmlformats.org/officeDocument/2006/relationships/hyperlink" Target="https://www.google.com/url?sa=t&amp;rct=j&amp;q=&amp;esrc=s&amp;source=local&amp;cd=&amp;cad=rja&amp;uact=8&amp;ved=2ahUKEwj31PzK9bfxAhV0IMUKHb3nAQEQ_BcwAHoECBgQAw&amp;url=http%3A%2F%2Fwww.namasteindia.cz%2F&amp;usg=AOvVaw2dGBc8fIRwhzAiEcfIKoQ8" TargetMode="External"/><Relationship Id="rId17" Type="http://schemas.openxmlformats.org/officeDocument/2006/relationships/hyperlink" Target="https://www.google.com/url?sa=t&amp;rct=j&amp;q=&amp;esrc=s&amp;source=local&amp;cd=&amp;cad=rja&amp;uact=8&amp;ved=2ahUKEwiJlajR9rfxAhWE_aQKHcYnD5YQ_BcwAHoECBgQAw&amp;url=http%3A%2F%2Fwww.curryking.cz%2F&amp;usg=AOvVaw2udhb25gfV5SQtHqj8voAk" TargetMode="External"/><Relationship Id="rId25" Type="http://schemas.openxmlformats.org/officeDocument/2006/relationships/hyperlink" Target="https://delivery.sangam.cz/indian" TargetMode="External"/><Relationship Id="rId2" Type="http://schemas.openxmlformats.org/officeDocument/2006/relationships/hyperlink" Target="http://indianjewel.cz/reservations" TargetMode="External"/><Relationship Id="rId16" Type="http://schemas.openxmlformats.org/officeDocument/2006/relationships/hyperlink" Target="https://www.google.com/url?sa=t&amp;rct=j&amp;q=&amp;esrc=s&amp;source=local&amp;cd=&amp;cad=rja&amp;uact=8&amp;ved=2ahUKEwiQpaeq9rfxAhUnM-wKHU9BDWoQ_BcwAHoECBoQAw&amp;url=http%3A%2F%2Fwww.masala.cz%2F&amp;usg=AOvVaw1RFmRBR-BvoagO-PgDAqm4" TargetMode="External"/><Relationship Id="rId20" Type="http://schemas.openxmlformats.org/officeDocument/2006/relationships/hyperlink" Target="https://www.google.com/url?sa=t&amp;rct=j&amp;q=&amp;esrc=s&amp;source=local&amp;cd=&amp;cad=rja&amp;uact=8&amp;ved=2ahUKEwj2r7ry97fxAhWBDewKHS6BAawQ_BcwAHoECCIQBA&amp;url=http%3A%2F%2Fwww.bavrci.cz%2F&amp;usg=AOvVaw0Ce4AezPlWh4rCYmE_RRQQ" TargetMode="External"/><Relationship Id="rId29" Type="http://schemas.openxmlformats.org/officeDocument/2006/relationships/hyperlink" Target="https://www.facebook.com/BistroPunjab/menu/" TargetMode="External"/><Relationship Id="rId1" Type="http://schemas.openxmlformats.org/officeDocument/2006/relationships/hyperlink" Target="https://malaindia.cz/en/menu/" TargetMode="External"/><Relationship Id="rId6" Type="http://schemas.openxmlformats.org/officeDocument/2006/relationships/hyperlink" Target="https://www.google.com/url?sa=t&amp;rct=j&amp;q=&amp;esrc=s&amp;source=local&amp;cd=&amp;cad=rja&amp;uact=8&amp;ved=2ahUKEwjdnf-787fxAhVPMewKHZsBBkEQ_BcwAHoECBkQBA&amp;url=http%3A%2F%2Fwww.kthetwobrother.com%2F&amp;usg=AOvVaw14luhGZgw5QGJs8pkQ4J6X" TargetMode="External"/><Relationship Id="rId11" Type="http://schemas.openxmlformats.org/officeDocument/2006/relationships/hyperlink" Target="https://www.google.com/url?sa=t&amp;rct=j&amp;q=&amp;esrc=s&amp;source=local&amp;cd=&amp;cad=rja&amp;uact=8&amp;ved=2ahUKEwjLuaSy9bfxAhXOsaQKHZXsBA0Q_BcwAHoECB0QBA&amp;url=http%3A%2F%2Fwww.curryhouse.cz%2Fpraha%2F&amp;usg=AOvVaw0HVO7sjrx-xsklHqSKs3JB" TargetMode="External"/><Relationship Id="rId24" Type="http://schemas.openxmlformats.org/officeDocument/2006/relationships/hyperlink" Target="https://www.google.com/url?sa=t&amp;rct=j&amp;q=&amp;esrc=s&amp;source=local&amp;cd=&amp;cad=rja&amp;uact=8&amp;ved=2ahUKEwiVpIe5-LfxAhWS_qQKHcZvAq8Q_BcwAHoECBYQAw&amp;url=http%3A%2F%2Fwww.tikka.cz%2F&amp;usg=AOvVaw23eJGKI6KYIcuPBMDldmnJ" TargetMode="External"/><Relationship Id="rId5" Type="http://schemas.openxmlformats.org/officeDocument/2006/relationships/hyperlink" Target="https://www.indianaccent.cz/" TargetMode="External"/><Relationship Id="rId15" Type="http://schemas.openxmlformats.org/officeDocument/2006/relationships/hyperlink" Target="https://www.google.com/url?sa=t&amp;rct=j&amp;q=&amp;esrc=s&amp;source=local&amp;cd=&amp;cad=rja&amp;uact=8&amp;ved=2ahUKEwit1Kac9rfxAhUajaQKHQW4CXsQ_BcwAHoECBAQBA&amp;url=http%3A%2F%2Fwww.currypalace.cz%2F&amp;usg=AOvVaw1n5e8jWo1zsXwej0MH9qMG" TargetMode="External"/><Relationship Id="rId23" Type="http://schemas.openxmlformats.org/officeDocument/2006/relationships/hyperlink" Target="https://www.google.com/url?sa=t&amp;rct=j&amp;q=&amp;esrc=s&amp;source=local&amp;cd=&amp;cad=rja&amp;uact=8&amp;ved=2ahUKEwjO9a-s-LfxAhXXwAIHHbN9DioQ_BcwAHoECBkQBA&amp;url=http%3A%2F%2Fwww.restauraceeverest.cz%2Findicka-restaurace-everest.html&amp;usg=AOvVaw0bxj2pqsy5VeycjegLAFbw" TargetMode="External"/><Relationship Id="rId28" Type="http://schemas.openxmlformats.org/officeDocument/2006/relationships/hyperlink" Target="https://www.google.com/url?sa=t&amp;rct=j&amp;q=&amp;esrc=s&amp;source=local&amp;cd=&amp;cad=rja&amp;uact=8&amp;ved=2ahUKEwjTvJ6d9bfxAhUICewKHYusDgMQ_BcwAHoECBEQAw&amp;url=http%3A%2F%2Fdhababeas.cz%2F&amp;usg=AOvVaw1PGUIzcFs7nfv-3nFwcsxb" TargetMode="External"/><Relationship Id="rId10" Type="http://schemas.openxmlformats.org/officeDocument/2006/relationships/hyperlink" Target="https://www.google.com/url?sa=t&amp;rct=j&amp;q=&amp;esrc=s&amp;source=local&amp;cd=&amp;cad=rja&amp;uact=8&amp;ved=2ahUKEwikr52C9bfxAhXR6aQKHbE5DdcQ_BcwAHoECBkQBA&amp;url=http%3A%2F%2Fwww.pind.cz%2F&amp;usg=AOvVaw14Jimm0UJhXGZZRoJE4IKa" TargetMode="External"/><Relationship Id="rId19" Type="http://schemas.openxmlformats.org/officeDocument/2006/relationships/hyperlink" Target="https://www.google.com/url?sa=t&amp;rct=j&amp;q=&amp;esrc=s&amp;source=local&amp;cd=&amp;cad=rja&amp;uact=8&amp;ved=2ahUKEwjb0uT79rfxAhXSGuwKHeeVCaQQ_BcwAHoECCEQBA&amp;url=https%3A%2F%2Fwww.tajmahalexpress.cz%2F&amp;usg=AOvVaw1kJi3RFkAs5Q_oSte7exeI" TargetMode="External"/><Relationship Id="rId4" Type="http://schemas.openxmlformats.org/officeDocument/2006/relationships/hyperlink" Target="http://www.taajpalace.cz/" TargetMode="External"/><Relationship Id="rId9" Type="http://schemas.openxmlformats.org/officeDocument/2006/relationships/hyperlink" Target="https://www.google.com/url?sa=t&amp;rct=j&amp;q=&amp;esrc=s&amp;source=local&amp;cd=&amp;cad=rja&amp;uact=8&amp;ved=2ahUKEwjLzIL29LfxAhXQGewKHRdtBekQ_BcwAHoECBQQBA&amp;url=http%3A%2F%2Fwww.spiceindia.cz%2F&amp;usg=AOvVaw0r8L9Kf42MOPpUg_0y3_57" TargetMode="External"/><Relationship Id="rId14" Type="http://schemas.openxmlformats.org/officeDocument/2006/relationships/hyperlink" Target="https://www.google.com/url?sa=t&amp;rct=j&amp;q=&amp;esrc=s&amp;source=local&amp;cd=&amp;cad=rja&amp;uact=8&amp;ved=2ahUKEwi7rrSN9rfxAhWWG-wKHUVsATIQ_BcwAHoECBwQAw&amp;url=https%3A%2F%2Fhurrycurry.cz%2F&amp;usg=AOvVaw3XqqJzI0KpsrVt83CPAWAF" TargetMode="External"/><Relationship Id="rId22" Type="http://schemas.openxmlformats.org/officeDocument/2006/relationships/hyperlink" Target="https://www.google.com/url?sa=t&amp;rct=j&amp;q=&amp;esrc=s&amp;source=local&amp;cd=&amp;cad=rja&amp;uact=8&amp;ved=2ahUKEwiM8eyg-LfxAhUJ6qQKHa0HDPwQ_BcwAHoECBIQBA&amp;url=http%3A%2F%2Fwww.grandrasoi.cz%2F&amp;usg=AOvVaw0mBUYActcFKdJym6zl4W5n" TargetMode="External"/><Relationship Id="rId27" Type="http://schemas.openxmlformats.org/officeDocument/2006/relationships/hyperlink" Target="https://www.google.com/url?sa=t&amp;rct=j&amp;q=&amp;esrc=s&amp;source=local&amp;cd=&amp;cad=rja&amp;uact=8&amp;ved=2ahUKEwjYyLjc97fxAhWYG-wKHa3uCyEQ_BcwAHoECBIQAw&amp;url=http%3A%2F%2Fwww.beas-dhaba.cz%2F&amp;usg=AOvVaw3RByJLiyj_9K3-kTNTaKp0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D81F-DDCA-C74B-BB7D-170C3EF7AC59}">
  <dimension ref="A2:B14"/>
  <sheetViews>
    <sheetView zoomScale="112" workbookViewId="0">
      <selection activeCell="C20" sqref="C20"/>
    </sheetView>
  </sheetViews>
  <sheetFormatPr baseColWidth="10" defaultColWidth="11" defaultRowHeight="16" x14ac:dyDescent="0.2"/>
  <cols>
    <col min="1" max="1" width="13" bestFit="1" customWidth="1"/>
    <col min="2" max="2" width="19.6640625" bestFit="1" customWidth="1"/>
    <col min="3" max="3" width="17.1640625" bestFit="1" customWidth="1"/>
    <col min="4" max="4" width="18" bestFit="1" customWidth="1"/>
    <col min="5" max="5" width="13.1640625" bestFit="1" customWidth="1"/>
    <col min="6" max="6" width="25" bestFit="1" customWidth="1"/>
    <col min="7" max="8" width="18.83203125" bestFit="1" customWidth="1"/>
    <col min="9" max="9" width="15" bestFit="1" customWidth="1"/>
  </cols>
  <sheetData>
    <row r="2" spans="1:2" ht="17" thickBot="1" x14ac:dyDescent="0.25"/>
    <row r="3" spans="1:2" ht="17" thickBot="1" x14ac:dyDescent="0.25">
      <c r="A3" s="7" t="s">
        <v>9</v>
      </c>
      <c r="B3" s="8" t="s">
        <v>77</v>
      </c>
    </row>
    <row r="4" spans="1:2" x14ac:dyDescent="0.2">
      <c r="A4" s="5" t="s">
        <v>27</v>
      </c>
      <c r="B4" s="6">
        <v>8</v>
      </c>
    </row>
    <row r="5" spans="1:2" x14ac:dyDescent="0.2">
      <c r="A5" s="3" t="s">
        <v>28</v>
      </c>
      <c r="B5" s="4">
        <v>5</v>
      </c>
    </row>
    <row r="6" spans="1:2" x14ac:dyDescent="0.2">
      <c r="A6" s="3" t="s">
        <v>78</v>
      </c>
      <c r="B6" s="4">
        <v>1</v>
      </c>
    </row>
    <row r="7" spans="1:2" x14ac:dyDescent="0.2">
      <c r="A7" s="3" t="s">
        <v>79</v>
      </c>
      <c r="B7" s="4">
        <v>3</v>
      </c>
    </row>
    <row r="8" spans="1:2" x14ac:dyDescent="0.2">
      <c r="A8" s="3" t="s">
        <v>80</v>
      </c>
      <c r="B8" s="4">
        <v>2</v>
      </c>
    </row>
    <row r="9" spans="1:2" x14ac:dyDescent="0.2">
      <c r="A9" s="3" t="s">
        <v>81</v>
      </c>
      <c r="B9" s="4">
        <v>2</v>
      </c>
    </row>
    <row r="10" spans="1:2" x14ac:dyDescent="0.2">
      <c r="A10" s="3" t="s">
        <v>82</v>
      </c>
      <c r="B10" s="4">
        <v>3</v>
      </c>
    </row>
    <row r="11" spans="1:2" x14ac:dyDescent="0.2">
      <c r="A11" s="3" t="s">
        <v>83</v>
      </c>
      <c r="B11" s="4">
        <v>3</v>
      </c>
    </row>
    <row r="12" spans="1:2" x14ac:dyDescent="0.2">
      <c r="A12" s="3" t="s">
        <v>84</v>
      </c>
      <c r="B12" s="4">
        <v>2</v>
      </c>
    </row>
    <row r="13" spans="1:2" ht="17" thickBot="1" x14ac:dyDescent="0.25">
      <c r="A13" s="9" t="s">
        <v>85</v>
      </c>
      <c r="B13" s="10">
        <v>2</v>
      </c>
    </row>
    <row r="14" spans="1:2" ht="17" thickBot="1" x14ac:dyDescent="0.25">
      <c r="A14" s="7" t="s">
        <v>86</v>
      </c>
      <c r="B14" s="11">
        <f>SUM(B4:B13)</f>
        <v>31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5D6B4-9E53-4394-A466-7378D9A47ED1}">
  <dimension ref="A1:X119"/>
  <sheetViews>
    <sheetView tabSelected="1" zoomScaleNormal="120" workbookViewId="0">
      <selection activeCell="J34" sqref="J34"/>
    </sheetView>
  </sheetViews>
  <sheetFormatPr baseColWidth="10" defaultColWidth="8.83203125" defaultRowHeight="16" x14ac:dyDescent="0.2"/>
  <cols>
    <col min="1" max="1" width="24.1640625" customWidth="1"/>
    <col min="2" max="2" width="12.1640625" customWidth="1"/>
    <col min="3" max="3" width="9" customWidth="1"/>
    <col min="4" max="4" width="12.6640625" customWidth="1"/>
    <col min="5" max="5" width="21" bestFit="1" customWidth="1"/>
    <col min="6" max="6" width="12.1640625" bestFit="1" customWidth="1"/>
    <col min="7" max="7" width="20.83203125" bestFit="1" customWidth="1"/>
    <col min="8" max="9" width="14.83203125" bestFit="1" customWidth="1"/>
    <col min="10" max="10" width="16" bestFit="1" customWidth="1"/>
    <col min="11" max="11" width="18.83203125" bestFit="1" customWidth="1"/>
    <col min="12" max="12" width="12.1640625" bestFit="1" customWidth="1"/>
    <col min="13" max="13" width="13.1640625" bestFit="1" customWidth="1"/>
    <col min="14" max="14" width="7.6640625" bestFit="1" customWidth="1"/>
    <col min="22" max="22" width="33.6640625" bestFit="1" customWidth="1"/>
  </cols>
  <sheetData>
    <row r="1" spans="1:24" x14ac:dyDescent="0.2">
      <c r="A1" t="s">
        <v>116</v>
      </c>
      <c r="C1" s="1"/>
      <c r="D1" s="33" t="s">
        <v>5</v>
      </c>
      <c r="E1" s="33"/>
      <c r="F1" s="33"/>
      <c r="G1" s="33"/>
      <c r="H1" s="33"/>
      <c r="I1" t="s">
        <v>98</v>
      </c>
    </row>
    <row r="2" spans="1:24" x14ac:dyDescent="0.2">
      <c r="A2" s="15" t="s">
        <v>0</v>
      </c>
      <c r="B2" s="16" t="s">
        <v>9</v>
      </c>
      <c r="C2" s="17" t="s">
        <v>13</v>
      </c>
      <c r="D2" s="16" t="s">
        <v>1</v>
      </c>
      <c r="E2" s="16" t="s">
        <v>2</v>
      </c>
      <c r="F2" s="16" t="s">
        <v>4</v>
      </c>
      <c r="G2" s="16" t="s">
        <v>97</v>
      </c>
      <c r="H2" s="16" t="s">
        <v>25</v>
      </c>
      <c r="I2" s="18" t="s">
        <v>7</v>
      </c>
      <c r="J2" s="18" t="s">
        <v>91</v>
      </c>
      <c r="V2" s="15" t="s">
        <v>0</v>
      </c>
      <c r="W2" s="18" t="s">
        <v>7</v>
      </c>
      <c r="X2" s="30" t="s">
        <v>91</v>
      </c>
    </row>
    <row r="3" spans="1:24" x14ac:dyDescent="0.2">
      <c r="A3" s="23" t="s">
        <v>23</v>
      </c>
      <c r="B3" s="24" t="s">
        <v>27</v>
      </c>
      <c r="C3" s="25" t="s">
        <v>21</v>
      </c>
      <c r="D3" s="24">
        <v>65</v>
      </c>
      <c r="E3" s="24">
        <v>215</v>
      </c>
      <c r="F3" s="24">
        <v>190</v>
      </c>
      <c r="G3" s="24">
        <v>60</v>
      </c>
      <c r="H3" s="24">
        <v>70</v>
      </c>
      <c r="I3" s="26">
        <v>4.3</v>
      </c>
      <c r="J3" s="26">
        <f>0.32*(G3+D3+H3+F3)+0.68*(E3+D3+G3+H3)</f>
        <v>402</v>
      </c>
      <c r="N3" t="s">
        <v>3</v>
      </c>
      <c r="O3">
        <v>4</v>
      </c>
      <c r="P3">
        <v>3</v>
      </c>
      <c r="Q3">
        <v>5</v>
      </c>
      <c r="R3">
        <v>4</v>
      </c>
      <c r="V3" s="19" t="s">
        <v>14</v>
      </c>
      <c r="W3" s="22">
        <v>5</v>
      </c>
      <c r="X3">
        <v>505.20000000000005</v>
      </c>
    </row>
    <row r="4" spans="1:24" x14ac:dyDescent="0.2">
      <c r="A4" s="23" t="s">
        <v>17</v>
      </c>
      <c r="B4" s="24" t="s">
        <v>27</v>
      </c>
      <c r="C4" s="25" t="s">
        <v>20</v>
      </c>
      <c r="D4" s="24">
        <v>60</v>
      </c>
      <c r="E4" s="24">
        <v>350</v>
      </c>
      <c r="F4" s="24">
        <v>225</v>
      </c>
      <c r="G4" s="24">
        <v>75</v>
      </c>
      <c r="H4" s="24">
        <v>120</v>
      </c>
      <c r="I4" s="26">
        <v>4.4000000000000004</v>
      </c>
      <c r="J4" s="26">
        <f>0.32*(G4+D4+H4+F4)+0.68*(E4+D4+G4+H4)</f>
        <v>565</v>
      </c>
      <c r="V4" s="23" t="s">
        <v>17</v>
      </c>
      <c r="W4" s="26">
        <v>4.4000000000000004</v>
      </c>
      <c r="X4">
        <v>565</v>
      </c>
    </row>
    <row r="5" spans="1:24" x14ac:dyDescent="0.2">
      <c r="A5" s="19" t="s">
        <v>18</v>
      </c>
      <c r="B5" s="20" t="s">
        <v>27</v>
      </c>
      <c r="C5" s="21" t="s">
        <v>19</v>
      </c>
      <c r="D5" s="20">
        <v>65</v>
      </c>
      <c r="E5" s="20">
        <v>205</v>
      </c>
      <c r="F5" s="20">
        <v>180</v>
      </c>
      <c r="G5" s="20">
        <v>55</v>
      </c>
      <c r="H5" s="20">
        <v>75</v>
      </c>
      <c r="I5" s="22">
        <v>4.4000000000000004</v>
      </c>
      <c r="J5" s="22">
        <f>0.32*(G5+D5+H5+F5)+0.68*(E5+D5+G5+H5)</f>
        <v>392</v>
      </c>
      <c r="O5" t="s">
        <v>6</v>
      </c>
      <c r="P5" t="s">
        <v>5</v>
      </c>
      <c r="Q5" t="s">
        <v>8</v>
      </c>
      <c r="R5" t="s">
        <v>9</v>
      </c>
      <c r="V5" s="19" t="s">
        <v>18</v>
      </c>
      <c r="W5" s="22">
        <v>4.4000000000000004</v>
      </c>
      <c r="X5">
        <v>392</v>
      </c>
    </row>
    <row r="6" spans="1:24" ht="17" x14ac:dyDescent="0.2">
      <c r="A6" s="19" t="s">
        <v>33</v>
      </c>
      <c r="B6" s="20" t="s">
        <v>27</v>
      </c>
      <c r="C6" s="27" t="s">
        <v>34</v>
      </c>
      <c r="D6" s="20">
        <v>45</v>
      </c>
      <c r="E6" s="20">
        <v>190</v>
      </c>
      <c r="F6" s="20">
        <v>160</v>
      </c>
      <c r="G6" s="20">
        <v>45</v>
      </c>
      <c r="H6" s="20">
        <v>80</v>
      </c>
      <c r="I6" s="22">
        <v>4.5</v>
      </c>
      <c r="J6" s="22">
        <f>0.32*(G6+D6+H6+F6)+0.68*(E6+D6+G6+H6)</f>
        <v>350.40000000000003</v>
      </c>
      <c r="N6" t="s">
        <v>12</v>
      </c>
      <c r="O6">
        <f>AVERAGE(O3:O5)</f>
        <v>4</v>
      </c>
      <c r="P6">
        <f>AVERAGE(P3:P5)</f>
        <v>3</v>
      </c>
      <c r="Q6">
        <f>AVERAGE(Q3:Q5)</f>
        <v>5</v>
      </c>
      <c r="R6">
        <f>AVERAGE(R3:R5)</f>
        <v>4</v>
      </c>
      <c r="V6" s="23" t="s">
        <v>23</v>
      </c>
      <c r="W6" s="26">
        <v>4.3</v>
      </c>
      <c r="X6">
        <v>402</v>
      </c>
    </row>
    <row r="7" spans="1:24" x14ac:dyDescent="0.2">
      <c r="A7" s="19" t="s">
        <v>29</v>
      </c>
      <c r="B7" s="20" t="s">
        <v>27</v>
      </c>
      <c r="C7" s="21" t="s">
        <v>30</v>
      </c>
      <c r="D7" s="20">
        <v>60</v>
      </c>
      <c r="E7" s="20">
        <v>280</v>
      </c>
      <c r="F7" s="20">
        <v>250</v>
      </c>
      <c r="G7" s="20">
        <v>80</v>
      </c>
      <c r="H7" s="20">
        <v>130</v>
      </c>
      <c r="I7" s="22">
        <v>4.5999999999999996</v>
      </c>
      <c r="J7" s="22">
        <f>0.32*(G7+D7+H7+F7)+0.68*(E7+D7+G7+H7)</f>
        <v>540.4</v>
      </c>
      <c r="N7" t="s">
        <v>10</v>
      </c>
      <c r="O7">
        <v>3</v>
      </c>
      <c r="P7">
        <v>5</v>
      </c>
      <c r="Q7">
        <v>4</v>
      </c>
      <c r="R7">
        <v>2</v>
      </c>
      <c r="V7" s="19" t="s">
        <v>29</v>
      </c>
      <c r="W7" s="22">
        <v>4.5999999999999996</v>
      </c>
      <c r="X7">
        <v>540.4</v>
      </c>
    </row>
    <row r="8" spans="1:24" x14ac:dyDescent="0.2">
      <c r="A8" s="23" t="s">
        <v>31</v>
      </c>
      <c r="B8" s="24" t="s">
        <v>27</v>
      </c>
      <c r="C8" s="25" t="s">
        <v>32</v>
      </c>
      <c r="D8" s="24">
        <v>60</v>
      </c>
      <c r="E8" s="24">
        <v>220</v>
      </c>
      <c r="F8" s="24">
        <v>190</v>
      </c>
      <c r="G8" s="24">
        <v>95</v>
      </c>
      <c r="H8" s="24">
        <v>125</v>
      </c>
      <c r="I8" s="26">
        <v>4.5999999999999996</v>
      </c>
      <c r="J8" s="26">
        <f>0.32*(G8+D8+H8+F8)+0.68*(E8+D8+G8+H8)</f>
        <v>490.4</v>
      </c>
      <c r="N8" t="s">
        <v>11</v>
      </c>
      <c r="O8">
        <v>5</v>
      </c>
      <c r="P8">
        <v>2</v>
      </c>
      <c r="Q8">
        <v>5</v>
      </c>
      <c r="R8">
        <v>2</v>
      </c>
      <c r="V8" s="23" t="s">
        <v>31</v>
      </c>
      <c r="W8" s="26">
        <v>4.5999999999999996</v>
      </c>
      <c r="X8">
        <v>490.4</v>
      </c>
    </row>
    <row r="9" spans="1:24" x14ac:dyDescent="0.2">
      <c r="A9" s="19" t="s">
        <v>14</v>
      </c>
      <c r="B9" s="20" t="s">
        <v>27</v>
      </c>
      <c r="C9" s="21" t="s">
        <v>16</v>
      </c>
      <c r="D9" s="20">
        <v>60</v>
      </c>
      <c r="E9" s="20">
        <v>270</v>
      </c>
      <c r="F9" s="20">
        <v>255</v>
      </c>
      <c r="G9" s="20">
        <v>75</v>
      </c>
      <c r="H9" s="20">
        <v>105</v>
      </c>
      <c r="I9" s="22">
        <v>5</v>
      </c>
      <c r="J9" s="22">
        <f>0.32*(G9+D9+H9+F9)+0.68*(E9+D9+G9+H9)</f>
        <v>505.20000000000005</v>
      </c>
      <c r="V9" s="19" t="s">
        <v>33</v>
      </c>
      <c r="W9" s="22">
        <v>4.5</v>
      </c>
      <c r="X9">
        <v>350.40000000000003</v>
      </c>
    </row>
    <row r="10" spans="1:24" x14ac:dyDescent="0.2">
      <c r="A10" s="19" t="s">
        <v>66</v>
      </c>
      <c r="B10" s="20" t="s">
        <v>85</v>
      </c>
      <c r="C10" s="21" t="s">
        <v>67</v>
      </c>
      <c r="D10" s="20">
        <v>45</v>
      </c>
      <c r="E10" s="20">
        <v>205</v>
      </c>
      <c r="F10" s="20">
        <v>185</v>
      </c>
      <c r="G10" s="20">
        <v>65</v>
      </c>
      <c r="H10" s="20">
        <v>105</v>
      </c>
      <c r="I10" s="22">
        <v>4.3</v>
      </c>
      <c r="J10" s="22">
        <f>0.32*(G10+D10+H10+F10)+0.68*(E10+D10+G10+H10)</f>
        <v>413.6</v>
      </c>
      <c r="V10" s="19" t="s">
        <v>66</v>
      </c>
      <c r="W10" s="22">
        <v>4.3</v>
      </c>
      <c r="X10">
        <v>413.6</v>
      </c>
    </row>
    <row r="11" spans="1:24" x14ac:dyDescent="0.2">
      <c r="A11" s="23" t="s">
        <v>68</v>
      </c>
      <c r="B11" s="24" t="s">
        <v>85</v>
      </c>
      <c r="C11" s="25" t="s">
        <v>69</v>
      </c>
      <c r="D11" s="24">
        <v>60</v>
      </c>
      <c r="E11" s="24">
        <v>220</v>
      </c>
      <c r="F11" s="24">
        <v>195</v>
      </c>
      <c r="G11" s="24">
        <v>60</v>
      </c>
      <c r="H11" s="24">
        <v>65</v>
      </c>
      <c r="I11" s="26">
        <v>4.5</v>
      </c>
      <c r="J11" s="26">
        <f>0.32*(G11+D11+H11+F11)+0.68*(E11+D11+G11+H11)</f>
        <v>397.00000000000006</v>
      </c>
      <c r="V11" s="23" t="s">
        <v>68</v>
      </c>
      <c r="W11" s="26">
        <v>4.5</v>
      </c>
      <c r="X11">
        <v>397.00000000000006</v>
      </c>
    </row>
    <row r="12" spans="1:24" x14ac:dyDescent="0.2">
      <c r="A12" s="19" t="s">
        <v>74</v>
      </c>
      <c r="B12" s="20" t="s">
        <v>28</v>
      </c>
      <c r="C12" s="21" t="s">
        <v>75</v>
      </c>
      <c r="D12" s="20">
        <v>60</v>
      </c>
      <c r="E12" s="20">
        <v>215</v>
      </c>
      <c r="F12" s="20">
        <v>210</v>
      </c>
      <c r="G12" s="20">
        <v>65</v>
      </c>
      <c r="H12" s="20">
        <v>95</v>
      </c>
      <c r="I12" s="22">
        <v>4.0999999999999996</v>
      </c>
      <c r="J12" s="22">
        <f>0.32*(G12+D12+H12+F12)+0.68*(E12+D12+G12+H12)</f>
        <v>433.4</v>
      </c>
      <c r="V12" s="19" t="s">
        <v>22</v>
      </c>
      <c r="W12" s="22">
        <v>4.5999999999999996</v>
      </c>
      <c r="X12">
        <v>421.68000000000006</v>
      </c>
    </row>
    <row r="13" spans="1:24" x14ac:dyDescent="0.2">
      <c r="A13" s="23" t="s">
        <v>39</v>
      </c>
      <c r="B13" s="24" t="s">
        <v>28</v>
      </c>
      <c r="C13" s="25" t="s">
        <v>40</v>
      </c>
      <c r="D13" s="24">
        <v>50</v>
      </c>
      <c r="E13" s="24">
        <v>215</v>
      </c>
      <c r="F13" s="24">
        <v>185</v>
      </c>
      <c r="G13" s="24">
        <v>75</v>
      </c>
      <c r="H13" s="24">
        <v>65</v>
      </c>
      <c r="I13" s="26">
        <v>4.4000000000000004</v>
      </c>
      <c r="J13" s="26">
        <f>0.32*(G13+D13+H13+F13)+0.68*(E13+D13+G13+H13)</f>
        <v>395.40000000000003</v>
      </c>
      <c r="V13" s="23" t="s">
        <v>39</v>
      </c>
      <c r="W13" s="26">
        <v>4.4000000000000004</v>
      </c>
      <c r="X13">
        <v>395.40000000000003</v>
      </c>
    </row>
    <row r="14" spans="1:24" x14ac:dyDescent="0.2">
      <c r="A14" s="19" t="s">
        <v>70</v>
      </c>
      <c r="B14" s="20" t="s">
        <v>28</v>
      </c>
      <c r="C14" s="21" t="s">
        <v>71</v>
      </c>
      <c r="D14" s="20">
        <v>50</v>
      </c>
      <c r="E14" s="20">
        <v>215</v>
      </c>
      <c r="F14" s="20">
        <v>165</v>
      </c>
      <c r="G14" s="20">
        <v>50</v>
      </c>
      <c r="H14" s="20">
        <v>85</v>
      </c>
      <c r="I14" s="22">
        <v>4.5</v>
      </c>
      <c r="J14" s="22">
        <f>0.32*(G14+D14+H14+F14)+0.68*(E14+D14+G14+H14)</f>
        <v>384</v>
      </c>
      <c r="V14" s="19" t="s">
        <v>70</v>
      </c>
      <c r="W14" s="22">
        <v>4.5</v>
      </c>
      <c r="X14">
        <v>384</v>
      </c>
    </row>
    <row r="15" spans="1:24" x14ac:dyDescent="0.2">
      <c r="A15" s="19" t="s">
        <v>22</v>
      </c>
      <c r="B15" s="20" t="s">
        <v>28</v>
      </c>
      <c r="C15" s="21" t="s">
        <v>24</v>
      </c>
      <c r="D15" s="20">
        <v>65</v>
      </c>
      <c r="E15" s="20">
        <v>225</v>
      </c>
      <c r="F15" s="20">
        <v>199</v>
      </c>
      <c r="G15" s="20">
        <v>65</v>
      </c>
      <c r="H15" s="20">
        <v>75</v>
      </c>
      <c r="I15" s="22">
        <v>4.5999999999999996</v>
      </c>
      <c r="J15" s="22">
        <f>0.32*(G15+D15+H15+F15)+0.68*(E15+D15+G15+H15)</f>
        <v>421.68000000000006</v>
      </c>
      <c r="V15" s="23" t="s">
        <v>72</v>
      </c>
      <c r="W15" s="26">
        <v>4.5999999999999996</v>
      </c>
      <c r="X15">
        <v>350.40000000000003</v>
      </c>
    </row>
    <row r="16" spans="1:24" x14ac:dyDescent="0.2">
      <c r="A16" s="23" t="s">
        <v>72</v>
      </c>
      <c r="B16" s="24" t="s">
        <v>28</v>
      </c>
      <c r="C16" s="25" t="s">
        <v>73</v>
      </c>
      <c r="D16" s="24">
        <v>45</v>
      </c>
      <c r="E16" s="24">
        <v>190</v>
      </c>
      <c r="F16" s="24">
        <v>160</v>
      </c>
      <c r="G16" s="24">
        <v>45</v>
      </c>
      <c r="H16" s="24">
        <v>80</v>
      </c>
      <c r="I16" s="26">
        <v>4.5999999999999996</v>
      </c>
      <c r="J16" s="26">
        <f>0.32*(G16+D16+H16+F16)+0.68*(E16+D16+G16+H16)</f>
        <v>350.40000000000003</v>
      </c>
      <c r="N16" s="15"/>
      <c r="O16" s="16"/>
      <c r="V16" s="19" t="s">
        <v>74</v>
      </c>
      <c r="W16" s="22">
        <v>4.0999999999999996</v>
      </c>
      <c r="X16">
        <v>433.4</v>
      </c>
    </row>
    <row r="17" spans="1:24" x14ac:dyDescent="0.2">
      <c r="A17" s="23" t="s">
        <v>37</v>
      </c>
      <c r="B17" s="24" t="s">
        <v>78</v>
      </c>
      <c r="C17" s="25" t="s">
        <v>38</v>
      </c>
      <c r="D17" s="24">
        <v>65</v>
      </c>
      <c r="E17" s="24">
        <v>205</v>
      </c>
      <c r="F17" s="24">
        <v>180</v>
      </c>
      <c r="G17" s="24">
        <v>55</v>
      </c>
      <c r="H17" s="24">
        <v>75</v>
      </c>
      <c r="I17" s="26">
        <v>4.4000000000000004</v>
      </c>
      <c r="J17" s="26">
        <f>0.32*(G17+D17+H17+F17)+0.68*(E17+D17+G17+H17)</f>
        <v>392</v>
      </c>
      <c r="N17" s="19"/>
      <c r="O17" s="20"/>
      <c r="V17" s="23" t="s">
        <v>37</v>
      </c>
      <c r="W17" s="26">
        <v>4.4000000000000004</v>
      </c>
      <c r="X17">
        <v>392</v>
      </c>
    </row>
    <row r="18" spans="1:24" x14ac:dyDescent="0.2">
      <c r="A18" s="23" t="s">
        <v>99</v>
      </c>
      <c r="B18" s="24" t="s">
        <v>79</v>
      </c>
      <c r="C18" s="32" t="s">
        <v>100</v>
      </c>
      <c r="D18" s="24">
        <v>35</v>
      </c>
      <c r="E18" s="24">
        <v>119</v>
      </c>
      <c r="F18" s="24">
        <v>109</v>
      </c>
      <c r="G18" s="24">
        <v>40</v>
      </c>
      <c r="H18" s="24">
        <v>60</v>
      </c>
      <c r="I18" s="26">
        <v>4.7</v>
      </c>
      <c r="J18" s="26">
        <f>0.32*(G18+D18+H18+F18)+0.68*(E18+D18+G18+H18)</f>
        <v>250.8</v>
      </c>
      <c r="N18" s="23"/>
      <c r="O18" s="24"/>
      <c r="V18" s="23" t="s">
        <v>99</v>
      </c>
      <c r="W18" s="26">
        <v>4.7</v>
      </c>
      <c r="X18">
        <v>250.8</v>
      </c>
    </row>
    <row r="19" spans="1:24" x14ac:dyDescent="0.2">
      <c r="A19" s="23" t="s">
        <v>61</v>
      </c>
      <c r="B19" s="24" t="s">
        <v>80</v>
      </c>
      <c r="C19" s="25" t="s">
        <v>62</v>
      </c>
      <c r="D19" s="24">
        <v>65</v>
      </c>
      <c r="E19" s="24">
        <v>220</v>
      </c>
      <c r="F19" s="24">
        <v>190</v>
      </c>
      <c r="G19" s="24">
        <v>70</v>
      </c>
      <c r="H19" s="24">
        <v>75</v>
      </c>
      <c r="I19" s="26">
        <v>4.5</v>
      </c>
      <c r="J19" s="26">
        <f>0.32*(G19+D19+H19+F19)+0.68*(E19+D19+G19+H19)</f>
        <v>420.40000000000003</v>
      </c>
      <c r="N19" s="19"/>
      <c r="O19" s="20"/>
      <c r="V19" s="23" t="s">
        <v>61</v>
      </c>
      <c r="W19" s="26">
        <v>4.5</v>
      </c>
      <c r="X19">
        <v>420.40000000000003</v>
      </c>
    </row>
    <row r="20" spans="1:24" x14ac:dyDescent="0.2">
      <c r="A20" s="19" t="s">
        <v>59</v>
      </c>
      <c r="B20" s="20" t="s">
        <v>81</v>
      </c>
      <c r="C20" s="21" t="s">
        <v>60</v>
      </c>
      <c r="D20" s="20">
        <v>75</v>
      </c>
      <c r="E20" s="20">
        <v>265</v>
      </c>
      <c r="F20" s="20">
        <v>195</v>
      </c>
      <c r="G20" s="20">
        <v>75</v>
      </c>
      <c r="H20" s="20">
        <v>85</v>
      </c>
      <c r="I20" s="22">
        <v>4.5</v>
      </c>
      <c r="J20" s="22">
        <f>0.32*(G20+D20+H20+F20)+0.68*(E20+D20+G20+H20)</f>
        <v>477.6</v>
      </c>
      <c r="N20" s="19"/>
      <c r="O20" s="20"/>
      <c r="V20" s="23" t="s">
        <v>57</v>
      </c>
      <c r="W20" s="26">
        <v>4.5999999999999996</v>
      </c>
      <c r="X20">
        <v>438.8</v>
      </c>
    </row>
    <row r="21" spans="1:24" x14ac:dyDescent="0.2">
      <c r="A21" s="23" t="s">
        <v>57</v>
      </c>
      <c r="B21" s="24" t="s">
        <v>81</v>
      </c>
      <c r="C21" s="25" t="s">
        <v>58</v>
      </c>
      <c r="D21" s="24">
        <v>75</v>
      </c>
      <c r="E21" s="24">
        <v>235</v>
      </c>
      <c r="F21" s="24">
        <v>200</v>
      </c>
      <c r="G21" s="24">
        <v>60</v>
      </c>
      <c r="H21" s="24">
        <v>80</v>
      </c>
      <c r="I21" s="26">
        <v>4.5999999999999996</v>
      </c>
      <c r="J21" s="26">
        <f>0.32*(G21+D21+H21+F21)+0.68*(E21+D21+G21+H21)</f>
        <v>438.8</v>
      </c>
      <c r="N21" s="19"/>
      <c r="O21" s="20"/>
      <c r="V21" s="19" t="s">
        <v>59</v>
      </c>
      <c r="W21" s="22">
        <v>4.5</v>
      </c>
      <c r="X21">
        <v>477.6</v>
      </c>
    </row>
    <row r="22" spans="1:24" x14ac:dyDescent="0.2">
      <c r="A22" s="23" t="s">
        <v>51</v>
      </c>
      <c r="B22" s="24" t="s">
        <v>82</v>
      </c>
      <c r="C22" s="25" t="s">
        <v>52</v>
      </c>
      <c r="D22" s="24">
        <v>65</v>
      </c>
      <c r="E22" s="24">
        <v>199</v>
      </c>
      <c r="F22" s="24">
        <v>195</v>
      </c>
      <c r="G22" s="24">
        <v>40</v>
      </c>
      <c r="H22" s="24">
        <v>75</v>
      </c>
      <c r="I22" s="26">
        <v>4.0999999999999996</v>
      </c>
      <c r="J22" s="26">
        <f>0.32*(G22+D22+H22+F22)+0.68*(E22+D22+G22+H22)</f>
        <v>377.72</v>
      </c>
      <c r="N22" s="23"/>
      <c r="O22" s="24"/>
      <c r="V22" s="23" t="s">
        <v>51</v>
      </c>
      <c r="W22" s="26">
        <v>4.0999999999999996</v>
      </c>
      <c r="X22">
        <v>377.72</v>
      </c>
    </row>
    <row r="23" spans="1:24" x14ac:dyDescent="0.2">
      <c r="A23" s="23" t="s">
        <v>55</v>
      </c>
      <c r="B23" s="24" t="s">
        <v>82</v>
      </c>
      <c r="C23" s="25" t="s">
        <v>56</v>
      </c>
      <c r="D23" s="24">
        <v>55</v>
      </c>
      <c r="E23" s="24">
        <v>195</v>
      </c>
      <c r="F23" s="24">
        <v>199</v>
      </c>
      <c r="G23" s="24">
        <v>65</v>
      </c>
      <c r="H23" s="24">
        <v>85</v>
      </c>
      <c r="I23" s="26">
        <v>4.4000000000000004</v>
      </c>
      <c r="J23" s="26">
        <f>0.32*(G23+D23+H23+F23)+0.68*(E23+D23+G23+H23)</f>
        <v>401.28</v>
      </c>
      <c r="N23" s="19"/>
      <c r="O23" s="20"/>
      <c r="V23" s="19" t="s">
        <v>53</v>
      </c>
      <c r="W23" s="22">
        <v>4.5999999999999996</v>
      </c>
      <c r="X23">
        <v>483.6</v>
      </c>
    </row>
    <row r="24" spans="1:24" x14ac:dyDescent="0.2">
      <c r="A24" s="34" t="s">
        <v>53</v>
      </c>
      <c r="B24" s="20" t="s">
        <v>82</v>
      </c>
      <c r="C24" s="21" t="s">
        <v>54</v>
      </c>
      <c r="D24" s="20">
        <v>60</v>
      </c>
      <c r="E24" s="20">
        <v>235</v>
      </c>
      <c r="F24" s="20">
        <v>215</v>
      </c>
      <c r="G24" s="20">
        <v>85</v>
      </c>
      <c r="H24" s="20">
        <v>110</v>
      </c>
      <c r="I24" s="22">
        <v>4.5999999999999996</v>
      </c>
      <c r="J24" s="22">
        <f>0.32*(G24+D24+H24+F24)+0.68*(E24+D24+G24+H24)</f>
        <v>483.6</v>
      </c>
      <c r="N24" s="23"/>
      <c r="O24" s="24"/>
      <c r="V24" s="31" t="s">
        <v>55</v>
      </c>
      <c r="W24" s="26">
        <v>4.4000000000000004</v>
      </c>
      <c r="X24">
        <v>401.28</v>
      </c>
    </row>
    <row r="25" spans="1:24" x14ac:dyDescent="0.2">
      <c r="A25" s="19" t="s">
        <v>93</v>
      </c>
      <c r="B25" s="24" t="s">
        <v>83</v>
      </c>
      <c r="C25" s="32" t="s">
        <v>92</v>
      </c>
      <c r="D25" s="24">
        <v>70</v>
      </c>
      <c r="E25" s="24">
        <v>285</v>
      </c>
      <c r="F25" s="24">
        <v>260</v>
      </c>
      <c r="G25" s="24">
        <v>50</v>
      </c>
      <c r="H25" s="24">
        <v>125</v>
      </c>
      <c r="I25" s="26">
        <v>4.7</v>
      </c>
      <c r="J25" s="26">
        <f>0.32*(G25+D25+H25+F25)+0.68*(E25+D25+G25+H25)</f>
        <v>522</v>
      </c>
      <c r="V25" s="19" t="s">
        <v>93</v>
      </c>
      <c r="W25" s="26">
        <v>4.7</v>
      </c>
      <c r="X25">
        <v>522</v>
      </c>
    </row>
    <row r="26" spans="1:24" x14ac:dyDescent="0.2">
      <c r="A26" s="23" t="s">
        <v>44</v>
      </c>
      <c r="B26" s="24" t="s">
        <v>83</v>
      </c>
      <c r="C26" s="25" t="s">
        <v>45</v>
      </c>
      <c r="D26" s="24">
        <v>55</v>
      </c>
      <c r="E26" s="24">
        <v>225</v>
      </c>
      <c r="F26" s="24">
        <v>160</v>
      </c>
      <c r="G26" s="24">
        <v>65</v>
      </c>
      <c r="H26" s="24">
        <v>75</v>
      </c>
      <c r="I26" s="26">
        <v>4.7</v>
      </c>
      <c r="J26" s="26">
        <f>0.32*(G26+D26+H26+F26)+0.68*(E26+D26+G26+H26)</f>
        <v>399.20000000000005</v>
      </c>
      <c r="V26" s="23" t="s">
        <v>44</v>
      </c>
      <c r="W26" s="26">
        <v>4.7</v>
      </c>
      <c r="X26">
        <v>399.20000000000005</v>
      </c>
    </row>
    <row r="27" spans="1:24" x14ac:dyDescent="0.2">
      <c r="A27" s="19" t="s">
        <v>46</v>
      </c>
      <c r="B27" s="20" t="s">
        <v>83</v>
      </c>
      <c r="C27" s="21" t="s">
        <v>47</v>
      </c>
      <c r="D27" s="20">
        <v>65</v>
      </c>
      <c r="E27" s="20">
        <v>230</v>
      </c>
      <c r="F27" s="20">
        <v>200</v>
      </c>
      <c r="G27" s="20">
        <v>100</v>
      </c>
      <c r="H27" s="20">
        <v>110</v>
      </c>
      <c r="I27" s="22">
        <v>4.7</v>
      </c>
      <c r="J27" s="22">
        <f>0.32*(G27+D27+H27+F27)+0.68*(E27+D27+G27+H27)</f>
        <v>495.40000000000003</v>
      </c>
      <c r="V27" s="19" t="s">
        <v>46</v>
      </c>
      <c r="W27" s="22">
        <v>4.7</v>
      </c>
      <c r="X27">
        <v>495.40000000000003</v>
      </c>
    </row>
    <row r="28" spans="1:24" x14ac:dyDescent="0.2">
      <c r="A28" s="23" t="s">
        <v>48</v>
      </c>
      <c r="B28" s="24" t="s">
        <v>84</v>
      </c>
      <c r="C28" s="25" t="s">
        <v>96</v>
      </c>
      <c r="D28" s="24">
        <v>45</v>
      </c>
      <c r="E28" s="24">
        <v>199</v>
      </c>
      <c r="F28" s="24">
        <v>129</v>
      </c>
      <c r="G28" s="24">
        <v>45</v>
      </c>
      <c r="H28" s="24">
        <v>59</v>
      </c>
      <c r="I28" s="26">
        <v>2.7</v>
      </c>
      <c r="J28" s="26">
        <f>0.32*(G28+D28+H28+F28)+0.68*(E28+D28+G28+H28)</f>
        <v>325.60000000000002</v>
      </c>
      <c r="V28" s="23" t="s">
        <v>48</v>
      </c>
      <c r="W28" s="26">
        <v>2.7</v>
      </c>
      <c r="X28">
        <v>325.60000000000002</v>
      </c>
    </row>
    <row r="29" spans="1:24" ht="17" thickBot="1" x14ac:dyDescent="0.25">
      <c r="A29" s="19" t="s">
        <v>49</v>
      </c>
      <c r="B29" s="20" t="s">
        <v>84</v>
      </c>
      <c r="C29" s="21" t="s">
        <v>50</v>
      </c>
      <c r="D29" s="20">
        <v>45</v>
      </c>
      <c r="E29" s="20">
        <v>149</v>
      </c>
      <c r="F29" s="20">
        <v>189</v>
      </c>
      <c r="G29" s="20">
        <v>69</v>
      </c>
      <c r="H29" s="20">
        <v>49</v>
      </c>
      <c r="I29" s="22">
        <v>4.7</v>
      </c>
      <c r="J29" s="22">
        <f>0.32*(G29+D29+H29+F29)+0.68*(E29+D29+G29+H29)</f>
        <v>324.8</v>
      </c>
      <c r="V29" s="19" t="s">
        <v>49</v>
      </c>
      <c r="W29" s="22">
        <v>4.7</v>
      </c>
      <c r="X29">
        <v>324.8</v>
      </c>
    </row>
    <row r="30" spans="1:24" ht="17" thickTop="1" x14ac:dyDescent="0.2">
      <c r="A30" s="28"/>
      <c r="B30" s="13"/>
      <c r="C30" s="29"/>
      <c r="D30" s="13">
        <f>AVERAGE(Sheet2!$D$3:$D$29)</f>
        <v>57.962962962962962</v>
      </c>
      <c r="E30" s="13">
        <f>AVERAGE(Sheet2!$E$3:$E$29)</f>
        <v>221.33333333333334</v>
      </c>
      <c r="F30" s="13">
        <f>AVERAGE(Sheet2!$F$3:$F$29)</f>
        <v>191.4814814814815</v>
      </c>
      <c r="G30" s="13">
        <f>AVERAGE(Sheet2!$G$3:$G$29)</f>
        <v>64.037037037037038</v>
      </c>
      <c r="H30" s="13">
        <f>AVERAGE(Sheet2!$H$3:$H$29)</f>
        <v>86.592592592592595</v>
      </c>
      <c r="I30" s="14">
        <f>AVERAGE(Sheet2!$I$3:$I$29)</f>
        <v>4.4481481481481486</v>
      </c>
      <c r="J30" s="14"/>
    </row>
    <row r="31" spans="1:24" x14ac:dyDescent="0.2">
      <c r="A31" s="2"/>
    </row>
    <row r="32" spans="1:24" x14ac:dyDescent="0.2">
      <c r="A32" s="2"/>
    </row>
    <row r="33" spans="1:14" x14ac:dyDescent="0.2">
      <c r="A33" s="2"/>
    </row>
    <row r="34" spans="1:14" x14ac:dyDescent="0.2">
      <c r="A34" s="2"/>
      <c r="K34" t="s">
        <v>117</v>
      </c>
    </row>
    <row r="35" spans="1:14" x14ac:dyDescent="0.2">
      <c r="A35" s="2"/>
      <c r="D35" s="18"/>
      <c r="E35" s="18" t="s">
        <v>87</v>
      </c>
      <c r="F35" s="18"/>
      <c r="G35" s="18" t="s">
        <v>88</v>
      </c>
      <c r="H35" s="18" t="s">
        <v>90</v>
      </c>
      <c r="J35" s="18"/>
      <c r="K35" s="18" t="s">
        <v>87</v>
      </c>
      <c r="L35" s="18" t="s">
        <v>115</v>
      </c>
      <c r="M35" s="18" t="s">
        <v>90</v>
      </c>
      <c r="N35" s="18"/>
    </row>
    <row r="36" spans="1:14" x14ac:dyDescent="0.2">
      <c r="A36" s="2"/>
      <c r="D36" s="26" t="s">
        <v>27</v>
      </c>
      <c r="E36" s="26">
        <f>COUNTIF(Sheet2!$B$3:$B$29,D36)</f>
        <v>7</v>
      </c>
      <c r="F36" s="26"/>
      <c r="G36" s="26">
        <f>AVERAGE(J3:J9)</f>
        <v>463.62857142857149</v>
      </c>
      <c r="H36" s="26">
        <f>SUMIF(Sheet2!$B$3:$B$29,D36,Sheet2!$I$3:$I$29)/E36</f>
        <v>4.5428571428571436</v>
      </c>
      <c r="J36" s="26" t="s">
        <v>27</v>
      </c>
      <c r="K36" s="26">
        <f>COUNTIF(Sheet2!$B$3:$B$29,J36)+COUNTIF(Sheet2!$B$84:$B$86,J36)</f>
        <v>8</v>
      </c>
      <c r="L36" s="38">
        <f>K36/K$46</f>
        <v>0.26666666666666666</v>
      </c>
      <c r="M36" s="26">
        <f>(SUMIF(Sheet2!$B$3:$B$29,J36,Sheet2!$I$3:$I$29)+SUMIF(Sheet2!$B$84:$B$86,J36,Sheet2!$I$84:$I$86))/K36</f>
        <v>4.5250000000000004</v>
      </c>
      <c r="N36" s="26"/>
    </row>
    <row r="37" spans="1:14" x14ac:dyDescent="0.2">
      <c r="A37" s="2"/>
      <c r="D37" s="26" t="s">
        <v>28</v>
      </c>
      <c r="E37" s="26">
        <f>COUNTIF(Sheet2!$B$3:$B$29,D37)</f>
        <v>5</v>
      </c>
      <c r="F37" s="26"/>
      <c r="G37" s="26">
        <f>AVERAGE(J12:J16)</f>
        <v>396.976</v>
      </c>
      <c r="H37" s="26">
        <f>SUMIF(Sheet2!$B$3:$B$29,D37,Sheet2!$I$3:$I$29)/E37</f>
        <v>4.4400000000000004</v>
      </c>
      <c r="J37" s="26" t="s">
        <v>28</v>
      </c>
      <c r="K37" s="26">
        <f>COUNTIF(Sheet2!$B$3:$B$29,J37)+COUNTIF(Sheet2!$B$84:$B$86,J37)</f>
        <v>5</v>
      </c>
      <c r="L37" s="38">
        <f>K37/K$46</f>
        <v>0.16666666666666666</v>
      </c>
      <c r="M37" s="26">
        <f>(SUMIF(Sheet2!$B$3:$B$29,J37,Sheet2!$I$3:$I$29)+SUMIF(Sheet2!$B$84:$B$86,J37,Sheet2!$I$84:$I$86))/K37</f>
        <v>4.4400000000000004</v>
      </c>
      <c r="N37" s="26"/>
    </row>
    <row r="38" spans="1:14" x14ac:dyDescent="0.2">
      <c r="A38" s="2"/>
      <c r="D38" s="22" t="s">
        <v>78</v>
      </c>
      <c r="E38" s="22">
        <f>COUNTIF(Sheet2!$B$3:$B$29,D38)</f>
        <v>1</v>
      </c>
      <c r="F38" s="22"/>
      <c r="G38" s="22">
        <f>AVERAGE(J17)</f>
        <v>392</v>
      </c>
      <c r="H38" s="22">
        <f>SUMIF(Sheet2!$B$3:$B$29,D38,Sheet2!$I$3:$I$29)/E38</f>
        <v>4.4000000000000004</v>
      </c>
      <c r="J38" s="22" t="s">
        <v>78</v>
      </c>
      <c r="K38" s="22">
        <f>COUNTIF(Sheet2!$B$3:$B$29,J38)+COUNTIF(Sheet2!$B$84:$B$86,J38)</f>
        <v>1</v>
      </c>
      <c r="L38" s="39">
        <f>K38/K$46</f>
        <v>3.3333333333333333E-2</v>
      </c>
      <c r="M38" s="22">
        <f>(SUMIF(Sheet2!$B$3:$B$29,J38,Sheet2!$I$3:$I$29)+SUMIF(Sheet2!$B$84:$B$86,J38,Sheet2!$I$84:$I$86))/K38</f>
        <v>4.4000000000000004</v>
      </c>
      <c r="N38" s="22"/>
    </row>
    <row r="39" spans="1:14" x14ac:dyDescent="0.2">
      <c r="A39" s="2"/>
      <c r="D39" s="22" t="s">
        <v>79</v>
      </c>
      <c r="E39" s="22">
        <v>1</v>
      </c>
      <c r="F39" s="22"/>
      <c r="G39" s="22">
        <f>AVERAGE(J18)</f>
        <v>250.8</v>
      </c>
      <c r="H39" s="22">
        <f>SUMIF(Sheet2!$B$3:$B$29,D39,Sheet2!$I$3:$I$29)/E39</f>
        <v>4.7</v>
      </c>
      <c r="J39" s="22" t="s">
        <v>79</v>
      </c>
      <c r="K39" s="22">
        <f>COUNTIF(Sheet2!$B$3:$B$29,J39)+COUNTIF(Sheet2!$B$84:$B$86,J39)</f>
        <v>2</v>
      </c>
      <c r="L39" s="39">
        <f>K39/K$46</f>
        <v>6.6666666666666666E-2</v>
      </c>
      <c r="M39" s="22">
        <f>(SUMIF(Sheet2!$B$3:$B$29,J39,Sheet2!$I$3:$I$29)+SUMIF(Sheet2!$B$84:$B$86,J39,Sheet2!$I$84:$I$86))/K39</f>
        <v>4.5</v>
      </c>
      <c r="N39" s="22"/>
    </row>
    <row r="40" spans="1:14" x14ac:dyDescent="0.2">
      <c r="A40" s="2"/>
      <c r="D40" s="22" t="s">
        <v>80</v>
      </c>
      <c r="E40" s="22">
        <f>COUNTIF(Sheet2!$B$3:$B$29,D40)</f>
        <v>1</v>
      </c>
      <c r="F40" s="22"/>
      <c r="G40" s="22">
        <f>J19</f>
        <v>420.40000000000003</v>
      </c>
      <c r="H40" s="22">
        <f>SUMIF(Sheet2!$B$3:$B$29,D40,Sheet2!$I$3:$I$29)/E40</f>
        <v>4.5</v>
      </c>
      <c r="J40" s="22" t="s">
        <v>80</v>
      </c>
      <c r="K40" s="22">
        <f>COUNTIF(Sheet2!$B$3:$B$29,J40)+COUNTIF(Sheet2!$B$84:$B$86,J40)</f>
        <v>1</v>
      </c>
      <c r="L40" s="39">
        <f>K40/K$46</f>
        <v>3.3333333333333333E-2</v>
      </c>
      <c r="M40" s="22">
        <f>(SUMIF(Sheet2!$B$3:$B$29,J40,Sheet2!$I$3:$I$29)+SUMIF(Sheet2!$B$84:$B$86,J40,Sheet2!$I$84:$I$86))/K40</f>
        <v>4.5</v>
      </c>
      <c r="N40" s="22"/>
    </row>
    <row r="41" spans="1:14" x14ac:dyDescent="0.2">
      <c r="A41" s="2"/>
      <c r="D41" s="26" t="s">
        <v>81</v>
      </c>
      <c r="E41" s="26">
        <f>COUNTIF(Sheet2!$B$3:$B$29,D41)</f>
        <v>2</v>
      </c>
      <c r="F41" s="26"/>
      <c r="G41" s="26">
        <f>AVERAGE(J20:J21)</f>
        <v>458.20000000000005</v>
      </c>
      <c r="H41" s="26">
        <f>SUMIF(Sheet2!$B$3:$B$29,D41,Sheet2!$I$3:$I$29)/E41</f>
        <v>4.55</v>
      </c>
      <c r="J41" s="26" t="s">
        <v>81</v>
      </c>
      <c r="K41" s="26">
        <f>COUNTIF(Sheet2!$B$3:$B$29,J41)+COUNTIF(Sheet2!$B$84:$B$86,J41)</f>
        <v>2</v>
      </c>
      <c r="L41" s="38">
        <f>K41/K$46</f>
        <v>6.6666666666666666E-2</v>
      </c>
      <c r="M41" s="26">
        <f>(SUMIF(Sheet2!$B$3:$B$29,J41,Sheet2!$I$3:$I$29)+SUMIF(Sheet2!$B$84:$B$86,J41,Sheet2!$I$84:$I$86))/K41</f>
        <v>4.55</v>
      </c>
      <c r="N41" s="26"/>
    </row>
    <row r="42" spans="1:14" x14ac:dyDescent="0.2">
      <c r="A42" s="2"/>
      <c r="D42" s="22" t="s">
        <v>82</v>
      </c>
      <c r="E42" s="22">
        <f>COUNTIF(Sheet2!$B$3:$B$29,D42)</f>
        <v>3</v>
      </c>
      <c r="F42" s="22"/>
      <c r="G42" s="22">
        <f>AVERAGE(J22:J24)</f>
        <v>420.86666666666662</v>
      </c>
      <c r="H42" s="22">
        <f>SUMIF(Sheet2!$B$3:$B$29,D42,Sheet2!$I$3:$I$29)/E42</f>
        <v>4.3666666666666663</v>
      </c>
      <c r="J42" s="22" t="s">
        <v>82</v>
      </c>
      <c r="K42" s="22">
        <f>COUNTIF(Sheet2!$B$3:$B$29,J42)+COUNTIF(Sheet2!$B$84:$B$86,J42)</f>
        <v>3</v>
      </c>
      <c r="L42" s="39">
        <f>K42/K$46</f>
        <v>0.1</v>
      </c>
      <c r="M42" s="22">
        <f>(SUMIF(Sheet2!$B$3:$B$29,J42,Sheet2!$I$3:$I$29)+SUMIF(Sheet2!$B$84:$B$86,J42,Sheet2!$I$84:$I$86))/K42</f>
        <v>4.3666666666666663</v>
      </c>
      <c r="N42" s="22"/>
    </row>
    <row r="43" spans="1:14" x14ac:dyDescent="0.2">
      <c r="A43" s="2"/>
      <c r="D43" s="22" t="s">
        <v>83</v>
      </c>
      <c r="E43" s="22">
        <f>COUNTIF(Sheet2!$B$3:$B$29,D43)</f>
        <v>3</v>
      </c>
      <c r="F43" s="22"/>
      <c r="G43" s="22">
        <f>AVERAGE(J25:J27)</f>
        <v>472.20000000000005</v>
      </c>
      <c r="H43" s="22">
        <f>SUMIF(Sheet2!$B$3:$B$29,D43,Sheet2!$I$3:$I$29)/E43</f>
        <v>4.7</v>
      </c>
      <c r="J43" s="22" t="s">
        <v>83</v>
      </c>
      <c r="K43" s="22">
        <f>COUNTIF(Sheet2!$B$3:$B$29,J43)+COUNTIF(Sheet2!$B$84:$B$86,J43)</f>
        <v>4</v>
      </c>
      <c r="L43" s="39">
        <f>K43/K$46</f>
        <v>0.13333333333333333</v>
      </c>
      <c r="M43" s="22">
        <f>(SUMIF(Sheet2!$B$3:$B$29,J43,Sheet2!$I$3:$I$29)+SUMIF(Sheet2!$B$84:$B$86,J43,Sheet2!$I$84:$I$86))/K43</f>
        <v>4.6000000000000005</v>
      </c>
      <c r="N43" s="22"/>
    </row>
    <row r="44" spans="1:14" x14ac:dyDescent="0.2">
      <c r="A44" s="2"/>
      <c r="D44" s="26" t="s">
        <v>84</v>
      </c>
      <c r="E44" s="26">
        <f>COUNTIF(Sheet2!$B$3:$B$29,D44)</f>
        <v>2</v>
      </c>
      <c r="F44" s="26"/>
      <c r="G44" s="26">
        <f>AVERAGE(J28:J29)</f>
        <v>325.20000000000005</v>
      </c>
      <c r="H44" s="26">
        <f>SUMIF(Sheet2!$B$3:$B$29,D44,Sheet2!$I$3:$I$29)/E44</f>
        <v>3.7</v>
      </c>
      <c r="J44" s="26" t="s">
        <v>84</v>
      </c>
      <c r="K44" s="26">
        <f>COUNTIF(Sheet2!$B$3:$B$29,J44)+COUNTIF(Sheet2!$B$84:$B$86,J44)</f>
        <v>2</v>
      </c>
      <c r="L44" s="38">
        <f>K44/K$46</f>
        <v>6.6666666666666666E-2</v>
      </c>
      <c r="M44" s="26">
        <f>(SUMIF(Sheet2!$B$3:$B$29,J44,Sheet2!$I$3:$I$29)+SUMIF(Sheet2!$B$84:$B$86,J44,Sheet2!$I$84:$I$86))/K44</f>
        <v>3.7</v>
      </c>
      <c r="N44" s="26"/>
    </row>
    <row r="45" spans="1:14" x14ac:dyDescent="0.2">
      <c r="A45" s="2"/>
      <c r="D45" s="22" t="s">
        <v>85</v>
      </c>
      <c r="E45" s="22">
        <f>COUNTIF(Sheet2!$B$3:$B$29,D45)</f>
        <v>2</v>
      </c>
      <c r="F45" s="22"/>
      <c r="G45" s="22">
        <f>AVERAGE(J10:J11)</f>
        <v>405.30000000000007</v>
      </c>
      <c r="H45" s="22">
        <f>SUMIF(Sheet2!$B$3:$B$29,D45,Sheet2!$I$3:$I$29)/E45</f>
        <v>4.4000000000000004</v>
      </c>
      <c r="J45" s="22" t="s">
        <v>85</v>
      </c>
      <c r="K45" s="22">
        <f>COUNTIF(Sheet2!$B$3:$B$29,J45)+COUNTIF(Sheet2!$B$84:$B$86,J45)</f>
        <v>2</v>
      </c>
      <c r="L45" s="39">
        <f>K45/K$46</f>
        <v>6.6666666666666666E-2</v>
      </c>
      <c r="M45" s="22">
        <f>(SUMIF(Sheet2!$B$3:$B$29,J45,Sheet2!$I$3:$I$29)+SUMIF(Sheet2!$B$84:$B$86,J45,Sheet2!$I$84:$I$86))/K45</f>
        <v>4.4000000000000004</v>
      </c>
      <c r="N45" s="22"/>
    </row>
    <row r="46" spans="1:14" x14ac:dyDescent="0.2">
      <c r="A46" s="2"/>
      <c r="D46" s="26" t="s">
        <v>89</v>
      </c>
      <c r="E46" s="26">
        <f>SUM(E36:E45)</f>
        <v>27</v>
      </c>
      <c r="F46" s="26"/>
      <c r="G46" s="26">
        <f>AVERAGE(G36:G45)</f>
        <v>400.55712380952383</v>
      </c>
      <c r="H46" s="26">
        <f>SUMIF(Sheet2!$B$3:$B$29,D46,Sheet2!$I$3:$I$29)/E46</f>
        <v>0</v>
      </c>
      <c r="J46" s="26" t="s">
        <v>89</v>
      </c>
      <c r="K46" s="26">
        <f>SUM(K36:K45)</f>
        <v>30</v>
      </c>
      <c r="L46" s="38"/>
      <c r="M46" s="26">
        <f>(SUMIF(Sheet2!$B$3:$B$29,J46,Sheet2!$I$3:$I$29)+SUMIF(Sheet2!$B$84:$B$86,J46,Sheet2!$I$84:$I$86))/K46</f>
        <v>0</v>
      </c>
      <c r="N46" s="26"/>
    </row>
    <row r="47" spans="1:14" x14ac:dyDescent="0.2">
      <c r="A47" s="2"/>
      <c r="D47" s="22" t="s">
        <v>12</v>
      </c>
      <c r="E47" s="22">
        <f>E46/10</f>
        <v>2.7</v>
      </c>
      <c r="F47" s="22"/>
      <c r="G47" s="22"/>
      <c r="H47" s="22"/>
      <c r="J47" s="22" t="s">
        <v>12</v>
      </c>
      <c r="K47" s="22">
        <f>K46/10</f>
        <v>3</v>
      </c>
      <c r="L47" s="39"/>
      <c r="M47" s="22"/>
      <c r="N47" s="22"/>
    </row>
    <row r="48" spans="1:14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83" spans="1:13" x14ac:dyDescent="0.2">
      <c r="A83" s="15" t="s">
        <v>0</v>
      </c>
      <c r="B83" s="16" t="s">
        <v>9</v>
      </c>
      <c r="C83" s="17" t="s">
        <v>13</v>
      </c>
      <c r="D83" s="16" t="s">
        <v>1</v>
      </c>
      <c r="E83" s="16" t="s">
        <v>2</v>
      </c>
      <c r="F83" s="16" t="s">
        <v>4</v>
      </c>
      <c r="G83" s="16" t="s">
        <v>26</v>
      </c>
      <c r="H83" s="16" t="s">
        <v>25</v>
      </c>
      <c r="I83" s="18" t="s">
        <v>7</v>
      </c>
      <c r="J83" s="30" t="s">
        <v>76</v>
      </c>
    </row>
    <row r="84" spans="1:13" x14ac:dyDescent="0.2">
      <c r="A84" s="23" t="s">
        <v>35</v>
      </c>
      <c r="B84" s="24" t="s">
        <v>15</v>
      </c>
      <c r="C84" s="25" t="s">
        <v>36</v>
      </c>
      <c r="D84" s="24"/>
      <c r="E84" s="24"/>
      <c r="F84" s="24"/>
      <c r="G84" s="24"/>
      <c r="H84" s="24"/>
      <c r="I84" s="26">
        <v>4.4000000000000004</v>
      </c>
      <c r="J84" t="s">
        <v>94</v>
      </c>
    </row>
    <row r="85" spans="1:13" x14ac:dyDescent="0.2">
      <c r="A85" s="19" t="s">
        <v>64</v>
      </c>
      <c r="B85" s="20" t="s">
        <v>63</v>
      </c>
      <c r="C85" s="21" t="s">
        <v>65</v>
      </c>
      <c r="D85" s="20"/>
      <c r="E85" s="20"/>
      <c r="F85" s="20"/>
      <c r="G85" s="20"/>
      <c r="H85" s="20"/>
      <c r="I85" s="22">
        <v>4.3</v>
      </c>
      <c r="J85" t="s">
        <v>95</v>
      </c>
      <c r="M85" s="12"/>
    </row>
    <row r="86" spans="1:13" x14ac:dyDescent="0.2">
      <c r="A86" s="19" t="s">
        <v>41</v>
      </c>
      <c r="B86" s="20" t="s">
        <v>42</v>
      </c>
      <c r="C86" s="21" t="s">
        <v>43</v>
      </c>
      <c r="D86" s="20"/>
      <c r="E86" s="20"/>
      <c r="F86" s="20"/>
      <c r="G86" s="20"/>
      <c r="H86" s="20"/>
      <c r="I86" s="22">
        <v>4.3</v>
      </c>
      <c r="J86" t="s">
        <v>95</v>
      </c>
    </row>
    <row r="87" spans="1:13" x14ac:dyDescent="0.2">
      <c r="A87" s="23"/>
      <c r="B87" s="24"/>
      <c r="C87" s="25"/>
      <c r="D87" s="24"/>
      <c r="E87" s="24"/>
      <c r="F87" s="24"/>
      <c r="G87" s="24"/>
      <c r="H87" s="24"/>
      <c r="I87" s="26"/>
    </row>
    <row r="92" spans="1:13" x14ac:dyDescent="0.2">
      <c r="A92" s="18"/>
      <c r="B92" s="30"/>
    </row>
    <row r="93" spans="1:13" x14ac:dyDescent="0.2">
      <c r="A93" s="22"/>
    </row>
    <row r="94" spans="1:13" x14ac:dyDescent="0.2">
      <c r="A94" s="26"/>
    </row>
    <row r="95" spans="1:13" x14ac:dyDescent="0.2">
      <c r="A95" s="22"/>
    </row>
    <row r="96" spans="1:13" x14ac:dyDescent="0.2">
      <c r="A96" s="26"/>
    </row>
    <row r="97" spans="1:1" x14ac:dyDescent="0.2">
      <c r="A97" s="22"/>
    </row>
    <row r="98" spans="1:1" x14ac:dyDescent="0.2">
      <c r="A98" s="26"/>
    </row>
    <row r="99" spans="1:1" x14ac:dyDescent="0.2">
      <c r="A99" s="22"/>
    </row>
    <row r="100" spans="1:1" x14ac:dyDescent="0.2">
      <c r="A100" s="22"/>
    </row>
    <row r="101" spans="1:1" x14ac:dyDescent="0.2">
      <c r="A101" s="26"/>
    </row>
    <row r="102" spans="1:1" x14ac:dyDescent="0.2">
      <c r="A102" s="22"/>
    </row>
    <row r="103" spans="1:1" x14ac:dyDescent="0.2">
      <c r="A103" s="26"/>
    </row>
    <row r="104" spans="1:1" x14ac:dyDescent="0.2">
      <c r="A104" s="22"/>
    </row>
    <row r="105" spans="1:1" x14ac:dyDescent="0.2">
      <c r="A105" s="26"/>
    </row>
    <row r="106" spans="1:1" x14ac:dyDescent="0.2">
      <c r="A106" s="22"/>
    </row>
    <row r="107" spans="1:1" x14ac:dyDescent="0.2">
      <c r="A107" s="26"/>
    </row>
    <row r="108" spans="1:1" x14ac:dyDescent="0.2">
      <c r="A108" s="26"/>
    </row>
    <row r="109" spans="1:1" x14ac:dyDescent="0.2">
      <c r="A109" s="26"/>
    </row>
    <row r="110" spans="1:1" x14ac:dyDescent="0.2">
      <c r="A110" s="26"/>
    </row>
    <row r="111" spans="1:1" x14ac:dyDescent="0.2">
      <c r="A111" s="22"/>
    </row>
    <row r="112" spans="1:1" x14ac:dyDescent="0.2">
      <c r="A112" s="26"/>
    </row>
    <row r="113" spans="1:1" x14ac:dyDescent="0.2">
      <c r="A113" s="22"/>
    </row>
    <row r="114" spans="1:1" x14ac:dyDescent="0.2">
      <c r="A114" s="26"/>
    </row>
    <row r="115" spans="1:1" x14ac:dyDescent="0.2">
      <c r="A115" s="26"/>
    </row>
    <row r="116" spans="1:1" x14ac:dyDescent="0.2">
      <c r="A116" s="26"/>
    </row>
    <row r="117" spans="1:1" x14ac:dyDescent="0.2">
      <c r="A117" s="22"/>
    </row>
    <row r="118" spans="1:1" x14ac:dyDescent="0.2">
      <c r="A118" s="26"/>
    </row>
    <row r="119" spans="1:1" x14ac:dyDescent="0.2">
      <c r="A119" s="22"/>
    </row>
  </sheetData>
  <autoFilter ref="A2:R2" xr:uid="{A53EC403-2CFC-714A-A413-31CF302931B0}">
    <sortState xmlns:xlrd2="http://schemas.microsoft.com/office/spreadsheetml/2017/richdata2" ref="A3:R30">
      <sortCondition ref="B2:B30"/>
    </sortState>
  </autoFilter>
  <mergeCells count="1">
    <mergeCell ref="D1:H1"/>
  </mergeCells>
  <phoneticPr fontId="4" type="noConversion"/>
  <hyperlinks>
    <hyperlink ref="C5" r:id="rId1" display="https://malaindia.cz/en/menu/" xr:uid="{42078C06-0F44-46B9-AA63-D25CFA6B0A24}"/>
    <hyperlink ref="C4" r:id="rId2" display="http://indianjewel.cz/reservations" xr:uid="{66802B31-375D-4A5F-ACBC-2BCA7DFE1291}"/>
    <hyperlink ref="C3" r:id="rId3" display="https://www.amritsarmail.cz/menu.php" xr:uid="{5333496B-95D8-4AAC-9438-27C4E76758DD}"/>
    <hyperlink ref="C15" r:id="rId4" display="http://www.taajpalace.cz/" xr:uid="{8F617D23-E7FC-4E89-9066-A9275202DDFB}"/>
    <hyperlink ref="C9" r:id="rId5" xr:uid="{C1FC83F9-DB22-47D3-8045-6D5AF3F58937}"/>
    <hyperlink ref="C7" r:id="rId6" xr:uid="{D9419596-96ED-4868-A930-A55A1C21E927}"/>
    <hyperlink ref="C8" r:id="rId7" xr:uid="{A827548A-068E-46A2-A39C-2235CF592642}"/>
    <hyperlink ref="C6" r:id="rId8" display="https://www.google.com/url?sa=t&amp;rct=j&amp;q=&amp;esrc=s&amp;source=local&amp;cd=&amp;cad=rja&amp;uact=8&amp;ved=2ahUKEwiUrfuE9LfxAhVQsKQKHSkhDN8Q_BcwAHoECBsQBA&amp;url=http%3A%2F%2Fwww.restauracekathmandu.cz%2F&amp;usg=AOvVaw2FDK7jrrVY7l5syb88ZEL6" xr:uid="{2BA374D8-DA98-4761-8C90-DB9FF4E5C2CA}"/>
    <hyperlink ref="C17" r:id="rId9" xr:uid="{765B8842-809F-4692-B5A5-41ECC1CA9FB3}"/>
    <hyperlink ref="C13" r:id="rId10" xr:uid="{248B0B51-DF01-49A1-82ED-41C16E9BAECB}"/>
    <hyperlink ref="C26" r:id="rId11" xr:uid="{727F5DA5-8C71-4EBD-BA5A-B9A3D5083A46}"/>
    <hyperlink ref="C27" r:id="rId12" xr:uid="{58FE35EE-73EB-4322-8E25-BB2F9C752096}"/>
    <hyperlink ref="C29" r:id="rId13" xr:uid="{BAF03DD6-7542-451D-93BB-B5BABC9EF254}"/>
    <hyperlink ref="C22" r:id="rId14" xr:uid="{DE8F8512-57C5-4DCD-B74D-E4D7D01B03A8}"/>
    <hyperlink ref="C24" r:id="rId15" xr:uid="{4AA1A480-A77B-413C-95A0-9AD81F746E64}"/>
    <hyperlink ref="C23" r:id="rId16" xr:uid="{DC5D27AC-BB8C-4F5C-87CF-CF0204865850}"/>
    <hyperlink ref="C21" r:id="rId17" xr:uid="{93AF01AA-F8A4-435C-9C5E-B02744CAB726}"/>
    <hyperlink ref="C20" r:id="rId18" display="https://www.google.com/url?sa=t&amp;rct=j&amp;q=&amp;esrc=s&amp;source=local&amp;cd=&amp;cad=rja&amp;uact=8&amp;ved=2ahUKEwjP5sjs9rfxAhWHuaQKHV-HBH0Q_BcwAHoECB0QBA&amp;url=http%3A%2F%2Fwww.tandoor.cz%2F%3Fy_source%3D1_MTczNDA5NzUtNzE1LWxvY2F0aW9uLndlYnNpdGU%253D&amp;usg=AOvVaw2wJzeq7rshMpEygRAOnP_q" xr:uid="{3813EBBA-E65B-45A4-B7D5-82D05D1807AF}"/>
    <hyperlink ref="C19" r:id="rId19" xr:uid="{1CD8B9D0-66F0-47A8-A37F-A3B5A110F2A3}"/>
    <hyperlink ref="C10" r:id="rId20" xr:uid="{210293F6-850E-40BE-A902-EB31D51279BC}"/>
    <hyperlink ref="C11" r:id="rId21" xr:uid="{2FE15E6D-72C6-4BBE-8ADD-81F2302DE8DE}"/>
    <hyperlink ref="C14" r:id="rId22" xr:uid="{317C781C-404B-417A-BE1D-A42334E713ED}"/>
    <hyperlink ref="C16" r:id="rId23" xr:uid="{046566C2-DD36-452F-B161-996D4F09E46A}"/>
    <hyperlink ref="C12" r:id="rId24" xr:uid="{EF4F479B-8E96-400E-9413-5BF33D98B022}"/>
    <hyperlink ref="C25" r:id="rId25" xr:uid="{93771669-8BD7-FE4E-9E90-985D7CF9B9CC}"/>
    <hyperlink ref="C84" r:id="rId26" xr:uid="{930CC4A8-D665-C349-87CF-ADA9C8C7BA63}"/>
    <hyperlink ref="C85" r:id="rId27" xr:uid="{05F332A2-F264-4347-AF8E-03D72DE37C43}"/>
    <hyperlink ref="C86" r:id="rId28" xr:uid="{1C863DC7-4C64-6D4E-B920-E3B8C059800E}"/>
    <hyperlink ref="C18" r:id="rId29" xr:uid="{2793E585-620D-E84E-8558-8A3E04181B00}"/>
  </hyperlinks>
  <pageMargins left="0.7" right="0.7" top="0.75" bottom="0.75" header="0.3" footer="0.3"/>
  <drawing r:id="rId30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C1CC8E89-B194-A144-9788-040A7D48DAB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Sheet2!J2:J2</xm:f>
              <xm:sqref>I2</xm:sqref>
            </x14:sparkline>
            <x14:sparkline>
              <xm:f>Sheet2!J3:J3</xm:f>
              <xm:sqref>I3</xm:sqref>
            </x14:sparkline>
            <x14:sparkline>
              <xm:f>Sheet2!J4:J4</xm:f>
              <xm:sqref>I4</xm:sqref>
            </x14:sparkline>
            <x14:sparkline>
              <xm:f>Sheet2!J5:J5</xm:f>
              <xm:sqref>I5</xm:sqref>
            </x14:sparkline>
            <x14:sparkline>
              <xm:f>Sheet2!J6:J6</xm:f>
              <xm:sqref>I6</xm:sqref>
            </x14:sparkline>
            <x14:sparkline>
              <xm:f>Sheet2!J7:J7</xm:f>
              <xm:sqref>I7</xm:sqref>
            </x14:sparkline>
            <x14:sparkline>
              <xm:f>Sheet2!J8:J8</xm:f>
              <xm:sqref>I8</xm:sqref>
            </x14:sparkline>
            <x14:sparkline>
              <xm:f>Sheet2!J9:J9</xm:f>
              <xm:sqref>I9</xm:sqref>
            </x14:sparkline>
            <x14:sparkline>
              <xm:f>Sheet2!J10:J10</xm:f>
              <xm:sqref>I10</xm:sqref>
            </x14:sparkline>
            <x14:sparkline>
              <xm:f>Sheet2!J11:J11</xm:f>
              <xm:sqref>I11</xm:sqref>
            </x14:sparkline>
            <x14:sparkline>
              <xm:f>Sheet2!J12:J12</xm:f>
              <xm:sqref>I12</xm:sqref>
            </x14:sparkline>
            <x14:sparkline>
              <xm:f>Sheet2!J13:J13</xm:f>
              <xm:sqref>I13</xm:sqref>
            </x14:sparkline>
            <x14:sparkline>
              <xm:f>Sheet2!J14:J14</xm:f>
              <xm:sqref>I14</xm:sqref>
            </x14:sparkline>
            <x14:sparkline>
              <xm:f>Sheet2!J15:J15</xm:f>
              <xm:sqref>I15</xm:sqref>
            </x14:sparkline>
            <x14:sparkline>
              <xm:f>Sheet2!J16:J16</xm:f>
              <xm:sqref>I16</xm:sqref>
            </x14:sparkline>
            <x14:sparkline>
              <xm:f>Sheet2!J17:J17</xm:f>
              <xm:sqref>I17</xm:sqref>
            </x14:sparkline>
            <x14:sparkline>
              <xm:f>Sheet2!J18:J18</xm:f>
              <xm:sqref>I18</xm:sqref>
            </x14:sparkline>
            <x14:sparkline>
              <xm:f>Sheet2!J19:J19</xm:f>
              <xm:sqref>I19</xm:sqref>
            </x14:sparkline>
            <x14:sparkline>
              <xm:f>Sheet2!J20:J20</xm:f>
              <xm:sqref>I20</xm:sqref>
            </x14:sparkline>
            <x14:sparkline>
              <xm:f>Sheet2!J21:J21</xm:f>
              <xm:sqref>I21</xm:sqref>
            </x14:sparkline>
            <x14:sparkline>
              <xm:f>Sheet2!J22:J22</xm:f>
              <xm:sqref>I22</xm:sqref>
            </x14:sparkline>
            <x14:sparkline>
              <xm:f>Sheet2!J23:J23</xm:f>
              <xm:sqref>I23</xm:sqref>
            </x14:sparkline>
            <x14:sparkline>
              <xm:f>Sheet2!J24:J24</xm:f>
              <xm:sqref>I24</xm:sqref>
            </x14:sparkline>
            <x14:sparkline>
              <xm:f>Sheet2!J25:J25</xm:f>
              <xm:sqref>I25</xm:sqref>
            </x14:sparkline>
            <x14:sparkline>
              <xm:f>Sheet2!J26:J26</xm:f>
              <xm:sqref>I26</xm:sqref>
            </x14:sparkline>
            <x14:sparkline>
              <xm:f>Sheet2!J27:J27</xm:f>
              <xm:sqref>I27</xm:sqref>
            </x14:sparkline>
            <x14:sparkline>
              <xm:f>Sheet2!J28:J28</xm:f>
              <xm:sqref>I28</xm:sqref>
            </x14:sparkline>
            <x14:sparkline>
              <xm:f>Sheet2!J29:J29</xm:f>
              <xm:sqref>I29</xm:sqref>
            </x14:sparkline>
            <x14:sparkline>
              <xm:f>Sheet2!K30:K30</xm:f>
              <xm:sqref>I30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0595A-DE44-7540-9F43-A78F65FF8B29}">
  <dimension ref="A1:C45"/>
  <sheetViews>
    <sheetView workbookViewId="0">
      <selection activeCell="C15" sqref="C15"/>
    </sheetView>
  </sheetViews>
  <sheetFormatPr baseColWidth="10" defaultRowHeight="16" x14ac:dyDescent="0.2"/>
  <cols>
    <col min="1" max="1" width="32.33203125" bestFit="1" customWidth="1"/>
  </cols>
  <sheetData>
    <row r="1" spans="1:3" x14ac:dyDescent="0.2">
      <c r="A1" t="s">
        <v>101</v>
      </c>
    </row>
    <row r="2" spans="1:3" ht="17" thickBot="1" x14ac:dyDescent="0.25"/>
    <row r="3" spans="1:3" x14ac:dyDescent="0.2">
      <c r="A3" s="37"/>
      <c r="B3" s="37" t="s">
        <v>102</v>
      </c>
      <c r="C3" s="37" t="s">
        <v>103</v>
      </c>
    </row>
    <row r="4" spans="1:3" x14ac:dyDescent="0.2">
      <c r="A4" s="35" t="s">
        <v>104</v>
      </c>
      <c r="B4" s="35">
        <v>4.4481481481481486</v>
      </c>
      <c r="C4" s="35">
        <v>420.37333333333333</v>
      </c>
    </row>
    <row r="5" spans="1:3" x14ac:dyDescent="0.2">
      <c r="A5" s="35" t="s">
        <v>105</v>
      </c>
      <c r="B5" s="35">
        <v>0.15874643874643873</v>
      </c>
      <c r="C5" s="35">
        <v>5190.2160000000149</v>
      </c>
    </row>
    <row r="6" spans="1:3" x14ac:dyDescent="0.2">
      <c r="A6" s="35" t="s">
        <v>106</v>
      </c>
      <c r="B6" s="35">
        <v>27</v>
      </c>
      <c r="C6" s="35">
        <v>27</v>
      </c>
    </row>
    <row r="7" spans="1:3" x14ac:dyDescent="0.2">
      <c r="A7" s="35" t="s">
        <v>107</v>
      </c>
      <c r="B7" s="35">
        <v>0.29997626438093461</v>
      </c>
      <c r="C7" s="35"/>
    </row>
    <row r="8" spans="1:3" x14ac:dyDescent="0.2">
      <c r="A8" s="35" t="s">
        <v>108</v>
      </c>
      <c r="B8" s="35">
        <v>0</v>
      </c>
      <c r="C8" s="35"/>
    </row>
    <row r="9" spans="1:3" x14ac:dyDescent="0.2">
      <c r="A9" s="35" t="s">
        <v>109</v>
      </c>
      <c r="B9" s="35">
        <v>26</v>
      </c>
      <c r="C9" s="35"/>
    </row>
    <row r="10" spans="1:3" x14ac:dyDescent="0.2">
      <c r="A10" s="35" t="s">
        <v>110</v>
      </c>
      <c r="B10" s="35">
        <v>-30.048265862812077</v>
      </c>
      <c r="C10" s="35"/>
    </row>
    <row r="11" spans="1:3" x14ac:dyDescent="0.2">
      <c r="A11" s="35" t="s">
        <v>111</v>
      </c>
      <c r="B11" s="35">
        <v>5.0820044178700587E-22</v>
      </c>
      <c r="C11" s="35"/>
    </row>
    <row r="12" spans="1:3" x14ac:dyDescent="0.2">
      <c r="A12" s="35" t="s">
        <v>112</v>
      </c>
      <c r="B12" s="35">
        <v>1.7056179197592738</v>
      </c>
      <c r="C12" s="35"/>
    </row>
    <row r="13" spans="1:3" x14ac:dyDescent="0.2">
      <c r="A13" s="35" t="s">
        <v>113</v>
      </c>
      <c r="B13" s="35">
        <v>1.0164008835740117E-21</v>
      </c>
      <c r="C13" s="35"/>
    </row>
    <row r="14" spans="1:3" ht="17" thickBot="1" x14ac:dyDescent="0.25">
      <c r="A14" s="36" t="s">
        <v>114</v>
      </c>
      <c r="B14" s="36">
        <v>2.0555294386428731</v>
      </c>
      <c r="C14" s="36"/>
    </row>
    <row r="19" spans="1:1" x14ac:dyDescent="0.2">
      <c r="A19" s="22"/>
    </row>
    <row r="20" spans="1:1" x14ac:dyDescent="0.2">
      <c r="A20" s="26"/>
    </row>
    <row r="21" spans="1:1" x14ac:dyDescent="0.2">
      <c r="A21" s="22"/>
    </row>
    <row r="22" spans="1:1" x14ac:dyDescent="0.2">
      <c r="A22" s="26"/>
    </row>
    <row r="23" spans="1:1" x14ac:dyDescent="0.2">
      <c r="A23" s="22"/>
    </row>
    <row r="24" spans="1:1" x14ac:dyDescent="0.2">
      <c r="A24" s="26"/>
    </row>
    <row r="25" spans="1:1" x14ac:dyDescent="0.2">
      <c r="A25" s="22"/>
    </row>
    <row r="26" spans="1:1" x14ac:dyDescent="0.2">
      <c r="A26" s="22"/>
    </row>
    <row r="27" spans="1:1" x14ac:dyDescent="0.2">
      <c r="A27" s="26"/>
    </row>
    <row r="28" spans="1:1" x14ac:dyDescent="0.2">
      <c r="A28" s="22"/>
    </row>
    <row r="29" spans="1:1" x14ac:dyDescent="0.2">
      <c r="A29" s="26"/>
    </row>
    <row r="30" spans="1:1" x14ac:dyDescent="0.2">
      <c r="A30" s="22"/>
    </row>
    <row r="31" spans="1:1" x14ac:dyDescent="0.2">
      <c r="A31" s="26"/>
    </row>
    <row r="32" spans="1:1" x14ac:dyDescent="0.2">
      <c r="A32" s="22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2"/>
    </row>
    <row r="38" spans="1:1" x14ac:dyDescent="0.2">
      <c r="A38" s="26"/>
    </row>
    <row r="39" spans="1:1" x14ac:dyDescent="0.2">
      <c r="A39" s="22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2"/>
    </row>
    <row r="44" spans="1:1" x14ac:dyDescent="0.2">
      <c r="A44" s="26"/>
    </row>
    <row r="45" spans="1:1" x14ac:dyDescent="0.2">
      <c r="A45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de gasquet</dc:creator>
  <cp:lastModifiedBy>daniel de gasquet</cp:lastModifiedBy>
  <cp:lastPrinted>2021-06-27T12:52:44Z</cp:lastPrinted>
  <dcterms:created xsi:type="dcterms:W3CDTF">2021-06-27T10:05:54Z</dcterms:created>
  <dcterms:modified xsi:type="dcterms:W3CDTF">2021-07-31T21:52:24Z</dcterms:modified>
</cp:coreProperties>
</file>