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ČZU\Diplomová práce\"/>
    </mc:Choice>
  </mc:AlternateContent>
  <xr:revisionPtr revIDLastSave="0" documentId="10_ncr:100000_{3F84A6A0-EDA7-4D1E-B9BF-4B9F2CF41547}" xr6:coauthVersionLast="31" xr6:coauthVersionMax="31" xr10:uidLastSave="{00000000-0000-0000-0000-000000000000}"/>
  <bookViews>
    <workbookView xWindow="0" yWindow="0" windowWidth="20490" windowHeight="7545" activeTab="1" xr2:uid="{0A3230AF-3366-4538-9E70-0248A3719FEB}"/>
  </bookViews>
  <sheets>
    <sheet name="WooCommerce" sheetId="1" r:id="rId1"/>
    <sheet name="Analytics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F14" i="2"/>
  <c r="D14" i="2"/>
  <c r="C25" i="1"/>
  <c r="D25" i="1"/>
  <c r="E25" i="1"/>
  <c r="F25" i="1"/>
  <c r="G25" i="1"/>
  <c r="H25" i="1"/>
  <c r="I25" i="1"/>
  <c r="J25" i="1"/>
  <c r="K25" i="1"/>
  <c r="L25" i="1"/>
  <c r="M25" i="1"/>
  <c r="D24" i="1"/>
  <c r="E24" i="1"/>
  <c r="F24" i="1"/>
  <c r="G24" i="1"/>
  <c r="H24" i="1"/>
  <c r="I24" i="1"/>
  <c r="J24" i="1"/>
  <c r="K24" i="1"/>
  <c r="L24" i="1"/>
  <c r="M24" i="1"/>
  <c r="C24" i="1"/>
  <c r="C21" i="1"/>
  <c r="D21" i="1"/>
  <c r="E21" i="1"/>
  <c r="F21" i="1"/>
  <c r="G21" i="1"/>
  <c r="H21" i="1"/>
  <c r="I21" i="1"/>
  <c r="J21" i="1"/>
  <c r="K21" i="1"/>
  <c r="L21" i="1"/>
  <c r="M21" i="1"/>
  <c r="C22" i="1"/>
  <c r="D22" i="1"/>
  <c r="E22" i="1"/>
  <c r="F22" i="1"/>
  <c r="G22" i="1"/>
  <c r="H22" i="1"/>
  <c r="I22" i="1"/>
  <c r="J22" i="1"/>
  <c r="K22" i="1"/>
  <c r="L22" i="1"/>
  <c r="M22" i="1"/>
  <c r="C23" i="1"/>
  <c r="D23" i="1"/>
  <c r="E23" i="1"/>
  <c r="F23" i="1"/>
  <c r="G23" i="1"/>
  <c r="H23" i="1"/>
  <c r="I23" i="1"/>
  <c r="J23" i="1"/>
  <c r="K23" i="1"/>
  <c r="L23" i="1"/>
  <c r="M23" i="1"/>
  <c r="D20" i="1"/>
  <c r="E20" i="1"/>
  <c r="F20" i="1"/>
  <c r="G20" i="1"/>
  <c r="H20" i="1"/>
  <c r="I20" i="1"/>
  <c r="J20" i="1"/>
  <c r="K20" i="1"/>
  <c r="L20" i="1"/>
  <c r="M20" i="1"/>
  <c r="C20" i="1"/>
  <c r="B32" i="1"/>
  <c r="C32" i="1"/>
  <c r="D32" i="1"/>
  <c r="E32" i="1"/>
  <c r="F32" i="1"/>
  <c r="G32" i="1"/>
  <c r="H32" i="1"/>
  <c r="I32" i="1"/>
  <c r="J32" i="1"/>
  <c r="K32" i="1"/>
  <c r="L32" i="1"/>
  <c r="M32" i="1"/>
  <c r="N31" i="1"/>
  <c r="N30" i="1"/>
  <c r="N37" i="1"/>
  <c r="N36" i="1"/>
  <c r="C39" i="1"/>
  <c r="D39" i="1"/>
  <c r="E39" i="1"/>
  <c r="F39" i="1"/>
  <c r="G39" i="1"/>
  <c r="H39" i="1"/>
  <c r="I39" i="1"/>
  <c r="J39" i="1"/>
  <c r="K39" i="1"/>
  <c r="L39" i="1"/>
  <c r="M39" i="1"/>
  <c r="B39" i="1"/>
  <c r="C38" i="1"/>
  <c r="D38" i="1"/>
  <c r="E38" i="1"/>
  <c r="F38" i="1"/>
  <c r="G38" i="1"/>
  <c r="H38" i="1"/>
  <c r="I38" i="1"/>
  <c r="J38" i="1"/>
  <c r="K38" i="1"/>
  <c r="L38" i="1"/>
  <c r="M38" i="1"/>
  <c r="B38" i="1"/>
  <c r="N3" i="1"/>
  <c r="N4" i="1"/>
  <c r="N5" i="1"/>
  <c r="N6" i="1"/>
  <c r="N7" i="1"/>
  <c r="N2" i="1"/>
  <c r="D11" i="1"/>
  <c r="E11" i="1"/>
  <c r="F11" i="1"/>
  <c r="G11" i="1"/>
  <c r="H11" i="1"/>
  <c r="I11" i="1"/>
  <c r="J11" i="1"/>
  <c r="K11" i="1"/>
  <c r="L11" i="1"/>
  <c r="M11" i="1"/>
  <c r="D12" i="1"/>
  <c r="E12" i="1"/>
  <c r="F12" i="1"/>
  <c r="G12" i="1"/>
  <c r="H12" i="1"/>
  <c r="I12" i="1"/>
  <c r="J12" i="1"/>
  <c r="K12" i="1"/>
  <c r="L12" i="1"/>
  <c r="M12" i="1"/>
  <c r="D13" i="1"/>
  <c r="E13" i="1"/>
  <c r="F13" i="1"/>
  <c r="G13" i="1"/>
  <c r="H13" i="1"/>
  <c r="I13" i="1"/>
  <c r="J13" i="1"/>
  <c r="K13" i="1"/>
  <c r="L13" i="1"/>
  <c r="M13" i="1"/>
  <c r="D14" i="1"/>
  <c r="E14" i="1"/>
  <c r="F14" i="1"/>
  <c r="G14" i="1"/>
  <c r="H14" i="1"/>
  <c r="I14" i="1"/>
  <c r="J14" i="1"/>
  <c r="K14" i="1"/>
  <c r="L14" i="1"/>
  <c r="M14" i="1"/>
  <c r="D15" i="1"/>
  <c r="E15" i="1"/>
  <c r="F15" i="1"/>
  <c r="G15" i="1"/>
  <c r="H15" i="1"/>
  <c r="I15" i="1"/>
  <c r="J15" i="1"/>
  <c r="K15" i="1"/>
  <c r="L15" i="1"/>
  <c r="M15" i="1"/>
  <c r="D16" i="1"/>
  <c r="E16" i="1"/>
  <c r="F16" i="1"/>
  <c r="G16" i="1"/>
  <c r="H16" i="1"/>
  <c r="I16" i="1"/>
  <c r="J16" i="1"/>
  <c r="K16" i="1"/>
  <c r="L16" i="1"/>
  <c r="M16" i="1"/>
  <c r="C12" i="1"/>
  <c r="C13" i="1"/>
  <c r="C14" i="1"/>
  <c r="C15" i="1"/>
  <c r="C16" i="1"/>
  <c r="C11" i="1"/>
  <c r="N39" i="1" l="1"/>
  <c r="N32" i="1"/>
</calcChain>
</file>

<file path=xl/sharedStrings.xml><?xml version="1.0" encoding="utf-8"?>
<sst xmlns="http://schemas.openxmlformats.org/spreadsheetml/2006/main" count="143" uniqueCount="46">
  <si>
    <t>Nová předplatná</t>
  </si>
  <si>
    <t>Obnovená předplatná</t>
  </si>
  <si>
    <t>Aktivní předplatná</t>
  </si>
  <si>
    <t>Zrušená předplatná</t>
  </si>
  <si>
    <t>Tržby z nových předplatných</t>
  </si>
  <si>
    <t>Tržby z obnovení</t>
  </si>
  <si>
    <t>-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</si>
  <si>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</si>
  <si>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</si>
  <si>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</si>
  <si>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</si>
  <si>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</si>
  <si>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</si>
  <si>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</si>
  <si>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</si>
  <si>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</si>
  <si>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</si>
  <si>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</si>
  <si>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</si>
  <si>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</si>
  <si>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Podíl zrušených předplatných v čase</t>
  </si>
  <si>
    <t>Churn rate</t>
  </si>
  <si>
    <t>Podíl tržeb obnovených předplatných ku novým</t>
  </si>
  <si>
    <t>Poměr tržeb</t>
  </si>
  <si>
    <t>Horizontální analýza - vývoj v čase (absolutní hodnoty)</t>
  </si>
  <si>
    <t>Horizontální analýza - vývoj v čase (procenta)</t>
  </si>
  <si>
    <t>Tržby celkem</t>
  </si>
  <si>
    <t>Konverze</t>
  </si>
  <si>
    <t>Nákupy</t>
  </si>
  <si>
    <t>Míra okamžitého opuštění</t>
  </si>
  <si>
    <t>Sociální sítě</t>
  </si>
  <si>
    <t>Přirozené vyhledávání</t>
  </si>
  <si>
    <t>Přímá návštěva</t>
  </si>
  <si>
    <t>Odkazy</t>
  </si>
  <si>
    <t>Ostatní</t>
  </si>
  <si>
    <t>Placené vyhledávání</t>
  </si>
  <si>
    <t>Bannery</t>
  </si>
  <si>
    <t>Návštěvy</t>
  </si>
  <si>
    <t>Nové návštěvy</t>
  </si>
  <si>
    <t>Sloupec1</t>
  </si>
  <si>
    <t>Měsíc</t>
  </si>
  <si>
    <t>Konverze počet</t>
  </si>
  <si>
    <t>Konverzní míra</t>
  </si>
  <si>
    <t>Prům. stránek za návštěvu</t>
  </si>
  <si>
    <t>Míra opuštění</t>
  </si>
  <si>
    <t>Zdroj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</si>
</sst>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7" formatCode="_-* #,##0\ &quot;Kč&quot;_-;\-* #,##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1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5">
    <xf numFmtId="0" fontId="0" fillId="0" borderId="0" xfId="0"/>
    <xf numFmtId="44" fontId="0" fillId="0" borderId="0" xfId="1" applyFont="1"/>
    <xf numFmtId="167" fontId="0" fillId="0" borderId="0" xfId="1" applyNumberFormat="1" applyFont="1"/>
    <xf numFmtId="9" fontId="0" fillId="0" borderId="0" xfId="2" applyFont="1"/>
    <xf numFmtId="9" fontId="0" fillId="0" borderId="0" xfId="0" applyNumberFormat="1"/>
    <xf numFmtId="167" fontId="0" fillId="0" borderId="0" xfId="0" applyNumberFormat="1"/>
    <xf numFmtId="0" fontId="3" fillId="0" borderId="0" xfId="3"/>
    <xf numFmtId="2" fontId="3" fillId="0" borderId="0" xfId="3" applyNumberFormat="1"/>
    <xf numFmtId="10" fontId="3" fillId="0" borderId="0" xfId="3" applyNumberFormat="1"/>
    <xf numFmtId="0" fontId="2" fillId="0" borderId="0" xfId="0" applyFont="1"/>
    <xf numFmtId="0" fontId="0" fillId="0" borderId="0" xfId="0" applyFont="1"/>
    <xf numFmtId="0" fontId="4" fillId="0" borderId="0" xfId="3" applyFont="1"/>
    <xf numFmtId="10" fontId="4" fillId="0" borderId="0" xfId="3" applyNumberFormat="1" applyFont="1"/>
    <xf numFmtId="10" fontId="0" fillId="0" borderId="0" xfId="0" applyNumberFormat="1" applyFont="1"/>
    <xf numFmtId="0" fontId="5" fillId="0" borderId="0" xfId="3" applyFont="1"/>
  </cellXfs>
  <cellStyles count="4">
    <cellStyle name="Měna" xfId="1" builtinId="4"/>
    <cellStyle name="Normální" xfId="0" builtinId="0"/>
    <cellStyle name="Normální 2" xfId="3" xr:uid="{00000000-0005-0000-0000-000031000000}"/>
    <cellStyle name="Procenta" xfId="2" builtinId="5"/>
  </cellStyles>
  <dxfs count="24">
    <dxf>
      <numFmt numFmtId="14" formatCode="0.00%"/>
    </dxf>
    <dxf>
      <numFmt numFmtId="2" formatCode="0.00"/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numFmt numFmtId="167" formatCode="_-* #,##0\ &quot;Kč&quot;_-;\-* #,##0\ &quot;Kč&quot;_-;_-* &quot;-&quot;??\ &quot;Kč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FCAAE2-AD37-460A-924A-7C2B5D9A2431}" name="Tabulka1" displayName="Tabulka1" ref="A1:N7" totalsRowShown="0">
  <autoFilter ref="A1:N7" xr:uid="{F1C18833-6D37-4BED-9F53-4EC315A645B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C5BB8E10-01DF-4EB1-B93E-A807FECCD4DD}" name="Měsíc"/>
    <tableColumn id="2" xr3:uid="{18C169D0-4E44-4924-B850-DE0BFC9A1517}" name="Leden"/>
    <tableColumn id="3" xr3:uid="{300044C7-5334-4F8F-A991-4F24E6772E1C}" name="Únor"/>
    <tableColumn id="4" xr3:uid="{BA94FF22-53A6-454D-AD08-21FFFF5ED1A4}" name="Březen"/>
    <tableColumn id="5" xr3:uid="{C76BBF62-10E6-4D8F-BB15-C44F857D819E}" name="Duben"/>
    <tableColumn id="6" xr3:uid="{66010D4A-D3AC-484E-A0C5-25A4AFFE20BC}" name="Květen"/>
    <tableColumn id="7" xr3:uid="{91ED86FB-BD6B-4DF3-952A-58FE2273D026}" name="Červen"/>
    <tableColumn id="8" xr3:uid="{AD334DA3-C5E0-486B-8F79-840F3E1924D0}" name="Červenec"/>
    <tableColumn id="9" xr3:uid="{C3EF7CA2-E154-45D6-A295-536FB4D2EFF7}" name="Srpen"/>
    <tableColumn id="10" xr3:uid="{EBDE79A1-7310-43BF-8B53-3DB097EF1C37}" name="Září"/>
    <tableColumn id="11" xr3:uid="{F713EE29-E6E5-4915-9485-0325AF4D03E6}" name="Říjen"/>
    <tableColumn id="12" xr3:uid="{3A291A43-742E-4236-A721-782BEC5344BA}" name="Listopad"/>
    <tableColumn id="13" xr3:uid="{1A92F2B8-867D-4FFF-811B-C554DB8DADED}" name="Prosinec"/>
    <tableColumn id="14" xr3:uid="{79E38B06-4A5F-4E17-B8DA-244997439DA3}" name="Celkem">
      <calculatedColumnFormula>SUM(B2:M2)</calculatedColumn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E96BCDC-B9E9-46BF-944B-D5A18478684A}" name="Tabulka5" displayName="Tabulka5" ref="A10:M16" totalsRowShown="0">
  <autoFilter ref="A10:M16" xr:uid="{2B91AB9C-A2E8-4E37-A19C-E625EE2DA8B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A37D2933-3E41-4D9F-B018-4D900FDF1ACB}" name="Měsíc"/>
    <tableColumn id="2" xr3:uid="{79DAF796-ACB1-4824-8150-38BA3BB1DE70}" name="Leden"/>
    <tableColumn id="3" xr3:uid="{EBFFFC53-A2E1-43A5-8CE3-ED89814FE05F}" name="Únor">
      <calculatedColumnFormula>C2-B2</calculatedColumnFormula>
    </tableColumn>
    <tableColumn id="4" xr3:uid="{5B118823-658F-40AC-B283-F4483CEFD7F4}" name="Březen">
      <calculatedColumnFormula>D2-C2</calculatedColumnFormula>
    </tableColumn>
    <tableColumn id="5" xr3:uid="{3FE40596-758A-45F3-9082-A6C3BB5563D0}" name="Duben">
      <calculatedColumnFormula>E2-D2</calculatedColumnFormula>
    </tableColumn>
    <tableColumn id="6" xr3:uid="{70F8E05C-116E-49CF-93A2-09EE3B6CE3C6}" name="Květen">
      <calculatedColumnFormula>F2-E2</calculatedColumnFormula>
    </tableColumn>
    <tableColumn id="7" xr3:uid="{C50380B4-0CC4-4555-B09F-E76BD52236AB}" name="Červen">
      <calculatedColumnFormula>G2-F2</calculatedColumnFormula>
    </tableColumn>
    <tableColumn id="8" xr3:uid="{72868D0E-4729-4214-AE93-B68CF1F586F5}" name="Červenec">
      <calculatedColumnFormula>H2-G2</calculatedColumnFormula>
    </tableColumn>
    <tableColumn id="9" xr3:uid="{1692E04E-760F-45F3-BC44-A035BDE064E7}" name="Srpen">
      <calculatedColumnFormula>I2-H2</calculatedColumnFormula>
    </tableColumn>
    <tableColumn id="10" xr3:uid="{EEF670B9-03B4-4A0A-AEA4-BDF95AB34D89}" name="Září">
      <calculatedColumnFormula>J2-I2</calculatedColumnFormula>
    </tableColumn>
    <tableColumn id="11" xr3:uid="{17BC8D23-4BF0-4416-9CB7-CB0D1772D6DC}" name="Říjen">
      <calculatedColumnFormula>K2-J2</calculatedColumnFormula>
    </tableColumn>
    <tableColumn id="12" xr3:uid="{D7963D4B-02B7-45C4-9AFC-3052D1E45F1B}" name="Listopad">
      <calculatedColumnFormula>L2-K2</calculatedColumnFormula>
    </tableColumn>
    <tableColumn id="13" xr3:uid="{9669BB3F-4D42-4BE4-8F5B-9379D959E2A1}" name="Prosinec">
      <calculatedColumnFormula>M2-L2</calculatedColumnFormula>
    </tableColumn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46997CB-348D-425B-8151-ABAA97E8CA7C}" name="Tabulka6" displayName="Tabulka6" ref="A19:M25" totalsRowShown="0" dataDxfId="12" dataCellStyle="Procenta">
  <autoFilter ref="A19:M25" xr:uid="{064C981C-8895-4693-9A0A-9205135537F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8828672D-C55A-4ADA-8B46-1501FCD687E0}" name="Sloupec1"/>
    <tableColumn id="2" xr3:uid="{9F4AA8A6-BCFA-4138-AF28-030C049FE859}" name="Leden"/>
    <tableColumn id="3" xr3:uid="{3F8D0D09-47ED-4B16-9CA5-CFC223A5C833}" name="Únor" dataDxfId="23" dataCellStyle="Procenta">
      <calculatedColumnFormula>(C2-B2)/B2</calculatedColumnFormula>
    </tableColumn>
    <tableColumn id="4" xr3:uid="{13806421-C9A1-4557-98D6-2EECA440C37C}" name="Březen" dataDxfId="22" dataCellStyle="Procenta">
      <calculatedColumnFormula>(D2-C2)/C2</calculatedColumnFormula>
    </tableColumn>
    <tableColumn id="5" xr3:uid="{00097074-3358-4272-B347-5CF0445D0FB3}" name="Duben" dataDxfId="21" dataCellStyle="Procenta">
      <calculatedColumnFormula>(E2-D2)/D2</calculatedColumnFormula>
    </tableColumn>
    <tableColumn id="6" xr3:uid="{C3F3EB4A-3F39-44C4-8C4D-E637A69F1043}" name="Květen" dataDxfId="20" dataCellStyle="Procenta">
      <calculatedColumnFormula>(F2-E2)/E2</calculatedColumnFormula>
    </tableColumn>
    <tableColumn id="7" xr3:uid="{7FF6787F-4DF3-4D89-AAA3-E4C9640CAF42}" name="Červen" dataDxfId="19" dataCellStyle="Procenta">
      <calculatedColumnFormula>(G2-F2)/F2</calculatedColumnFormula>
    </tableColumn>
    <tableColumn id="8" xr3:uid="{0AF6A1EA-D05F-4385-BCAC-7E096B557105}" name="Červenec" dataDxfId="18" dataCellStyle="Procenta">
      <calculatedColumnFormula>(H2-G2)/G2</calculatedColumnFormula>
    </tableColumn>
    <tableColumn id="9" xr3:uid="{F41D72EE-130A-4539-87B2-C252BB66C669}" name="Srpen" dataDxfId="17" dataCellStyle="Procenta">
      <calculatedColumnFormula>(I2-H2)/H2</calculatedColumnFormula>
    </tableColumn>
    <tableColumn id="10" xr3:uid="{A071E567-6774-4A80-8708-8CE8104838EC}" name="Září" dataDxfId="16" dataCellStyle="Procenta">
      <calculatedColumnFormula>(J2-I2)/I2</calculatedColumnFormula>
    </tableColumn>
    <tableColumn id="11" xr3:uid="{4FC0D5DD-0E61-4190-870B-8864A2DCF11E}" name="Říjen" dataDxfId="15" dataCellStyle="Procenta">
      <calculatedColumnFormula>(K2-J2)/J2</calculatedColumnFormula>
    </tableColumn>
    <tableColumn id="12" xr3:uid="{D5BC9B66-79CD-45CB-85FC-6077E70C7F0E}" name="Listopad" dataDxfId="14" dataCellStyle="Procenta">
      <calculatedColumnFormula>(L2-K2)/K2</calculatedColumnFormula>
    </tableColumn>
    <tableColumn id="13" xr3:uid="{D406B1D7-5939-4D38-858E-5559A1113EC6}" name="Prosinec" dataDxfId="13" dataCellStyle="Procenta">
      <calculatedColumnFormula>(M2-L2)/L2</calculatedColumnFormula>
    </tableColumn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88B7E99-3317-4C4F-9085-1A3FF4CF3FEE}" name="Tabulka7" displayName="Tabulka7" ref="A29:N32" totalsRowShown="0">
  <autoFilter ref="A29:N32" xr:uid="{13E9B41E-9D57-4DE1-8A83-1F14758F272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2DD063F6-6662-447F-9847-7B9411FE6290}" name="Sloupec1"/>
    <tableColumn id="2" xr3:uid="{C3F780C5-2D27-46CF-B971-E59C12752678}" name="Leden"/>
    <tableColumn id="3" xr3:uid="{51F43498-7411-4F22-BE94-BD0487A583B6}" name="Únor"/>
    <tableColumn id="4" xr3:uid="{20F08BC5-BBAB-4AA9-A5E7-CC6956AF0AC0}" name="Březen"/>
    <tableColumn id="5" xr3:uid="{3A7080B3-AFEE-47FC-AAD1-B9D42A0D0BC7}" name="Duben"/>
    <tableColumn id="6" xr3:uid="{EE53A992-85C5-47E5-AAFE-2E7AEA295992}" name="Květen"/>
    <tableColumn id="7" xr3:uid="{230EC36C-157D-4115-A713-0482CF9663EA}" name="Červen"/>
    <tableColumn id="8" xr3:uid="{63924CE3-7EF8-4DA8-B20C-F45C4A292753}" name="Červenec"/>
    <tableColumn id="9" xr3:uid="{1617A4C7-9F3D-4785-BFE8-DFB82E3CF3BD}" name="Srpen"/>
    <tableColumn id="10" xr3:uid="{3E69DCD2-1817-4AA9-80A7-B6306076BD72}" name="Září"/>
    <tableColumn id="11" xr3:uid="{7E028937-7261-42E3-9092-D18CDA95CC40}" name="Říjen"/>
    <tableColumn id="12" xr3:uid="{B39117EE-3A68-46E9-A7A6-A03754D42D9C}" name="Listopad"/>
    <tableColumn id="13" xr3:uid="{D589322A-0F68-402A-974D-1DC35F82F56A}" name="Prosinec"/>
    <tableColumn id="14" xr3:uid="{1989F1B9-D050-461F-8401-CCB89C64DAD7}" name="Celkem"/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AA8E60A-19E5-42A9-97B2-7EBA82179D35}" name="Tabulka8" displayName="Tabulka8" ref="A35:N39" totalsRowShown="0">
  <autoFilter ref="A35:N39" xr:uid="{EACDEF22-E453-4F4C-AEDC-4E296171DF2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4414B5BD-B935-453A-A0E8-FC1EFB096F83}" name="Sloupec1"/>
    <tableColumn id="2" xr3:uid="{08600C00-7D31-4376-B334-34B44EB627CE}" name="Leden"/>
    <tableColumn id="3" xr3:uid="{BB60E81E-DB24-44C8-BDE0-DA3CFE5E7237}" name="Únor"/>
    <tableColumn id="4" xr3:uid="{E44ADD96-FA61-429B-B756-1D337842804E}" name="Březen"/>
    <tableColumn id="5" xr3:uid="{BE0565B4-7C8C-41DC-9683-56AC551C2605}" name="Duben"/>
    <tableColumn id="6" xr3:uid="{CAF52AE1-DD17-4BC7-93BD-E9FD580D9447}" name="Květen"/>
    <tableColumn id="7" xr3:uid="{3AEA67D0-8C44-4621-9C50-6C3B71DF0D0E}" name="Červen"/>
    <tableColumn id="8" xr3:uid="{08C67199-8947-412A-B6E8-B360571C8E2F}" name="Červenec"/>
    <tableColumn id="9" xr3:uid="{8F4CE438-E9AA-491D-9772-9D066B65E17F}" name="Srpen"/>
    <tableColumn id="10" xr3:uid="{2FC21F87-1A3E-4379-AEAD-F712DD72C603}" name="Září"/>
    <tableColumn id="11" xr3:uid="{58C11C6A-CCA7-4A5D-9B84-2CC3B8C91AB0}" name="Říjen"/>
    <tableColumn id="12" xr3:uid="{9755988B-1AE6-4C34-BF6A-956165414B80}" name="Listopad"/>
    <tableColumn id="13" xr3:uid="{E7184108-BEFB-4CD8-8135-19E87B512670}" name="Prosinec"/>
    <tableColumn id="14" xr3:uid="{D320A8D0-CDFE-4348-AECB-D71F3D841608}" name="Celkem" dataDxfId="11">
      <calculatedColumnFormula>SUM(B36:M36)</calculatedColumnFormula>
    </tableColumn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258A732-B4F3-4139-B94F-8EF31D7E2A74}" name="Tabulka9" displayName="Tabulka9" ref="A1:F14" totalsRowShown="0" headerRowDxfId="3" dataDxfId="4" dataCellStyle="Normální 2">
  <autoFilter ref="A1:F14" xr:uid="{DBD454B8-6E98-43AC-BFB7-3BD7DCB6D65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BBFE8F85-3A60-4923-ACCD-4B7A44643FD3}" name="Měsíc" dataDxfId="10"/>
    <tableColumn id="2" xr3:uid="{0F82B82D-1ED6-4FA1-8732-E757266C307D}" name="Návštěvy" dataDxfId="9" dataCellStyle="Normální 2"/>
    <tableColumn id="3" xr3:uid="{61C2A80F-15A9-49E1-8BA7-FA3C7B3230EC}" name="Míra okamžitého opuštění" dataDxfId="8" dataCellStyle="Normální 2"/>
    <tableColumn id="4" xr3:uid="{F93FBA00-1851-419A-AC4F-3B480A3E008D}" name="Nákupy" dataDxfId="7" dataCellStyle="Normální 2"/>
    <tableColumn id="5" xr3:uid="{8BD638D8-C1AD-4225-B5AB-B287BD291144}" name="Konverze" dataDxfId="6" dataCellStyle="Normální 2"/>
    <tableColumn id="6" xr3:uid="{A7F42836-4F62-4F7E-B116-32432A260BEC}" name="Nové návštěvy" dataDxfId="5" dataCellStyle="Normální 2"/>
  </tableColumns>
  <tableStyleInfo name="TableStyleLight1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5FF7DE0-89D6-4F60-A591-F432AC0459F0}" name="Tabulka10" displayName="Tabulka10" ref="A16:G24" totalsRowShown="0" headerRowCellStyle="Normální 2" dataCellStyle="Normální 2">
  <autoFilter ref="A16:G24" xr:uid="{DC32B5B3-C64C-4D10-8BD0-E7A89053853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27525BC9-A608-4985-91EF-E492D8FB94F6}" name="Zdroj" dataCellStyle="Normální 2"/>
    <tableColumn id="2" xr3:uid="{6AA5C409-E8C5-42B9-9530-17E99198FFA9}" name="Návštěvy" dataCellStyle="Normální 2"/>
    <tableColumn id="3" xr3:uid="{5955F6A3-7742-4F35-8C6B-F1539B124715}" name="Nové návštěvy" dataCellStyle="Normální 2"/>
    <tableColumn id="4" xr3:uid="{BBA19C14-4387-4D3D-9E62-4B1165512F8D}" name="Míra opuštění" dataDxfId="2" dataCellStyle="Normální 2"/>
    <tableColumn id="5" xr3:uid="{86D3C165-87E6-4CF3-B6EE-6A85901A6372}" name="Prům. stránek za návštěvu" dataDxfId="1" dataCellStyle="Normální 2"/>
    <tableColumn id="6" xr3:uid="{3F056FA4-1BD8-4457-95C7-342BE9BFF18E}" name="Konverzní míra" dataDxfId="0" dataCellStyle="Normální 2"/>
    <tableColumn id="7" xr3:uid="{6EBC4721-5CEA-4212-A6DD-CF446784C8F9}" name="Konverze počet" dataCellStyle="Normální 2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25D0F-201D-4608-8EA1-1E3AAB9FF30D}">
  <dimension ref="A1:O39"/>
  <sheetViews>
    <sheetView zoomScale="85" zoomScaleNormal="85" workbookViewId="0">
      <selection activeCell="L44" sqref="L44"/>
    </sheetView>
  </sheetViews>
  <sheetFormatPr defaultRowHeight="15" x14ac:dyDescent="0.25"/>
  <cols>
    <col min="1" max="1" width="26.42578125" bestFit="1" customWidth="1"/>
    <col min="2" max="2" width="11.42578125" customWidth="1"/>
    <col min="3" max="3" width="10.42578125" bestFit="1" customWidth="1"/>
    <col min="4" max="5" width="12.85546875" bestFit="1" customWidth="1"/>
    <col min="6" max="8" width="11.85546875" bestFit="1" customWidth="1"/>
    <col min="9" max="11" width="12.85546875" bestFit="1" customWidth="1"/>
    <col min="12" max="13" width="14" bestFit="1" customWidth="1"/>
    <col min="14" max="14" width="15" bestFit="1" customWidth="1"/>
  </cols>
  <sheetData>
    <row r="1" spans="1:14" x14ac:dyDescent="0.25">
      <c r="A1" t="s">
        <v>40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</row>
    <row r="2" spans="1:14" x14ac:dyDescent="0.25">
      <c r="A2" t="s">
        <v>0</v>
      </c>
      <c r="B2">
        <v>3</v>
      </c>
      <c r="C2">
        <v>48</v>
      </c>
      <c r="D2">
        <v>27</v>
      </c>
      <c r="E2">
        <v>24</v>
      </c>
      <c r="F2">
        <v>24</v>
      </c>
      <c r="G2">
        <v>24</v>
      </c>
      <c r="H2">
        <v>31</v>
      </c>
      <c r="I2">
        <v>47</v>
      </c>
      <c r="J2">
        <v>106</v>
      </c>
      <c r="K2">
        <v>233</v>
      </c>
      <c r="L2">
        <v>554</v>
      </c>
      <c r="M2">
        <v>379</v>
      </c>
      <c r="N2">
        <f>SUM(B2:M2)</f>
        <v>1500</v>
      </c>
    </row>
    <row r="3" spans="1:14" x14ac:dyDescent="0.25">
      <c r="A3" t="s">
        <v>1</v>
      </c>
      <c r="B3">
        <v>3</v>
      </c>
      <c r="C3">
        <v>4</v>
      </c>
      <c r="D3">
        <v>6</v>
      </c>
      <c r="E3">
        <v>20</v>
      </c>
      <c r="F3">
        <v>18</v>
      </c>
      <c r="G3">
        <v>18</v>
      </c>
      <c r="H3">
        <v>25</v>
      </c>
      <c r="I3">
        <v>45</v>
      </c>
      <c r="J3">
        <v>47</v>
      </c>
      <c r="K3">
        <v>61</v>
      </c>
      <c r="L3">
        <v>107</v>
      </c>
      <c r="M3">
        <v>162</v>
      </c>
      <c r="N3">
        <f t="shared" ref="N3:N7" si="0">SUM(B3:M3)</f>
        <v>516</v>
      </c>
    </row>
    <row r="4" spans="1:14" x14ac:dyDescent="0.25">
      <c r="A4" t="s">
        <v>2</v>
      </c>
      <c r="B4">
        <v>13</v>
      </c>
      <c r="C4">
        <v>20</v>
      </c>
      <c r="D4">
        <v>67</v>
      </c>
      <c r="E4">
        <v>54</v>
      </c>
      <c r="F4">
        <v>62</v>
      </c>
      <c r="G4">
        <v>75</v>
      </c>
      <c r="H4">
        <v>78</v>
      </c>
      <c r="I4">
        <v>97</v>
      </c>
      <c r="J4">
        <v>148</v>
      </c>
      <c r="K4">
        <v>275</v>
      </c>
      <c r="L4">
        <v>521</v>
      </c>
      <c r="M4">
        <v>911</v>
      </c>
      <c r="N4">
        <f t="shared" si="0"/>
        <v>2321</v>
      </c>
    </row>
    <row r="5" spans="1:14" x14ac:dyDescent="0.25">
      <c r="A5" t="s">
        <v>3</v>
      </c>
      <c r="B5">
        <v>10</v>
      </c>
      <c r="C5">
        <v>9</v>
      </c>
      <c r="D5">
        <v>36</v>
      </c>
      <c r="E5">
        <v>16</v>
      </c>
      <c r="F5">
        <v>11</v>
      </c>
      <c r="G5">
        <v>18</v>
      </c>
      <c r="H5">
        <v>18</v>
      </c>
      <c r="I5">
        <v>22</v>
      </c>
      <c r="J5">
        <v>43</v>
      </c>
      <c r="K5">
        <v>80</v>
      </c>
      <c r="L5">
        <v>177</v>
      </c>
      <c r="M5">
        <v>509</v>
      </c>
      <c r="N5">
        <f t="shared" si="0"/>
        <v>949</v>
      </c>
    </row>
    <row r="6" spans="1:14" x14ac:dyDescent="0.25">
      <c r="A6" t="s">
        <v>4</v>
      </c>
      <c r="B6" s="2">
        <v>4040</v>
      </c>
      <c r="C6" s="2">
        <v>4160</v>
      </c>
      <c r="D6" s="2">
        <v>23516</v>
      </c>
      <c r="E6" s="2">
        <v>16647</v>
      </c>
      <c r="F6" s="2">
        <v>17828</v>
      </c>
      <c r="G6" s="2">
        <v>20004</v>
      </c>
      <c r="H6" s="2">
        <v>20819</v>
      </c>
      <c r="I6" s="2">
        <v>35425</v>
      </c>
      <c r="J6" s="2">
        <v>80561</v>
      </c>
      <c r="K6" s="2">
        <v>146637</v>
      </c>
      <c r="L6" s="2">
        <v>303213</v>
      </c>
      <c r="M6" s="2">
        <v>191262</v>
      </c>
      <c r="N6" s="2">
        <f t="shared" si="0"/>
        <v>864112</v>
      </c>
    </row>
    <row r="7" spans="1:14" x14ac:dyDescent="0.25">
      <c r="A7" t="s">
        <v>5</v>
      </c>
      <c r="B7" s="2">
        <v>1800</v>
      </c>
      <c r="C7" s="2">
        <v>2390</v>
      </c>
      <c r="D7" s="2">
        <v>3572</v>
      </c>
      <c r="E7" s="2">
        <v>15250</v>
      </c>
      <c r="F7" s="2">
        <v>9430</v>
      </c>
      <c r="G7" s="2">
        <v>10792</v>
      </c>
      <c r="H7" s="2">
        <v>14892</v>
      </c>
      <c r="I7" s="2">
        <v>24671</v>
      </c>
      <c r="J7" s="2">
        <v>34182</v>
      </c>
      <c r="K7" s="2">
        <v>33791</v>
      </c>
      <c r="L7" s="2">
        <v>55941</v>
      </c>
      <c r="M7" s="2">
        <v>86171</v>
      </c>
      <c r="N7" s="2">
        <f t="shared" si="0"/>
        <v>292882</v>
      </c>
    </row>
    <row r="9" spans="1:14" x14ac:dyDescent="0.25">
      <c r="A9" s="9" t="s">
        <v>24</v>
      </c>
    </row>
    <row r="10" spans="1:14" x14ac:dyDescent="0.25">
      <c r="A10" t="s">
        <v>40</v>
      </c>
      <c r="B10" t="s">
        <v>7</v>
      </c>
      <c r="C10" t="s">
        <v>8</v>
      </c>
      <c r="D10" t="s">
        <v>9</v>
      </c>
      <c r="E10" t="s">
        <v>10</v>
      </c>
      <c r="F10" t="s">
        <v>11</v>
      </c>
      <c r="G10" t="s">
        <v>12</v>
      </c>
      <c r="H10" t="s">
        <v>13</v>
      </c>
      <c r="I10" t="s">
        <v>14</v>
      </c>
      <c r="J10" t="s">
        <v>15</v>
      </c>
      <c r="K10" t="s">
        <v>16</v>
      </c>
      <c r="L10" t="s">
        <v>17</v>
      </c>
      <c r="M10" t="s">
        <v>18</v>
      </c>
    </row>
    <row r="11" spans="1:14" x14ac:dyDescent="0.25">
      <c r="A11" t="s">
        <v>0</v>
      </c>
      <c r="B11" t="s">
        <v>6</v>
      </c>
      <c r="C11">
        <f>C2-B2</f>
        <v>45</v>
      </c>
      <c r="D11">
        <f>D2-C2</f>
        <v>-21</v>
      </c>
      <c r="E11">
        <f>E2-D2</f>
        <v>-3</v>
      </c>
      <c r="F11">
        <f>F2-E2</f>
        <v>0</v>
      </c>
      <c r="G11">
        <f>G2-F2</f>
        <v>0</v>
      </c>
      <c r="H11">
        <f>H2-G2</f>
        <v>7</v>
      </c>
      <c r="I11">
        <f>I2-H2</f>
        <v>16</v>
      </c>
      <c r="J11">
        <f>J2-I2</f>
        <v>59</v>
      </c>
      <c r="K11">
        <f>K2-J2</f>
        <v>127</v>
      </c>
      <c r="L11">
        <f>L2-K2</f>
        <v>321</v>
      </c>
      <c r="M11">
        <f>M2-L2</f>
        <v>-175</v>
      </c>
    </row>
    <row r="12" spans="1:14" x14ac:dyDescent="0.25">
      <c r="A12" t="s">
        <v>1</v>
      </c>
      <c r="B12" t="s">
        <v>6</v>
      </c>
      <c r="C12">
        <f>C3-B3</f>
        <v>1</v>
      </c>
      <c r="D12">
        <f>D3-C3</f>
        <v>2</v>
      </c>
      <c r="E12">
        <f>E3-D3</f>
        <v>14</v>
      </c>
      <c r="F12">
        <f>F3-E3</f>
        <v>-2</v>
      </c>
      <c r="G12">
        <f>G3-F3</f>
        <v>0</v>
      </c>
      <c r="H12">
        <f>H3-G3</f>
        <v>7</v>
      </c>
      <c r="I12">
        <f>I3-H3</f>
        <v>20</v>
      </c>
      <c r="J12">
        <f>J3-I3</f>
        <v>2</v>
      </c>
      <c r="K12">
        <f>K3-J3</f>
        <v>14</v>
      </c>
      <c r="L12">
        <f>L3-K3</f>
        <v>46</v>
      </c>
      <c r="M12">
        <f>M3-L3</f>
        <v>55</v>
      </c>
    </row>
    <row r="13" spans="1:14" x14ac:dyDescent="0.25">
      <c r="A13" t="s">
        <v>2</v>
      </c>
      <c r="B13" t="s">
        <v>6</v>
      </c>
      <c r="C13">
        <f>C4-B4</f>
        <v>7</v>
      </c>
      <c r="D13">
        <f>D4-C4</f>
        <v>47</v>
      </c>
      <c r="E13">
        <f>E4-D4</f>
        <v>-13</v>
      </c>
      <c r="F13">
        <f>F4-E4</f>
        <v>8</v>
      </c>
      <c r="G13">
        <f>G4-F4</f>
        <v>13</v>
      </c>
      <c r="H13">
        <f>H4-G4</f>
        <v>3</v>
      </c>
      <c r="I13">
        <f>I4-H4</f>
        <v>19</v>
      </c>
      <c r="J13">
        <f>J4-I4</f>
        <v>51</v>
      </c>
      <c r="K13">
        <f>K4-J4</f>
        <v>127</v>
      </c>
      <c r="L13">
        <f>L4-K4</f>
        <v>246</v>
      </c>
      <c r="M13">
        <f>M4-L4</f>
        <v>390</v>
      </c>
    </row>
    <row r="14" spans="1:14" x14ac:dyDescent="0.25">
      <c r="A14" t="s">
        <v>3</v>
      </c>
      <c r="B14" t="s">
        <v>6</v>
      </c>
      <c r="C14">
        <f>C5-B5</f>
        <v>-1</v>
      </c>
      <c r="D14">
        <f>D5-C5</f>
        <v>27</v>
      </c>
      <c r="E14">
        <f>E5-D5</f>
        <v>-20</v>
      </c>
      <c r="F14">
        <f>F5-E5</f>
        <v>-5</v>
      </c>
      <c r="G14">
        <f>G5-F5</f>
        <v>7</v>
      </c>
      <c r="H14">
        <f>H5-G5</f>
        <v>0</v>
      </c>
      <c r="I14">
        <f>I5-H5</f>
        <v>4</v>
      </c>
      <c r="J14">
        <f>J5-I5</f>
        <v>21</v>
      </c>
      <c r="K14">
        <f>K5-J5</f>
        <v>37</v>
      </c>
      <c r="L14">
        <f>L5-K5</f>
        <v>97</v>
      </c>
      <c r="M14">
        <f>M5-L5</f>
        <v>332</v>
      </c>
    </row>
    <row r="15" spans="1:14" x14ac:dyDescent="0.25">
      <c r="A15" t="s">
        <v>4</v>
      </c>
      <c r="B15" t="s">
        <v>6</v>
      </c>
      <c r="C15" s="1">
        <f>C6-B6</f>
        <v>120</v>
      </c>
      <c r="D15" s="1">
        <f>D6-C6</f>
        <v>19356</v>
      </c>
      <c r="E15" s="1">
        <f>E6-D6</f>
        <v>-6869</v>
      </c>
      <c r="F15" s="1">
        <f>F6-E6</f>
        <v>1181</v>
      </c>
      <c r="G15" s="1">
        <f>G6-F6</f>
        <v>2176</v>
      </c>
      <c r="H15" s="1">
        <f>H6-G6</f>
        <v>815</v>
      </c>
      <c r="I15" s="1">
        <f>I6-H6</f>
        <v>14606</v>
      </c>
      <c r="J15" s="1">
        <f>J6-I6</f>
        <v>45136</v>
      </c>
      <c r="K15" s="1">
        <f>K6-J6</f>
        <v>66076</v>
      </c>
      <c r="L15" s="1">
        <f>L6-K6</f>
        <v>156576</v>
      </c>
      <c r="M15" s="1">
        <f>M6-L6</f>
        <v>-111951</v>
      </c>
    </row>
    <row r="16" spans="1:14" x14ac:dyDescent="0.25">
      <c r="A16" t="s">
        <v>5</v>
      </c>
      <c r="B16" t="s">
        <v>6</v>
      </c>
      <c r="C16" s="1">
        <f>C7-B7</f>
        <v>590</v>
      </c>
      <c r="D16" s="1">
        <f>D7-C7</f>
        <v>1182</v>
      </c>
      <c r="E16" s="1">
        <f>E7-D7</f>
        <v>11678</v>
      </c>
      <c r="F16" s="1">
        <f>F7-E7</f>
        <v>-5820</v>
      </c>
      <c r="G16" s="1">
        <f>G7-F7</f>
        <v>1362</v>
      </c>
      <c r="H16" s="1">
        <f>H7-G7</f>
        <v>4100</v>
      </c>
      <c r="I16" s="1">
        <f>I7-H7</f>
        <v>9779</v>
      </c>
      <c r="J16" s="1">
        <f>J7-I7</f>
        <v>9511</v>
      </c>
      <c r="K16" s="1">
        <f>K7-J7</f>
        <v>-391</v>
      </c>
      <c r="L16" s="1">
        <f>L7-K7</f>
        <v>22150</v>
      </c>
      <c r="M16" s="1">
        <f>M7-L7</f>
        <v>30230</v>
      </c>
    </row>
    <row r="17" spans="1:14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4" x14ac:dyDescent="0.25">
      <c r="A18" s="9" t="s">
        <v>25</v>
      </c>
    </row>
    <row r="19" spans="1:14" x14ac:dyDescent="0.25">
      <c r="A19" t="s">
        <v>39</v>
      </c>
      <c r="B19" t="s">
        <v>7</v>
      </c>
      <c r="C19" t="s">
        <v>8</v>
      </c>
      <c r="D19" t="s">
        <v>9</v>
      </c>
      <c r="E19" t="s">
        <v>10</v>
      </c>
      <c r="F19" t="s">
        <v>11</v>
      </c>
      <c r="G19" t="s">
        <v>12</v>
      </c>
      <c r="H19" t="s">
        <v>13</v>
      </c>
      <c r="I19" t="s">
        <v>14</v>
      </c>
      <c r="J19" t="s">
        <v>15</v>
      </c>
      <c r="K19" t="s">
        <v>16</v>
      </c>
      <c r="L19" t="s">
        <v>17</v>
      </c>
      <c r="M19" t="s">
        <v>18</v>
      </c>
    </row>
    <row r="20" spans="1:14" x14ac:dyDescent="0.25">
      <c r="A20" t="s">
        <v>0</v>
      </c>
      <c r="B20" t="s">
        <v>6</v>
      </c>
      <c r="C20" s="3">
        <f>(C2-B2)/B2</f>
        <v>15</v>
      </c>
      <c r="D20" s="3">
        <f t="shared" ref="D20:M20" si="1">(D2-C2)/C2</f>
        <v>-0.4375</v>
      </c>
      <c r="E20" s="3">
        <f t="shared" si="1"/>
        <v>-0.1111111111111111</v>
      </c>
      <c r="F20" s="3">
        <f t="shared" si="1"/>
        <v>0</v>
      </c>
      <c r="G20" s="3">
        <f t="shared" si="1"/>
        <v>0</v>
      </c>
      <c r="H20" s="3">
        <f t="shared" si="1"/>
        <v>0.29166666666666669</v>
      </c>
      <c r="I20" s="3">
        <f t="shared" si="1"/>
        <v>0.5161290322580645</v>
      </c>
      <c r="J20" s="3">
        <f t="shared" si="1"/>
        <v>1.2553191489361701</v>
      </c>
      <c r="K20" s="3">
        <f t="shared" si="1"/>
        <v>1.1981132075471699</v>
      </c>
      <c r="L20" s="3">
        <f t="shared" si="1"/>
        <v>1.3776824034334765</v>
      </c>
      <c r="M20" s="3">
        <f t="shared" si="1"/>
        <v>-0.31588447653429602</v>
      </c>
    </row>
    <row r="21" spans="1:14" x14ac:dyDescent="0.25">
      <c r="A21" t="s">
        <v>1</v>
      </c>
      <c r="B21" t="s">
        <v>6</v>
      </c>
      <c r="C21" s="3">
        <f t="shared" ref="C21:M21" si="2">(C3-B3)/B3</f>
        <v>0.33333333333333331</v>
      </c>
      <c r="D21" s="3">
        <f t="shared" si="2"/>
        <v>0.5</v>
      </c>
      <c r="E21" s="3">
        <f t="shared" si="2"/>
        <v>2.3333333333333335</v>
      </c>
      <c r="F21" s="3">
        <f t="shared" si="2"/>
        <v>-0.1</v>
      </c>
      <c r="G21" s="3">
        <f t="shared" si="2"/>
        <v>0</v>
      </c>
      <c r="H21" s="3">
        <f t="shared" si="2"/>
        <v>0.3888888888888889</v>
      </c>
      <c r="I21" s="3">
        <f t="shared" si="2"/>
        <v>0.8</v>
      </c>
      <c r="J21" s="3">
        <f t="shared" si="2"/>
        <v>4.4444444444444446E-2</v>
      </c>
      <c r="K21" s="3">
        <f t="shared" si="2"/>
        <v>0.2978723404255319</v>
      </c>
      <c r="L21" s="3">
        <f t="shared" si="2"/>
        <v>0.75409836065573765</v>
      </c>
      <c r="M21" s="3">
        <f t="shared" si="2"/>
        <v>0.51401869158878499</v>
      </c>
    </row>
    <row r="22" spans="1:14" x14ac:dyDescent="0.25">
      <c r="A22" t="s">
        <v>2</v>
      </c>
      <c r="B22" t="s">
        <v>6</v>
      </c>
      <c r="C22" s="3">
        <f t="shared" ref="C22:M22" si="3">(C4-B4)/B4</f>
        <v>0.53846153846153844</v>
      </c>
      <c r="D22" s="3">
        <f t="shared" si="3"/>
        <v>2.35</v>
      </c>
      <c r="E22" s="3">
        <f t="shared" si="3"/>
        <v>-0.19402985074626866</v>
      </c>
      <c r="F22" s="3">
        <f t="shared" si="3"/>
        <v>0.14814814814814814</v>
      </c>
      <c r="G22" s="3">
        <f t="shared" si="3"/>
        <v>0.20967741935483872</v>
      </c>
      <c r="H22" s="3">
        <f t="shared" si="3"/>
        <v>0.04</v>
      </c>
      <c r="I22" s="3">
        <f t="shared" si="3"/>
        <v>0.24358974358974358</v>
      </c>
      <c r="J22" s="3">
        <f t="shared" si="3"/>
        <v>0.52577319587628868</v>
      </c>
      <c r="K22" s="3">
        <f t="shared" si="3"/>
        <v>0.85810810810810811</v>
      </c>
      <c r="L22" s="3">
        <f t="shared" si="3"/>
        <v>0.89454545454545453</v>
      </c>
      <c r="M22" s="3">
        <f t="shared" si="3"/>
        <v>0.74856046065259119</v>
      </c>
    </row>
    <row r="23" spans="1:14" x14ac:dyDescent="0.25">
      <c r="A23" t="s">
        <v>3</v>
      </c>
      <c r="B23" t="s">
        <v>6</v>
      </c>
      <c r="C23" s="3">
        <f t="shared" ref="C23:M23" si="4">(C5-B5)/B5</f>
        <v>-0.1</v>
      </c>
      <c r="D23" s="3">
        <f t="shared" si="4"/>
        <v>3</v>
      </c>
      <c r="E23" s="3">
        <f t="shared" si="4"/>
        <v>-0.55555555555555558</v>
      </c>
      <c r="F23" s="3">
        <f t="shared" si="4"/>
        <v>-0.3125</v>
      </c>
      <c r="G23" s="3">
        <f t="shared" si="4"/>
        <v>0.63636363636363635</v>
      </c>
      <c r="H23" s="3">
        <f t="shared" si="4"/>
        <v>0</v>
      </c>
      <c r="I23" s="3">
        <f t="shared" si="4"/>
        <v>0.22222222222222221</v>
      </c>
      <c r="J23" s="3">
        <f t="shared" si="4"/>
        <v>0.95454545454545459</v>
      </c>
      <c r="K23" s="3">
        <f t="shared" si="4"/>
        <v>0.86046511627906974</v>
      </c>
      <c r="L23" s="3">
        <f t="shared" si="4"/>
        <v>1.2124999999999999</v>
      </c>
      <c r="M23" s="3">
        <f t="shared" si="4"/>
        <v>1.8757062146892656</v>
      </c>
    </row>
    <row r="24" spans="1:14" x14ac:dyDescent="0.25">
      <c r="A24" t="s">
        <v>4</v>
      </c>
      <c r="B24" t="s">
        <v>6</v>
      </c>
      <c r="C24" s="3">
        <f t="shared" ref="C24:M25" si="5">(C6-B6)/B6</f>
        <v>2.9702970297029702E-2</v>
      </c>
      <c r="D24" s="3">
        <f t="shared" si="5"/>
        <v>4.6528846153846155</v>
      </c>
      <c r="E24" s="3">
        <f t="shared" si="5"/>
        <v>-0.29209899642796394</v>
      </c>
      <c r="F24" s="3">
        <f t="shared" si="5"/>
        <v>7.0943713582026793E-2</v>
      </c>
      <c r="G24" s="3">
        <f t="shared" si="5"/>
        <v>0.12205519407673322</v>
      </c>
      <c r="H24" s="3">
        <f t="shared" si="5"/>
        <v>4.0741851629674065E-2</v>
      </c>
      <c r="I24" s="3">
        <f t="shared" si="5"/>
        <v>0.70157068062827221</v>
      </c>
      <c r="J24" s="3">
        <f t="shared" si="5"/>
        <v>1.2741284403669724</v>
      </c>
      <c r="K24" s="3">
        <f t="shared" si="5"/>
        <v>0.82019835900746019</v>
      </c>
      <c r="L24" s="3">
        <f t="shared" si="5"/>
        <v>1.0677796190593096</v>
      </c>
      <c r="M24" s="3">
        <f t="shared" si="5"/>
        <v>-0.36921569985455771</v>
      </c>
    </row>
    <row r="25" spans="1:14" x14ac:dyDescent="0.25">
      <c r="A25" t="s">
        <v>5</v>
      </c>
      <c r="B25" t="s">
        <v>6</v>
      </c>
      <c r="C25" s="3">
        <f t="shared" si="5"/>
        <v>0.32777777777777778</v>
      </c>
      <c r="D25" s="3">
        <f t="shared" si="5"/>
        <v>0.49456066945606697</v>
      </c>
      <c r="E25" s="3">
        <f t="shared" si="5"/>
        <v>3.2693169092945129</v>
      </c>
      <c r="F25" s="3">
        <f t="shared" si="5"/>
        <v>-0.38163934426229507</v>
      </c>
      <c r="G25" s="3">
        <f t="shared" si="5"/>
        <v>0.14443266171792152</v>
      </c>
      <c r="H25" s="3">
        <f t="shared" si="5"/>
        <v>0.37991104521868052</v>
      </c>
      <c r="I25" s="3">
        <f t="shared" si="5"/>
        <v>0.65666129465484824</v>
      </c>
      <c r="J25" s="3">
        <f t="shared" si="5"/>
        <v>0.3855133557618256</v>
      </c>
      <c r="K25" s="3">
        <f t="shared" si="5"/>
        <v>-1.143876894271839E-2</v>
      </c>
      <c r="L25" s="3">
        <f t="shared" si="5"/>
        <v>0.65549998520316055</v>
      </c>
      <c r="M25" s="3">
        <f t="shared" si="5"/>
        <v>0.54039076884574822</v>
      </c>
    </row>
    <row r="26" spans="1:14" x14ac:dyDescent="0.2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8" spans="1:14" x14ac:dyDescent="0.25">
      <c r="A28" s="9" t="s">
        <v>20</v>
      </c>
    </row>
    <row r="29" spans="1:14" x14ac:dyDescent="0.25">
      <c r="A29" t="s">
        <v>39</v>
      </c>
      <c r="B29" t="s">
        <v>7</v>
      </c>
      <c r="C29" t="s">
        <v>8</v>
      </c>
      <c r="D29" t="s">
        <v>9</v>
      </c>
      <c r="E29" t="s">
        <v>10</v>
      </c>
      <c r="F29" t="s">
        <v>11</v>
      </c>
      <c r="G29" t="s">
        <v>12</v>
      </c>
      <c r="H29" t="s">
        <v>13</v>
      </c>
      <c r="I29" t="s">
        <v>14</v>
      </c>
      <c r="J29" t="s">
        <v>15</v>
      </c>
      <c r="K29" t="s">
        <v>16</v>
      </c>
      <c r="L29" t="s">
        <v>17</v>
      </c>
      <c r="M29" t="s">
        <v>18</v>
      </c>
      <c r="N29" t="s">
        <v>19</v>
      </c>
    </row>
    <row r="30" spans="1:14" x14ac:dyDescent="0.25">
      <c r="A30" t="s">
        <v>2</v>
      </c>
      <c r="B30">
        <v>13</v>
      </c>
      <c r="C30">
        <v>20</v>
      </c>
      <c r="D30">
        <v>67</v>
      </c>
      <c r="E30">
        <v>54</v>
      </c>
      <c r="F30">
        <v>62</v>
      </c>
      <c r="G30">
        <v>75</v>
      </c>
      <c r="H30">
        <v>78</v>
      </c>
      <c r="I30">
        <v>97</v>
      </c>
      <c r="J30">
        <v>148</v>
      </c>
      <c r="K30">
        <v>275</v>
      </c>
      <c r="L30">
        <v>521</v>
      </c>
      <c r="M30">
        <v>911</v>
      </c>
      <c r="N30">
        <f t="shared" ref="N30:N31" si="6">SUM(B30:M30)</f>
        <v>2321</v>
      </c>
    </row>
    <row r="31" spans="1:14" x14ac:dyDescent="0.25">
      <c r="A31" t="s">
        <v>3</v>
      </c>
      <c r="B31">
        <v>10</v>
      </c>
      <c r="C31">
        <v>9</v>
      </c>
      <c r="D31">
        <v>36</v>
      </c>
      <c r="E31">
        <v>16</v>
      </c>
      <c r="F31">
        <v>11</v>
      </c>
      <c r="G31">
        <v>18</v>
      </c>
      <c r="H31">
        <v>18</v>
      </c>
      <c r="I31">
        <v>22</v>
      </c>
      <c r="J31">
        <v>43</v>
      </c>
      <c r="K31">
        <v>80</v>
      </c>
      <c r="L31">
        <v>177</v>
      </c>
      <c r="M31">
        <v>509</v>
      </c>
      <c r="N31">
        <f t="shared" si="6"/>
        <v>949</v>
      </c>
    </row>
    <row r="32" spans="1:14" x14ac:dyDescent="0.25">
      <c r="A32" t="s">
        <v>21</v>
      </c>
      <c r="B32" s="3">
        <f>B31/B30</f>
        <v>0.76923076923076927</v>
      </c>
      <c r="C32" s="3">
        <f t="shared" ref="C32:N32" si="7">C31/C30</f>
        <v>0.45</v>
      </c>
      <c r="D32" s="3">
        <f t="shared" si="7"/>
        <v>0.53731343283582089</v>
      </c>
      <c r="E32" s="3">
        <f t="shared" si="7"/>
        <v>0.29629629629629628</v>
      </c>
      <c r="F32" s="3">
        <f t="shared" si="7"/>
        <v>0.17741935483870969</v>
      </c>
      <c r="G32" s="3">
        <f t="shared" si="7"/>
        <v>0.24</v>
      </c>
      <c r="H32" s="3">
        <f t="shared" si="7"/>
        <v>0.23076923076923078</v>
      </c>
      <c r="I32" s="3">
        <f t="shared" si="7"/>
        <v>0.22680412371134021</v>
      </c>
      <c r="J32" s="3">
        <f t="shared" si="7"/>
        <v>0.29054054054054052</v>
      </c>
      <c r="K32" s="3">
        <f t="shared" si="7"/>
        <v>0.29090909090909089</v>
      </c>
      <c r="L32" s="3">
        <f t="shared" si="7"/>
        <v>0.33973128598848368</v>
      </c>
      <c r="M32" s="3">
        <f t="shared" si="7"/>
        <v>0.55872667398463227</v>
      </c>
      <c r="N32" s="3">
        <f t="shared" si="7"/>
        <v>0.40887548470486856</v>
      </c>
    </row>
    <row r="34" spans="1:15" x14ac:dyDescent="0.25">
      <c r="A34" s="9" t="s">
        <v>22</v>
      </c>
    </row>
    <row r="35" spans="1:15" x14ac:dyDescent="0.25">
      <c r="A35" t="s">
        <v>39</v>
      </c>
      <c r="B35" t="s">
        <v>7</v>
      </c>
      <c r="C35" t="s">
        <v>8</v>
      </c>
      <c r="D35" t="s">
        <v>9</v>
      </c>
      <c r="E35" t="s">
        <v>10</v>
      </c>
      <c r="F35" t="s">
        <v>11</v>
      </c>
      <c r="G35" t="s">
        <v>12</v>
      </c>
      <c r="H35" t="s">
        <v>13</v>
      </c>
      <c r="I35" t="s">
        <v>14</v>
      </c>
      <c r="J35" t="s">
        <v>15</v>
      </c>
      <c r="K35" t="s">
        <v>16</v>
      </c>
      <c r="L35" t="s">
        <v>17</v>
      </c>
      <c r="M35" t="s">
        <v>18</v>
      </c>
      <c r="N35" t="s">
        <v>19</v>
      </c>
    </row>
    <row r="36" spans="1:15" x14ac:dyDescent="0.25">
      <c r="A36" t="s">
        <v>4</v>
      </c>
      <c r="B36" s="2">
        <v>4040</v>
      </c>
      <c r="C36" s="2">
        <v>4160</v>
      </c>
      <c r="D36" s="2">
        <v>23516</v>
      </c>
      <c r="E36" s="2">
        <v>16647</v>
      </c>
      <c r="F36" s="2">
        <v>17828</v>
      </c>
      <c r="G36" s="2">
        <v>20004</v>
      </c>
      <c r="H36" s="2">
        <v>20819</v>
      </c>
      <c r="I36" s="2">
        <v>35425</v>
      </c>
      <c r="J36" s="2">
        <v>80561</v>
      </c>
      <c r="K36" s="2">
        <v>146637</v>
      </c>
      <c r="L36" s="2">
        <v>303213</v>
      </c>
      <c r="M36" s="2">
        <v>191262</v>
      </c>
      <c r="N36" s="5">
        <f>SUM(B36:M36)</f>
        <v>864112</v>
      </c>
    </row>
    <row r="37" spans="1:15" x14ac:dyDescent="0.25">
      <c r="A37" t="s">
        <v>5</v>
      </c>
      <c r="B37" s="2">
        <v>1800</v>
      </c>
      <c r="C37" s="2">
        <v>2390</v>
      </c>
      <c r="D37" s="2">
        <v>3572</v>
      </c>
      <c r="E37" s="2">
        <v>15250</v>
      </c>
      <c r="F37" s="2">
        <v>9430</v>
      </c>
      <c r="G37" s="2">
        <v>10792</v>
      </c>
      <c r="H37" s="2">
        <v>14892</v>
      </c>
      <c r="I37" s="2">
        <v>24671</v>
      </c>
      <c r="J37" s="2">
        <v>34182</v>
      </c>
      <c r="K37" s="2">
        <v>33791</v>
      </c>
      <c r="L37" s="2">
        <v>55941</v>
      </c>
      <c r="M37" s="2">
        <v>86171</v>
      </c>
      <c r="N37" s="5">
        <f t="shared" ref="N37:N39" si="8">SUM(B37:M37)</f>
        <v>292882</v>
      </c>
    </row>
    <row r="38" spans="1:15" x14ac:dyDescent="0.25">
      <c r="A38" t="s">
        <v>23</v>
      </c>
      <c r="B38" s="3">
        <f>B37/B36</f>
        <v>0.44554455445544555</v>
      </c>
      <c r="C38" s="3">
        <f t="shared" ref="C38:M38" si="9">C37/C36</f>
        <v>0.57451923076923073</v>
      </c>
      <c r="D38" s="3">
        <f t="shared" si="9"/>
        <v>0.15189658105119919</v>
      </c>
      <c r="E38" s="3">
        <f t="shared" si="9"/>
        <v>0.91608097555115031</v>
      </c>
      <c r="F38" s="3">
        <f t="shared" si="9"/>
        <v>0.52894323536010768</v>
      </c>
      <c r="G38" s="3">
        <f t="shared" si="9"/>
        <v>0.53949210157968408</v>
      </c>
      <c r="H38" s="3">
        <f t="shared" si="9"/>
        <v>0.71530813199481247</v>
      </c>
      <c r="I38" s="3">
        <f t="shared" si="9"/>
        <v>0.69642907551164435</v>
      </c>
      <c r="J38" s="3">
        <f t="shared" si="9"/>
        <v>0.42429959906158066</v>
      </c>
      <c r="K38" s="3">
        <f t="shared" si="9"/>
        <v>0.23043979350368599</v>
      </c>
      <c r="L38" s="3">
        <f t="shared" si="9"/>
        <v>0.18449406852608563</v>
      </c>
      <c r="M38" s="3">
        <f t="shared" si="9"/>
        <v>0.45053905114450338</v>
      </c>
      <c r="N38" s="3"/>
      <c r="O38" s="4"/>
    </row>
    <row r="39" spans="1:15" x14ac:dyDescent="0.25">
      <c r="A39" t="s">
        <v>26</v>
      </c>
      <c r="B39" s="5">
        <f>B36+B37</f>
        <v>5840</v>
      </c>
      <c r="C39" s="5">
        <f t="shared" ref="C39:M39" si="10">C36+C37</f>
        <v>6550</v>
      </c>
      <c r="D39" s="5">
        <f t="shared" si="10"/>
        <v>27088</v>
      </c>
      <c r="E39" s="5">
        <f t="shared" si="10"/>
        <v>31897</v>
      </c>
      <c r="F39" s="5">
        <f t="shared" si="10"/>
        <v>27258</v>
      </c>
      <c r="G39" s="5">
        <f t="shared" si="10"/>
        <v>30796</v>
      </c>
      <c r="H39" s="5">
        <f t="shared" si="10"/>
        <v>35711</v>
      </c>
      <c r="I39" s="5">
        <f t="shared" si="10"/>
        <v>60096</v>
      </c>
      <c r="J39" s="5">
        <f t="shared" si="10"/>
        <v>114743</v>
      </c>
      <c r="K39" s="5">
        <f t="shared" si="10"/>
        <v>180428</v>
      </c>
      <c r="L39" s="5">
        <f t="shared" si="10"/>
        <v>359154</v>
      </c>
      <c r="M39" s="5">
        <f t="shared" si="10"/>
        <v>277433</v>
      </c>
      <c r="N39" s="5">
        <f t="shared" si="8"/>
        <v>1156994</v>
      </c>
    </row>
  </sheetData>
  <pageMargins left="0.7" right="0.7" top="0.78740157499999996" bottom="0.78740157499999996" header="0.3" footer="0.3"/>
  <pageSetup paperSize="9" orientation="portrait" horizontalDpi="0" verticalDpi="0"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E2CE0-C4C4-4757-8B03-057A6A7DB154}">
  <dimension ref="A1:G26"/>
  <sheetViews>
    <sheetView tabSelected="1" zoomScale="85" zoomScaleNormal="85" workbookViewId="0">
      <selection activeCell="E27" sqref="E27"/>
    </sheetView>
  </sheetViews>
  <sheetFormatPr defaultRowHeight="15" x14ac:dyDescent="0.25"/>
  <cols>
    <col min="1" max="1" width="11.42578125" customWidth="1"/>
    <col min="2" max="2" width="12" customWidth="1"/>
    <col min="3" max="3" width="27.85546875" customWidth="1"/>
    <col min="4" max="4" width="16.7109375" customWidth="1"/>
    <col min="5" max="5" width="28.42578125" customWidth="1"/>
    <col min="6" max="6" width="17.5703125" customWidth="1"/>
    <col min="7" max="7" width="18" customWidth="1"/>
    <col min="9" max="9" width="25.5703125" bestFit="1" customWidth="1"/>
    <col min="10" max="10" width="9.42578125" bestFit="1" customWidth="1"/>
    <col min="11" max="11" width="14.5703125" bestFit="1" customWidth="1"/>
    <col min="12" max="12" width="14" bestFit="1" customWidth="1"/>
    <col min="13" max="13" width="25.7109375" bestFit="1" customWidth="1"/>
    <col min="14" max="14" width="14.7109375" bestFit="1" customWidth="1"/>
    <col min="15" max="15" width="15.140625" bestFit="1" customWidth="1"/>
  </cols>
  <sheetData>
    <row r="1" spans="1:7" ht="15.75" x14ac:dyDescent="0.25">
      <c r="A1" s="10" t="s">
        <v>40</v>
      </c>
      <c r="B1" s="14" t="s">
        <v>37</v>
      </c>
      <c r="C1" s="14" t="s">
        <v>29</v>
      </c>
      <c r="D1" s="10" t="s">
        <v>28</v>
      </c>
      <c r="E1" s="10" t="s">
        <v>27</v>
      </c>
      <c r="F1" s="10" t="s">
        <v>38</v>
      </c>
    </row>
    <row r="2" spans="1:7" ht="15.75" x14ac:dyDescent="0.25">
      <c r="A2" s="10" t="s">
        <v>7</v>
      </c>
      <c r="B2" s="11">
        <v>488</v>
      </c>
      <c r="C2" s="12">
        <v>0.40691927512355847</v>
      </c>
      <c r="D2" s="11">
        <v>4</v>
      </c>
      <c r="E2" s="12">
        <v>6.5897858319604614E-3</v>
      </c>
      <c r="F2" s="11">
        <v>459</v>
      </c>
    </row>
    <row r="3" spans="1:7" ht="15.75" x14ac:dyDescent="0.25">
      <c r="A3" s="10" t="s">
        <v>8</v>
      </c>
      <c r="B3" s="11">
        <v>632</v>
      </c>
      <c r="C3" s="12">
        <v>0.36329588014981273</v>
      </c>
      <c r="D3" s="11">
        <v>48</v>
      </c>
      <c r="E3" s="12">
        <v>2.5399999999999999E-2</v>
      </c>
      <c r="F3" s="11">
        <v>593</v>
      </c>
    </row>
    <row r="4" spans="1:7" ht="15.75" x14ac:dyDescent="0.25">
      <c r="A4" s="10" t="s">
        <v>9</v>
      </c>
      <c r="B4" s="11">
        <v>769</v>
      </c>
      <c r="C4" s="12">
        <v>0.38932038834951455</v>
      </c>
      <c r="D4" s="11">
        <v>31</v>
      </c>
      <c r="E4" s="12">
        <v>3.0097087378640777E-2</v>
      </c>
      <c r="F4" s="11">
        <v>688</v>
      </c>
    </row>
    <row r="5" spans="1:7" ht="15.75" x14ac:dyDescent="0.25">
      <c r="A5" s="10" t="s">
        <v>10</v>
      </c>
      <c r="B5" s="11">
        <v>989</v>
      </c>
      <c r="C5" s="12">
        <v>0.44758064516129031</v>
      </c>
      <c r="D5" s="11">
        <v>36</v>
      </c>
      <c r="E5" s="12">
        <v>2.903225806451613E-2</v>
      </c>
      <c r="F5" s="11">
        <v>883</v>
      </c>
    </row>
    <row r="6" spans="1:7" ht="15.75" x14ac:dyDescent="0.25">
      <c r="A6" s="10" t="s">
        <v>11</v>
      </c>
      <c r="B6" s="11">
        <v>849</v>
      </c>
      <c r="C6" s="12">
        <v>0.43130434782608695</v>
      </c>
      <c r="D6" s="11">
        <v>35</v>
      </c>
      <c r="E6" s="12">
        <v>3.0434782608695653E-2</v>
      </c>
      <c r="F6" s="11">
        <v>761</v>
      </c>
    </row>
    <row r="7" spans="1:7" ht="15.75" x14ac:dyDescent="0.25">
      <c r="A7" s="10" t="s">
        <v>12</v>
      </c>
      <c r="B7" s="11">
        <v>513</v>
      </c>
      <c r="C7" s="12">
        <v>0.35807860262008734</v>
      </c>
      <c r="D7" s="11">
        <v>37</v>
      </c>
      <c r="E7" s="12">
        <v>5.3857350800582245E-2</v>
      </c>
      <c r="F7" s="11">
        <v>440</v>
      </c>
    </row>
    <row r="8" spans="1:7" ht="15.75" x14ac:dyDescent="0.25">
      <c r="A8" s="10" t="s">
        <v>13</v>
      </c>
      <c r="B8" s="11">
        <v>952</v>
      </c>
      <c r="C8" s="12">
        <v>0.37537764350453173</v>
      </c>
      <c r="D8" s="11">
        <v>41</v>
      </c>
      <c r="E8" s="12">
        <v>3.0966767371601207E-2</v>
      </c>
      <c r="F8" s="11">
        <v>852</v>
      </c>
    </row>
    <row r="9" spans="1:7" ht="15.75" x14ac:dyDescent="0.25">
      <c r="A9" s="10" t="s">
        <v>14</v>
      </c>
      <c r="B9" s="11">
        <v>1047</v>
      </c>
      <c r="C9" s="12">
        <v>0.36923076923076925</v>
      </c>
      <c r="D9" s="11">
        <v>71</v>
      </c>
      <c r="E9" s="12">
        <v>4.9650349650349652E-2</v>
      </c>
      <c r="F9" s="11">
        <v>926</v>
      </c>
    </row>
    <row r="10" spans="1:7" ht="15.75" x14ac:dyDescent="0.25">
      <c r="A10" s="10" t="s">
        <v>15</v>
      </c>
      <c r="B10" s="11">
        <v>2170</v>
      </c>
      <c r="C10" s="12">
        <v>0.3400131406044678</v>
      </c>
      <c r="D10" s="11">
        <v>130</v>
      </c>
      <c r="E10" s="12">
        <v>4.2706964520367936E-2</v>
      </c>
      <c r="F10" s="11">
        <v>2023</v>
      </c>
    </row>
    <row r="11" spans="1:7" ht="15.75" x14ac:dyDescent="0.25">
      <c r="A11" s="10" t="s">
        <v>16</v>
      </c>
      <c r="B11" s="11">
        <v>5226</v>
      </c>
      <c r="C11" s="12">
        <v>0.3378142223417126</v>
      </c>
      <c r="D11" s="11">
        <v>266</v>
      </c>
      <c r="E11" s="12">
        <v>3.5757494286866517E-2</v>
      </c>
      <c r="F11" s="11">
        <v>4947</v>
      </c>
    </row>
    <row r="12" spans="1:7" ht="15.75" x14ac:dyDescent="0.25">
      <c r="A12" s="10" t="s">
        <v>17</v>
      </c>
      <c r="B12" s="11">
        <v>7424</v>
      </c>
      <c r="C12" s="12">
        <v>0.32924821657216025</v>
      </c>
      <c r="D12" s="11">
        <v>579</v>
      </c>
      <c r="E12" s="12">
        <v>5.2954088165355774E-2</v>
      </c>
      <c r="F12" s="11">
        <v>6736</v>
      </c>
    </row>
    <row r="13" spans="1:7" ht="15.75" x14ac:dyDescent="0.25">
      <c r="A13" s="10" t="s">
        <v>18</v>
      </c>
      <c r="B13" s="11">
        <v>3890</v>
      </c>
      <c r="C13" s="12">
        <v>0.38449441736122031</v>
      </c>
      <c r="D13" s="11">
        <v>389</v>
      </c>
      <c r="E13" s="12">
        <v>6.1173140430885356E-2</v>
      </c>
      <c r="F13" s="11">
        <v>2983</v>
      </c>
    </row>
    <row r="14" spans="1:7" ht="15.75" x14ac:dyDescent="0.25">
      <c r="A14" s="10" t="s">
        <v>19</v>
      </c>
      <c r="B14" s="11">
        <v>24949</v>
      </c>
      <c r="C14" s="12">
        <v>0.35660979331391318</v>
      </c>
      <c r="D14" s="10">
        <f>SUM(D2:D13)</f>
        <v>1667</v>
      </c>
      <c r="E14" s="13">
        <f>AVERAGE(E2:E13)</f>
        <v>3.738500575915181E-2</v>
      </c>
      <c r="F14" s="10">
        <f>SUM(F2:F13)</f>
        <v>22291</v>
      </c>
    </row>
    <row r="16" spans="1:7" ht="15.75" x14ac:dyDescent="0.25">
      <c r="A16" s="6" t="s">
        <v>45</v>
      </c>
      <c r="B16" s="6" t="s">
        <v>37</v>
      </c>
      <c r="C16" s="6" t="s">
        <v>38</v>
      </c>
      <c r="D16" s="6" t="s">
        <v>44</v>
      </c>
      <c r="E16" s="6" t="s">
        <v>43</v>
      </c>
      <c r="F16" s="6" t="s">
        <v>42</v>
      </c>
      <c r="G16" s="6" t="s">
        <v>41</v>
      </c>
    </row>
    <row r="17" spans="1:7" ht="15.75" x14ac:dyDescent="0.25">
      <c r="A17" s="6" t="s">
        <v>30</v>
      </c>
      <c r="B17" s="6">
        <v>8646</v>
      </c>
      <c r="C17" s="6">
        <v>8370</v>
      </c>
      <c r="D17" s="8">
        <v>0.29568455222455603</v>
      </c>
      <c r="E17" s="7">
        <v>4.197154859652473</v>
      </c>
      <c r="F17" s="8">
        <v>1.7185411495130799E-2</v>
      </c>
      <c r="G17" s="6">
        <v>180</v>
      </c>
    </row>
    <row r="18" spans="1:7" ht="15.75" x14ac:dyDescent="0.25">
      <c r="A18" s="6" t="s">
        <v>31</v>
      </c>
      <c r="B18" s="6">
        <v>6772</v>
      </c>
      <c r="C18" s="6">
        <v>6416</v>
      </c>
      <c r="D18" s="8">
        <v>0.34443326319641387</v>
      </c>
      <c r="E18" s="7">
        <v>4.5029731954990391</v>
      </c>
      <c r="F18" s="8">
        <v>3.4031653096697465E-2</v>
      </c>
      <c r="G18" s="6">
        <v>372</v>
      </c>
    </row>
    <row r="19" spans="1:7" ht="15.75" x14ac:dyDescent="0.25">
      <c r="A19" s="6" t="s">
        <v>32</v>
      </c>
      <c r="B19" s="6">
        <v>5225</v>
      </c>
      <c r="C19" s="6">
        <v>5199</v>
      </c>
      <c r="D19" s="8">
        <v>0.45159950145409222</v>
      </c>
      <c r="E19" s="7">
        <v>3.74754189170475</v>
      </c>
      <c r="F19" s="8">
        <v>3.5867608364492452E-2</v>
      </c>
      <c r="G19" s="6">
        <v>259</v>
      </c>
    </row>
    <row r="20" spans="1:7" ht="15.75" x14ac:dyDescent="0.25">
      <c r="A20" s="6" t="s">
        <v>33</v>
      </c>
      <c r="B20" s="6">
        <v>2849</v>
      </c>
      <c r="C20" s="6">
        <v>1807</v>
      </c>
      <c r="D20" s="8">
        <v>0.40984974958263776</v>
      </c>
      <c r="E20" s="7">
        <v>4.3318030050083474</v>
      </c>
      <c r="F20" s="8">
        <v>0.14899833055091818</v>
      </c>
      <c r="G20" s="6">
        <v>714</v>
      </c>
    </row>
    <row r="21" spans="1:7" ht="15.75" x14ac:dyDescent="0.25">
      <c r="A21" s="6" t="s">
        <v>34</v>
      </c>
      <c r="B21" s="6">
        <v>1646</v>
      </c>
      <c r="C21" s="6">
        <v>297</v>
      </c>
      <c r="D21" s="8">
        <v>0.24697538589904047</v>
      </c>
      <c r="E21" s="7">
        <v>4.8848560700876096</v>
      </c>
      <c r="F21" s="8">
        <v>5.8823529411764705E-2</v>
      </c>
      <c r="G21" s="6">
        <v>141</v>
      </c>
    </row>
    <row r="22" spans="1:7" ht="15.75" x14ac:dyDescent="0.25">
      <c r="A22" s="6" t="s">
        <v>35</v>
      </c>
      <c r="B22" s="6">
        <v>115</v>
      </c>
      <c r="C22" s="6">
        <v>114</v>
      </c>
      <c r="D22" s="8">
        <v>0.66141732283464572</v>
      </c>
      <c r="E22" s="7">
        <v>2.9527559055118111</v>
      </c>
      <c r="F22" s="8">
        <v>7.874015748031496E-3</v>
      </c>
      <c r="G22" s="6">
        <v>1</v>
      </c>
    </row>
    <row r="23" spans="1:7" ht="15.75" x14ac:dyDescent="0.25">
      <c r="A23" s="6" t="s">
        <v>36</v>
      </c>
      <c r="B23" s="6">
        <v>98</v>
      </c>
      <c r="C23" s="6">
        <v>97</v>
      </c>
      <c r="D23" s="8">
        <v>0.88349514563106801</v>
      </c>
      <c r="E23" s="7">
        <v>1.5339805825242718</v>
      </c>
      <c r="F23" s="8">
        <v>0</v>
      </c>
      <c r="G23" s="6">
        <v>0</v>
      </c>
    </row>
    <row r="24" spans="1:7" ht="15.75" x14ac:dyDescent="0.25">
      <c r="A24" s="6" t="s">
        <v>19</v>
      </c>
      <c r="B24" s="6">
        <v>25351</v>
      </c>
      <c r="C24" s="6">
        <v>22300</v>
      </c>
      <c r="D24" s="8">
        <v>0.35660979331391318</v>
      </c>
      <c r="E24" s="7">
        <v>4.2514634484671934</v>
      </c>
      <c r="F24" s="8">
        <v>4.6247745873214036E-2</v>
      </c>
      <c r="G24" s="6">
        <v>1667</v>
      </c>
    </row>
    <row r="25" spans="1:7" x14ac:dyDescent="0.25">
      <c r="B25" s="3"/>
    </row>
    <row r="26" spans="1:7" x14ac:dyDescent="0.25">
      <c r="B26" s="3"/>
    </row>
  </sheetData>
  <pageMargins left="0.7" right="0.7" top="0.78740157499999996" bottom="0.78740157499999996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WooCommerce</vt:lpstr>
      <vt:lpstr>Analytics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2018-03-26T19:27:49Z</dcterms:created>
  <dcterms:modified xsi:type="dcterms:W3CDTF">2018-03-27T16:52:30Z</dcterms:modified>
</cp:coreProperties>
</file>