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Ex1.xml" ContentType="application/vnd.ms-office.chartex+xml"/>
  <Override PartName="/xl/charts/style7.xml" ContentType="application/vnd.ms-office.chartstyle+xml"/>
  <Override PartName="/xl/charts/colors7.xml" ContentType="application/vnd.ms-office.chartcolorstyle+xml"/>
  <Override PartName="/xl/charts/chart7.xml" ContentType="application/vnd.openxmlformats-officedocument.drawingml.chart+xml"/>
  <Override PartName="/xl/charts/style8.xml" ContentType="application/vnd.ms-office.chartstyle+xml"/>
  <Override PartName="/xl/charts/colors8.xml" ContentType="application/vnd.ms-office.chartcolorstyle+xml"/>
  <Override PartName="/xl/drawings/drawing2.xml" ContentType="application/vnd.openxmlformats-officedocument.drawing+xml"/>
  <Override PartName="/xl/charts/chart8.xml" ContentType="application/vnd.openxmlformats-officedocument.drawingml.chart+xml"/>
  <Override PartName="/xl/charts/style9.xml" ContentType="application/vnd.ms-office.chartstyle+xml"/>
  <Override PartName="/xl/charts/colors9.xml" ContentType="application/vnd.ms-office.chartcolorstyle+xml"/>
  <Override PartName="/xl/charts/chart9.xml" ContentType="application/vnd.openxmlformats-officedocument.drawingml.chart+xml"/>
  <Override PartName="/xl/charts/style10.xml" ContentType="application/vnd.ms-office.chartstyle+xml"/>
  <Override PartName="/xl/charts/colors10.xml" ContentType="application/vnd.ms-office.chartcolorstyle+xml"/>
  <Override PartName="/xl/charts/chart10.xml" ContentType="application/vnd.openxmlformats-officedocument.drawingml.chart+xml"/>
  <Override PartName="/xl/charts/style11.xml" ContentType="application/vnd.ms-office.chartstyle+xml"/>
  <Override PartName="/xl/charts/colors11.xml" ContentType="application/vnd.ms-office.chartcolorstyle+xml"/>
  <Override PartName="/xl/charts/chart11.xml" ContentType="application/vnd.openxmlformats-officedocument.drawingml.chart+xml"/>
  <Override PartName="/xl/charts/style12.xml" ContentType="application/vnd.ms-office.chartstyle+xml"/>
  <Override PartName="/xl/charts/colors12.xml" ContentType="application/vnd.ms-office.chartcolorstyle+xml"/>
  <Override PartName="/xl/charts/chart12.xml" ContentType="application/vnd.openxmlformats-officedocument.drawingml.chart+xml"/>
  <Override PartName="/xl/charts/style13.xml" ContentType="application/vnd.ms-office.chartstyle+xml"/>
  <Override PartName="/xl/charts/colors13.xml" ContentType="application/vnd.ms-office.chartcolorstyle+xml"/>
  <Override PartName="/xl/charts/chart13.xml" ContentType="application/vnd.openxmlformats-officedocument.drawingml.chart+xml"/>
  <Override PartName="/xl/charts/style14.xml" ContentType="application/vnd.ms-office.chartstyle+xml"/>
  <Override PartName="/xl/charts/colors14.xml" ContentType="application/vnd.ms-office.chartcolorstyle+xml"/>
  <Override PartName="/xl/charts/chart14.xml" ContentType="application/vnd.openxmlformats-officedocument.drawingml.chart+xml"/>
  <Override PartName="/xl/charts/style15.xml" ContentType="application/vnd.ms-office.chartstyle+xml"/>
  <Override PartName="/xl/charts/colors15.xml" ContentType="application/vnd.ms-office.chartcolorstyle+xml"/>
  <Override PartName="/xl/charts/chart15.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xml" ContentType="application/vnd.openxmlformats-officedocument.drawing+xml"/>
  <Override PartName="/xl/charts/chart16.xml" ContentType="application/vnd.openxmlformats-officedocument.drawingml.chart+xml"/>
  <Override PartName="/xl/charts/style17.xml" ContentType="application/vnd.ms-office.chartstyle+xml"/>
  <Override PartName="/xl/charts/colors17.xml" ContentType="application/vnd.ms-office.chartcolorstyle+xml"/>
  <Override PartName="/xl/charts/chart17.xml" ContentType="application/vnd.openxmlformats-officedocument.drawingml.chart+xml"/>
  <Override PartName="/xl/charts/style18.xml" ContentType="application/vnd.ms-office.chartstyle+xml"/>
  <Override PartName="/xl/charts/colors18.xml" ContentType="application/vnd.ms-office.chartcolorstyle+xml"/>
  <Override PartName="/xl/charts/chart18.xml" ContentType="application/vnd.openxmlformats-officedocument.drawingml.chart+xml"/>
  <Override PartName="/xl/charts/style19.xml" ContentType="application/vnd.ms-office.chartstyle+xml"/>
  <Override PartName="/xl/charts/colors19.xml" ContentType="application/vnd.ms-office.chartcolorstyle+xml"/>
  <Override PartName="/xl/charts/chart19.xml" ContentType="application/vnd.openxmlformats-officedocument.drawingml.chart+xml"/>
  <Override PartName="/xl/charts/style20.xml" ContentType="application/vnd.ms-office.chartstyle+xml"/>
  <Override PartName="/xl/charts/colors20.xml" ContentType="application/vnd.ms-office.chartcolorstyle+xml"/>
  <Override PartName="/xl/charts/chart20.xml" ContentType="application/vnd.openxmlformats-officedocument.drawingml.chart+xml"/>
  <Override PartName="/xl/charts/style21.xml" ContentType="application/vnd.ms-office.chartstyle+xml"/>
  <Override PartName="/xl/charts/colors21.xml" ContentType="application/vnd.ms-office.chartcolorstyle+xml"/>
  <Override PartName="/xl/charts/chart21.xml" ContentType="application/vnd.openxmlformats-officedocument.drawingml.chart+xml"/>
  <Override PartName="/xl/charts/style22.xml" ContentType="application/vnd.ms-office.chartstyle+xml"/>
  <Override PartName="/xl/charts/colors22.xml" ContentType="application/vnd.ms-office.chartcolorstyle+xml"/>
  <Override PartName="/xl/charts/chart22.xml" ContentType="application/vnd.openxmlformats-officedocument.drawingml.chart+xml"/>
  <Override PartName="/xl/charts/style23.xml" ContentType="application/vnd.ms-office.chartstyle+xml"/>
  <Override PartName="/xl/charts/colors23.xml" ContentType="application/vnd.ms-office.chartcolorstyle+xml"/>
  <Override PartName="/xl/charts/chart23.xml" ContentType="application/vnd.openxmlformats-officedocument.drawingml.chart+xml"/>
  <Override PartName="/xl/charts/style24.xml" ContentType="application/vnd.ms-office.chartstyle+xml"/>
  <Override PartName="/xl/charts/colors2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Iryna Ryzhkova\Documents\Bachelor THESIS\Fator\"/>
    </mc:Choice>
  </mc:AlternateContent>
  <xr:revisionPtr revIDLastSave="0" documentId="13_ncr:1_{F823EA2F-6EE1-4020-B0C4-F9B78E0C0AB5}" xr6:coauthVersionLast="47" xr6:coauthVersionMax="47" xr10:uidLastSave="{00000000-0000-0000-0000-000000000000}"/>
  <bookViews>
    <workbookView xWindow="9975" yWindow="15" windowWidth="10515" windowHeight="10905" xr2:uid="{00000000-000D-0000-FFFF-FFFF00000000}"/>
  </bookViews>
  <sheets>
    <sheet name="Ukraine" sheetId="1" r:id="rId1"/>
    <sheet name="Respondents" sheetId="2" r:id="rId2"/>
    <sheet name="Regions" sheetId="5" r:id="rId3"/>
    <sheet name="Answers from the Google Form" sheetId="3" r:id="rId4"/>
  </sheets>
  <definedNames>
    <definedName name="_xlnm._FilterDatabase" localSheetId="3" hidden="1">'Answers from the Google Form'!$A$1:$AE$83</definedName>
    <definedName name="_xlchart.v2.0" hidden="1">Ukraine!$B$52:$B$56</definedName>
    <definedName name="_xlchart.v2.1" hidden="1">Ukraine!$D$52:$D$56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19" i="5" l="1"/>
  <c r="D112" i="1"/>
  <c r="D104" i="1"/>
  <c r="D103" i="1"/>
  <c r="D102" i="1"/>
  <c r="D89" i="5"/>
  <c r="D88" i="5"/>
  <c r="D87" i="5"/>
  <c r="F89" i="5"/>
  <c r="F88" i="5"/>
  <c r="F87" i="5"/>
  <c r="F96" i="5"/>
  <c r="F97" i="5"/>
  <c r="F98" i="5"/>
  <c r="F99" i="5"/>
  <c r="F100" i="5"/>
  <c r="F95" i="5"/>
  <c r="D96" i="5"/>
  <c r="D97" i="5"/>
  <c r="D98" i="5"/>
  <c r="D100" i="5"/>
  <c r="D95" i="5"/>
  <c r="F91" i="5"/>
  <c r="F92" i="5"/>
  <c r="F93" i="5"/>
  <c r="F94" i="5"/>
  <c r="F90" i="5"/>
  <c r="D92" i="5"/>
  <c r="D93" i="5"/>
  <c r="D94" i="5"/>
  <c r="D90" i="5"/>
  <c r="F86" i="5"/>
  <c r="F82" i="5"/>
  <c r="F81" i="5"/>
  <c r="D86" i="5"/>
  <c r="D81" i="5"/>
  <c r="F76" i="5"/>
  <c r="F77" i="5"/>
  <c r="F78" i="5"/>
  <c r="F79" i="5"/>
  <c r="F80" i="5"/>
  <c r="F75" i="5"/>
  <c r="D76" i="5"/>
  <c r="D79" i="5"/>
  <c r="D75" i="5"/>
  <c r="F65" i="5"/>
  <c r="F66" i="5"/>
  <c r="F67" i="5"/>
  <c r="F69" i="5"/>
  <c r="F70" i="5"/>
  <c r="F71" i="5"/>
  <c r="F64" i="5"/>
  <c r="D65" i="5"/>
  <c r="D66" i="5"/>
  <c r="D67" i="5"/>
  <c r="D70" i="5"/>
  <c r="D64" i="5"/>
  <c r="F56" i="5"/>
  <c r="F57" i="5"/>
  <c r="F58" i="5"/>
  <c r="F59" i="5"/>
  <c r="F60" i="5"/>
  <c r="F61" i="5"/>
  <c r="F62" i="5"/>
  <c r="F63" i="5"/>
  <c r="F55" i="5"/>
  <c r="D56" i="5"/>
  <c r="D57" i="5"/>
  <c r="D58" i="5"/>
  <c r="D59" i="5"/>
  <c r="D60" i="5"/>
  <c r="D61" i="5"/>
  <c r="D55" i="5"/>
  <c r="F47" i="5"/>
  <c r="F48" i="5"/>
  <c r="F49" i="5"/>
  <c r="F50" i="5"/>
  <c r="F51" i="5"/>
  <c r="F52" i="5"/>
  <c r="F53" i="5"/>
  <c r="F54" i="5"/>
  <c r="F46" i="5"/>
  <c r="D49" i="5"/>
  <c r="D50" i="5"/>
  <c r="D52" i="5"/>
  <c r="D53" i="5"/>
  <c r="D54" i="5"/>
  <c r="D48" i="5"/>
  <c r="F38" i="5"/>
  <c r="F39" i="5"/>
  <c r="F40" i="5"/>
  <c r="F41" i="5"/>
  <c r="F37" i="5"/>
  <c r="D39" i="5"/>
  <c r="D40" i="5"/>
  <c r="D41" i="5"/>
  <c r="D38" i="5"/>
  <c r="F33" i="5"/>
  <c r="F34" i="5"/>
  <c r="F35" i="5"/>
  <c r="F36" i="5"/>
  <c r="F32" i="5"/>
  <c r="D36" i="5"/>
  <c r="D34" i="5"/>
  <c r="F96" i="2"/>
  <c r="F97" i="2"/>
  <c r="F100" i="2"/>
  <c r="F95" i="2"/>
  <c r="D96" i="2"/>
  <c r="D97" i="2"/>
  <c r="D98" i="2"/>
  <c r="D99" i="2"/>
  <c r="D100" i="2"/>
  <c r="D95" i="2"/>
  <c r="F91" i="2"/>
  <c r="F92" i="2"/>
  <c r="F93" i="2"/>
  <c r="F94" i="2"/>
  <c r="F90" i="2"/>
  <c r="D91" i="2"/>
  <c r="D92" i="2"/>
  <c r="D93" i="2"/>
  <c r="D94" i="2"/>
  <c r="D90" i="2"/>
  <c r="D88" i="2"/>
  <c r="D89" i="2"/>
  <c r="D87" i="2"/>
  <c r="F86" i="2"/>
  <c r="F82" i="2"/>
  <c r="F81" i="2"/>
  <c r="D86" i="2"/>
  <c r="D82" i="2"/>
  <c r="F77" i="2"/>
  <c r="F78" i="2"/>
  <c r="F79" i="2"/>
  <c r="F76" i="2"/>
  <c r="F75" i="2"/>
  <c r="D77" i="2"/>
  <c r="D78" i="2"/>
  <c r="D79" i="2"/>
  <c r="D80" i="2"/>
  <c r="D76" i="2"/>
  <c r="D75" i="2"/>
  <c r="F74" i="2"/>
  <c r="F72" i="2"/>
  <c r="D74" i="2"/>
  <c r="D73" i="2"/>
  <c r="D72" i="2"/>
  <c r="F66" i="2"/>
  <c r="F67" i="2"/>
  <c r="F70" i="2"/>
  <c r="F71" i="2"/>
  <c r="F65" i="2"/>
  <c r="F64" i="2"/>
  <c r="D66" i="2"/>
  <c r="D67" i="2"/>
  <c r="D70" i="2"/>
  <c r="D71" i="2"/>
  <c r="D65" i="2"/>
  <c r="F57" i="2"/>
  <c r="F58" i="2"/>
  <c r="F63" i="2"/>
  <c r="F56" i="2"/>
  <c r="F55" i="2"/>
  <c r="D57" i="2"/>
  <c r="D58" i="2"/>
  <c r="D59" i="2"/>
  <c r="D60" i="2"/>
  <c r="D61" i="2"/>
  <c r="D63" i="2"/>
  <c r="D56" i="2"/>
  <c r="D55" i="2"/>
  <c r="F49" i="2"/>
  <c r="F50" i="2"/>
  <c r="F51" i="2"/>
  <c r="F52" i="2"/>
  <c r="F53" i="2"/>
  <c r="F48" i="2"/>
  <c r="D49" i="2"/>
  <c r="D50" i="2"/>
  <c r="D51" i="2"/>
  <c r="D52" i="2"/>
  <c r="D53" i="2"/>
  <c r="D54" i="2"/>
  <c r="D48" i="2"/>
  <c r="D38" i="2"/>
  <c r="D40" i="2"/>
  <c r="D41" i="2"/>
  <c r="D42" i="2"/>
  <c r="D37" i="2"/>
  <c r="D35" i="2"/>
  <c r="D36" i="2"/>
  <c r="D34" i="2"/>
  <c r="D111" i="1"/>
  <c r="D113" i="1"/>
  <c r="D114" i="1"/>
  <c r="D115" i="1"/>
  <c r="D110" i="1"/>
  <c r="D106" i="1"/>
  <c r="D107" i="1"/>
  <c r="D108" i="1"/>
  <c r="D109" i="1"/>
  <c r="D105" i="1"/>
  <c r="D97" i="1"/>
  <c r="D101" i="1"/>
  <c r="D96" i="1"/>
  <c r="D91" i="1"/>
  <c r="D92" i="1"/>
  <c r="D93" i="1"/>
  <c r="D94" i="1"/>
  <c r="D95" i="1"/>
  <c r="D90" i="1"/>
  <c r="D80" i="1"/>
  <c r="D81" i="1"/>
  <c r="D82" i="1"/>
  <c r="D84" i="1"/>
  <c r="D85" i="1"/>
  <c r="D86" i="1"/>
  <c r="D79" i="1"/>
  <c r="D71" i="1"/>
  <c r="D72" i="1"/>
  <c r="D73" i="1"/>
  <c r="D74" i="1"/>
  <c r="D75" i="1"/>
  <c r="D76" i="1"/>
  <c r="D77" i="1"/>
  <c r="D78" i="1"/>
  <c r="D70" i="1"/>
  <c r="D69" i="1"/>
  <c r="D62" i="1"/>
  <c r="D63" i="1"/>
  <c r="D64" i="1"/>
  <c r="D65" i="1"/>
  <c r="D66" i="1"/>
  <c r="D67" i="1"/>
  <c r="D68" i="1"/>
  <c r="D61" i="1"/>
  <c r="D53" i="1"/>
  <c r="D54" i="1"/>
  <c r="D55" i="1"/>
  <c r="D56" i="1"/>
  <c r="D52" i="1"/>
  <c r="D48" i="1"/>
  <c r="D49" i="1"/>
  <c r="D50" i="1"/>
  <c r="D51" i="1"/>
  <c r="D47" i="1"/>
  <c r="N133" i="5"/>
  <c r="N134" i="5"/>
  <c r="N135" i="5"/>
  <c r="M133" i="5"/>
  <c r="M134" i="5"/>
  <c r="M135" i="5"/>
  <c r="L133" i="5"/>
  <c r="L134" i="5"/>
  <c r="L135" i="5"/>
  <c r="K133" i="5"/>
  <c r="K134" i="5"/>
  <c r="K135" i="5"/>
  <c r="J133" i="5"/>
  <c r="J134" i="5"/>
  <c r="J135" i="5"/>
  <c r="K132" i="5"/>
  <c r="L132" i="5"/>
  <c r="M132" i="5"/>
  <c r="N132" i="5"/>
  <c r="J132" i="5"/>
  <c r="M126" i="5"/>
  <c r="M127" i="5"/>
  <c r="M128" i="5"/>
  <c r="M125" i="5"/>
  <c r="L125" i="5"/>
  <c r="L126" i="5"/>
  <c r="L127" i="5"/>
  <c r="L128" i="5"/>
  <c r="K125" i="5"/>
  <c r="K126" i="5"/>
  <c r="K127" i="5"/>
  <c r="K128" i="5"/>
  <c r="K124" i="5"/>
  <c r="L124" i="5"/>
  <c r="J125" i="5"/>
  <c r="J126" i="5"/>
  <c r="J127" i="5"/>
  <c r="J128" i="5"/>
  <c r="J124" i="5"/>
  <c r="J108" i="5"/>
  <c r="D45" i="5"/>
  <c r="D72" i="5"/>
  <c r="D73" i="5"/>
  <c r="D74" i="5"/>
  <c r="D101" i="5"/>
  <c r="D102" i="5"/>
  <c r="D16" i="5"/>
  <c r="D17" i="5"/>
  <c r="D18" i="5"/>
  <c r="D19" i="5"/>
  <c r="D20" i="5"/>
  <c r="D21" i="5"/>
  <c r="D22" i="5"/>
  <c r="D23" i="5"/>
  <c r="D24" i="5"/>
  <c r="D25" i="5"/>
  <c r="D28" i="5"/>
  <c r="D29" i="5"/>
  <c r="D30" i="5"/>
  <c r="D15" i="5"/>
  <c r="D8" i="5"/>
  <c r="D9" i="5"/>
  <c r="D10" i="5"/>
  <c r="D12" i="5"/>
  <c r="D5" i="5"/>
  <c r="F6" i="5"/>
  <c r="F7" i="5"/>
  <c r="F8" i="5"/>
  <c r="F9" i="5"/>
  <c r="F10" i="5"/>
  <c r="F11" i="5"/>
  <c r="F14" i="5"/>
  <c r="F15" i="5"/>
  <c r="F16" i="5"/>
  <c r="F17" i="5"/>
  <c r="F18" i="5"/>
  <c r="F19" i="5"/>
  <c r="F20" i="5"/>
  <c r="F21" i="5"/>
  <c r="F22" i="5"/>
  <c r="F23" i="5"/>
  <c r="F24" i="5"/>
  <c r="F25" i="5"/>
  <c r="F26" i="5"/>
  <c r="F27" i="5"/>
  <c r="F28" i="5"/>
  <c r="F29" i="5"/>
  <c r="F30" i="5"/>
  <c r="F31" i="5"/>
  <c r="F42" i="5"/>
  <c r="F45" i="5"/>
  <c r="F72" i="5"/>
  <c r="F73" i="5"/>
  <c r="F74" i="5"/>
  <c r="F101" i="5"/>
  <c r="F102" i="5"/>
  <c r="F5" i="5"/>
  <c r="K119" i="5"/>
  <c r="J119" i="5"/>
  <c r="L118" i="5"/>
  <c r="K118" i="5"/>
  <c r="J118" i="5"/>
  <c r="L117" i="5"/>
  <c r="K117" i="5"/>
  <c r="J117" i="5"/>
  <c r="M116" i="5"/>
  <c r="L116" i="5"/>
  <c r="K116" i="5"/>
  <c r="J116" i="5"/>
  <c r="M112" i="5"/>
  <c r="L112" i="5"/>
  <c r="K112" i="5"/>
  <c r="J112" i="5"/>
  <c r="M111" i="5"/>
  <c r="L111" i="5"/>
  <c r="K111" i="5"/>
  <c r="J111" i="5"/>
  <c r="L110" i="5"/>
  <c r="K110" i="5"/>
  <c r="J110" i="5"/>
  <c r="M109" i="5"/>
  <c r="L109" i="5"/>
  <c r="K109" i="5"/>
  <c r="J109" i="5"/>
  <c r="K108" i="5"/>
  <c r="F8" i="2"/>
  <c r="F9" i="2"/>
  <c r="F10" i="2"/>
  <c r="F11" i="2"/>
  <c r="F12" i="2"/>
  <c r="F13" i="2"/>
  <c r="F15" i="2"/>
  <c r="F16" i="2"/>
  <c r="F18" i="2"/>
  <c r="F19" i="2"/>
  <c r="F20" i="2"/>
  <c r="F22" i="2"/>
  <c r="F23" i="2"/>
  <c r="F24" i="2"/>
  <c r="F28" i="2"/>
  <c r="F29" i="2"/>
  <c r="F30" i="2"/>
  <c r="F33" i="2"/>
  <c r="F34" i="2"/>
  <c r="F36" i="2"/>
  <c r="F38" i="2"/>
  <c r="F39" i="2"/>
  <c r="F40" i="2"/>
  <c r="F41" i="2"/>
  <c r="F42" i="2"/>
  <c r="F45" i="2"/>
  <c r="F101" i="2"/>
  <c r="F102" i="2"/>
  <c r="F5" i="2"/>
  <c r="N136" i="2"/>
  <c r="M136" i="2"/>
  <c r="L136" i="2"/>
  <c r="K136" i="2"/>
  <c r="J136" i="2"/>
  <c r="N135" i="2"/>
  <c r="M135" i="2"/>
  <c r="L135" i="2"/>
  <c r="K135" i="2"/>
  <c r="J135" i="2"/>
  <c r="N134" i="2"/>
  <c r="M134" i="2"/>
  <c r="L134" i="2"/>
  <c r="K134" i="2"/>
  <c r="J134" i="2"/>
  <c r="N133" i="2"/>
  <c r="M133" i="2"/>
  <c r="L133" i="2"/>
  <c r="K133" i="2"/>
  <c r="J133" i="2"/>
  <c r="M129" i="2"/>
  <c r="L129" i="2"/>
  <c r="K129" i="2"/>
  <c r="J129" i="2"/>
  <c r="M128" i="2"/>
  <c r="L128" i="2"/>
  <c r="K128" i="2"/>
  <c r="J128" i="2"/>
  <c r="M127" i="2"/>
  <c r="L127" i="2"/>
  <c r="K127" i="2"/>
  <c r="J127" i="2"/>
  <c r="M126" i="2"/>
  <c r="L126" i="2"/>
  <c r="K126" i="2"/>
  <c r="J126" i="2"/>
  <c r="L125" i="2"/>
  <c r="K125" i="2"/>
  <c r="J125" i="2"/>
  <c r="N120" i="2"/>
  <c r="M120" i="2"/>
  <c r="L120" i="2"/>
  <c r="K120" i="2"/>
  <c r="J120" i="2"/>
  <c r="N119" i="2"/>
  <c r="M119" i="2"/>
  <c r="L119" i="2"/>
  <c r="K119" i="2"/>
  <c r="J119" i="2"/>
  <c r="N118" i="2"/>
  <c r="M118" i="2"/>
  <c r="L118" i="2"/>
  <c r="K118" i="2"/>
  <c r="J118" i="2"/>
  <c r="N117" i="2"/>
  <c r="M117" i="2"/>
  <c r="L117" i="2"/>
  <c r="K117" i="2"/>
  <c r="J117" i="2"/>
  <c r="M113" i="2"/>
  <c r="L113" i="2"/>
  <c r="K113" i="2"/>
  <c r="J113" i="2"/>
  <c r="M112" i="2"/>
  <c r="L112" i="2"/>
  <c r="K112" i="2"/>
  <c r="L111" i="2"/>
  <c r="K111" i="2"/>
  <c r="J111" i="2"/>
  <c r="M110" i="2"/>
  <c r="L110" i="2"/>
  <c r="K110" i="2"/>
  <c r="J110" i="2"/>
  <c r="L109" i="2"/>
  <c r="K109" i="2"/>
  <c r="J109" i="2"/>
  <c r="D102" i="2"/>
  <c r="D101" i="2"/>
  <c r="D45" i="2"/>
  <c r="D30" i="2"/>
  <c r="D29" i="2"/>
  <c r="D28" i="2"/>
  <c r="D26" i="2"/>
  <c r="D25" i="2"/>
  <c r="D24" i="2"/>
  <c r="D23" i="2"/>
  <c r="D22" i="2"/>
  <c r="D21" i="2"/>
  <c r="D20" i="2"/>
  <c r="D19" i="2"/>
  <c r="D18" i="2"/>
  <c r="D17" i="2"/>
  <c r="D16" i="2"/>
  <c r="D15" i="2"/>
  <c r="D14" i="2"/>
  <c r="D13" i="2"/>
  <c r="D12" i="2"/>
  <c r="D11" i="2"/>
  <c r="D10" i="2"/>
  <c r="D8" i="2"/>
  <c r="D6" i="2"/>
  <c r="D5" i="2"/>
  <c r="D117" i="1"/>
  <c r="D116" i="1"/>
  <c r="M134" i="1"/>
  <c r="M135" i="1"/>
  <c r="M136" i="1"/>
  <c r="L134" i="1"/>
  <c r="L135" i="1"/>
  <c r="L136" i="1"/>
  <c r="K134" i="1"/>
  <c r="K135" i="1"/>
  <c r="K136" i="1"/>
  <c r="J134" i="1"/>
  <c r="J135" i="1"/>
  <c r="J136" i="1"/>
  <c r="M133" i="1"/>
  <c r="L133" i="1"/>
  <c r="K133" i="1"/>
  <c r="J133" i="1"/>
  <c r="I134" i="1"/>
  <c r="I135" i="1"/>
  <c r="I136" i="1"/>
  <c r="I133" i="1"/>
  <c r="K125" i="1"/>
  <c r="K126" i="1"/>
  <c r="K127" i="1"/>
  <c r="K128" i="1"/>
  <c r="L125" i="1"/>
  <c r="L126" i="1"/>
  <c r="L127" i="1"/>
  <c r="L128" i="1"/>
  <c r="K124" i="1"/>
  <c r="J125" i="1"/>
  <c r="J126" i="1"/>
  <c r="J127" i="1"/>
  <c r="J128" i="1"/>
  <c r="J124" i="1"/>
  <c r="I125" i="1"/>
  <c r="I126" i="1"/>
  <c r="I127" i="1"/>
  <c r="I128" i="1"/>
  <c r="I124" i="1"/>
  <c r="D15" i="1"/>
  <c r="D16" i="1"/>
  <c r="D17" i="1"/>
  <c r="D20" i="1"/>
  <c r="D21" i="1"/>
  <c r="D22" i="1"/>
  <c r="D23" i="1"/>
  <c r="D25" i="1"/>
  <c r="D26" i="1"/>
  <c r="D27" i="1"/>
  <c r="D28" i="1"/>
  <c r="D29" i="1"/>
  <c r="D30" i="1"/>
  <c r="D31" i="1"/>
  <c r="D32" i="1"/>
  <c r="D33" i="1"/>
  <c r="D34" i="1"/>
  <c r="D35" i="1"/>
  <c r="D36" i="1"/>
  <c r="D37" i="1"/>
  <c r="D38" i="1"/>
  <c r="D39" i="1"/>
  <c r="D40" i="1"/>
  <c r="D41" i="1"/>
  <c r="D42" i="1"/>
  <c r="D43" i="1"/>
  <c r="D44" i="1"/>
  <c r="D45" i="1"/>
  <c r="D46" i="1"/>
  <c r="D57" i="1"/>
  <c r="D60" i="1"/>
  <c r="D87" i="1"/>
  <c r="D88" i="1"/>
  <c r="D89" i="1"/>
  <c r="D6" i="1"/>
  <c r="D7" i="1"/>
  <c r="D8" i="1"/>
  <c r="D9" i="1"/>
  <c r="D10" i="1"/>
  <c r="D11" i="1"/>
  <c r="D12" i="1"/>
  <c r="D13" i="1"/>
  <c r="D14" i="1"/>
  <c r="D5" i="1"/>
  <c r="E6" i="1"/>
  <c r="E7" i="1"/>
  <c r="E8" i="1"/>
  <c r="E9" i="1"/>
  <c r="E10" i="1"/>
  <c r="E11" i="1"/>
  <c r="E12" i="1"/>
  <c r="E13" i="1"/>
  <c r="E14" i="1"/>
  <c r="E15" i="1"/>
  <c r="E16" i="1"/>
  <c r="E17" i="1"/>
  <c r="E20" i="1"/>
  <c r="E21" i="1"/>
  <c r="E22" i="1"/>
  <c r="E23"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60" i="1"/>
  <c r="E61" i="1"/>
  <c r="E62" i="1"/>
  <c r="E63" i="1"/>
  <c r="E64" i="1"/>
  <c r="E65" i="1"/>
  <c r="E66" i="1"/>
  <c r="E67" i="1"/>
  <c r="E68" i="1"/>
  <c r="E69" i="1"/>
  <c r="E70" i="1"/>
  <c r="E71" i="1"/>
  <c r="E72" i="1"/>
  <c r="E73" i="1"/>
  <c r="E74" i="1"/>
  <c r="E75" i="1"/>
  <c r="E76" i="1"/>
  <c r="E77" i="1"/>
  <c r="E78" i="1"/>
  <c r="E79" i="1"/>
  <c r="E80" i="1"/>
  <c r="E81" i="1"/>
  <c r="E82" i="1"/>
  <c r="E84" i="1"/>
  <c r="E85" i="1"/>
  <c r="E86" i="1"/>
  <c r="E87" i="1"/>
  <c r="E88" i="1"/>
  <c r="E89" i="1"/>
  <c r="E90" i="1"/>
  <c r="E91" i="1"/>
  <c r="E92" i="1"/>
  <c r="E93" i="1"/>
  <c r="E94" i="1"/>
  <c r="E95" i="1"/>
  <c r="E96" i="1"/>
  <c r="E97" i="1"/>
  <c r="E101" i="1"/>
  <c r="E102" i="1"/>
  <c r="E103" i="1"/>
  <c r="E104" i="1"/>
  <c r="E105" i="1"/>
  <c r="E106" i="1"/>
  <c r="E107" i="1"/>
  <c r="E108" i="1"/>
  <c r="E109" i="1"/>
  <c r="E110" i="1"/>
  <c r="E111" i="1"/>
  <c r="E112" i="1"/>
  <c r="E113" i="1"/>
  <c r="E114" i="1"/>
  <c r="E115" i="1"/>
  <c r="E5" i="1"/>
  <c r="E1" i="1"/>
</calcChain>
</file>

<file path=xl/sharedStrings.xml><?xml version="1.0" encoding="utf-8"?>
<sst xmlns="http://schemas.openxmlformats.org/spreadsheetml/2006/main" count="3132" uniqueCount="484">
  <si>
    <t>Number of observations</t>
  </si>
  <si>
    <t xml:space="preserve">Questions </t>
  </si>
  <si>
    <t>Answer options</t>
  </si>
  <si>
    <t>Number of answers</t>
  </si>
  <si>
    <t>65+ years</t>
  </si>
  <si>
    <t>North-East region</t>
  </si>
  <si>
    <t>Donetsk region</t>
  </si>
  <si>
    <t>Pridneprovsky region</t>
  </si>
  <si>
    <t>Central region</t>
  </si>
  <si>
    <t>Podolsky region</t>
  </si>
  <si>
    <t>Carpathian region</t>
  </si>
  <si>
    <t>North-West region</t>
  </si>
  <si>
    <t>Black Sea region</t>
  </si>
  <si>
    <t>private entrepreneur</t>
  </si>
  <si>
    <t>1 - there was a significant deterioration</t>
  </si>
  <si>
    <t>5 - there has been a dramatic improvement</t>
  </si>
  <si>
    <t>To purchase a gym or fitness club subscription</t>
  </si>
  <si>
    <t>digitalization of the economy</t>
  </si>
  <si>
    <t>The pace of digitalization of the economy as a whole will increase</t>
  </si>
  <si>
    <t>eating habits</t>
  </si>
  <si>
    <t>communication</t>
  </si>
  <si>
    <t>physical activity</t>
  </si>
  <si>
    <t>vacations and free time</t>
  </si>
  <si>
    <t xml:space="preserve">attitude to human values </t>
  </si>
  <si>
    <t>socio-cultural sphere of Ukraine</t>
  </si>
  <si>
    <t>socio-cultural sphere of your region of residence</t>
  </si>
  <si>
    <t>economic sphere of Ukraine</t>
  </si>
  <si>
    <t>economic sphere of your region of residence</t>
  </si>
  <si>
    <t>There was a significant deterioration</t>
  </si>
  <si>
    <t>There was a deterioration</t>
  </si>
  <si>
    <t>Left at the pre-pandemic level</t>
  </si>
  <si>
    <t>There has been a significant improvement</t>
  </si>
  <si>
    <t>There has been an improvement</t>
  </si>
  <si>
    <t>(Comments)</t>
  </si>
  <si>
    <t xml:space="preserve">(Comments) </t>
  </si>
  <si>
    <t xml:space="preserve">1. Age </t>
  </si>
  <si>
    <t>2. The field of your activity:</t>
  </si>
  <si>
    <t>freelancer</t>
  </si>
  <si>
    <t>government employee</t>
  </si>
  <si>
    <t>employee</t>
  </si>
  <si>
    <t>student</t>
  </si>
  <si>
    <t>retiree</t>
  </si>
  <si>
    <t>householder</t>
  </si>
  <si>
    <t>unemployed</t>
  </si>
  <si>
    <t>qualified employee with higher education</t>
  </si>
  <si>
    <t>3. Place of residence by the economic and geographical zoning of Ukraine (according to F. Zastavny)</t>
  </si>
  <si>
    <t>Capital region</t>
  </si>
  <si>
    <t>there was only enough money to buy food;</t>
  </si>
  <si>
    <t>there was enough money to purchase the necessary food and clothing, and it was necessary to save money to buy other goods;</t>
  </si>
  <si>
    <t>the purchase of most long-term goods (refrigerator, TV) did not cause difficulties, but they were not able to buy a car or an apartment;</t>
  </si>
  <si>
    <t>there was enough money to not deny yourself anything.</t>
  </si>
  <si>
    <t>4. Which of the following estimates most accurately describes your financial condition before the start of the coronavirus pandemic?</t>
  </si>
  <si>
    <t>5. Which of the following estimates most accurately describes your financial condition today?</t>
  </si>
  <si>
    <t>6. How has the COVID-19 pandemic affected the quality of your social and cultural life?</t>
  </si>
  <si>
    <t>7. How has the COVID-19 pandemic affected your financial situation?</t>
  </si>
  <si>
    <t>10. Have you needed to sell something from your property to overcome the crisis situation and meet your own needs? If so, what exactly?</t>
  </si>
  <si>
    <t>14. Have you been vaccinated against COVID-19?</t>
  </si>
  <si>
    <t>17. Did you feel a decline in the level of educational services provided during a lockdown?</t>
  </si>
  <si>
    <t>23. In your opinion, what consequences will the COVID-19 pandemic have for society and the economy? (Comments)</t>
  </si>
  <si>
    <t>24. A place to express your own opinion on the impact of the coronavirus pandemic on the overall development of Ukraine (or exclusively your region of residence), your comments, comments and suggestions.</t>
  </si>
  <si>
    <t>Yes</t>
  </si>
  <si>
    <t>No</t>
  </si>
  <si>
    <t>18-24 years</t>
  </si>
  <si>
    <t>25-34 years</t>
  </si>
  <si>
    <t>35-44 years</t>
  </si>
  <si>
    <t>45-54 years</t>
  </si>
  <si>
    <t>55-64 years</t>
  </si>
  <si>
    <t>there was only enough money to buy food</t>
  </si>
  <si>
    <t>deteriorated significantly</t>
  </si>
  <si>
    <t>worsened</t>
  </si>
  <si>
    <t>remained at the level of pre-pandemic time</t>
  </si>
  <si>
    <t>improved</t>
  </si>
  <si>
    <t>has improved significantly</t>
  </si>
  <si>
    <t>borrowed money from friends, relatives, etc.</t>
  </si>
  <si>
    <t>took out a loan from a bank</t>
  </si>
  <si>
    <t>lived for some time in a difficult state, giving up the benefits of life and spending money exclusively on vital things</t>
  </si>
  <si>
    <t>received assistance from the state</t>
  </si>
  <si>
    <t>didn't feel any changes.</t>
  </si>
  <si>
    <t>passive income (real estate, investments, etc.)</t>
  </si>
  <si>
    <t>financial airbag (own savings)</t>
  </si>
  <si>
    <t>profit from your own business</t>
  </si>
  <si>
    <t>the employer did not introduce staff cuts, did not reduce the salary level and ensured that wages were paid smoothly and in full</t>
  </si>
  <si>
    <t>didn't feel any improvement.</t>
  </si>
  <si>
    <t>There was no such need</t>
  </si>
  <si>
    <t>change of place of work (due to dismissal from the previous one or non-payment of salary)</t>
  </si>
  <si>
    <t>closing your own business</t>
  </si>
  <si>
    <t>imbalance in family relations</t>
  </si>
  <si>
    <t>COVID-19 disease and its consequences</t>
  </si>
  <si>
    <t>cancellation of pre-planned events due to additional long-term restrictions</t>
  </si>
  <si>
    <t>loss of a loved one due to COVID-19</t>
  </si>
  <si>
    <t>deterioration of the emotional and psychological state</t>
  </si>
  <si>
    <t>deterioration of physical health</t>
  </si>
  <si>
    <t>changing the circle of friends</t>
  </si>
  <si>
    <t>the opportunity to spend more time with your family (in a narrow circle)</t>
  </si>
  <si>
    <t>the opportunity to be more alone, analyze your past and present and think about the future</t>
  </si>
  <si>
    <t>an opportunity to learn more about your city, region, and country</t>
  </si>
  <si>
    <t>the ability to implement healthy habits into everyday life (sports, reading, walking, cleaning)</t>
  </si>
  <si>
    <t>an opportunity to expand your circle of friends and acquaintances</t>
  </si>
  <si>
    <t>change of place of residence (for better than it was before)</t>
  </si>
  <si>
    <t>change the place of work (for better than it was before)</t>
  </si>
  <si>
    <t>improving the balance in family relations, adding to the family</t>
  </si>
  <si>
    <t>improvement of emotional and psychological state and physical health</t>
  </si>
  <si>
    <t>To visit cinemas, theatres, museums, concerts, exhibition centres, aquariums and dolphinariums;</t>
  </si>
  <si>
    <t>For domestic travel tickets – for domestic air and rail flights;</t>
  </si>
  <si>
    <t>For the purchase of books and other goods in the bookstore;</t>
  </si>
  <si>
    <t>For the purchase of office supplies and school supplies;</t>
  </si>
  <si>
    <t>To purchase medicines at a pharmacy.;</t>
  </si>
  <si>
    <t>To support the army</t>
  </si>
  <si>
    <t>Haven't used it yet;</t>
  </si>
  <si>
    <t>yes, both doses</t>
  </si>
  <si>
    <t>yes, both doses + booster</t>
  </si>
  <si>
    <t>no</t>
  </si>
  <si>
    <t>to protect yourself from contracting a Coronavirus infection</t>
  </si>
  <si>
    <t>to be able to travel freely</t>
  </si>
  <si>
    <t>to be able to work freely without passing additional tests at the workplace</t>
  </si>
  <si>
    <t>this has become mandatory to perform work duties or maintain an existing workplace</t>
  </si>
  <si>
    <t>the decision to vaccinate was made under the influence or pressure of external factors (thoughts and actions of others, panic among people, etc.)</t>
  </si>
  <si>
    <t>to get 1000 UAH</t>
  </si>
  <si>
    <t xml:space="preserve">distrust of the medical system of Ukraine </t>
  </si>
  <si>
    <t>distrust of available drugs (vaccines)</t>
  </si>
  <si>
    <t>lack of the desired type of vaccine</t>
  </si>
  <si>
    <t>there were difficulties when registering for vaccination</t>
  </si>
  <si>
    <t>unavailability to the vaccination site</t>
  </si>
  <si>
    <t>due to medical contraindications</t>
  </si>
  <si>
    <t>Yes, but it is now recovering to pre-pandemic levels</t>
  </si>
  <si>
    <t>No, everything is as it was before the pandemic.</t>
  </si>
  <si>
    <t>science</t>
  </si>
  <si>
    <t>culture</t>
  </si>
  <si>
    <t>education</t>
  </si>
  <si>
    <t>healthcare</t>
  </si>
  <si>
    <t>Only the ICT sector will develop more actively</t>
  </si>
  <si>
    <t xml:space="preserve">Yes </t>
  </si>
  <si>
    <t>The healthcare sector is being significantly modernized</t>
  </si>
  <si>
    <t>Closed cycles of domestic production of goods, pharmaceuticals, equipment, etc. will be created</t>
  </si>
  <si>
    <t>Space exploration and development of space technologies will be intensified</t>
  </si>
  <si>
    <t>The number of scientific breakthroughs in healthcare, bioengineering, robotics, and nanotechnology will grow</t>
  </si>
  <si>
    <t xml:space="preserve"> </t>
  </si>
  <si>
    <t>Will remain unchanged</t>
  </si>
  <si>
    <t>Will change slightly (by 1% -29%)</t>
  </si>
  <si>
    <t>Will change significantly (by 30% -59%)</t>
  </si>
  <si>
    <t>Will change dramatically (more than 60%)</t>
  </si>
  <si>
    <t>small items (phone, laptop, clothing)</t>
  </si>
  <si>
    <t>medium-sized (for ex, a car)</t>
  </si>
  <si>
    <t>large-sized (for ex, an apartment)</t>
  </si>
  <si>
    <t>---</t>
  </si>
  <si>
    <t xml:space="preserve">  --- </t>
  </si>
  <si>
    <t xml:space="preserve">Не думаю что произошли существенные изменения. Возможно немного ухудшилась экономика, но большинство бизнесов перешли в онлайн и всё возвращается на круги своя </t>
  </si>
  <si>
    <t>Ні</t>
  </si>
  <si>
    <t>Відбулося погіршення</t>
  </si>
  <si>
    <t>Залишилося на допандемічному рівні</t>
  </si>
  <si>
    <t>Зміниться несуттєво (на 1% - 29%)</t>
  </si>
  <si>
    <t>Зміниться суттєво (на 30%-59%)</t>
  </si>
  <si>
    <t>Активніше розвиватиметься сектор ІТ.</t>
  </si>
  <si>
    <t>Цифровізація економіки, Освіта, Охорона здоров’я</t>
  </si>
  <si>
    <t>Так.</t>
  </si>
  <si>
    <t>Недовіра до наявних препаратів (вакцин).</t>
  </si>
  <si>
    <t>Не вакцинировался</t>
  </si>
  <si>
    <t>Ні.</t>
  </si>
  <si>
    <t>Ще не використав(-ла)</t>
  </si>
  <si>
    <t>Можливість більше проводити часу з родиною (у вузькому колі)., Можливість більше побути наодинці, проаналізувати своє минуле і теперішнє, подумати про майбутнє., Можливість впровадити корисні звички у повсякденне життя (спорт, читання, прогулянки, прибирання).</t>
  </si>
  <si>
    <t>Руйнування заздалегідь запланованих справ із-за додаткових довгострокових обмежень.</t>
  </si>
  <si>
    <t>Не було такої необхідності</t>
  </si>
  <si>
    <t>Не відчув покращення.</t>
  </si>
  <si>
    <t>Не відчув жодних змін.</t>
  </si>
  <si>
    <t>Залишився на рівні допандамічного часу</t>
  </si>
  <si>
    <t>Грошей достатньо для придбання необхідних продуктів і одягу, для купівлі інших товарів необхідно заощаджувати.</t>
  </si>
  <si>
    <t>Грошей вистачало лише на придбання продуктів харчування.</t>
  </si>
  <si>
    <t>Столичний (Київська, Чернігівська, Житомирська обл.)</t>
  </si>
  <si>
    <t>18 - 24 роки</t>
  </si>
  <si>
    <t>Фрілансер (вільнозайнятий)</t>
  </si>
  <si>
    <t>Так</t>
  </si>
  <si>
    <t>Відбулося значне погіршення</t>
  </si>
  <si>
    <t>Зміниться кардинально (понад 60%)</t>
  </si>
  <si>
    <t>Залишиться незмінною</t>
  </si>
  <si>
    <t>Збільшаться темпи цифровізації економіки., Активніше розвиватиметься сектор ІТ.</t>
  </si>
  <si>
    <t>Культура, Освіта</t>
  </si>
  <si>
    <t>Отримав вакцинацію</t>
  </si>
  <si>
    <t>Щоб мати можливість вільно подорожувати.</t>
  </si>
  <si>
    <t>Так, обидві дози.</t>
  </si>
  <si>
    <t>На підтримку армії.</t>
  </si>
  <si>
    <t>Можливість більше проводити часу з родиною (у вузькому колі)., Можливість більше побути наодинці, проаналізувати своє минуле і теперішнє, подумати про майбутнє., Можливість більше дізнатися про своє місто, область та країну., Можливість впровадити корисні звички у повсякденне життя (спорт, читання, прогулянки, прибирання)., Покращення балансу у сімейних стосунках, поповнення у родині.</t>
  </si>
  <si>
    <t>Фінансова подушка безпеки (власні заощадження та накопичення)., Роботодавець не впроваджував скорочення у штаті, не знижував рівень зарплати та забезпечував виплату зарплати безперебійно і в повному обсязі.</t>
  </si>
  <si>
    <t>Купівля більшості товарів довгострокового використання (холодильник, телевізор) не викликає труднощів, проте купити авто чи квартиру не в змозі.</t>
  </si>
  <si>
    <t>Купівля більшості товарів довгострокового використання (холодильник, телевізор) не викликала труднощів, проте купити авто чи квартиру були не в змозі.</t>
  </si>
  <si>
    <t>25 - 34 роки</t>
  </si>
  <si>
    <t>Я не получал поддержку в размере 1000 грн от власти, потому что ввел только одну дозу вакцины. Этих вариантов ответов не было в вопросах, и как следствие мои ответы дезинформируют только. Мое финансовое положение улучшилось за счет освоения новых навыков и поиска клиентов как фрилансера, ковид никак не повлиял на мой уровень дохода и положение, просто я осознал что неэффективно до этого расходовал свое время, поэтому мой ответ про доход от бизнеса - частично недостоверный, да, можно сказать что по сути это такая же предпринимательская деятельность, и все же под бизнесом понимают другое.</t>
  </si>
  <si>
    <t xml:space="preserve">Людям пришлось адаптироваться к новым условиям жизни, многие люди пострадали, поскольку не достаточно гибкие в силу своего жизненного пути и особенности сильных сторон. Значительная часть населения не сможет адаптироваться к новым технологиям и возможностям современного мира. Так было всегда, это естественный процесс эволюции общества. Были кризисы и всегда будут. Вопрос в том как каждый из него выйдет.
Это касается рабочий мест, экономики страны, ежедневных привычек.
Сильный удар пришелся на коммуникацию, те, у кого были связи с людьми, друзья, прошли этот этап практически без последствий. </t>
  </si>
  <si>
    <t>Цифровізація економіки, Освіта</t>
  </si>
  <si>
    <t>Отримав вакцинацію, Я сделал сначала 1 дозу через 2 месяца, когда появилась необходимость выйти в свет из домашней работы. А вообще я изучал вопрос со всех сторон: у вакцины есть последствия, которые могут привести к заболеванию Covidом и даже смерти, я категорически боялся и не хотел делать вакцину. Поменял решение, потому что нашел кучу подтверждений от знакомых, что они пережили вакцинацию и для меня важна географическая свобода, в том числе по Киеву.</t>
  </si>
  <si>
    <t>Можливість більше побути наодинці, проаналізувати своє минуле і теперішнє, подумати про майбутнє., Можливість впровадити корисні звички у повсякденне життя (спорт, читання, прогулянки, прибирання)., Зміна місця робити (на краще, ніж було до).</t>
  </si>
  <si>
    <t>Руйнування заздалегідь запланованих справ із-за додаткових довгострокових обмежень., Погіршення емоційно-психологічного стану., Погіршення фізичного здоров’я.</t>
  </si>
  <si>
    <t>Прибуток від власного бізнесу.</t>
  </si>
  <si>
    <t>Покращився</t>
  </si>
  <si>
    <t>Грошей вистачає лише на придбання продуктів харчування.</t>
  </si>
  <si>
    <t>Грошей достатньо для придбання необхідних продуктів і одягу, для купівлі інших товарів необхідно було заощаджувати.</t>
  </si>
  <si>
    <t>Можливість більше побути наодинці, проаналізувати своє минуле і теперішнє, подумати про майбутнє., Можливість впровадити корисні звички у повсякденне життя (спорт, читання, прогулянки, прибирання)., Можливість розширити коло друзів та знайомих.</t>
  </si>
  <si>
    <t>Хвороба на COVID-19 та її наслідки., Руйнування заздалегідь запланованих справ із-за додаткових довгострокових обмежень., Погіршення емоційно-психологічного стану.</t>
  </si>
  <si>
    <t>Фінансова подушка безпеки (власні заощадження та накопичення).</t>
  </si>
  <si>
    <t>Зростатиме кількість наукових проривів у сфері охорони здоров’я, біоінженерії, робототехніки, нанотехнологій тощо.</t>
  </si>
  <si>
    <t>Культура</t>
  </si>
  <si>
    <t>Щоб мати можливість вільно працювати без проходження додаткових тестувань на робочому місці.</t>
  </si>
  <si>
    <t>Можливість розширити коло друзів та знайомих.</t>
  </si>
  <si>
    <t>Грошей було достатньо, щоб ні в чому собі не відмовляти.</t>
  </si>
  <si>
    <t>Відбулося покращення</t>
  </si>
  <si>
    <t>Збільшаться темпи цифровізації економіки., Активніше розвиватиметься сектор ІТ., Суттєво модернізується сфера охорони здоров’я.</t>
  </si>
  <si>
    <t>Цифровізація економіки, Охорона здоров’я</t>
  </si>
  <si>
    <t>Щоб захистити себе від зараження коронавірусною інфекцією., Щоб мати можливість вільно подорожувати., Щоб мати можливість вільно працювати без проходження додаткових тестувань на робочому місці.</t>
  </si>
  <si>
    <t>Можливість більше побути наодинці, проаналізувати своє минуле і теперішнє, подумати про майбутнє., Можливість впровадити корисні звички у повсякденне життя (спорт, читання, прогулянки, прибирання).</t>
  </si>
  <si>
    <t>Роботодавець не впроваджував скорочення у штаті, не знижував рівень зарплати та забезпечував виплату зарплати безперебійно і в повному обсязі.</t>
  </si>
  <si>
    <t>Збільшаться темпи цифровізації економіки., Активніше розвиватиметься сектор ІТ., Суттєво модернізується сфера охорони здоров’я., Буде створено замкнуті цикли вітчизняного виробництва товарів, фармацевтичних препаратів, обладнання тощо., Зростатиме кількість наукових проривів у сфері охорони здоров’я, біоінженерії, робототехніки, нанотехнологій тощо.</t>
  </si>
  <si>
    <t>Цифровізація економіки, Наука, Культура, Освіта, Охорона здоров’я</t>
  </si>
  <si>
    <t>Так, але зараз уже відновлюється до рівня до пандемії.</t>
  </si>
  <si>
    <t>На квитки для мандрівок усередині країни – на внутрішні авіа- та залізничні рейси.</t>
  </si>
  <si>
    <t>Покращення емоційно-психологічного стану та фізичного здоров’я.</t>
  </si>
  <si>
    <t>Хвороба на COVID-19 та її наслідки., Втрата близької людини через хворобу на COVID-19., Руйнування заздалегідь запланованих справ із-за додаткових довгострокових обмежень., Зміна кола друзів та знайомих.</t>
  </si>
  <si>
    <t>Пасивний дохід (нерухомість, цінні папери, тощо)., Фінансова подушка безпеки (власні заощадження та накопичення).</t>
  </si>
  <si>
    <t>Студент</t>
  </si>
  <si>
    <t>Цифровізація економіки, Культура</t>
  </si>
  <si>
    <t>Щоб захистити себе від зараження коронавірусною інфекцією., Щоб мати можливість вільно подорожувати.</t>
  </si>
  <si>
    <t>Можливість більше побути наодинці, проаналізувати своє минуле і теперішнє, подумати про майбутнє.</t>
  </si>
  <si>
    <t>Руйнування заздалегідь запланованих справ із-за додаткових довгострокових обмежень., Погіршення емоційно-психологічного стану., Зміна кола друзів та знайомих.</t>
  </si>
  <si>
    <t>Подільський (Вінницька, Хмельницька, Тернопільська обл.)</t>
  </si>
  <si>
    <t>Цифровізація економіки, Культура, Охорона здоров’я</t>
  </si>
  <si>
    <t>Щоб захистити себе від зараження коронавірусною інфекцією.</t>
  </si>
  <si>
    <t>Так, обидві дози + бустерну.</t>
  </si>
  <si>
    <t>На відвідування кінотеатру, театру, музею, концерту, виставкового центру, акваріуму чи дельфінарію., На підтримку армії.</t>
  </si>
  <si>
    <t>Дисбаланс у сімейних стосунках., Руйнування заздалегідь запланованих справ із-за додаткових довгострокових обмежень., Погіршення емоційно-психологічного стану., Погіршення фізичного здоров’я., Зміна кола друзів та знайомих.</t>
  </si>
  <si>
    <t>Грошей достатньо, щоб ні в чому собі не відмовляти.</t>
  </si>
  <si>
    <t>Збільшаться темпи цифровізації економіки., Активніше розвиватиметься сектор ІТ., Зростатиме кількість наукових проривів у сфері охорони здоров’я, біоінженерії, робототехніки, нанотехнологій тощо.</t>
  </si>
  <si>
    <t>Цифровізація економіки</t>
  </si>
  <si>
    <t>Через медичні протипоказання.</t>
  </si>
  <si>
    <t>Не проходив</t>
  </si>
  <si>
    <t>Можливість більше побути наодинці, проаналізувати своє минуле і теперішнє, подумати про майбутнє., Можливість розширити коло друзів та знайомих., Зміна місця робити (на краще, ніж було до).</t>
  </si>
  <si>
    <t>Руйнування заздалегідь запланованих справ із-за додаткових довгострокових обмежень., Зміна кола друзів та знайомих.</t>
  </si>
  <si>
    <t>Карпатський (Львівська, Івано-Франківська, Закарпатська, Чернівецька обл.)</t>
  </si>
  <si>
    <t>Збільшаться темпи цифровізації економіки., Активніше розвиватиметься сектор ІТ., Буде створено замкнуті цикли вітчизняного виробництва товарів, фармацевтичних препаратів, обладнання тощо.</t>
  </si>
  <si>
    <t>Культура, Освіта, Охорона здоров’я</t>
  </si>
  <si>
    <t>Ні, все є так, як і було до пандемії.</t>
  </si>
  <si>
    <t>Недовіра до наявних препаратів (вакцин)., Через медичні протипоказання., Перехворіла</t>
  </si>
  <si>
    <t>Не вакцинувалася</t>
  </si>
  <si>
    <t>На відвідування кінотеатру, театру, музею, концерту, виставкового центру, акваріуму чи дельфінарію., На придбання книг та інших товарів у книгарні., На підтримку армії.</t>
  </si>
  <si>
    <t>Можливість більше проводити часу з родиною (у вузькому колі)., Зміна місця робити (на краще, ніж було до).</t>
  </si>
  <si>
    <t>Хвороба на COVID-19 та її наслідки., Руйнування заздалегідь запланованих справ із-за додаткових довгострокових обмежень., Погіршення емоційно-психологічного стану., Погіршення фізичного здоров’я.</t>
  </si>
  <si>
    <t>На придбання книг та інших товарів у книгарні., На підтримку армії.</t>
  </si>
  <si>
    <t>Хвороба на COVID-19 та її наслідки., Втрата близької людини через хворобу на COVID-19., Руйнування заздалегідь запланованих справ із-за додаткових довгострокових обмежень., Погіршення емоційно-психологічного стану.</t>
  </si>
  <si>
    <t>Довелося певний час прожити в скрутному стані, відмовившись від життєвих благ і витрачаючи гроші виключно на життєво необхідні речі.</t>
  </si>
  <si>
    <t>Погіршився</t>
  </si>
  <si>
    <t xml:space="preserve">Мені б хотілось, щоб пандемія тривала і далі, аби було дистанційне навчання </t>
  </si>
  <si>
    <t>Не знаю</t>
  </si>
  <si>
    <t>Буде створено замкнуті цикли вітчизняного виробництва товарів, фармацевтичних препаратів, обладнання тощо., Активізуватимуться дослідження космосу та розвиток космічних технологій.</t>
  </si>
  <si>
    <t>Освіта, Охорона здоров’я</t>
  </si>
  <si>
    <t>Щоб захистити себе від зараження коронавірусною інфекцією., Щоб мати можливість вільно подорожувати., Рішення про вакцинацію було прийнято під впливом або тиском зовнішніх чинників (думки та дії інших, паніка серед людей, тощо), Щоб отримати 1000грн.</t>
  </si>
  <si>
    <t>Можливість більше проводити часу з родиною (у вузькому колі)., Можливість більше побути наодинці, проаналізувати своє минуле і теперішнє, подумати про майбутнє., Можливість впровадити корисні звички у повсякденне життя (спорт, читання, прогулянки, прибирання)., Можливість розширити коло друзів та знайомих., Покращення емоційно-психологічного стану та фізичного здоров’я.</t>
  </si>
  <si>
    <t>Руйнування заздалегідь запланованих справ із-за додаткових довгострокових обмежень., Погіршення емоційно-психологічного стану.</t>
  </si>
  <si>
    <t>Отримав допомогу від держави., Не відчув жодних змін.</t>
  </si>
  <si>
    <t>На відвідування кінотеатру, театру, музею, концерту, виставкового центру, акваріуму чи дельфінарію.</t>
  </si>
  <si>
    <t>Малогабаритне (телефон, ноутбук, одяг, тощо)</t>
  </si>
  <si>
    <t>Суттєво модернізується сфера охорони здоров’я., Зростатиме кількість наукових проривів у сфері охорони здоров’я, біоінженерії, робототехніки, нанотехнологій тощо.</t>
  </si>
  <si>
    <t>Щоб мати можливість вільно подорожувати., Щоб мати можливість вільно працювати без проходження додаткових тестувань на робочому місці.</t>
  </si>
  <si>
    <t>Можливість більше проводити часу з родиною (у вузькому колі)., Можливість більше побути наодинці, проаналізувати своє минуле і теперішнє, подумати про майбутнє., Можливість більше дізнатися про своє місто, область та країну., Можливість впровадити корисні звички у повсякденне життя (спорт, читання, прогулянки, прибирання)., Можливість розширити коло друзів та знайомих., Зміна місця робити (на краще, ніж було до)., Покращення емоційно-психологічного стану та фізичного здоров’я.</t>
  </si>
  <si>
    <t>Дисбаланс у сімейних стосунках.</t>
  </si>
  <si>
    <t>Суттєво модернізується сфера охорони здоров’я.</t>
  </si>
  <si>
    <t>Можливість більше проводити часу з родиною (у вузькому колі).</t>
  </si>
  <si>
    <t>Збільшаться темпи цифровізації економіки., Суттєво модернізується сфера охорони здоров’я., Зростатиме кількість наукових проривів у сфері охорони здоров’я, біоінженерії, робототехніки, нанотехнологій тощо.</t>
  </si>
  <si>
    <t>Наука, Культура, Охорона здоров’я</t>
  </si>
  <si>
    <t>На квитки для мандрівок усередині країни – на внутрішні авіа- та залізничні рейси., На підтримку армії.</t>
  </si>
  <si>
    <t>Дисбаланс у сімейних стосунках., Руйнування заздалегідь запланованих справ із-за додаткових довгострокових обмежень., Погіршення емоційно-психологічного стану.</t>
  </si>
  <si>
    <t>Пасивний дохід (нерухомість, цінні папери, тощо).</t>
  </si>
  <si>
    <t>Північно-Східний (Харківська, Полтавська, Сумська обл.)</t>
  </si>
  <si>
    <t>Збільшаться темпи цифровізації економіки., Активніше розвиватиметься сектор ІТ., Суттєво модернізується сфера охорони здоров’я., Буде створено замкнуті цикли вітчизняного виробництва товарів, фармацевтичних препаратів, обладнання тощо.</t>
  </si>
  <si>
    <t>Цифровізація економіки, Наука, Охорона здоров’я</t>
  </si>
  <si>
    <t>Можливість впровадити корисні звички у повсякденне життя (спорт, читання, прогулянки, прибирання)., Можливість розширити коло друзів та знайомих.</t>
  </si>
  <si>
    <t>Дисбаланс у сімейних стосунках., Руйнування заздалегідь запланованих справ із-за додаткових довгострокових обмежень.</t>
  </si>
  <si>
    <t>На придбання книг та інших товарів у книгарні.</t>
  </si>
  <si>
    <t>Можливість більше проводити часу з родиною (у вузькому колі)., Можливість більше побути наодинці, проаналізувати своє минуле і теперішнє, подумати про майбутнє.</t>
  </si>
  <si>
    <t>Погіршення фізичного здоров’я.</t>
  </si>
  <si>
    <t>Наука, Освіта</t>
  </si>
  <si>
    <t>Хвороба на COVID-19 та її наслідки., Руйнування заздалегідь запланованих справ із-за додаткових довгострокових обмежень., Погіршення фізичного здоров’я.</t>
  </si>
  <si>
    <t>Роботодавець не впроваджував скорочення у штаті, не знижував рівень зарплати та забезпечував виплату зарплати безперебійно і в повному обсязі., Не відчув покращення.</t>
  </si>
  <si>
    <t>Охорона здоров’я</t>
  </si>
  <si>
    <t>Щоб мати можливість вільно подорожувати., Щоб мати можливість вільно працювати без проходження додаткових тестувань на робочому місці., Це стало обов’язковим задля виконання робочих обов’язків або збереження існуючого робочого місця.</t>
  </si>
  <si>
    <t>Рішення про вакцинацію було прийнято під впливом або тиском зовнішніх чинників (думки та дії інших, паніка серед людей, тощо)</t>
  </si>
  <si>
    <t xml:space="preserve">Цікава анкета, дякую! </t>
  </si>
  <si>
    <t>Більшість молоді буде надавати перевагу дистанційні роботі та фрілансу</t>
  </si>
  <si>
    <t>Зміна місця робити (на краще, ніж було до).</t>
  </si>
  <si>
    <t>Хвороба на COVID-19 та її наслідки., Погіршення фізичного здоров’я.</t>
  </si>
  <si>
    <t>Цифровізація економіки, Наука, Освіта, Охорона здоров’я</t>
  </si>
  <si>
    <t>Щоб захистити себе від зараження коронавірусною інфекцією., Щоб мати можливість вільно подорожувати., Щоб отримати 1000грн.</t>
  </si>
  <si>
    <t>Можливість більше проводити часу з родиною (у вузькому колі)., Можливість більше побути наодинці, проаналізувати своє минуле і теперішнє, подумати про майбутнє., Покращення емоційно-психологічного стану та фізичного здоров’я.</t>
  </si>
  <si>
    <t>Дисбаланс у сімейних стосунках., Хвороба на COVID-19 та її наслідки., Руйнування заздалегідь запланованих справ із-за додаткових довгострокових обмежень., Погіршення емоційно-психологічного стану., Зміна кола друзів та знайомих.</t>
  </si>
  <si>
    <t>Придніпровський (Запорізька, Дніпропетровська обл.)</t>
  </si>
  <si>
    <t>Можливість впровадити корисні звички у повсякденне життя (спорт, читання, прогулянки, прибирання).</t>
  </si>
  <si>
    <t>Погіршення емоційно-психологічного стану., Погіршення фізичного здоров’я., Зміна кола друзів та знайомих.</t>
  </si>
  <si>
    <t>Північно-Західний (Волинська, Рівненська обл.)</t>
  </si>
  <si>
    <t>Хвороба на COVID-19 та її наслідки., Руйнування заздалегідь запланованих справ із-за додаткових довгострокових обмежень., Погіршення емоційно-психологічного стану., Зміна кола друзів та знайомих.</t>
  </si>
  <si>
    <t xml:space="preserve">Зараз важко оцінити через те, що одразу за пандемією пішли наслідки війни. </t>
  </si>
  <si>
    <t>Щоб захистити себе від зараження коронавірусною інфекцією., Щоб мати можливість вільно подорожувати., Щоб мати можливість вільно працювати без проходження додаткових тестувань на робочому місці., Це стало обов’язковим задля виконання робочих обов’язків або збереження існуючого робочого місця., Щоб отримати 1000грн.</t>
  </si>
  <si>
    <t>Можливість впровадити корисні звички у повсякденне життя (спорт, читання, прогулянки, прибирання)., Можливість розширити коло друзів та знайомих., Зміна місця проживання (на краще, ніж було до)., Зміна місця робити (на краще, ніж було до).</t>
  </si>
  <si>
    <t>Хвороба на COVID-19 та її наслідки., Погіршення емоційно-психологічного стану., Зміна кола друзів та знайомих.</t>
  </si>
  <si>
    <t>Немає</t>
  </si>
  <si>
    <t>Покращення медичних послуг, прискорені темпи цифровізації</t>
  </si>
  <si>
    <t>Збільшаться темпи цифровізації економіки., Активніше розвиватиметься сектор ІТ., Суттєво модернізується сфера охорони здоров’я., Зростатиме кількість наукових проривів у сфері охорони здоров’я, біоінженерії, робототехніки, нанотехнологій тощо.</t>
  </si>
  <si>
    <t>Можливість більше побути наодинці, проаналізувати своє минуле і теперішнє, подумати про майбутнє., Можливість впровадити корисні звички у повсякденне життя (спорт, читання, прогулянки, прибирання)., Покращення емоційно-психологічного стану та фізичного здоров’я.</t>
  </si>
  <si>
    <t>Хвороба на COVID-19 та її наслідки., Руйнування заздалегідь запланованих справ із-за додаткових довгострокових обмежень.</t>
  </si>
  <si>
    <t>Щоб захистити себе від зараження коронавірусною інфекцією., Це стало обов’язковим задля виконання робочих обов’язків або збереження існуючого робочого місця.</t>
  </si>
  <si>
    <t>Можливість більше проводити часу з родиною (у вузькому колі)., Можливість впровадити корисні звички у повсякденне життя (спорт, читання, прогулянки, прибирання).</t>
  </si>
  <si>
    <t>Дисбаланс у сімейних стосунках., Погіршення емоційно-психологічного стану., Погіршення фізичного здоров’я.</t>
  </si>
  <si>
    <t xml:space="preserve">Экономика - сменилось часть сфер, развилась доставка/вынос продуктов, более 
 оцифровались. Население становится более замкнутым и развивается социопатия  </t>
  </si>
  <si>
    <t>Культура, Охорона здоров’я</t>
  </si>
  <si>
    <t>-</t>
  </si>
  <si>
    <t>Втрата близької людини через хворобу на COVID-19.</t>
  </si>
  <si>
    <t>Приватний підприємець</t>
  </si>
  <si>
    <t>Недовіра до медичної системи України.</t>
  </si>
  <si>
    <t>Можливість більше проводити часу з родиною (у вузькому колі)., Можливість більше побути наодинці, проаналізувати своє минуле і теперішнє, подумати про майбутнє., Можливість більше дізнатися про своє місто, область та країну.</t>
  </si>
  <si>
    <t>Погіршення емоційно-психологічного стану.</t>
  </si>
  <si>
    <t>35 - 44 роки</t>
  </si>
  <si>
    <t>Збільшаться темпи цифровізації економіки.</t>
  </si>
  <si>
    <t>Можливість більше дізнатися про своє місто, область та країну., Можливість впровадити корисні звички у повсякденне життя (спорт, читання, прогулянки, прибирання).</t>
  </si>
  <si>
    <t>Прибуток від власного бізнесу., Роботодавець не впроваджував скорочення у штаті, не знижував рівень зарплати та забезпечував виплату зарплати безперебійно і в повному обсязі., Не відчув покращення.</t>
  </si>
  <si>
    <t>Хвороба на COVID-19 та її наслідки., Втрата близької людини через хворобу на COVID-19.</t>
  </si>
  <si>
    <t>Збільшаться темпи цифровізації економіки., Зростатиме кількість наукових проривів у сфері охорони здоров’я, біоінженерії, робототехніки, нанотехнологій тощо.</t>
  </si>
  <si>
    <t>Пасивний дохід (нерухомість, цінні папери, тощо)., Роботодавець не впроваджував скорочення у штаті, не знижував рівень зарплати та забезпечував виплату зарплати безперебійно і в повному обсязі.</t>
  </si>
  <si>
    <t>Погіршення економічної сфери, скорочення числа підприємців</t>
  </si>
  <si>
    <t>Я не вакцинована</t>
  </si>
  <si>
    <t>Значно погіршився</t>
  </si>
  <si>
    <t>45 - 54 роки</t>
  </si>
  <si>
    <t>Відбулося значне покращення</t>
  </si>
  <si>
    <t>Суттєво модернізується сфера охорони здоров’я., Буде створено замкнуті цикли вітчизняного виробництва товарів, фармацевтичних препаратів, обладнання тощо.</t>
  </si>
  <si>
    <t>Недовіра до медичної системи України., Недовіра до наявних препаратів (вакцин).</t>
  </si>
  <si>
    <t>Можливість більше проводити часу з родиною (у вузькому колі)., Можливість більше побути наодинці, проаналізувати своє минуле і теперішнє, подумати про майбутнє., Можливість більше дізнатися про своє місто, область та країну., Можливість впровадити корисні звички у повсякденне життя (спорт, читання, прогулянки, прибирання).</t>
  </si>
  <si>
    <t>Погіршення емоційно-психологічного стану., Зміна кола друзів та знайомих.</t>
  </si>
  <si>
    <t>Отримав допомогу від держави.</t>
  </si>
  <si>
    <t>Ковид в 2020 году и в 2021 году существенно разные в Украине, так как были разного рода ограничения. Потому лучше было бы уточнять года. Так в 2020 году человек мог все время сидеть дома, а в 2021 постоянно быть на культурных мероприятиях</t>
  </si>
  <si>
    <t>Збільшаться темпи цифровізації економіки., Суттєво модернізується сфера охорони здоров’я.</t>
  </si>
  <si>
    <t>Щоб захистити себе від зараження коронавірусною інфекцією., Щоб мати можливість вільно подорожувати., Укрепление всеобщего иммунитета</t>
  </si>
  <si>
    <t>Значно покращився</t>
  </si>
  <si>
    <t xml:space="preserve">Сподіваюсь мені не доведеться ходити оффлайн в університет, тому що це витрата часу </t>
  </si>
  <si>
    <t>Цифровізація (країна у смартфоні), покращення роботи онлайн послуг (бізнесу), покращення онлайн освіти, покращення digital сфери, покращення внутрішнього та зовнішнього туризму, збільшення гнучкості бізнесу через великий досвід кризового менеджменту</t>
  </si>
  <si>
    <t>Дисбаланс у сімейних стосунках., Руйнування заздалегідь запланованих справ із-за додаткових довгострокових обмежень., Погіршення емоційно-психологічного стану., Зміна кола друзів та знайомих.</t>
  </si>
  <si>
    <t>Можливість більше дізнатися про своє місто, область та країну.</t>
  </si>
  <si>
    <t xml:space="preserve">Закрилися бізнеси, які не пережили театр сюру, абсурду та штучно створеної паніки. </t>
  </si>
  <si>
    <t>Недовіра до медичної системи України., Недовіра до наявних препаратів (вакцин)., Придбала сертифікат)</t>
  </si>
  <si>
    <t>Можливість більше побути наодинці, проаналізувати своє минуле і теперішнє, подумати про майбутнє., Можливість розширити коло друзів та знайомих., Зміна місця проживання (на краще, ніж було до).</t>
  </si>
  <si>
    <t>На придбання абонементу у спортзал чи фітнес-клуб.</t>
  </si>
  <si>
    <t>Зміна місця проживання (на краще, ніж було до).</t>
  </si>
  <si>
    <t>Больше читать</t>
  </si>
  <si>
    <t>Втрата близької людини через хворобу на COVID-19., Погіршення емоційно-психологічного стану., Погіршення фізичного здоров’я.</t>
  </si>
  <si>
    <t>Причорноморський (Одеська, Миколаївська, Херсонська обл., Автономна Республіка Крим)</t>
  </si>
  <si>
    <t>65+ років</t>
  </si>
  <si>
    <t>Пенсіонер</t>
  </si>
  <si>
    <t>На придбання ліків в аптеці.</t>
  </si>
  <si>
    <t>Погіршення емоційно-психологічного стану., Погіршення фізичного здоров’я.</t>
  </si>
  <si>
    <t>Донецький (Донецька, Луганська обл.)</t>
  </si>
  <si>
    <t>Найманий робітник (службовець, різноробочий, персонал)</t>
  </si>
  <si>
    <t>Недовіра до медичної системи України., Недовіра до наявних препаратів (вакцин)., Отримав вакцинацію</t>
  </si>
  <si>
    <t>щоб вільно пересуватися містом та країною</t>
  </si>
  <si>
    <t>Освіта</t>
  </si>
  <si>
    <t>Активніше розвиватиметься сектор ІТ., Суттєво модернізується сфера охорони здоров’я.</t>
  </si>
  <si>
    <t>На відвідування кінотеатру, театру, музею, концерту, виставкового центру, акваріуму чи дельфінарію., На квитки для мандрівок усередині країни – на внутрішні авіа- та залізничні рейси.</t>
  </si>
  <si>
    <t>Можливість більше проводити часу з родиною (у вузькому колі)., Можливість більше побути наодинці, проаналізувати своє минуле і теперішнє, подумати про майбутнє., Зміна місця робити (на краще, ніж було до).</t>
  </si>
  <si>
    <t>Зміна місця роботи (через звільнення з попереднього або невиплату зарплати)., Дисбаланс у сімейних стосунках., Руйнування заздалегідь запланованих справ із-за додаткових довгострокових обмежень., Погіршення емоційно-психологічного стану., Погіршення фізичного здоров’я.</t>
  </si>
  <si>
    <t>Узяв кредит або відкрив кредитний рахунок у банку., Довелося певний час прожити в скрутному стані, відмовившись від життєвих благ і витрачаючи гроші виключно на життєво необхідні речі.</t>
  </si>
  <si>
    <t>Потрібно не карантин запроваджувати, а ліки шукати!! Треба займатися реальними справами та лікувати по-справжньому!!</t>
  </si>
  <si>
    <t>Без спілкування та переведення сфер обслуговування на дистанційний вигляд--- матиме просто катастрофічні наслідки, це крок назад ....адже це є загрозою для людини поринути з головою у віртуальне, замість існування у реальності!!</t>
  </si>
  <si>
    <t>Наука, Освіта, Охорона здоров’я</t>
  </si>
  <si>
    <t>Хвороба на COVID-19 та її наслідки., Втрата близької людини через хворобу на COVID-19., Погіршення фізичного здоров’я.</t>
  </si>
  <si>
    <t>Позичив гроші у друзів, родичів, тощо.</t>
  </si>
  <si>
    <t>Мне кажется пандемия отступает</t>
  </si>
  <si>
    <t>Мы ее уже победили</t>
  </si>
  <si>
    <t>Зміна місця роботи (через звільнення з попереднього або невиплату зарплати)., Закриття власного бізнесу.</t>
  </si>
  <si>
    <t>Щоб захистити себе від зараження коронавірусною інфекцією., Щоб мати можливість вільно працювати без проходження додаткових тестувань на робочому місці., Це стало обов’язковим задля виконання робочих обов’язків або збереження існуючого робочого місця.</t>
  </si>
  <si>
    <t>Позичив гроші у друзів, родичів, тощо., Довелося певний час прожити в скрутному стані, відмовившись від життєвих благ і витрачаючи гроші виключно на життєво необхідні речі.</t>
  </si>
  <si>
    <t>Можливість більше проводити часу з родиною (у вузькому колі)., Можливість більше дізнатися про своє місто, область та країну., Можливість впровадити корисні звички у повсякденне життя (спорт, читання, прогулянки, прибирання).</t>
  </si>
  <si>
    <t>Кваліфікований працівник з вищою освітою</t>
  </si>
  <si>
    <t>Наука</t>
  </si>
  <si>
    <t>нема</t>
  </si>
  <si>
    <t>Фінансова подушка безпеки (власні заощадження та накопичення)., Прибуток від власного бізнесу.</t>
  </si>
  <si>
    <t>Хвороба на COVID-19 та її наслідки., Погіршення емоційно-психологічного стану.</t>
  </si>
  <si>
    <t>не отримав</t>
  </si>
  <si>
    <t>не пройшов</t>
  </si>
  <si>
    <t xml:space="preserve">З початком війни коронавірус зник повністю. </t>
  </si>
  <si>
    <t xml:space="preserve">Край негативні наслідки для суспільства мало обмеження перебування в парках та на вулиці в перші місяці 2020 року. </t>
  </si>
  <si>
    <t>Щоб захистити себе від зараження коронавірусною інфекцією., Щоб мати можливість вільно працювати без проходження додаткових тестувань на робочому місці.</t>
  </si>
  <si>
    <t>На придбання абонементу у спортзал чи фітнес-клуб., На придбання книг та інших товарів у книгарні.</t>
  </si>
  <si>
    <t>Дисбаланс у сімейних стосунках., Хвороба на COVID-19 та її наслідки., Руйнування заздалегідь запланованих справ із-за додаткових довгострокових обмежень., Погіршення емоційно-психологічного стану.</t>
  </si>
  <si>
    <t>Узяв кредит або відкрив кредитний рахунок у банку., Не відчув жодних змін.</t>
  </si>
  <si>
    <t>Наука, Культура</t>
  </si>
  <si>
    <t>Можливість більше проводити часу з родиною (у вузькому колі)., Можливість більше дізнатися про своє місто, область та країну., Можливість впровадити корисні звички у повсякденне життя (спорт, читання, прогулянки, прибирання)., Покращення емоційно-психологічного стану та фізичного здоров’я.</t>
  </si>
  <si>
    <t>Хвороба на COVID-19 та її наслідки., Втрата близької людини через хворобу на COVID-19., Руйнування заздалегідь запланованих справ із-за додаткових довгострокових обмежень.</t>
  </si>
  <si>
    <t>Щоб захистити себе від зараження коронавірусною інфекцією., Щоб мати можливість вільно подорожувати., Щоб мати можливість вільно працювати без проходження додаткових тестувань на робочому місці., Це стало обов’язковим задля виконання робочих обов’язків або збереження існуючого робочого місця.</t>
  </si>
  <si>
    <t>Хвороба на COVID-19 та її наслідки., Втрата близької людини через хворобу на COVID-19., Руйнування заздалегідь запланованих справ із-за додаткових довгострокових обмежень., Погіршення емоційно-психологічного стану., Погіршення фізичного здоров’я.</t>
  </si>
  <si>
    <t>Цифровізація економіки, Наука, Освіта</t>
  </si>
  <si>
    <t>На відвідування кінотеатру, театру, музею, концерту, виставкового центру, акваріуму чи дельфінарію., На придбання книг та інших товарів у книгарні.</t>
  </si>
  <si>
    <t>Хвороба на COVID-19 та її наслідки., Погіршення емоційно-психологічного стану., Погіршення фізичного здоров’я.</t>
  </si>
  <si>
    <t>55 - 64 роки</t>
  </si>
  <si>
    <t>Наука, Культура, Освіта, Охорона здоров’я</t>
  </si>
  <si>
    <t>Отсутствие желания</t>
  </si>
  <si>
    <t>Не подходил</t>
  </si>
  <si>
    <t xml:space="preserve">ЗСУ смажить не тільки москальське м'ясо а і ковід </t>
  </si>
  <si>
    <t>Можливість більше проводити часу з родиною (у вузькому колі)., Можливість більше дізнатися про своє місто, область та країну.</t>
  </si>
  <si>
    <t xml:space="preserve">Погіршення економіки, яке має вплив на всі сфери життя суспільства! </t>
  </si>
  <si>
    <t>Наука, Охорона здоров’я</t>
  </si>
  <si>
    <t>Щоб мати можливість вільно працювати без проходження додаткових тестувань на робочому місці., Це стало обов’язковим задля виконання робочих обов’язків або збереження існуючого робочого місця.</t>
  </si>
  <si>
    <t>Активніше розвиватиметься сектор ІТ., Зростатиме кількість наукових проривів у сфері охорони здоров’я, біоінженерії, робототехніки, нанотехнологій тощо.</t>
  </si>
  <si>
    <t>Державний службовець</t>
  </si>
  <si>
    <t>Буде створено замкнуті цикли вітчизняного виробництва товарів, фармацевтичних препаратів, обладнання тощо.</t>
  </si>
  <si>
    <t>Це стало обов’язковим задля виконання робочих обов’язків або збереження існуючого робочого місця.</t>
  </si>
  <si>
    <t xml:space="preserve">Місце для ваших коментарів, зауважень та побажань... </t>
  </si>
  <si>
    <t>Місце для висловлення власної думки - як на вашу думку, які наслідки для суспільства та економіки України (або винятково вашого регіону проживання) матиме криза пандемії COVID-19?</t>
  </si>
  <si>
    <t>Чи вважаєте ви період пандемії COVID-19 та його наслідки періодом економічної кризи в Україні?</t>
  </si>
  <si>
    <t>Як би ви оцінили вплив пандемії COVID-19 на розвиток...? [економічної сфери вашого регіону проживання]</t>
  </si>
  <si>
    <t>Як би ви оцінили вплив пандемії COVID-19 на розвиток...? [соціально-культурної сфери вашого регіону проживання]</t>
  </si>
  <si>
    <t>Як би ви оцінили вплив пандемії COVID-19 на розвиток...? [економічної сфери України]</t>
  </si>
  <si>
    <t>Як би ви оцінили вплив пандемії COVID-19 на розвиток...? [соціально-культурної сфери України]</t>
  </si>
  <si>
    <t>На вашу думку, наскільки зміниться поведінка громадян України, а саме звички щодо ... після пандемії? [ставлення до людських цінностей]</t>
  </si>
  <si>
    <t>На вашу думку, наскільки зміниться поведінка громадян України, а саме звички щодо ... після пандемії? [проведення відпусток та вільного часу]</t>
  </si>
  <si>
    <t>На вашу думку, наскільки зміниться поведінка громадян України, а саме звички щодо ... після пандемії? [фізичного навантаження]</t>
  </si>
  <si>
    <t>На вашу думку, наскільки зміниться поведінка громадян України, а саме звички щодо ... після пандемії? [спілкування]</t>
  </si>
  <si>
    <t>На вашу думку, наскільки зміниться поведінка громадян України, а саме звички щодо ... після пандемії? [їжі]</t>
  </si>
  <si>
    <t>Як, на ваш погляд, коронавірусна криза змінить характер майбутнього розвитку економіки України? (можливо декілька варіантів для відповіді)</t>
  </si>
  <si>
    <t>У яких сферах ви вважаєте ефективним в постпандемічний період збільшення державної підтримки? (можливо декілька варіантів для відповіді)</t>
  </si>
  <si>
    <t>Якщо ви студент, то чи відчули ви зниження рівня надання освітніх послуг під час або після локдауну?</t>
  </si>
  <si>
    <t>Якщо ви не отримали вакцинацію, то з яких обставин? (можливо декілька варіантів для відповіді)</t>
  </si>
  <si>
    <t>Якщо ви пройшли курс вакцинації, то з якою метою або з якої причини? (можливо декілька варіантів для відповіді)</t>
  </si>
  <si>
    <t>Чи отримали ви вакцинацію проти COVID-19?</t>
  </si>
  <si>
    <t>Відповідно до постанови про внесення змін до додатків №1 і №3 до закону України "Про державний бюджет України на 2021 рік", який передбачає виділення 8 млрд грн на виплати вакцинованим українцям у рамках програми "Є-підтримка", кожен українець має право отримати 1000грн за вакцинацію  двома дозами. Якщо ви отримали таку підтримку, то на що витратили? (можливо декілька варіантів для відповіді)</t>
  </si>
  <si>
    <t xml:space="preserve">Які позитивні зміни принесла вам криза коронавірусу? (можливо декілька варіантів для відповіді) </t>
  </si>
  <si>
    <t>Які негативні моменти життя ви пережили під час або переживаєте після кризи коронавірусу? (можливо декілька варіантів для відповіді)</t>
  </si>
  <si>
    <t>Чи виникала у вас необхідність продати щось зі свого майна заради подолання кризового становища та задоволення власних потреб? Якщо так, то що саме? (можливо декілька варіантів для відповіді)</t>
  </si>
  <si>
    <t>Якщо ваше матеріальне становище залишилося на допандемічному рівні або покращилося, що вам у цьому допомогло? (можливо декілька варіантів для відповіді)</t>
  </si>
  <si>
    <t>Якщо погіршився, як ви вийшли зі скрутного (кризового) становища? (можливо декілька варіантів для відповіді)</t>
  </si>
  <si>
    <t>Як вплинула пандемія COVID-19 на рівень вашого матеріального (фінансового) становища?</t>
  </si>
  <si>
    <t xml:space="preserve">Як вплинула пандемія COVID-19 на якість вашого соціально-культурного життя? </t>
  </si>
  <si>
    <t>Яка з наведених нижче оцінок найточніше характеризує ваш матеріальний стан сьогодні?</t>
  </si>
  <si>
    <t>Яка з наведених нижче оцінок найточніше характеризує ваш матеріальний стан до початку пандемії коронавірусу?</t>
  </si>
  <si>
    <t>Місце постійного проживання відповідно до економіко-географічного районування України (за Ф.Заставним):</t>
  </si>
  <si>
    <t>Вік:</t>
  </si>
  <si>
    <t>Сфера вашої діяльності:</t>
  </si>
  <si>
    <t>20. Do you consider the period of the COVID-19 pandemic and its consequences to be a period of economic crisis in Ukraine?</t>
  </si>
  <si>
    <t>21. How much will the behaviour of Ukrainian citizens change in … after the pandemic?</t>
  </si>
  <si>
    <t>22. How would you assess the impact of the COVID-19 pandemic on the development?</t>
  </si>
  <si>
    <t>STUDENT</t>
  </si>
  <si>
    <t>QUALIFIED EMPLOYEE</t>
  </si>
  <si>
    <t xml:space="preserve">Western Ukraine </t>
  </si>
  <si>
    <t>Northern Ukraine</t>
  </si>
  <si>
    <t>Western Ukraine</t>
  </si>
  <si>
    <t>'---</t>
  </si>
  <si>
    <t>!!!</t>
  </si>
  <si>
    <t>2 - worsened</t>
  </si>
  <si>
    <t>3 - has not changed</t>
  </si>
  <si>
    <t>4 - got better</t>
  </si>
  <si>
    <t>*8. If it got worse, how did you get out of the crisis?</t>
  </si>
  <si>
    <t>*9. If your financial situation has remained at a pre-pandemic level or improved, what has helped you do this?</t>
  </si>
  <si>
    <t>*11. What negative aspects of your life did you experience during or after the coronavirus crisis?</t>
  </si>
  <si>
    <t>*12. What positive changes have the coronavirus crisis brought you?</t>
  </si>
  <si>
    <t>*13. According to the law on amendments to Appendices No. 1 and No. 3 to the law of Ukraine "on the state budget of Ukraine for 2021", which provides for the allocation of UAH 8 billion for payments to vaccinated Ukrainians under the e-support program, every Ukrainian has the right to receive UAH1,000 for vaccination in two doses. If you received such support, what did you spend it on?</t>
  </si>
  <si>
    <t>*15. If you have been vaccinated, for what purpose or for what reason?</t>
  </si>
  <si>
    <t>*16. If you didn't get vaccinated, for what reasons?</t>
  </si>
  <si>
    <t>*18. In what areas do you consider it effective to increase state support in the post-pandemic period?</t>
  </si>
  <si>
    <t>*19. How, in your opinion, will the coronavirus crisis change the nature of the future development of the Ukrainian economy?</t>
  </si>
  <si>
    <t>The ICT sector will develop more actively</t>
  </si>
  <si>
    <t>The healthcare sector will be significantly modernized</t>
  </si>
  <si>
    <t>22. How would you assess the impact of the COVID-19 pandemic on the development of ...?</t>
  </si>
  <si>
    <t>* - questions with multiple answers</t>
  </si>
  <si>
    <t>22. How would you assess the impact of the COVID-19 pandemic on the development of …?</t>
  </si>
  <si>
    <t>Passive income (real estate, investments, etc.)</t>
  </si>
  <si>
    <t>Financial airbag (own savings)</t>
  </si>
  <si>
    <t>Profit from your own business</t>
  </si>
  <si>
    <t>The employer did not introduce staff cuts, did not reduce the salary level and ensured that wages were paid smoothly and in full</t>
  </si>
  <si>
    <t>Didn't feel any improvement.</t>
  </si>
  <si>
    <t>Borrowed money from friends, relatives, etc.</t>
  </si>
  <si>
    <t>Took out a loan from a bank</t>
  </si>
  <si>
    <t>Lived for some time in a difficult state, giving up the benefits of life and spending money exclusively on vital things</t>
  </si>
  <si>
    <t>Received assistance from the state</t>
  </si>
  <si>
    <t>Didn't feel any changes.</t>
  </si>
  <si>
    <t>Deteriorated significantly</t>
  </si>
  <si>
    <t>Worsened</t>
  </si>
  <si>
    <t>Remained at the level of pre-pandemic time</t>
  </si>
  <si>
    <t>Improved</t>
  </si>
  <si>
    <t>Has improved significantly</t>
  </si>
  <si>
    <t>There was only enough money to buy food</t>
  </si>
  <si>
    <t>There was enough money to purchase the necessary food and clothing, and it was necessary to save money to buy other goods;</t>
  </si>
  <si>
    <t>The purchase of most long-term goods (refrigerator, TV) did not cause difficulties, but there was not the ability to buy a car or an apartment;</t>
  </si>
  <si>
    <t>There was enough money to not deny yourself anything.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</si>
</sst>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1"/>
      <color theme="1"/>
      <name val="Calibri"/>
      <family val="2"/>
      <scheme val="minor"/>
    </font>
    <font>
      <sz val="11"/>
      <color theme="1"/>
      <name val="Calibri"/>
      <family val="2"/>
      <scheme val="minor"/>
    </font>
    <font>
      <sz val="10"/>
      <color rgb="FF000000"/>
      <name val="Calibri"/>
      <family val="2"/>
      <scheme val="minor"/>
    </font>
    <font>
      <sz val="10"/>
      <color theme="0" tint="-0.249977111117893"/>
      <name val="Calibri"/>
      <family val="2"/>
      <scheme val="minor"/>
    </font>
    <font>
      <sz val="10"/>
      <color theme="1"/>
      <name val="Calibri"/>
      <family val="2"/>
      <scheme val="minor"/>
    </font>
    <font>
      <sz val="11"/>
      <color theme="0" tint="-0.249977111117893"/>
      <name val="Calibri"/>
      <family val="2"/>
      <scheme val="minor"/>
    </font>
    <font>
      <sz val="11"/>
      <name val="Calibri"/>
      <family val="2"/>
      <scheme val="minor"/>
    </font>
    <font>
      <sz val="11"/>
      <color theme="0" tint="-0.34998626667073579"/>
      <name val="Calibri"/>
      <family val="2"/>
      <scheme val="minor"/>
    </font>
  </fonts>
  <fills count="12">
    <fill>
      <patternFill patternType="none"/>
    </fill>
    <fill>
      <patternFill patternType="gray125"/>
    </fill>
    <fill>
      <patternFill patternType="solid">
        <fgColor theme="7" tint="0.3999755851924192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2"/>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4" tint="0.39997558519241921"/>
        <bgColor indexed="64"/>
      </patternFill>
    </fill>
  </fills>
  <borders count="31">
    <border>
      <left/>
      <right/>
      <top/>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medium">
        <color indexed="64"/>
      </right>
      <top/>
      <bottom/>
      <diagonal/>
    </border>
    <border>
      <left style="medium">
        <color theme="1"/>
      </left>
      <right/>
      <top style="medium">
        <color theme="1"/>
      </top>
      <bottom/>
      <diagonal/>
    </border>
    <border>
      <left/>
      <right/>
      <top style="medium">
        <color theme="1"/>
      </top>
      <bottom/>
      <diagonal/>
    </border>
    <border>
      <left/>
      <right style="thin">
        <color indexed="64"/>
      </right>
      <top style="medium">
        <color theme="1"/>
      </top>
      <bottom/>
      <diagonal/>
    </border>
    <border>
      <left style="thin">
        <color indexed="64"/>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right style="thin">
        <color indexed="64"/>
      </right>
      <top/>
      <bottom style="medium">
        <color theme="1"/>
      </bottom>
      <diagonal/>
    </border>
    <border>
      <left style="thin">
        <color indexed="64"/>
      </left>
      <right/>
      <top/>
      <bottom style="medium">
        <color theme="1"/>
      </bottom>
      <diagonal/>
    </border>
    <border>
      <left/>
      <right style="medium">
        <color theme="1"/>
      </right>
      <top/>
      <bottom style="medium">
        <color theme="1"/>
      </bottom>
      <diagonal/>
    </border>
    <border>
      <left/>
      <right style="medium">
        <color theme="1"/>
      </right>
      <top style="thin">
        <color indexed="64"/>
      </top>
      <bottom/>
      <diagonal/>
    </border>
    <border>
      <left/>
      <right style="medium">
        <color theme="1"/>
      </right>
      <top style="thin">
        <color indexed="64"/>
      </top>
      <bottom style="medium">
        <color theme="1"/>
      </bottom>
      <diagonal/>
    </border>
    <border>
      <left/>
      <right style="thin">
        <color theme="5" tint="-0.249977111117893"/>
      </right>
      <top/>
      <bottom/>
      <diagonal/>
    </border>
  </borders>
  <cellStyleXfs count="3">
    <xf numFmtId="0" fontId="0" fillId="0" borderId="0"/>
    <xf numFmtId="9" fontId="1" fillId="0" borderId="0" applyFont="0" applyFill="0" applyBorder="0" applyAlignment="0" applyProtection="0"/>
    <xf numFmtId="0" fontId="2" fillId="0" borderId="0"/>
  </cellStyleXfs>
  <cellXfs count="271">
    <xf numFmtId="0" fontId="0" fillId="0" borderId="0" xfId="0"/>
    <xf numFmtId="0" fontId="0" fillId="0" borderId="0" xfId="0" applyAlignment="1">
      <alignment vertical="center"/>
    </xf>
    <xf numFmtId="0" fontId="0" fillId="0" borderId="0" xfId="0" applyNumberFormat="1"/>
    <xf numFmtId="0" fontId="0" fillId="0" borderId="0" xfId="0" applyBorder="1" applyAlignment="1">
      <alignment vertical="center"/>
    </xf>
    <xf numFmtId="0" fontId="0" fillId="0" borderId="0" xfId="0" applyBorder="1"/>
    <xf numFmtId="0" fontId="0" fillId="0" borderId="4" xfId="0" applyBorder="1" applyAlignment="1">
      <alignment vertical="center"/>
    </xf>
    <xf numFmtId="0" fontId="0" fillId="0" borderId="4" xfId="0" applyBorder="1"/>
    <xf numFmtId="0" fontId="0" fillId="0" borderId="9" xfId="0" applyBorder="1"/>
    <xf numFmtId="0" fontId="0" fillId="0" borderId="0" xfId="0" applyBorder="1" applyAlignment="1">
      <alignment vertical="center" wrapText="1"/>
    </xf>
    <xf numFmtId="0" fontId="0" fillId="0" borderId="9" xfId="0" applyBorder="1" applyAlignment="1">
      <alignment vertical="center"/>
    </xf>
    <xf numFmtId="0" fontId="0" fillId="0" borderId="4" xfId="0" applyBorder="1" applyAlignment="1">
      <alignment horizontal="left" vertical="top" wrapText="1"/>
    </xf>
    <xf numFmtId="0" fontId="0" fillId="0" borderId="0" xfId="0" applyFont="1" applyBorder="1" applyAlignment="1">
      <alignment vertical="center"/>
    </xf>
    <xf numFmtId="0" fontId="0" fillId="0" borderId="9" xfId="0" applyFont="1" applyBorder="1" applyAlignment="1">
      <alignment vertical="center"/>
    </xf>
    <xf numFmtId="0" fontId="0" fillId="0" borderId="4" xfId="0" applyFont="1" applyBorder="1" applyAlignment="1">
      <alignment vertical="center"/>
    </xf>
    <xf numFmtId="0" fontId="0" fillId="0" borderId="9" xfId="0" applyFont="1" applyBorder="1"/>
    <xf numFmtId="0" fontId="0" fillId="0" borderId="0" xfId="0" applyFont="1" applyBorder="1"/>
    <xf numFmtId="0" fontId="0" fillId="0" borderId="0" xfId="0" quotePrefix="1" applyBorder="1" applyAlignment="1">
      <alignment horizontal="right"/>
    </xf>
    <xf numFmtId="0" fontId="0" fillId="2" borderId="0" xfId="0" applyFill="1" applyAlignment="1">
      <alignment horizontal="center" vertical="center"/>
    </xf>
    <xf numFmtId="0" fontId="0" fillId="3" borderId="0" xfId="0" applyFill="1" applyAlignment="1">
      <alignment horizontal="center" vertical="center"/>
    </xf>
    <xf numFmtId="0" fontId="0" fillId="4" borderId="0" xfId="0" applyFill="1" applyAlignment="1">
      <alignment horizontal="center" vertical="center"/>
    </xf>
    <xf numFmtId="0" fontId="0" fillId="0" borderId="0" xfId="0" applyBorder="1" applyAlignment="1">
      <alignment horizontal="right"/>
    </xf>
    <xf numFmtId="0" fontId="2" fillId="0" borderId="0" xfId="2"/>
    <xf numFmtId="0" fontId="3" fillId="0" borderId="0" xfId="2" applyFont="1"/>
    <xf numFmtId="0" fontId="4" fillId="0" borderId="0" xfId="2" applyFont="1"/>
    <xf numFmtId="0" fontId="0" fillId="0" borderId="4" xfId="0" applyBorder="1" applyAlignment="1"/>
    <xf numFmtId="0" fontId="0" fillId="0" borderId="3" xfId="0" applyBorder="1" applyAlignment="1"/>
    <xf numFmtId="0" fontId="0" fillId="0" borderId="0" xfId="0" applyBorder="1" applyAlignment="1"/>
    <xf numFmtId="0" fontId="0" fillId="0" borderId="6" xfId="0" applyBorder="1" applyAlignment="1"/>
    <xf numFmtId="9" fontId="0" fillId="0" borderId="0" xfId="1" applyFont="1" applyBorder="1" applyAlignment="1"/>
    <xf numFmtId="9" fontId="0" fillId="0" borderId="7" xfId="1" applyFont="1" applyBorder="1" applyAlignment="1"/>
    <xf numFmtId="0" fontId="0" fillId="0" borderId="7" xfId="0" applyBorder="1" applyAlignment="1"/>
    <xf numFmtId="0" fontId="0" fillId="0" borderId="8" xfId="0" applyBorder="1" applyAlignment="1"/>
    <xf numFmtId="9" fontId="0" fillId="0" borderId="9" xfId="1" applyFont="1" applyBorder="1" applyAlignment="1"/>
    <xf numFmtId="9" fontId="0" fillId="0" borderId="10" xfId="1" applyFont="1" applyBorder="1" applyAlignment="1"/>
    <xf numFmtId="9" fontId="0" fillId="0" borderId="0" xfId="1" applyFont="1" applyFill="1" applyBorder="1" applyAlignment="1"/>
    <xf numFmtId="0" fontId="0" fillId="0" borderId="9" xfId="0" applyBorder="1" applyAlignment="1"/>
    <xf numFmtId="0" fontId="0" fillId="0" borderId="10" xfId="0" applyBorder="1" applyAlignment="1"/>
    <xf numFmtId="9" fontId="0" fillId="0" borderId="9" xfId="1" applyFont="1" applyFill="1" applyBorder="1" applyAlignment="1"/>
    <xf numFmtId="164" fontId="0" fillId="0" borderId="4" xfId="0" applyNumberFormat="1" applyBorder="1"/>
    <xf numFmtId="164" fontId="0" fillId="0" borderId="0" xfId="0" applyNumberFormat="1" applyBorder="1"/>
    <xf numFmtId="164" fontId="0" fillId="0" borderId="9" xfId="0" applyNumberFormat="1" applyBorder="1"/>
    <xf numFmtId="164" fontId="0" fillId="0" borderId="0" xfId="0" applyNumberFormat="1" applyBorder="1" applyAlignment="1">
      <alignment horizontal="right" vertical="center"/>
    </xf>
    <xf numFmtId="164" fontId="0" fillId="0" borderId="0" xfId="0" quotePrefix="1" applyNumberFormat="1" applyBorder="1" applyAlignment="1">
      <alignment horizontal="right"/>
    </xf>
    <xf numFmtId="164" fontId="0" fillId="0" borderId="9" xfId="0" quotePrefix="1" applyNumberFormat="1" applyBorder="1" applyAlignment="1">
      <alignment horizontal="right"/>
    </xf>
    <xf numFmtId="0" fontId="5" fillId="0" borderId="4" xfId="0" applyFont="1" applyBorder="1" applyAlignment="1">
      <alignment vertical="center"/>
    </xf>
    <xf numFmtId="0" fontId="5" fillId="0" borderId="4" xfId="0" applyFont="1" applyBorder="1"/>
    <xf numFmtId="0" fontId="5" fillId="0" borderId="0" xfId="0" applyFont="1" applyBorder="1" applyAlignment="1">
      <alignment vertical="center"/>
    </xf>
    <xf numFmtId="0" fontId="5" fillId="0" borderId="0" xfId="0" applyFont="1" applyBorder="1"/>
    <xf numFmtId="0" fontId="5" fillId="0" borderId="0" xfId="0" quotePrefix="1" applyFont="1" applyBorder="1" applyAlignment="1">
      <alignment horizontal="right"/>
    </xf>
    <xf numFmtId="164" fontId="5" fillId="0" borderId="2" xfId="0" quotePrefix="1" applyNumberFormat="1" applyFont="1" applyBorder="1" applyAlignment="1">
      <alignment horizontal="right"/>
    </xf>
    <xf numFmtId="0" fontId="5" fillId="0" borderId="9" xfId="0" applyFont="1" applyBorder="1" applyAlignment="1">
      <alignment vertical="center"/>
    </xf>
    <xf numFmtId="0" fontId="5" fillId="0" borderId="9" xfId="0" applyFont="1" applyBorder="1"/>
    <xf numFmtId="0" fontId="0" fillId="0" borderId="0" xfId="0" applyFill="1" applyBorder="1" applyAlignment="1"/>
    <xf numFmtId="0" fontId="5" fillId="0" borderId="0" xfId="0" applyFont="1" applyBorder="1" applyAlignment="1">
      <alignment vertical="center" wrapText="1"/>
    </xf>
    <xf numFmtId="0" fontId="5" fillId="0" borderId="0" xfId="0" applyFont="1" applyBorder="1" applyAlignment="1">
      <alignment horizontal="right" vertical="center"/>
    </xf>
    <xf numFmtId="0" fontId="5" fillId="0" borderId="9" xfId="0" quotePrefix="1" applyFont="1" applyBorder="1" applyAlignment="1">
      <alignment horizontal="right"/>
    </xf>
    <xf numFmtId="0" fontId="5" fillId="0" borderId="0" xfId="0" applyFont="1" applyBorder="1" applyAlignment="1">
      <alignment horizontal="right"/>
    </xf>
    <xf numFmtId="0" fontId="5" fillId="0" borderId="4" xfId="0" applyFont="1" applyBorder="1" applyAlignment="1"/>
    <xf numFmtId="0" fontId="5" fillId="0" borderId="9" xfId="0" applyFont="1" applyBorder="1" applyAlignment="1"/>
    <xf numFmtId="0" fontId="5" fillId="0" borderId="5" xfId="0" applyFont="1" applyBorder="1"/>
    <xf numFmtId="0" fontId="5" fillId="0" borderId="7" xfId="0" applyFont="1" applyBorder="1"/>
    <xf numFmtId="0" fontId="5" fillId="0" borderId="10" xfId="0" applyFont="1" applyBorder="1"/>
    <xf numFmtId="0" fontId="5" fillId="0" borderId="7" xfId="0" applyFont="1" applyBorder="1" applyAlignment="1">
      <alignment vertical="center"/>
    </xf>
    <xf numFmtId="0" fontId="5" fillId="0" borderId="7" xfId="0" quotePrefix="1" applyFont="1" applyBorder="1" applyAlignment="1">
      <alignment horizontal="right"/>
    </xf>
    <xf numFmtId="0" fontId="5" fillId="0" borderId="10" xfId="0" quotePrefix="1" applyFont="1" applyBorder="1" applyAlignment="1">
      <alignment horizontal="right"/>
    </xf>
    <xf numFmtId="0" fontId="5" fillId="0" borderId="7" xfId="0" applyFont="1" applyBorder="1" applyAlignment="1">
      <alignment horizontal="right"/>
    </xf>
    <xf numFmtId="0" fontId="5" fillId="0" borderId="5" xfId="0" applyFont="1" applyBorder="1" applyAlignment="1"/>
    <xf numFmtId="0" fontId="5" fillId="0" borderId="10" xfId="0" applyFont="1" applyBorder="1" applyAlignment="1"/>
    <xf numFmtId="0" fontId="5" fillId="0" borderId="4" xfId="0" applyFont="1" applyBorder="1" applyAlignment="1">
      <alignment horizontal="right"/>
    </xf>
    <xf numFmtId="164" fontId="5" fillId="0" borderId="11" xfId="0" applyNumberFormat="1" applyFont="1" applyBorder="1" applyAlignment="1">
      <alignment horizontal="right"/>
    </xf>
    <xf numFmtId="0" fontId="5" fillId="0" borderId="13" xfId="0" applyFont="1" applyBorder="1" applyAlignment="1">
      <alignment horizontal="right"/>
    </xf>
    <xf numFmtId="164" fontId="5" fillId="0" borderId="5" xfId="1" applyNumberFormat="1" applyFont="1" applyBorder="1" applyAlignment="1">
      <alignment horizontal="right"/>
    </xf>
    <xf numFmtId="164" fontId="5" fillId="0" borderId="2" xfId="0" applyNumberFormat="1" applyFont="1" applyBorder="1" applyAlignment="1">
      <alignment horizontal="right"/>
    </xf>
    <xf numFmtId="0" fontId="5" fillId="0" borderId="1" xfId="0" applyFont="1" applyBorder="1" applyAlignment="1">
      <alignment horizontal="right"/>
    </xf>
    <xf numFmtId="0" fontId="5" fillId="0" borderId="15" xfId="0" applyFont="1" applyBorder="1" applyAlignment="1">
      <alignment horizontal="right"/>
    </xf>
    <xf numFmtId="164" fontId="5" fillId="0" borderId="7" xfId="1" applyNumberFormat="1" applyFont="1" applyBorder="1" applyAlignment="1">
      <alignment horizontal="right"/>
    </xf>
    <xf numFmtId="0" fontId="5" fillId="0" borderId="0" xfId="0" applyFont="1" applyFill="1" applyBorder="1" applyAlignment="1">
      <alignment horizontal="right"/>
    </xf>
    <xf numFmtId="0" fontId="5" fillId="0" borderId="9" xfId="0" applyFont="1" applyBorder="1" applyAlignment="1">
      <alignment horizontal="right"/>
    </xf>
    <xf numFmtId="164" fontId="5" fillId="0" borderId="12" xfId="0" applyNumberFormat="1" applyFont="1" applyBorder="1" applyAlignment="1">
      <alignment horizontal="right"/>
    </xf>
    <xf numFmtId="0" fontId="5" fillId="0" borderId="14" xfId="0" applyFont="1" applyBorder="1" applyAlignment="1">
      <alignment horizontal="right"/>
    </xf>
    <xf numFmtId="164" fontId="5" fillId="0" borderId="10" xfId="1" applyNumberFormat="1" applyFont="1" applyBorder="1" applyAlignment="1">
      <alignment horizontal="right"/>
    </xf>
    <xf numFmtId="0" fontId="0" fillId="0" borderId="4" xfId="0" applyBorder="1" applyAlignment="1">
      <alignment horizontal="right"/>
    </xf>
    <xf numFmtId="0" fontId="0" fillId="0" borderId="13" xfId="0" applyBorder="1" applyAlignment="1">
      <alignment horizontal="right"/>
    </xf>
    <xf numFmtId="0" fontId="0" fillId="0" borderId="0" xfId="0" applyFill="1" applyBorder="1" applyAlignment="1">
      <alignment horizontal="right"/>
    </xf>
    <xf numFmtId="0" fontId="0" fillId="0" borderId="1" xfId="0" applyBorder="1" applyAlignment="1">
      <alignment horizontal="right"/>
    </xf>
    <xf numFmtId="0" fontId="0" fillId="0" borderId="9" xfId="0" applyBorder="1" applyAlignment="1">
      <alignment horizontal="right"/>
    </xf>
    <xf numFmtId="0" fontId="0" fillId="0" borderId="14" xfId="0" applyBorder="1" applyAlignment="1">
      <alignment horizontal="right"/>
    </xf>
    <xf numFmtId="0" fontId="0" fillId="0" borderId="4" xfId="0" quotePrefix="1" applyBorder="1" applyAlignment="1">
      <alignment horizontal="right"/>
    </xf>
    <xf numFmtId="0" fontId="0" fillId="0" borderId="9" xfId="0" applyFill="1" applyBorder="1" applyAlignment="1">
      <alignment horizontal="right"/>
    </xf>
    <xf numFmtId="164" fontId="0" fillId="5" borderId="11" xfId="0" applyNumberFormat="1" applyFill="1" applyBorder="1" applyAlignment="1">
      <alignment horizontal="right"/>
    </xf>
    <xf numFmtId="164" fontId="0" fillId="5" borderId="2" xfId="0" applyNumberFormat="1" applyFill="1" applyBorder="1" applyAlignment="1">
      <alignment horizontal="right"/>
    </xf>
    <xf numFmtId="164" fontId="0" fillId="5" borderId="12" xfId="0" applyNumberFormat="1" applyFill="1" applyBorder="1" applyAlignment="1">
      <alignment horizontal="right"/>
    </xf>
    <xf numFmtId="0" fontId="0" fillId="5" borderId="4" xfId="0" applyFill="1" applyBorder="1" applyAlignment="1">
      <alignment horizontal="right"/>
    </xf>
    <xf numFmtId="164" fontId="0" fillId="5" borderId="2" xfId="0" quotePrefix="1" applyNumberFormat="1" applyFill="1" applyBorder="1" applyAlignment="1">
      <alignment horizontal="right"/>
    </xf>
    <xf numFmtId="164" fontId="0" fillId="5" borderId="11" xfId="1" applyNumberFormat="1" applyFont="1" applyFill="1" applyBorder="1" applyAlignment="1">
      <alignment horizontal="right"/>
    </xf>
    <xf numFmtId="164" fontId="0" fillId="5" borderId="12" xfId="1" applyNumberFormat="1" applyFont="1" applyFill="1" applyBorder="1" applyAlignment="1">
      <alignment horizontal="right"/>
    </xf>
    <xf numFmtId="164" fontId="0" fillId="3" borderId="5" xfId="1" applyNumberFormat="1" applyFont="1" applyFill="1" applyBorder="1" applyAlignment="1">
      <alignment horizontal="right"/>
    </xf>
    <xf numFmtId="164" fontId="0" fillId="3" borderId="7" xfId="1" applyNumberFormat="1" applyFont="1" applyFill="1" applyBorder="1" applyAlignment="1">
      <alignment horizontal="right"/>
    </xf>
    <xf numFmtId="164" fontId="0" fillId="3" borderId="10" xfId="1" applyNumberFormat="1" applyFont="1" applyFill="1" applyBorder="1" applyAlignment="1">
      <alignment horizontal="right"/>
    </xf>
    <xf numFmtId="0" fontId="0" fillId="0" borderId="17" xfId="0" applyBorder="1"/>
    <xf numFmtId="0" fontId="0" fillId="0" borderId="17" xfId="0" applyBorder="1" applyAlignment="1">
      <alignment horizontal="right"/>
    </xf>
    <xf numFmtId="0" fontId="0" fillId="0" borderId="24" xfId="0" applyBorder="1" applyAlignment="1">
      <alignment horizontal="right"/>
    </xf>
    <xf numFmtId="0" fontId="0" fillId="0" borderId="16" xfId="0" applyBorder="1" applyAlignment="1"/>
    <xf numFmtId="0" fontId="0" fillId="0" borderId="21" xfId="0" applyBorder="1" applyAlignment="1"/>
    <xf numFmtId="9" fontId="0" fillId="0" borderId="0" xfId="1" applyFont="1" applyBorder="1" applyAlignment="1">
      <alignment horizontal="right"/>
    </xf>
    <xf numFmtId="0" fontId="0" fillId="0" borderId="24" xfId="0" applyBorder="1" applyAlignment="1"/>
    <xf numFmtId="0" fontId="5" fillId="0" borderId="17" xfId="0" applyFont="1" applyBorder="1" applyAlignment="1">
      <alignment vertical="center"/>
    </xf>
    <xf numFmtId="0" fontId="5" fillId="0" borderId="24" xfId="0" applyFont="1" applyBorder="1" applyAlignment="1">
      <alignment vertical="center"/>
    </xf>
    <xf numFmtId="0" fontId="5" fillId="0" borderId="24" xfId="0" quotePrefix="1" applyFont="1" applyBorder="1" applyAlignment="1">
      <alignment horizontal="right"/>
    </xf>
    <xf numFmtId="0" fontId="0" fillId="0" borderId="17" xfId="0" applyBorder="1" applyAlignment="1">
      <alignment horizontal="left" vertical="top"/>
    </xf>
    <xf numFmtId="0" fontId="0" fillId="0" borderId="24" xfId="0" applyBorder="1" applyAlignment="1">
      <alignment vertical="center"/>
    </xf>
    <xf numFmtId="0" fontId="0" fillId="0" borderId="17" xfId="0" applyBorder="1" applyAlignment="1">
      <alignment vertical="center"/>
    </xf>
    <xf numFmtId="0" fontId="5" fillId="0" borderId="17" xfId="0" applyFont="1" applyBorder="1" applyAlignment="1">
      <alignment horizontal="right"/>
    </xf>
    <xf numFmtId="164" fontId="5" fillId="0" borderId="17" xfId="0" applyNumberFormat="1" applyFont="1" applyBorder="1" applyAlignment="1">
      <alignment horizontal="right"/>
    </xf>
    <xf numFmtId="0" fontId="0" fillId="0" borderId="19" xfId="0" applyBorder="1" applyAlignment="1">
      <alignment horizontal="right"/>
    </xf>
    <xf numFmtId="164" fontId="5" fillId="0" borderId="0" xfId="0" applyNumberFormat="1" applyFont="1" applyBorder="1" applyAlignment="1">
      <alignment horizontal="right"/>
    </xf>
    <xf numFmtId="164" fontId="5" fillId="0" borderId="24" xfId="0" applyNumberFormat="1" applyFont="1" applyBorder="1" applyAlignment="1">
      <alignment horizontal="right"/>
    </xf>
    <xf numFmtId="164" fontId="0" fillId="7" borderId="17" xfId="0" quotePrefix="1" applyNumberFormat="1" applyFill="1" applyBorder="1" applyAlignment="1">
      <alignment horizontal="right"/>
    </xf>
    <xf numFmtId="164" fontId="0" fillId="7" borderId="0" xfId="0" applyNumberFormat="1" applyFill="1" applyBorder="1" applyAlignment="1">
      <alignment horizontal="right"/>
    </xf>
    <xf numFmtId="0" fontId="0" fillId="0" borderId="7" xfId="0" applyBorder="1" applyAlignment="1">
      <alignment horizontal="right"/>
    </xf>
    <xf numFmtId="0" fontId="0" fillId="0" borderId="10" xfId="0" applyBorder="1" applyAlignment="1">
      <alignment horizontal="right"/>
    </xf>
    <xf numFmtId="9" fontId="0" fillId="0" borderId="0" xfId="1" applyFont="1" applyFill="1" applyBorder="1" applyAlignment="1">
      <alignment horizontal="right"/>
    </xf>
    <xf numFmtId="9" fontId="0" fillId="0" borderId="7" xfId="1" applyFont="1" applyBorder="1" applyAlignment="1">
      <alignment horizontal="right"/>
    </xf>
    <xf numFmtId="0" fontId="5" fillId="0" borderId="19" xfId="0" applyFont="1" applyBorder="1" applyAlignment="1">
      <alignment horizontal="right"/>
    </xf>
    <xf numFmtId="164" fontId="5" fillId="0" borderId="20" xfId="1" applyNumberFormat="1" applyFont="1" applyBorder="1" applyAlignment="1">
      <alignment horizontal="right"/>
    </xf>
    <xf numFmtId="164" fontId="5" fillId="0" borderId="28" xfId="1" applyNumberFormat="1" applyFont="1" applyBorder="1" applyAlignment="1">
      <alignment horizontal="right"/>
    </xf>
    <xf numFmtId="164" fontId="0" fillId="3" borderId="20" xfId="1" applyNumberFormat="1" applyFont="1" applyFill="1" applyBorder="1" applyAlignment="1">
      <alignment horizontal="right"/>
    </xf>
    <xf numFmtId="164" fontId="0" fillId="3" borderId="28" xfId="1" applyNumberFormat="1" applyFont="1" applyFill="1" applyBorder="1" applyAlignment="1">
      <alignment horizontal="right"/>
    </xf>
    <xf numFmtId="164" fontId="0" fillId="3" borderId="29" xfId="1" applyNumberFormat="1" applyFont="1" applyFill="1" applyBorder="1" applyAlignment="1">
      <alignment horizontal="right"/>
    </xf>
    <xf numFmtId="0" fontId="6" fillId="0" borderId="0" xfId="0" applyFont="1" applyBorder="1" applyAlignment="1"/>
    <xf numFmtId="0" fontId="0" fillId="0" borderId="17" xfId="0" quotePrefix="1" applyBorder="1" applyAlignment="1">
      <alignment horizontal="right"/>
    </xf>
    <xf numFmtId="9" fontId="0" fillId="0" borderId="22" xfId="1" applyFont="1" applyFill="1" applyBorder="1" applyAlignment="1"/>
    <xf numFmtId="164" fontId="0" fillId="8" borderId="4" xfId="0" applyNumberFormat="1" applyFill="1" applyBorder="1"/>
    <xf numFmtId="164" fontId="0" fillId="8" borderId="0" xfId="0" applyNumberFormat="1" applyFill="1" applyBorder="1"/>
    <xf numFmtId="164" fontId="0" fillId="8" borderId="9" xfId="0" applyNumberFormat="1" applyFill="1" applyBorder="1"/>
    <xf numFmtId="164" fontId="0" fillId="8" borderId="0" xfId="0" quotePrefix="1" applyNumberFormat="1" applyFill="1" applyBorder="1" applyAlignment="1">
      <alignment horizontal="right"/>
    </xf>
    <xf numFmtId="164" fontId="0" fillId="8" borderId="0" xfId="0" applyNumberFormat="1" applyFill="1" applyBorder="1" applyAlignment="1">
      <alignment horizontal="right"/>
    </xf>
    <xf numFmtId="164" fontId="0" fillId="8" borderId="4" xfId="1" applyNumberFormat="1" applyFont="1" applyFill="1" applyBorder="1" applyAlignment="1"/>
    <xf numFmtId="164" fontId="0" fillId="8" borderId="9" xfId="1" applyNumberFormat="1" applyFont="1" applyFill="1" applyBorder="1" applyAlignment="1"/>
    <xf numFmtId="0" fontId="7" fillId="0" borderId="7" xfId="0" applyFont="1" applyBorder="1" applyAlignment="1"/>
    <xf numFmtId="0" fontId="7" fillId="0" borderId="4" xfId="0" applyFont="1" applyBorder="1" applyAlignment="1"/>
    <xf numFmtId="0" fontId="7" fillId="0" borderId="3" xfId="0" applyFont="1" applyBorder="1" applyAlignment="1"/>
    <xf numFmtId="0" fontId="7" fillId="0" borderId="0" xfId="0" applyFont="1"/>
    <xf numFmtId="0" fontId="7" fillId="0" borderId="0" xfId="0" applyFont="1" applyBorder="1" applyAlignment="1"/>
    <xf numFmtId="0" fontId="7" fillId="0" borderId="6" xfId="0" applyFont="1" applyBorder="1" applyAlignment="1"/>
    <xf numFmtId="9" fontId="7" fillId="0" borderId="0" xfId="1" applyFont="1" applyFill="1" applyBorder="1" applyAlignment="1"/>
    <xf numFmtId="9" fontId="7" fillId="0" borderId="7" xfId="1" applyFont="1" applyBorder="1" applyAlignment="1"/>
    <xf numFmtId="0" fontId="7" fillId="0" borderId="0" xfId="0" applyFont="1" applyFill="1" applyBorder="1" applyAlignment="1"/>
    <xf numFmtId="0" fontId="7" fillId="0" borderId="9" xfId="0" applyFont="1" applyBorder="1" applyAlignment="1"/>
    <xf numFmtId="0" fontId="7" fillId="0" borderId="10" xfId="0" applyFont="1" applyBorder="1" applyAlignment="1"/>
    <xf numFmtId="0" fontId="7" fillId="0" borderId="8" xfId="0" applyFont="1" applyBorder="1" applyAlignment="1"/>
    <xf numFmtId="9" fontId="7" fillId="0" borderId="9" xfId="1" applyFont="1" applyFill="1" applyBorder="1" applyAlignment="1"/>
    <xf numFmtId="9" fontId="7" fillId="0" borderId="10" xfId="1" applyFont="1" applyBorder="1" applyAlignment="1"/>
    <xf numFmtId="0" fontId="7" fillId="0" borderId="16" xfId="0" applyFont="1" applyBorder="1" applyAlignment="1"/>
    <xf numFmtId="0" fontId="7" fillId="0" borderId="21" xfId="0" applyFont="1" applyBorder="1" applyAlignment="1"/>
    <xf numFmtId="0" fontId="7" fillId="0" borderId="7" xfId="0" quotePrefix="1" applyFont="1" applyBorder="1" applyAlignment="1">
      <alignment horizontal="right"/>
    </xf>
    <xf numFmtId="9" fontId="7" fillId="0" borderId="0" xfId="1" applyFont="1" applyBorder="1" applyAlignment="1"/>
    <xf numFmtId="9" fontId="7" fillId="0" borderId="22" xfId="1" applyFont="1" applyBorder="1" applyAlignment="1">
      <alignment horizontal="right"/>
    </xf>
    <xf numFmtId="9" fontId="7" fillId="0" borderId="22" xfId="1" applyFont="1" applyBorder="1" applyAlignment="1"/>
    <xf numFmtId="0" fontId="7" fillId="0" borderId="23" xfId="0" applyFont="1" applyBorder="1" applyAlignment="1"/>
    <xf numFmtId="9" fontId="7" fillId="0" borderId="24" xfId="1" applyFont="1" applyBorder="1" applyAlignment="1"/>
    <xf numFmtId="9" fontId="7" fillId="0" borderId="27" xfId="1" applyFont="1" applyBorder="1" applyAlignment="1"/>
    <xf numFmtId="0" fontId="7" fillId="0" borderId="17" xfId="0" applyFont="1" applyBorder="1" applyAlignment="1"/>
    <xf numFmtId="0" fontId="7" fillId="0" borderId="0" xfId="0" applyFont="1" applyBorder="1" applyAlignment="1">
      <alignment horizontal="right"/>
    </xf>
    <xf numFmtId="0" fontId="7" fillId="0" borderId="0" xfId="0" quotePrefix="1" applyFont="1" applyBorder="1" applyAlignment="1">
      <alignment horizontal="right"/>
    </xf>
    <xf numFmtId="0" fontId="7" fillId="0" borderId="22" xfId="0" quotePrefix="1" applyFont="1" applyBorder="1" applyAlignment="1">
      <alignment horizontal="right"/>
    </xf>
    <xf numFmtId="9" fontId="7" fillId="0" borderId="0" xfId="1" applyFont="1" applyBorder="1" applyAlignment="1">
      <alignment horizontal="right"/>
    </xf>
    <xf numFmtId="0" fontId="7" fillId="0" borderId="0" xfId="0" quotePrefix="1" applyFont="1" applyBorder="1" applyAlignment="1">
      <alignment horizontal="right" vertical="center"/>
    </xf>
    <xf numFmtId="0" fontId="7" fillId="0" borderId="22" xfId="0" applyFont="1" applyBorder="1" applyAlignment="1">
      <alignment horizontal="right"/>
    </xf>
    <xf numFmtId="0" fontId="7" fillId="0" borderId="0" xfId="0" applyFont="1" applyFill="1" applyBorder="1" applyAlignment="1">
      <alignment horizontal="right"/>
    </xf>
    <xf numFmtId="0" fontId="7" fillId="0" borderId="24" xfId="0" applyFont="1" applyBorder="1" applyAlignment="1"/>
    <xf numFmtId="0" fontId="7" fillId="0" borderId="24" xfId="0" applyFont="1" applyBorder="1" applyAlignment="1">
      <alignment horizontal="right"/>
    </xf>
    <xf numFmtId="0" fontId="7" fillId="0" borderId="27" xfId="0" applyFont="1" applyBorder="1" applyAlignment="1">
      <alignment horizontal="right"/>
    </xf>
    <xf numFmtId="9" fontId="7" fillId="0" borderId="24" xfId="1" applyFont="1" applyBorder="1" applyAlignment="1">
      <alignment horizontal="right"/>
    </xf>
    <xf numFmtId="9" fontId="7" fillId="0" borderId="27" xfId="1" applyFont="1" applyBorder="1" applyAlignment="1">
      <alignment horizontal="right"/>
    </xf>
    <xf numFmtId="0" fontId="0" fillId="8" borderId="6" xfId="0" applyFill="1" applyBorder="1" applyAlignment="1"/>
    <xf numFmtId="9" fontId="0" fillId="8" borderId="0" xfId="1" applyFont="1" applyFill="1" applyBorder="1" applyAlignment="1">
      <alignment horizontal="right"/>
    </xf>
    <xf numFmtId="9" fontId="0" fillId="8" borderId="7" xfId="1" applyFont="1" applyFill="1" applyBorder="1" applyAlignment="1">
      <alignment horizontal="right"/>
    </xf>
    <xf numFmtId="0" fontId="0" fillId="8" borderId="8" xfId="0" applyFill="1" applyBorder="1" applyAlignment="1"/>
    <xf numFmtId="9" fontId="0" fillId="8" borderId="9" xfId="1" applyFont="1" applyFill="1" applyBorder="1" applyAlignment="1">
      <alignment horizontal="right"/>
    </xf>
    <xf numFmtId="9" fontId="0" fillId="8" borderId="10" xfId="1" applyFont="1" applyFill="1" applyBorder="1" applyAlignment="1">
      <alignment horizontal="right"/>
    </xf>
    <xf numFmtId="0" fontId="0" fillId="8" borderId="21" xfId="0" applyFill="1" applyBorder="1" applyAlignment="1"/>
    <xf numFmtId="9" fontId="0" fillId="8" borderId="0" xfId="1" applyFont="1" applyFill="1" applyBorder="1" applyAlignment="1"/>
    <xf numFmtId="9" fontId="0" fillId="8" borderId="22" xfId="1" applyFont="1" applyFill="1" applyBorder="1" applyAlignment="1"/>
    <xf numFmtId="0" fontId="0" fillId="8" borderId="23" xfId="0" applyFill="1" applyBorder="1" applyAlignment="1"/>
    <xf numFmtId="9" fontId="0" fillId="8" borderId="24" xfId="1" applyFont="1" applyFill="1" applyBorder="1" applyAlignment="1"/>
    <xf numFmtId="9" fontId="0" fillId="8" borderId="27" xfId="1" applyFont="1" applyFill="1" applyBorder="1" applyAlignment="1"/>
    <xf numFmtId="0" fontId="0" fillId="9" borderId="0" xfId="0" applyFill="1"/>
    <xf numFmtId="9" fontId="0" fillId="8" borderId="7" xfId="1" applyFont="1" applyFill="1" applyBorder="1" applyAlignment="1"/>
    <xf numFmtId="0" fontId="7" fillId="0" borderId="0" xfId="0" applyFont="1" applyAlignment="1"/>
    <xf numFmtId="9" fontId="7" fillId="0" borderId="9" xfId="1" applyFont="1" applyBorder="1" applyAlignment="1"/>
    <xf numFmtId="0" fontId="0" fillId="10" borderId="0" xfId="0" applyFill="1" applyAlignment="1">
      <alignment horizontal="center"/>
    </xf>
    <xf numFmtId="0" fontId="7" fillId="0" borderId="7" xfId="0" applyFont="1" applyBorder="1" applyAlignment="1">
      <alignment horizontal="right"/>
    </xf>
    <xf numFmtId="0" fontId="0" fillId="0" borderId="0" xfId="0" applyFill="1"/>
    <xf numFmtId="164" fontId="0" fillId="0" borderId="0" xfId="1" applyNumberFormat="1" applyFont="1"/>
    <xf numFmtId="0" fontId="0" fillId="0" borderId="9" xfId="0" quotePrefix="1" applyBorder="1" applyAlignment="1">
      <alignment horizontal="right"/>
    </xf>
    <xf numFmtId="164" fontId="0" fillId="5" borderId="12" xfId="0" quotePrefix="1" applyNumberFormat="1" applyFill="1" applyBorder="1" applyAlignment="1">
      <alignment horizontal="right"/>
    </xf>
    <xf numFmtId="0" fontId="0" fillId="0" borderId="14" xfId="0" quotePrefix="1" applyBorder="1" applyAlignment="1">
      <alignment horizontal="right"/>
    </xf>
    <xf numFmtId="164" fontId="0" fillId="3" borderId="10" xfId="1" quotePrefix="1" applyNumberFormat="1" applyFont="1" applyFill="1" applyBorder="1" applyAlignment="1">
      <alignment horizontal="right"/>
    </xf>
    <xf numFmtId="0" fontId="0" fillId="0" borderId="1" xfId="0" quotePrefix="1" applyBorder="1" applyAlignment="1">
      <alignment horizontal="right"/>
    </xf>
    <xf numFmtId="164" fontId="0" fillId="3" borderId="7" xfId="1" quotePrefix="1" applyNumberFormat="1" applyFont="1" applyFill="1" applyBorder="1" applyAlignment="1">
      <alignment horizontal="right"/>
    </xf>
    <xf numFmtId="164" fontId="0" fillId="5" borderId="30" xfId="0" applyNumberFormat="1" applyFill="1" applyBorder="1" applyAlignment="1">
      <alignment horizontal="right"/>
    </xf>
    <xf numFmtId="164" fontId="0" fillId="5" borderId="30" xfId="0" quotePrefix="1" applyNumberFormat="1" applyFill="1" applyBorder="1" applyAlignment="1">
      <alignment horizontal="right"/>
    </xf>
    <xf numFmtId="0" fontId="0" fillId="6" borderId="0" xfId="0" applyFill="1" applyBorder="1" applyAlignment="1">
      <alignment horizontal="right"/>
    </xf>
    <xf numFmtId="0" fontId="0" fillId="6" borderId="13" xfId="0" applyFill="1" applyBorder="1" applyAlignment="1">
      <alignment horizontal="right"/>
    </xf>
    <xf numFmtId="164" fontId="0" fillId="6" borderId="5" xfId="1" applyNumberFormat="1" applyFont="1" applyFill="1" applyBorder="1" applyAlignment="1">
      <alignment horizontal="right"/>
    </xf>
    <xf numFmtId="164" fontId="0" fillId="6" borderId="7" xfId="1" applyNumberFormat="1" applyFont="1" applyFill="1" applyBorder="1" applyAlignment="1">
      <alignment horizontal="right"/>
    </xf>
    <xf numFmtId="0" fontId="0" fillId="6" borderId="14" xfId="0" applyFill="1" applyBorder="1" applyAlignment="1">
      <alignment horizontal="right"/>
    </xf>
    <xf numFmtId="164" fontId="0" fillId="6" borderId="10" xfId="1" applyNumberFormat="1" applyFont="1" applyFill="1" applyBorder="1" applyAlignment="1">
      <alignment horizontal="right"/>
    </xf>
    <xf numFmtId="9" fontId="0" fillId="0" borderId="7" xfId="1" quotePrefix="1" applyFont="1" applyBorder="1" applyAlignment="1">
      <alignment horizontal="right"/>
    </xf>
    <xf numFmtId="164" fontId="0" fillId="3" borderId="22" xfId="1" applyNumberFormat="1" applyFont="1" applyFill="1" applyBorder="1" applyAlignment="1">
      <alignment horizontal="right"/>
    </xf>
    <xf numFmtId="164" fontId="0" fillId="7" borderId="2" xfId="0" applyNumberFormat="1" applyFill="1" applyBorder="1" applyAlignment="1">
      <alignment horizontal="right"/>
    </xf>
    <xf numFmtId="164" fontId="0" fillId="7" borderId="2" xfId="0" quotePrefix="1" applyNumberFormat="1" applyFill="1" applyBorder="1" applyAlignment="1">
      <alignment horizontal="right"/>
    </xf>
    <xf numFmtId="164" fontId="0" fillId="3" borderId="22" xfId="1" quotePrefix="1" applyNumberFormat="1" applyFont="1" applyFill="1" applyBorder="1" applyAlignment="1">
      <alignment horizontal="right"/>
    </xf>
    <xf numFmtId="0" fontId="0" fillId="3" borderId="10" xfId="0" applyFill="1" applyBorder="1" applyAlignment="1">
      <alignment horizontal="right"/>
    </xf>
    <xf numFmtId="0" fontId="0" fillId="11" borderId="0" xfId="0" applyFill="1"/>
    <xf numFmtId="0" fontId="0" fillId="0" borderId="0" xfId="0" applyFill="1" applyAlignment="1">
      <alignment horizontal="center"/>
    </xf>
    <xf numFmtId="164" fontId="0" fillId="7" borderId="25" xfId="0" applyNumberFormat="1" applyFill="1" applyBorder="1" applyAlignment="1">
      <alignment horizontal="right"/>
    </xf>
    <xf numFmtId="164" fontId="0" fillId="7" borderId="18" xfId="0" applyNumberFormat="1" applyFill="1" applyBorder="1" applyAlignment="1">
      <alignment horizontal="right"/>
    </xf>
    <xf numFmtId="164" fontId="0" fillId="7" borderId="11" xfId="0" applyNumberFormat="1" applyFill="1" applyBorder="1" applyAlignment="1">
      <alignment horizontal="right"/>
    </xf>
    <xf numFmtId="164" fontId="0" fillId="7" borderId="12" xfId="0" applyNumberFormat="1" applyFill="1" applyBorder="1" applyAlignment="1">
      <alignment horizontal="right"/>
    </xf>
    <xf numFmtId="164" fontId="0" fillId="7" borderId="12" xfId="0" quotePrefix="1" applyNumberFormat="1" applyFill="1" applyBorder="1" applyAlignment="1">
      <alignment horizontal="right"/>
    </xf>
    <xf numFmtId="0" fontId="5" fillId="0" borderId="1" xfId="0" quotePrefix="1" applyFont="1" applyBorder="1" applyAlignment="1">
      <alignment horizontal="right"/>
    </xf>
    <xf numFmtId="0" fontId="5" fillId="0" borderId="26" xfId="0" quotePrefix="1" applyFont="1" applyBorder="1" applyAlignment="1">
      <alignment horizontal="right"/>
    </xf>
    <xf numFmtId="164" fontId="5" fillId="0" borderId="28" xfId="1" quotePrefix="1" applyNumberFormat="1" applyFont="1" applyBorder="1" applyAlignment="1">
      <alignment horizontal="right"/>
    </xf>
    <xf numFmtId="164" fontId="5" fillId="0" borderId="29" xfId="1" quotePrefix="1" applyNumberFormat="1" applyFont="1" applyBorder="1" applyAlignment="1">
      <alignment horizontal="right"/>
    </xf>
    <xf numFmtId="0" fontId="0" fillId="0" borderId="0" xfId="0" applyFill="1" applyBorder="1"/>
    <xf numFmtId="9" fontId="0" fillId="0" borderId="0" xfId="1" applyFont="1" applyFill="1" applyBorder="1"/>
    <xf numFmtId="1" fontId="0" fillId="0" borderId="0" xfId="1" applyNumberFormat="1" applyFont="1" applyFill="1" applyBorder="1"/>
    <xf numFmtId="0" fontId="0" fillId="0" borderId="4" xfId="0" applyBorder="1" applyAlignment="1">
      <alignment horizontal="center" vertical="center" wrapText="1"/>
    </xf>
    <xf numFmtId="0" fontId="0" fillId="0" borderId="0" xfId="0"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xf>
    <xf numFmtId="0" fontId="7" fillId="0" borderId="4" xfId="0" applyFont="1" applyBorder="1" applyAlignment="1">
      <alignment horizontal="center" vertical="center" wrapText="1"/>
    </xf>
    <xf numFmtId="0" fontId="7" fillId="0" borderId="0" xfId="0" applyFont="1" applyBorder="1" applyAlignment="1">
      <alignment horizontal="center" vertical="center" wrapText="1"/>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0" fontId="0" fillId="0" borderId="3" xfId="0" applyBorder="1" applyAlignment="1">
      <alignment horizontal="center" vertical="center" wrapText="1"/>
    </xf>
    <xf numFmtId="0" fontId="0" fillId="0" borderId="8" xfId="0" applyBorder="1" applyAlignment="1">
      <alignment horizontal="center" vertical="center" wrapText="1"/>
    </xf>
    <xf numFmtId="0" fontId="7" fillId="0" borderId="3" xfId="0" applyFont="1" applyBorder="1" applyAlignment="1">
      <alignment horizontal="center" vertical="center" wrapText="1"/>
    </xf>
    <xf numFmtId="0" fontId="7" fillId="0" borderId="6" xfId="0" applyFont="1" applyBorder="1" applyAlignment="1">
      <alignment horizontal="center" vertical="center" wrapText="1"/>
    </xf>
    <xf numFmtId="0" fontId="7" fillId="0" borderId="8" xfId="0" applyFont="1" applyBorder="1" applyAlignment="1">
      <alignment horizontal="center" vertical="center" wrapText="1"/>
    </xf>
    <xf numFmtId="0" fontId="0" fillId="0" borderId="6" xfId="0" applyBorder="1" applyAlignment="1">
      <alignment horizontal="center" vertical="center" wrapText="1"/>
    </xf>
    <xf numFmtId="0" fontId="0" fillId="0" borderId="3" xfId="0"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center" vertical="center"/>
    </xf>
    <xf numFmtId="0" fontId="0" fillId="3" borderId="0" xfId="0" applyFill="1" applyAlignment="1">
      <alignment horizontal="center"/>
    </xf>
    <xf numFmtId="0" fontId="0" fillId="5" borderId="0" xfId="0" applyFill="1" applyAlignment="1">
      <alignment horizontal="center"/>
    </xf>
    <xf numFmtId="0" fontId="5" fillId="0" borderId="3" xfId="0" applyFont="1" applyBorder="1" applyAlignment="1">
      <alignment horizontal="center" vertical="center" wrapText="1"/>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0" fillId="0" borderId="0" xfId="0" applyFill="1" applyBorder="1" applyAlignment="1">
      <alignment horizontal="center" vertical="center" wrapText="1"/>
    </xf>
    <xf numFmtId="0" fontId="7" fillId="0" borderId="17"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2" xfId="0" applyFont="1" applyBorder="1" applyAlignment="1">
      <alignment horizontal="center" vertical="center" wrapText="1"/>
    </xf>
    <xf numFmtId="0" fontId="0" fillId="0" borderId="17" xfId="0" applyBorder="1" applyAlignment="1">
      <alignment horizontal="center" vertical="center" wrapText="1"/>
    </xf>
    <xf numFmtId="0" fontId="7" fillId="0" borderId="7" xfId="0" applyFont="1" applyBorder="1" applyAlignment="1">
      <alignment horizontal="center" vertical="center"/>
    </xf>
    <xf numFmtId="0" fontId="0" fillId="0" borderId="21" xfId="0" applyBorder="1" applyAlignment="1">
      <alignment horizontal="center" vertical="center" wrapText="1"/>
    </xf>
    <xf numFmtId="0" fontId="0" fillId="0" borderId="23" xfId="0" applyBorder="1" applyAlignment="1">
      <alignment horizontal="center" vertical="center" wrapText="1"/>
    </xf>
    <xf numFmtId="0" fontId="0" fillId="7" borderId="0" xfId="0" applyFill="1" applyAlignment="1">
      <alignment horizontal="center"/>
    </xf>
    <xf numFmtId="0" fontId="7" fillId="0" borderId="0" xfId="0" applyFont="1" applyBorder="1" applyAlignment="1">
      <alignment horizontal="center" vertical="center"/>
    </xf>
    <xf numFmtId="0" fontId="7" fillId="0" borderId="16"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3" xfId="0" applyFont="1" applyBorder="1" applyAlignment="1">
      <alignment horizontal="center" vertical="center" wrapText="1"/>
    </xf>
    <xf numFmtId="0" fontId="0" fillId="0" borderId="16" xfId="0" applyBorder="1" applyAlignment="1">
      <alignment horizontal="center" vertical="center" wrapText="1"/>
    </xf>
    <xf numFmtId="0" fontId="5" fillId="0" borderId="16"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3" xfId="0" applyFont="1" applyBorder="1" applyAlignment="1">
      <alignment horizontal="center" vertical="center" wrapText="1"/>
    </xf>
  </cellXfs>
  <cellStyles count="3">
    <cellStyle name="Normal" xfId="0" builtinId="0"/>
    <cellStyle name="Normal 2" xfId="2" xr:uid="{9821F6DF-2D2B-4845-AE9E-3215BF99D244}"/>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1.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2.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3.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4.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5.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6.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7.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8.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19.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1.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2.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3.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8.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9.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Ex1.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GB" sz="1200"/>
              <a:t>Which of the following estimates most accurately describes your financial condition...?</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v>Before the pandemic</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Ukraine!$B$29:$B$32</c:f>
              <c:strCache>
                <c:ptCount val="4"/>
                <c:pt idx="0">
                  <c:v>There was only enough money to buy food</c:v>
                </c:pt>
                <c:pt idx="1">
                  <c:v>There was enough money to purchase the necessary food and clothing, and it was necessary to save money to buy other goods;</c:v>
                </c:pt>
                <c:pt idx="2">
                  <c:v>The purchase of most long-term goods (refrigerator, TV) did not cause difficulties, but there was not the ability to buy a car or an apartment;</c:v>
                </c:pt>
                <c:pt idx="3">
                  <c:v>There was enough money to not deny yourself anything.</c:v>
                </c:pt>
              </c:strCache>
            </c:strRef>
          </c:cat>
          <c:val>
            <c:numRef>
              <c:f>Ukraine!$H$29:$H$32</c:f>
              <c:numCache>
                <c:formatCode>0.0%</c:formatCode>
                <c:ptCount val="4"/>
                <c:pt idx="0">
                  <c:v>4.9000000000000002E-2</c:v>
                </c:pt>
                <c:pt idx="1">
                  <c:v>0.35399999999999998</c:v>
                </c:pt>
                <c:pt idx="2">
                  <c:v>0.53700000000000003</c:v>
                </c:pt>
                <c:pt idx="3">
                  <c:v>6.0999999999999999E-2</c:v>
                </c:pt>
              </c:numCache>
            </c:numRef>
          </c:val>
          <c:extLst>
            <c:ext xmlns:c16="http://schemas.microsoft.com/office/drawing/2014/chart" uri="{C3380CC4-5D6E-409C-BE32-E72D297353CC}">
              <c16:uniqueId val="{00000000-C910-4A6D-A118-B158B74CC482}"/>
            </c:ext>
          </c:extLst>
        </c:ser>
        <c:ser>
          <c:idx val="1"/>
          <c:order val="1"/>
          <c:tx>
            <c:v>Today</c:v>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Ukraine!$B$29:$B$32</c:f>
              <c:strCache>
                <c:ptCount val="4"/>
                <c:pt idx="0">
                  <c:v>There was only enough money to buy food</c:v>
                </c:pt>
                <c:pt idx="1">
                  <c:v>There was enough money to purchase the necessary food and clothing, and it was necessary to save money to buy other goods;</c:v>
                </c:pt>
                <c:pt idx="2">
                  <c:v>The purchase of most long-term goods (refrigerator, TV) did not cause difficulties, but there was not the ability to buy a car or an apartment;</c:v>
                </c:pt>
                <c:pt idx="3">
                  <c:v>There was enough money to not deny yourself anything.</c:v>
                </c:pt>
              </c:strCache>
            </c:strRef>
          </c:cat>
          <c:val>
            <c:numRef>
              <c:f>Ukraine!$I$29:$I$32</c:f>
              <c:numCache>
                <c:formatCode>0.0%</c:formatCode>
                <c:ptCount val="4"/>
                <c:pt idx="0">
                  <c:v>0.122</c:v>
                </c:pt>
                <c:pt idx="1">
                  <c:v>0.39</c:v>
                </c:pt>
                <c:pt idx="2">
                  <c:v>0.45100000000000001</c:v>
                </c:pt>
                <c:pt idx="3">
                  <c:v>3.6999999999999998E-2</c:v>
                </c:pt>
              </c:numCache>
            </c:numRef>
          </c:val>
          <c:extLst>
            <c:ext xmlns:c16="http://schemas.microsoft.com/office/drawing/2014/chart" uri="{C3380CC4-5D6E-409C-BE32-E72D297353CC}">
              <c16:uniqueId val="{00000001-C910-4A6D-A118-B158B74CC482}"/>
            </c:ext>
          </c:extLst>
        </c:ser>
        <c:dLbls>
          <c:dLblPos val="outEnd"/>
          <c:showLegendKey val="0"/>
          <c:showVal val="1"/>
          <c:showCatName val="0"/>
          <c:showSerName val="0"/>
          <c:showPercent val="0"/>
          <c:showBubbleSize val="0"/>
        </c:dLbls>
        <c:gapWidth val="182"/>
        <c:axId val="612951360"/>
        <c:axId val="612954968"/>
      </c:barChart>
      <c:catAx>
        <c:axId val="61295136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2954968"/>
        <c:crosses val="autoZero"/>
        <c:auto val="1"/>
        <c:lblAlgn val="ctr"/>
        <c:lblOffset val="100"/>
        <c:noMultiLvlLbl val="0"/>
      </c:catAx>
      <c:valAx>
        <c:axId val="612954968"/>
        <c:scaling>
          <c:orientation val="minMax"/>
        </c:scaling>
        <c:delete val="0"/>
        <c:axPos val="b"/>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29513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en-GB" sz="1100"/>
              <a:t>How much will the behaviour of Ukrainian citizens change in … after the pandemic?</a:t>
            </a:r>
          </a:p>
        </c:rich>
      </c:tx>
      <c:layout>
        <c:manualLayout>
          <c:xMode val="edge"/>
          <c:yMode val="edge"/>
          <c:x val="0.13004756653151253"/>
          <c:y val="2.3637559896553105E-2"/>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Respondents!$I$125</c:f>
              <c:strCache>
                <c:ptCount val="1"/>
                <c:pt idx="0">
                  <c:v>eating habits</c:v>
                </c:pt>
              </c:strCache>
            </c:strRef>
          </c:tx>
          <c:spPr>
            <a:solidFill>
              <a:schemeClr val="accent1"/>
            </a:solidFill>
            <a:ln>
              <a:noFill/>
            </a:ln>
            <a:effectLst/>
          </c:spPr>
          <c:invertIfNegative val="0"/>
          <c:cat>
            <c:strRef>
              <c:f>Respondents!$J$123:$M$124</c:f>
              <c:strCache>
                <c:ptCount val="4"/>
                <c:pt idx="0">
                  <c:v>Will remain unchanged</c:v>
                </c:pt>
                <c:pt idx="1">
                  <c:v>Will change slightly (by 1% -29%)</c:v>
                </c:pt>
                <c:pt idx="2">
                  <c:v>Will change significantly (by 30% -59%)</c:v>
                </c:pt>
                <c:pt idx="3">
                  <c:v>Will change dramatically (more than 60%)</c:v>
                </c:pt>
              </c:strCache>
            </c:strRef>
          </c:cat>
          <c:val>
            <c:numRef>
              <c:f>Respondents!$J$125:$M$125</c:f>
              <c:numCache>
                <c:formatCode>0%</c:formatCode>
                <c:ptCount val="4"/>
                <c:pt idx="0">
                  <c:v>0.69565217391304346</c:v>
                </c:pt>
                <c:pt idx="1">
                  <c:v>0.30434782608695654</c:v>
                </c:pt>
                <c:pt idx="2">
                  <c:v>4.3478260869565216E-2</c:v>
                </c:pt>
                <c:pt idx="3">
                  <c:v>0</c:v>
                </c:pt>
              </c:numCache>
            </c:numRef>
          </c:val>
          <c:extLst>
            <c:ext xmlns:c16="http://schemas.microsoft.com/office/drawing/2014/chart" uri="{C3380CC4-5D6E-409C-BE32-E72D297353CC}">
              <c16:uniqueId val="{00000005-681B-4388-9E51-B0613760F103}"/>
            </c:ext>
          </c:extLst>
        </c:ser>
        <c:ser>
          <c:idx val="1"/>
          <c:order val="1"/>
          <c:tx>
            <c:strRef>
              <c:f>Respondents!$I$126</c:f>
              <c:strCache>
                <c:ptCount val="1"/>
                <c:pt idx="0">
                  <c:v>communication</c:v>
                </c:pt>
              </c:strCache>
            </c:strRef>
          </c:tx>
          <c:spPr>
            <a:solidFill>
              <a:schemeClr val="accent2"/>
            </a:solidFill>
            <a:ln>
              <a:noFill/>
            </a:ln>
            <a:effectLst/>
          </c:spPr>
          <c:invertIfNegative val="0"/>
          <c:cat>
            <c:strRef>
              <c:f>Respondents!$J$123:$M$124</c:f>
              <c:strCache>
                <c:ptCount val="4"/>
                <c:pt idx="0">
                  <c:v>Will remain unchanged</c:v>
                </c:pt>
                <c:pt idx="1">
                  <c:v>Will change slightly (by 1% -29%)</c:v>
                </c:pt>
                <c:pt idx="2">
                  <c:v>Will change significantly (by 30% -59%)</c:v>
                </c:pt>
                <c:pt idx="3">
                  <c:v>Will change dramatically (more than 60%)</c:v>
                </c:pt>
              </c:strCache>
            </c:strRef>
          </c:cat>
          <c:val>
            <c:numRef>
              <c:f>Respondents!$J$126:$M$126</c:f>
              <c:numCache>
                <c:formatCode>0%</c:formatCode>
                <c:ptCount val="4"/>
                <c:pt idx="0">
                  <c:v>0.21739130434782608</c:v>
                </c:pt>
                <c:pt idx="1">
                  <c:v>0.2608695652173913</c:v>
                </c:pt>
                <c:pt idx="2">
                  <c:v>0.47826086956521741</c:v>
                </c:pt>
                <c:pt idx="3">
                  <c:v>8.6956521739130432E-2</c:v>
                </c:pt>
              </c:numCache>
            </c:numRef>
          </c:val>
          <c:extLst>
            <c:ext xmlns:c16="http://schemas.microsoft.com/office/drawing/2014/chart" uri="{C3380CC4-5D6E-409C-BE32-E72D297353CC}">
              <c16:uniqueId val="{00000000-681B-4388-9E51-B0613760F103}"/>
            </c:ext>
          </c:extLst>
        </c:ser>
        <c:ser>
          <c:idx val="2"/>
          <c:order val="2"/>
          <c:tx>
            <c:strRef>
              <c:f>Respondents!$I$127</c:f>
              <c:strCache>
                <c:ptCount val="1"/>
                <c:pt idx="0">
                  <c:v>physical activity</c:v>
                </c:pt>
              </c:strCache>
            </c:strRef>
          </c:tx>
          <c:spPr>
            <a:solidFill>
              <a:schemeClr val="accent3"/>
            </a:solidFill>
            <a:ln>
              <a:noFill/>
            </a:ln>
            <a:effectLst/>
          </c:spPr>
          <c:invertIfNegative val="0"/>
          <c:cat>
            <c:strRef>
              <c:f>Respondents!$J$123:$M$124</c:f>
              <c:strCache>
                <c:ptCount val="4"/>
                <c:pt idx="0">
                  <c:v>Will remain unchanged</c:v>
                </c:pt>
                <c:pt idx="1">
                  <c:v>Will change slightly (by 1% -29%)</c:v>
                </c:pt>
                <c:pt idx="2">
                  <c:v>Will change significantly (by 30% -59%)</c:v>
                </c:pt>
                <c:pt idx="3">
                  <c:v>Will change dramatically (more than 60%)</c:v>
                </c:pt>
              </c:strCache>
            </c:strRef>
          </c:cat>
          <c:val>
            <c:numRef>
              <c:f>Respondents!$J$127:$M$127</c:f>
              <c:numCache>
                <c:formatCode>0%</c:formatCode>
                <c:ptCount val="4"/>
                <c:pt idx="0">
                  <c:v>0.2608695652173913</c:v>
                </c:pt>
                <c:pt idx="1">
                  <c:v>0.34782608695652173</c:v>
                </c:pt>
                <c:pt idx="2">
                  <c:v>0.39130434782608697</c:v>
                </c:pt>
                <c:pt idx="3">
                  <c:v>4.3478260869565216E-2</c:v>
                </c:pt>
              </c:numCache>
            </c:numRef>
          </c:val>
          <c:extLst>
            <c:ext xmlns:c16="http://schemas.microsoft.com/office/drawing/2014/chart" uri="{C3380CC4-5D6E-409C-BE32-E72D297353CC}">
              <c16:uniqueId val="{00000001-681B-4388-9E51-B0613760F103}"/>
            </c:ext>
          </c:extLst>
        </c:ser>
        <c:ser>
          <c:idx val="3"/>
          <c:order val="3"/>
          <c:tx>
            <c:strRef>
              <c:f>Respondents!$I$128</c:f>
              <c:strCache>
                <c:ptCount val="1"/>
                <c:pt idx="0">
                  <c:v>vacations and free time</c:v>
                </c:pt>
              </c:strCache>
            </c:strRef>
          </c:tx>
          <c:spPr>
            <a:solidFill>
              <a:schemeClr val="accent4"/>
            </a:solidFill>
            <a:ln>
              <a:noFill/>
            </a:ln>
            <a:effectLst/>
          </c:spPr>
          <c:invertIfNegative val="0"/>
          <c:cat>
            <c:strRef>
              <c:f>Respondents!$J$123:$M$124</c:f>
              <c:strCache>
                <c:ptCount val="4"/>
                <c:pt idx="0">
                  <c:v>Will remain unchanged</c:v>
                </c:pt>
                <c:pt idx="1">
                  <c:v>Will change slightly (by 1% -29%)</c:v>
                </c:pt>
                <c:pt idx="2">
                  <c:v>Will change significantly (by 30% -59%)</c:v>
                </c:pt>
                <c:pt idx="3">
                  <c:v>Will change dramatically (more than 60%)</c:v>
                </c:pt>
              </c:strCache>
            </c:strRef>
          </c:cat>
          <c:val>
            <c:numRef>
              <c:f>Respondents!$J$128:$M$128</c:f>
              <c:numCache>
                <c:formatCode>0%</c:formatCode>
                <c:ptCount val="4"/>
                <c:pt idx="0">
                  <c:v>0.17391304347826086</c:v>
                </c:pt>
                <c:pt idx="1">
                  <c:v>0.34782608695652173</c:v>
                </c:pt>
                <c:pt idx="2">
                  <c:v>0.43478260869565216</c:v>
                </c:pt>
                <c:pt idx="3">
                  <c:v>8.6956521739130432E-2</c:v>
                </c:pt>
              </c:numCache>
            </c:numRef>
          </c:val>
          <c:extLst>
            <c:ext xmlns:c16="http://schemas.microsoft.com/office/drawing/2014/chart" uri="{C3380CC4-5D6E-409C-BE32-E72D297353CC}">
              <c16:uniqueId val="{00000002-681B-4388-9E51-B0613760F103}"/>
            </c:ext>
          </c:extLst>
        </c:ser>
        <c:ser>
          <c:idx val="4"/>
          <c:order val="4"/>
          <c:tx>
            <c:strRef>
              <c:f>Respondents!$I$129</c:f>
              <c:strCache>
                <c:ptCount val="1"/>
                <c:pt idx="0">
                  <c:v>attitude to human values </c:v>
                </c:pt>
              </c:strCache>
            </c:strRef>
          </c:tx>
          <c:spPr>
            <a:solidFill>
              <a:schemeClr val="accent5"/>
            </a:solidFill>
            <a:ln>
              <a:noFill/>
            </a:ln>
            <a:effectLst/>
          </c:spPr>
          <c:invertIfNegative val="0"/>
          <c:cat>
            <c:strRef>
              <c:f>Respondents!$J$123:$M$124</c:f>
              <c:strCache>
                <c:ptCount val="4"/>
                <c:pt idx="0">
                  <c:v>Will remain unchanged</c:v>
                </c:pt>
                <c:pt idx="1">
                  <c:v>Will change slightly (by 1% -29%)</c:v>
                </c:pt>
                <c:pt idx="2">
                  <c:v>Will change significantly (by 30% -59%)</c:v>
                </c:pt>
                <c:pt idx="3">
                  <c:v>Will change dramatically (more than 60%)</c:v>
                </c:pt>
              </c:strCache>
            </c:strRef>
          </c:cat>
          <c:val>
            <c:numRef>
              <c:f>Respondents!$J$129:$M$129</c:f>
              <c:numCache>
                <c:formatCode>0%</c:formatCode>
                <c:ptCount val="4"/>
                <c:pt idx="0">
                  <c:v>0.2608695652173913</c:v>
                </c:pt>
                <c:pt idx="1">
                  <c:v>0.2608695652173913</c:v>
                </c:pt>
                <c:pt idx="2">
                  <c:v>0.30434782608695654</c:v>
                </c:pt>
                <c:pt idx="3">
                  <c:v>0.21739130434782608</c:v>
                </c:pt>
              </c:numCache>
            </c:numRef>
          </c:val>
          <c:extLst>
            <c:ext xmlns:c16="http://schemas.microsoft.com/office/drawing/2014/chart" uri="{C3380CC4-5D6E-409C-BE32-E72D297353CC}">
              <c16:uniqueId val="{00000003-681B-4388-9E51-B0613760F103}"/>
            </c:ext>
          </c:extLst>
        </c:ser>
        <c:dLbls>
          <c:showLegendKey val="0"/>
          <c:showVal val="0"/>
          <c:showCatName val="0"/>
          <c:showSerName val="0"/>
          <c:showPercent val="0"/>
          <c:showBubbleSize val="0"/>
        </c:dLbls>
        <c:gapWidth val="219"/>
        <c:overlap val="-27"/>
        <c:axId val="718456696"/>
        <c:axId val="718455384"/>
        <c:extLst/>
      </c:barChart>
      <c:catAx>
        <c:axId val="7184566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8455384"/>
        <c:crosses val="autoZero"/>
        <c:auto val="1"/>
        <c:lblAlgn val="ctr"/>
        <c:lblOffset val="100"/>
        <c:noMultiLvlLbl val="0"/>
      </c:catAx>
      <c:valAx>
        <c:axId val="7184553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84566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GB" sz="1200"/>
              <a:t>What negative aspects of your life did you experience during or after the coronavirus crisis?</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percentStacked"/>
        <c:varyColors val="0"/>
        <c:ser>
          <c:idx val="0"/>
          <c:order val="0"/>
          <c:tx>
            <c:v>Student</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Respondents!$B$48:$B$54</c:f>
              <c:strCache>
                <c:ptCount val="7"/>
                <c:pt idx="0">
                  <c:v>imbalance in family relations</c:v>
                </c:pt>
                <c:pt idx="1">
                  <c:v>COVID-19 disease and its consequences</c:v>
                </c:pt>
                <c:pt idx="2">
                  <c:v>cancellation of pre-planned events due to additional long-term restrictions</c:v>
                </c:pt>
                <c:pt idx="3">
                  <c:v>loss of a loved one due to COVID-19</c:v>
                </c:pt>
                <c:pt idx="4">
                  <c:v>deterioration of the emotional and psychological state</c:v>
                </c:pt>
                <c:pt idx="5">
                  <c:v>deterioration of physical health</c:v>
                </c:pt>
                <c:pt idx="6">
                  <c:v>changing the circle of friends</c:v>
                </c:pt>
              </c:strCache>
            </c:strRef>
          </c:cat>
          <c:val>
            <c:numRef>
              <c:f>Respondents!$D$48:$D$54</c:f>
              <c:numCache>
                <c:formatCode>0.0%</c:formatCode>
                <c:ptCount val="7"/>
                <c:pt idx="0">
                  <c:v>9.2307692307692313E-2</c:v>
                </c:pt>
                <c:pt idx="1">
                  <c:v>0.13846153846153847</c:v>
                </c:pt>
                <c:pt idx="2">
                  <c:v>0.26153846153846155</c:v>
                </c:pt>
                <c:pt idx="3">
                  <c:v>3.0769230769230771E-2</c:v>
                </c:pt>
                <c:pt idx="4">
                  <c:v>0.18461538461538463</c:v>
                </c:pt>
                <c:pt idx="5">
                  <c:v>0.12307692307692308</c:v>
                </c:pt>
                <c:pt idx="6">
                  <c:v>0.16923076923076924</c:v>
                </c:pt>
              </c:numCache>
            </c:numRef>
          </c:val>
          <c:extLst>
            <c:ext xmlns:c16="http://schemas.microsoft.com/office/drawing/2014/chart" uri="{C3380CC4-5D6E-409C-BE32-E72D297353CC}">
              <c16:uniqueId val="{00000000-ADF1-4236-9D93-0EEF5A720152}"/>
            </c:ext>
          </c:extLst>
        </c:ser>
        <c:ser>
          <c:idx val="1"/>
          <c:order val="1"/>
          <c:tx>
            <c:v>Qualified employee</c:v>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Respondents!$B$48:$B$54</c:f>
              <c:strCache>
                <c:ptCount val="7"/>
                <c:pt idx="0">
                  <c:v>imbalance in family relations</c:v>
                </c:pt>
                <c:pt idx="1">
                  <c:v>COVID-19 disease and its consequences</c:v>
                </c:pt>
                <c:pt idx="2">
                  <c:v>cancellation of pre-planned events due to additional long-term restrictions</c:v>
                </c:pt>
                <c:pt idx="3">
                  <c:v>loss of a loved one due to COVID-19</c:v>
                </c:pt>
                <c:pt idx="4">
                  <c:v>deterioration of the emotional and psychological state</c:v>
                </c:pt>
                <c:pt idx="5">
                  <c:v>deterioration of physical health</c:v>
                </c:pt>
                <c:pt idx="6">
                  <c:v>changing the circle of friends</c:v>
                </c:pt>
              </c:strCache>
            </c:strRef>
          </c:cat>
          <c:val>
            <c:numRef>
              <c:f>Respondents!$F$48:$F$54</c:f>
              <c:numCache>
                <c:formatCode>0.0%</c:formatCode>
                <c:ptCount val="7"/>
                <c:pt idx="0">
                  <c:v>0.02</c:v>
                </c:pt>
                <c:pt idx="1">
                  <c:v>0.22</c:v>
                </c:pt>
                <c:pt idx="2">
                  <c:v>0.34</c:v>
                </c:pt>
                <c:pt idx="3">
                  <c:v>0.06</c:v>
                </c:pt>
                <c:pt idx="4">
                  <c:v>0.2</c:v>
                </c:pt>
                <c:pt idx="5">
                  <c:v>0.16</c:v>
                </c:pt>
                <c:pt idx="6">
                  <c:v>0</c:v>
                </c:pt>
              </c:numCache>
            </c:numRef>
          </c:val>
          <c:extLst>
            <c:ext xmlns:c16="http://schemas.microsoft.com/office/drawing/2014/chart" uri="{C3380CC4-5D6E-409C-BE32-E72D297353CC}">
              <c16:uniqueId val="{00000001-ADF1-4236-9D93-0EEF5A720152}"/>
            </c:ext>
          </c:extLst>
        </c:ser>
        <c:dLbls>
          <c:dLblPos val="inEnd"/>
          <c:showLegendKey val="0"/>
          <c:showVal val="1"/>
          <c:showCatName val="0"/>
          <c:showSerName val="0"/>
          <c:showPercent val="0"/>
          <c:showBubbleSize val="0"/>
        </c:dLbls>
        <c:gapWidth val="150"/>
        <c:overlap val="100"/>
        <c:axId val="697754984"/>
        <c:axId val="697762200"/>
      </c:barChart>
      <c:catAx>
        <c:axId val="69775498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97762200"/>
        <c:crosses val="autoZero"/>
        <c:auto val="1"/>
        <c:lblAlgn val="ctr"/>
        <c:lblOffset val="100"/>
        <c:noMultiLvlLbl val="0"/>
      </c:catAx>
      <c:valAx>
        <c:axId val="697762200"/>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977549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en-GB" sz="1100"/>
              <a:t>What positive changes have the coronavirus crisis brought you?</a:t>
            </a:r>
          </a:p>
        </c:rich>
      </c:tx>
      <c:layout>
        <c:manualLayout>
          <c:xMode val="edge"/>
          <c:yMode val="edge"/>
          <c:x val="0.20119444444444445"/>
          <c:y val="4.1666666666666664E-2"/>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47119444444444447"/>
          <c:y val="0.15675925925925926"/>
          <c:w val="0.4842014435695538"/>
          <c:h val="0.62993802857976089"/>
        </c:manualLayout>
      </c:layout>
      <c:barChart>
        <c:barDir val="bar"/>
        <c:grouping val="percentStacked"/>
        <c:varyColors val="0"/>
        <c:ser>
          <c:idx val="0"/>
          <c:order val="0"/>
          <c:tx>
            <c:v>Student</c:v>
          </c:tx>
          <c:spPr>
            <a:solidFill>
              <a:schemeClr val="accent1"/>
            </a:solidFill>
            <a:ln>
              <a:noFill/>
            </a:ln>
            <a:effectLst/>
          </c:spPr>
          <c:invertIfNegative val="0"/>
          <c:dLbls>
            <c:dLbl>
              <c:idx val="7"/>
              <c:delete val="1"/>
              <c:extLst>
                <c:ext xmlns:c15="http://schemas.microsoft.com/office/drawing/2012/chart" uri="{CE6537A1-D6FC-4f65-9D91-7224C49458BB}"/>
                <c:ext xmlns:c16="http://schemas.microsoft.com/office/drawing/2014/chart" uri="{C3380CC4-5D6E-409C-BE32-E72D297353CC}">
                  <c16:uniqueId val="{00000007-5924-4528-AE08-6AFA40DA478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Respondents!$B$55:$B$63</c:f>
              <c:strCache>
                <c:ptCount val="9"/>
                <c:pt idx="0">
                  <c:v>the opportunity to spend more time with your family (in a narrow circle)</c:v>
                </c:pt>
                <c:pt idx="1">
                  <c:v>the opportunity to be more alone, analyze your past and present and think about the future</c:v>
                </c:pt>
                <c:pt idx="2">
                  <c:v>an opportunity to learn more about your city, region, and country</c:v>
                </c:pt>
                <c:pt idx="3">
                  <c:v>the ability to implement healthy habits into everyday life (sports, reading, walking, cleaning)</c:v>
                </c:pt>
                <c:pt idx="4">
                  <c:v>an opportunity to expand your circle of friends and acquaintances</c:v>
                </c:pt>
                <c:pt idx="5">
                  <c:v>change of place of residence (for better than it was before)</c:v>
                </c:pt>
                <c:pt idx="6">
                  <c:v>change the place of work (for better than it was before)</c:v>
                </c:pt>
                <c:pt idx="7">
                  <c:v>improving the balance in family relations, adding to the family</c:v>
                </c:pt>
                <c:pt idx="8">
                  <c:v>improvement of emotional and psychological state and physical health</c:v>
                </c:pt>
              </c:strCache>
            </c:strRef>
          </c:cat>
          <c:val>
            <c:numRef>
              <c:f>Respondents!$D$55:$D$63</c:f>
              <c:numCache>
                <c:formatCode>0.0%</c:formatCode>
                <c:ptCount val="9"/>
                <c:pt idx="0">
                  <c:v>0.19565217391304349</c:v>
                </c:pt>
                <c:pt idx="1">
                  <c:v>0.30434782608695654</c:v>
                </c:pt>
                <c:pt idx="2">
                  <c:v>2.1739130434782608E-2</c:v>
                </c:pt>
                <c:pt idx="3">
                  <c:v>0.19565217391304349</c:v>
                </c:pt>
                <c:pt idx="4">
                  <c:v>8.6956521739130432E-2</c:v>
                </c:pt>
                <c:pt idx="5">
                  <c:v>2.1739130434782608E-2</c:v>
                </c:pt>
                <c:pt idx="6">
                  <c:v>8.6956521739130432E-2</c:v>
                </c:pt>
                <c:pt idx="7">
                  <c:v>0</c:v>
                </c:pt>
                <c:pt idx="8">
                  <c:v>8.6956521739130432E-2</c:v>
                </c:pt>
              </c:numCache>
            </c:numRef>
          </c:val>
          <c:extLst>
            <c:ext xmlns:c16="http://schemas.microsoft.com/office/drawing/2014/chart" uri="{C3380CC4-5D6E-409C-BE32-E72D297353CC}">
              <c16:uniqueId val="{00000000-5924-4528-AE08-6AFA40DA4786}"/>
            </c:ext>
          </c:extLst>
        </c:ser>
        <c:ser>
          <c:idx val="1"/>
          <c:order val="1"/>
          <c:tx>
            <c:v>Qualified employee</c:v>
          </c:tx>
          <c:spPr>
            <a:solidFill>
              <a:schemeClr val="accent2"/>
            </a:solidFill>
            <a:ln>
              <a:noFill/>
            </a:ln>
            <a:effectLst/>
          </c:spPr>
          <c:invertIfNegative val="0"/>
          <c:dLbls>
            <c:dLbl>
              <c:idx val="4"/>
              <c:delete val="1"/>
              <c:extLst>
                <c:ext xmlns:c15="http://schemas.microsoft.com/office/drawing/2012/chart" uri="{CE6537A1-D6FC-4f65-9D91-7224C49458BB}"/>
                <c:ext xmlns:c16="http://schemas.microsoft.com/office/drawing/2014/chart" uri="{C3380CC4-5D6E-409C-BE32-E72D297353CC}">
                  <c16:uniqueId val="{00000005-5924-4528-AE08-6AFA40DA4786}"/>
                </c:ext>
              </c:extLst>
            </c:dLbl>
            <c:dLbl>
              <c:idx val="5"/>
              <c:delete val="1"/>
              <c:extLst>
                <c:ext xmlns:c15="http://schemas.microsoft.com/office/drawing/2012/chart" uri="{CE6537A1-D6FC-4f65-9D91-7224C49458BB}"/>
                <c:ext xmlns:c16="http://schemas.microsoft.com/office/drawing/2014/chart" uri="{C3380CC4-5D6E-409C-BE32-E72D297353CC}">
                  <c16:uniqueId val="{00000004-5924-4528-AE08-6AFA40DA4786}"/>
                </c:ext>
              </c:extLst>
            </c:dLbl>
            <c:dLbl>
              <c:idx val="6"/>
              <c:delete val="1"/>
              <c:extLst>
                <c:ext xmlns:c15="http://schemas.microsoft.com/office/drawing/2012/chart" uri="{CE6537A1-D6FC-4f65-9D91-7224C49458BB}"/>
                <c:ext xmlns:c16="http://schemas.microsoft.com/office/drawing/2014/chart" uri="{C3380CC4-5D6E-409C-BE32-E72D297353CC}">
                  <c16:uniqueId val="{00000003-5924-4528-AE08-6AFA40DA4786}"/>
                </c:ext>
              </c:extLst>
            </c:dLbl>
            <c:dLbl>
              <c:idx val="7"/>
              <c:delete val="1"/>
              <c:extLst>
                <c:ext xmlns:c15="http://schemas.microsoft.com/office/drawing/2012/chart" uri="{CE6537A1-D6FC-4f65-9D91-7224C49458BB}"/>
                <c:ext xmlns:c16="http://schemas.microsoft.com/office/drawing/2014/chart" uri="{C3380CC4-5D6E-409C-BE32-E72D297353CC}">
                  <c16:uniqueId val="{00000006-5924-4528-AE08-6AFA40DA478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Respondents!$B$55:$B$63</c:f>
              <c:strCache>
                <c:ptCount val="9"/>
                <c:pt idx="0">
                  <c:v>the opportunity to spend more time with your family (in a narrow circle)</c:v>
                </c:pt>
                <c:pt idx="1">
                  <c:v>the opportunity to be more alone, analyze your past and present and think about the future</c:v>
                </c:pt>
                <c:pt idx="2">
                  <c:v>an opportunity to learn more about your city, region, and country</c:v>
                </c:pt>
                <c:pt idx="3">
                  <c:v>the ability to implement healthy habits into everyday life (sports, reading, walking, cleaning)</c:v>
                </c:pt>
                <c:pt idx="4">
                  <c:v>an opportunity to expand your circle of friends and acquaintances</c:v>
                </c:pt>
                <c:pt idx="5">
                  <c:v>change of place of residence (for better than it was before)</c:v>
                </c:pt>
                <c:pt idx="6">
                  <c:v>change the place of work (for better than it was before)</c:v>
                </c:pt>
                <c:pt idx="7">
                  <c:v>improving the balance in family relations, adding to the family</c:v>
                </c:pt>
                <c:pt idx="8">
                  <c:v>improvement of emotional and psychological state and physical health</c:v>
                </c:pt>
              </c:strCache>
            </c:strRef>
          </c:cat>
          <c:val>
            <c:numRef>
              <c:f>Respondents!$F$55:$F$63</c:f>
              <c:numCache>
                <c:formatCode>0.0%</c:formatCode>
                <c:ptCount val="9"/>
                <c:pt idx="0">
                  <c:v>0.46341463414634149</c:v>
                </c:pt>
                <c:pt idx="1">
                  <c:v>0.17073170731707318</c:v>
                </c:pt>
                <c:pt idx="2">
                  <c:v>0.14634146341463414</c:v>
                </c:pt>
                <c:pt idx="3">
                  <c:v>0.1951219512195122</c:v>
                </c:pt>
                <c:pt idx="4">
                  <c:v>0</c:v>
                </c:pt>
                <c:pt idx="5">
                  <c:v>0</c:v>
                </c:pt>
                <c:pt idx="6">
                  <c:v>0</c:v>
                </c:pt>
                <c:pt idx="7">
                  <c:v>0</c:v>
                </c:pt>
                <c:pt idx="8">
                  <c:v>2.4390243902439025E-2</c:v>
                </c:pt>
              </c:numCache>
            </c:numRef>
          </c:val>
          <c:extLst>
            <c:ext xmlns:c16="http://schemas.microsoft.com/office/drawing/2014/chart" uri="{C3380CC4-5D6E-409C-BE32-E72D297353CC}">
              <c16:uniqueId val="{00000001-5924-4528-AE08-6AFA40DA4786}"/>
            </c:ext>
          </c:extLst>
        </c:ser>
        <c:dLbls>
          <c:dLblPos val="inBase"/>
          <c:showLegendKey val="0"/>
          <c:showVal val="1"/>
          <c:showCatName val="0"/>
          <c:showSerName val="0"/>
          <c:showPercent val="0"/>
          <c:showBubbleSize val="0"/>
        </c:dLbls>
        <c:gapWidth val="150"/>
        <c:overlap val="100"/>
        <c:axId val="697761216"/>
        <c:axId val="697754328"/>
      </c:barChart>
      <c:catAx>
        <c:axId val="69776121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97754328"/>
        <c:crosses val="autoZero"/>
        <c:auto val="1"/>
        <c:lblAlgn val="ctr"/>
        <c:lblOffset val="100"/>
        <c:noMultiLvlLbl val="0"/>
      </c:catAx>
      <c:valAx>
        <c:axId val="69775432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977612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en-GB" sz="1100"/>
              <a:t>If you have been vaccinated, for what purpose or for what reason?</a:t>
            </a:r>
          </a:p>
        </c:rich>
      </c:tx>
      <c:layout>
        <c:manualLayout>
          <c:xMode val="edge"/>
          <c:yMode val="edge"/>
          <c:x val="0.16187069010214133"/>
          <c:y val="3.0487797559103715E-2"/>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Student</c:v>
          </c:tx>
          <c:spPr>
            <a:solidFill>
              <a:schemeClr val="accent1"/>
            </a:solidFill>
            <a:ln>
              <a:noFill/>
            </a:ln>
            <a:effectLst/>
          </c:spPr>
          <c:invertIfNegative val="0"/>
          <c:cat>
            <c:strRef>
              <c:extLst>
                <c:ext xmlns:c15="http://schemas.microsoft.com/office/drawing/2012/chart" uri="{02D57815-91ED-43cb-92C2-25804820EDAC}">
                  <c15:fullRef>
                    <c15:sqref>Respondents!$B$64:$B$71</c15:sqref>
                  </c15:fullRef>
                </c:ext>
              </c:extLst>
              <c:f>(Respondents!$B$64:$B$67,Respondents!$B$70:$B$71)</c:f>
              <c:strCache>
                <c:ptCount val="6"/>
                <c:pt idx="0">
                  <c:v>To purchase a gym or fitness club subscription</c:v>
                </c:pt>
                <c:pt idx="1">
                  <c:v>To visit cinemas, theatres, museums, concerts, exhibition centres, aquariums and dolphinariums;</c:v>
                </c:pt>
                <c:pt idx="2">
                  <c:v>For domestic travel tickets – for domestic air and rail flights;</c:v>
                </c:pt>
                <c:pt idx="3">
                  <c:v>For the purchase of books and other goods in the bookstore;</c:v>
                </c:pt>
                <c:pt idx="4">
                  <c:v>To support the army</c:v>
                </c:pt>
                <c:pt idx="5">
                  <c:v>Haven't used it yet;</c:v>
                </c:pt>
              </c:strCache>
            </c:strRef>
          </c:cat>
          <c:val>
            <c:numRef>
              <c:extLst>
                <c:ext xmlns:c15="http://schemas.microsoft.com/office/drawing/2012/chart" uri="{02D57815-91ED-43cb-92C2-25804820EDAC}">
                  <c15:fullRef>
                    <c15:sqref>Respondents!$D$64:$D$71</c15:sqref>
                  </c15:fullRef>
                </c:ext>
              </c:extLst>
              <c:f>(Respondents!$D$64:$D$67,Respondents!$D$70:$D$71)</c:f>
              <c:numCache>
                <c:formatCode>0.0%</c:formatCode>
                <c:ptCount val="6"/>
                <c:pt idx="0">
                  <c:v>0</c:v>
                </c:pt>
                <c:pt idx="1">
                  <c:v>0.23333333333333334</c:v>
                </c:pt>
                <c:pt idx="2">
                  <c:v>0.1</c:v>
                </c:pt>
                <c:pt idx="3">
                  <c:v>0.2</c:v>
                </c:pt>
                <c:pt idx="4">
                  <c:v>0.36666666666666664</c:v>
                </c:pt>
                <c:pt idx="5">
                  <c:v>0.1</c:v>
                </c:pt>
              </c:numCache>
            </c:numRef>
          </c:val>
          <c:extLst>
            <c:ext xmlns:c16="http://schemas.microsoft.com/office/drawing/2014/chart" uri="{C3380CC4-5D6E-409C-BE32-E72D297353CC}">
              <c16:uniqueId val="{00000000-D4FF-4894-B0B5-A3C533D5575A}"/>
            </c:ext>
          </c:extLst>
        </c:ser>
        <c:ser>
          <c:idx val="1"/>
          <c:order val="1"/>
          <c:tx>
            <c:v>Qualiefied employee</c:v>
          </c:tx>
          <c:spPr>
            <a:solidFill>
              <a:schemeClr val="accent2"/>
            </a:solidFill>
            <a:ln>
              <a:noFill/>
            </a:ln>
            <a:effectLst/>
          </c:spPr>
          <c:invertIfNegative val="0"/>
          <c:cat>
            <c:strRef>
              <c:extLst>
                <c:ext xmlns:c15="http://schemas.microsoft.com/office/drawing/2012/chart" uri="{02D57815-91ED-43cb-92C2-25804820EDAC}">
                  <c15:fullRef>
                    <c15:sqref>Respondents!$B$64:$B$71</c15:sqref>
                  </c15:fullRef>
                </c:ext>
              </c:extLst>
              <c:f>(Respondents!$B$64:$B$67,Respondents!$B$70:$B$71)</c:f>
              <c:strCache>
                <c:ptCount val="6"/>
                <c:pt idx="0">
                  <c:v>To purchase a gym or fitness club subscription</c:v>
                </c:pt>
                <c:pt idx="1">
                  <c:v>To visit cinemas, theatres, museums, concerts, exhibition centres, aquariums and dolphinariums;</c:v>
                </c:pt>
                <c:pt idx="2">
                  <c:v>For domestic travel tickets – for domestic air and rail flights;</c:v>
                </c:pt>
                <c:pt idx="3">
                  <c:v>For the purchase of books and other goods in the bookstore;</c:v>
                </c:pt>
                <c:pt idx="4">
                  <c:v>To support the army</c:v>
                </c:pt>
                <c:pt idx="5">
                  <c:v>Haven't used it yet;</c:v>
                </c:pt>
              </c:strCache>
            </c:strRef>
          </c:cat>
          <c:val>
            <c:numRef>
              <c:extLst>
                <c:ext xmlns:c15="http://schemas.microsoft.com/office/drawing/2012/chart" uri="{02D57815-91ED-43cb-92C2-25804820EDAC}">
                  <c15:fullRef>
                    <c15:sqref>Respondents!$F$64:$F$71</c15:sqref>
                  </c15:fullRef>
                </c:ext>
              </c:extLst>
              <c:f>(Respondents!$F$64:$F$67,Respondents!$F$70:$F$71)</c:f>
              <c:numCache>
                <c:formatCode>0.0%</c:formatCode>
                <c:ptCount val="6"/>
                <c:pt idx="0">
                  <c:v>9.0909090909090912E-2</c:v>
                </c:pt>
                <c:pt idx="1">
                  <c:v>0.22727272727272727</c:v>
                </c:pt>
                <c:pt idx="2">
                  <c:v>9.0909090909090912E-2</c:v>
                </c:pt>
                <c:pt idx="3">
                  <c:v>9.0909090909090912E-2</c:v>
                </c:pt>
                <c:pt idx="4">
                  <c:v>0.31818181818181818</c:v>
                </c:pt>
                <c:pt idx="5">
                  <c:v>0.18181818181818182</c:v>
                </c:pt>
              </c:numCache>
            </c:numRef>
          </c:val>
          <c:extLst>
            <c:ext xmlns:c16="http://schemas.microsoft.com/office/drawing/2014/chart" uri="{C3380CC4-5D6E-409C-BE32-E72D297353CC}">
              <c16:uniqueId val="{00000001-D4FF-4894-B0B5-A3C533D5575A}"/>
            </c:ext>
          </c:extLst>
        </c:ser>
        <c:dLbls>
          <c:showLegendKey val="0"/>
          <c:showVal val="0"/>
          <c:showCatName val="0"/>
          <c:showSerName val="0"/>
          <c:showPercent val="0"/>
          <c:showBubbleSize val="0"/>
        </c:dLbls>
        <c:gapWidth val="219"/>
        <c:overlap val="-27"/>
        <c:axId val="658394600"/>
        <c:axId val="658391648"/>
      </c:barChart>
      <c:catAx>
        <c:axId val="658394600"/>
        <c:scaling>
          <c:orientation val="minMax"/>
        </c:scaling>
        <c:delete val="1"/>
        <c:axPos val="b"/>
        <c:numFmt formatCode="General" sourceLinked="1"/>
        <c:majorTickMark val="none"/>
        <c:minorTickMark val="none"/>
        <c:tickLblPos val="nextTo"/>
        <c:crossAx val="658391648"/>
        <c:crosses val="autoZero"/>
        <c:auto val="1"/>
        <c:lblAlgn val="ctr"/>
        <c:lblOffset val="100"/>
        <c:noMultiLvlLbl val="0"/>
      </c:catAx>
      <c:valAx>
        <c:axId val="658391648"/>
        <c:scaling>
          <c:orientation val="minMax"/>
        </c:scaling>
        <c:delete val="1"/>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crossAx val="65839460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0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GB" sz="1200"/>
              <a:t> In what areas do you consider it effective to increase state support in the post-pandemic period?</a:t>
            </a:r>
          </a:p>
        </c:rich>
      </c:tx>
      <c:layout>
        <c:manualLayout>
          <c:xMode val="edge"/>
          <c:yMode val="edge"/>
          <c:x val="0.12628467799650372"/>
          <c:y val="3.6753454499150982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Respondents!$B$90</c:f>
              <c:strCache>
                <c:ptCount val="1"/>
                <c:pt idx="0">
                  <c:v>digitalization of the economy</c:v>
                </c:pt>
              </c:strCache>
            </c:strRef>
          </c:tx>
          <c:spPr>
            <a:solidFill>
              <a:schemeClr val="accent1"/>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
              <c:pt idx="0">
                <c:v>Student</c:v>
              </c:pt>
            </c:strLit>
          </c:cat>
          <c:val>
            <c:numRef>
              <c:f>(Respondents!$D$90,Respondents!$F$90)</c:f>
              <c:numCache>
                <c:formatCode>0.0%</c:formatCode>
                <c:ptCount val="2"/>
                <c:pt idx="0">
                  <c:v>0.25396825396825395</c:v>
                </c:pt>
                <c:pt idx="1">
                  <c:v>0.21428571428571427</c:v>
                </c:pt>
              </c:numCache>
            </c:numRef>
          </c:val>
          <c:extLst>
            <c:ext xmlns:c16="http://schemas.microsoft.com/office/drawing/2014/chart" uri="{C3380CC4-5D6E-409C-BE32-E72D297353CC}">
              <c16:uniqueId val="{00000000-365C-4F1F-910B-4D1F40A362CC}"/>
            </c:ext>
          </c:extLst>
        </c:ser>
        <c:ser>
          <c:idx val="1"/>
          <c:order val="1"/>
          <c:tx>
            <c:strRef>
              <c:f>Respondents!$B$91</c:f>
              <c:strCache>
                <c:ptCount val="1"/>
                <c:pt idx="0">
                  <c:v>science</c:v>
                </c:pt>
              </c:strCache>
            </c:strRef>
          </c:tx>
          <c:spPr>
            <a:solidFill>
              <a:schemeClr val="accent2"/>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
              <c:pt idx="0">
                <c:v>Student</c:v>
              </c:pt>
            </c:strLit>
          </c:cat>
          <c:val>
            <c:numRef>
              <c:f>(Respondents!$D$91,Respondents!$F$91)</c:f>
              <c:numCache>
                <c:formatCode>0.0%</c:formatCode>
                <c:ptCount val="2"/>
                <c:pt idx="0">
                  <c:v>0.14285714285714285</c:v>
                </c:pt>
                <c:pt idx="1">
                  <c:v>0.19642857142857142</c:v>
                </c:pt>
              </c:numCache>
            </c:numRef>
          </c:val>
          <c:extLst>
            <c:ext xmlns:c16="http://schemas.microsoft.com/office/drawing/2014/chart" uri="{C3380CC4-5D6E-409C-BE32-E72D297353CC}">
              <c16:uniqueId val="{00000001-365C-4F1F-910B-4D1F40A362CC}"/>
            </c:ext>
          </c:extLst>
        </c:ser>
        <c:ser>
          <c:idx val="2"/>
          <c:order val="2"/>
          <c:tx>
            <c:strRef>
              <c:f>Respondents!$B$92</c:f>
              <c:strCache>
                <c:ptCount val="1"/>
                <c:pt idx="0">
                  <c:v>culture</c:v>
                </c:pt>
              </c:strCache>
            </c:strRef>
          </c:tx>
          <c:spPr>
            <a:solidFill>
              <a:schemeClr val="accent3"/>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
              <c:pt idx="0">
                <c:v>Student</c:v>
              </c:pt>
            </c:strLit>
          </c:cat>
          <c:val>
            <c:numRef>
              <c:f>(Respondents!$D$92,Respondents!$F$92)</c:f>
              <c:numCache>
                <c:formatCode>0.0%</c:formatCode>
                <c:ptCount val="2"/>
                <c:pt idx="0">
                  <c:v>0.14285714285714285</c:v>
                </c:pt>
                <c:pt idx="1">
                  <c:v>8.9285714285714288E-2</c:v>
                </c:pt>
              </c:numCache>
            </c:numRef>
          </c:val>
          <c:extLst>
            <c:ext xmlns:c16="http://schemas.microsoft.com/office/drawing/2014/chart" uri="{C3380CC4-5D6E-409C-BE32-E72D297353CC}">
              <c16:uniqueId val="{00000002-365C-4F1F-910B-4D1F40A362CC}"/>
            </c:ext>
          </c:extLst>
        </c:ser>
        <c:ser>
          <c:idx val="3"/>
          <c:order val="3"/>
          <c:tx>
            <c:strRef>
              <c:f>Respondents!$B$93</c:f>
              <c:strCache>
                <c:ptCount val="1"/>
                <c:pt idx="0">
                  <c:v>education</c:v>
                </c:pt>
              </c:strCache>
            </c:strRef>
          </c:tx>
          <c:spPr>
            <a:solidFill>
              <a:schemeClr val="accent4"/>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
              <c:pt idx="0">
                <c:v>Student</c:v>
              </c:pt>
            </c:strLit>
          </c:cat>
          <c:val>
            <c:numRef>
              <c:f>(Respondents!$D$93,Respondents!$F$93)</c:f>
              <c:numCache>
                <c:formatCode>0.0%</c:formatCode>
                <c:ptCount val="2"/>
                <c:pt idx="0">
                  <c:v>0.19047619047619047</c:v>
                </c:pt>
                <c:pt idx="1">
                  <c:v>0.26785714285714285</c:v>
                </c:pt>
              </c:numCache>
            </c:numRef>
          </c:val>
          <c:extLst>
            <c:ext xmlns:c16="http://schemas.microsoft.com/office/drawing/2014/chart" uri="{C3380CC4-5D6E-409C-BE32-E72D297353CC}">
              <c16:uniqueId val="{00000003-365C-4F1F-910B-4D1F40A362CC}"/>
            </c:ext>
          </c:extLst>
        </c:ser>
        <c:ser>
          <c:idx val="4"/>
          <c:order val="4"/>
          <c:tx>
            <c:strRef>
              <c:f>Respondents!$B$94</c:f>
              <c:strCache>
                <c:ptCount val="1"/>
                <c:pt idx="0">
                  <c:v>healthcare</c:v>
                </c:pt>
              </c:strCache>
            </c:strRef>
          </c:tx>
          <c:spPr>
            <a:solidFill>
              <a:schemeClr val="accent5"/>
            </a:solidFill>
            <a:ln>
              <a:noFill/>
            </a:ln>
            <a:effectLst/>
            <a:sp3d/>
          </c:spPr>
          <c:invertIfNegative val="0"/>
          <c:dLbls>
            <c:dLbl>
              <c:idx val="1"/>
              <c:layout>
                <c:manualLayout>
                  <c:x val="3.611111111111110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65C-4F1F-910B-4D1F40A362C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
              <c:pt idx="0">
                <c:v>Student</c:v>
              </c:pt>
            </c:strLit>
          </c:cat>
          <c:val>
            <c:numRef>
              <c:f>(Respondents!$D$94,Respondents!$F$94)</c:f>
              <c:numCache>
                <c:formatCode>0.0%</c:formatCode>
                <c:ptCount val="2"/>
                <c:pt idx="0">
                  <c:v>0.26984126984126983</c:v>
                </c:pt>
                <c:pt idx="1">
                  <c:v>0.23214285714285715</c:v>
                </c:pt>
              </c:numCache>
            </c:numRef>
          </c:val>
          <c:extLst>
            <c:ext xmlns:c16="http://schemas.microsoft.com/office/drawing/2014/chart" uri="{C3380CC4-5D6E-409C-BE32-E72D297353CC}">
              <c16:uniqueId val="{00000004-365C-4F1F-910B-4D1F40A362CC}"/>
            </c:ext>
          </c:extLst>
        </c:ser>
        <c:dLbls>
          <c:showLegendKey val="0"/>
          <c:showVal val="1"/>
          <c:showCatName val="0"/>
          <c:showSerName val="0"/>
          <c:showPercent val="0"/>
          <c:showBubbleSize val="0"/>
        </c:dLbls>
        <c:gapWidth val="150"/>
        <c:shape val="box"/>
        <c:axId val="652099704"/>
        <c:axId val="652105608"/>
        <c:axId val="0"/>
      </c:bar3DChart>
      <c:catAx>
        <c:axId val="652099704"/>
        <c:scaling>
          <c:orientation val="minMax"/>
        </c:scaling>
        <c:delete val="1"/>
        <c:axPos val="b"/>
        <c:numFmt formatCode="General" sourceLinked="1"/>
        <c:majorTickMark val="none"/>
        <c:minorTickMark val="none"/>
        <c:tickLblPos val="nextTo"/>
        <c:crossAx val="652105608"/>
        <c:crosses val="autoZero"/>
        <c:auto val="1"/>
        <c:lblAlgn val="ctr"/>
        <c:lblOffset val="100"/>
        <c:noMultiLvlLbl val="0"/>
      </c:catAx>
      <c:valAx>
        <c:axId val="652105608"/>
        <c:scaling>
          <c:orientation val="minMax"/>
        </c:scaling>
        <c:delete val="1"/>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crossAx val="6520997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GB" sz="1200"/>
              <a:t>Have you been vaccinated against COVID-19?</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tx>
            <c:strRef>
              <c:f>Respondents!$B$72</c:f>
              <c:strCache>
                <c:ptCount val="1"/>
                <c:pt idx="0">
                  <c:v>yes, both doses</c:v>
                </c:pt>
              </c:strCache>
            </c:strRef>
          </c:tx>
          <c:spPr>
            <a:solidFill>
              <a:schemeClr val="accent1"/>
            </a:solidFill>
            <a:ln>
              <a:noFill/>
            </a:ln>
            <a:effectLst/>
            <a:sp3d/>
          </c:spPr>
          <c:invertIfNegative val="0"/>
          <c:val>
            <c:numRef>
              <c:f>(Respondents!$D$72,Respondents!$F$72)</c:f>
              <c:numCache>
                <c:formatCode>0.0%</c:formatCode>
                <c:ptCount val="2"/>
                <c:pt idx="0">
                  <c:v>0.78260869565217395</c:v>
                </c:pt>
                <c:pt idx="1">
                  <c:v>0.83333333333333337</c:v>
                </c:pt>
              </c:numCache>
            </c:numRef>
          </c:val>
          <c:extLst>
            <c:ext xmlns:c16="http://schemas.microsoft.com/office/drawing/2014/chart" uri="{C3380CC4-5D6E-409C-BE32-E72D297353CC}">
              <c16:uniqueId val="{00000000-E08A-4E85-9F1C-4CFB804B91BF}"/>
            </c:ext>
          </c:extLst>
        </c:ser>
        <c:ser>
          <c:idx val="1"/>
          <c:order val="1"/>
          <c:tx>
            <c:strRef>
              <c:f>Respondents!$B$73</c:f>
              <c:strCache>
                <c:ptCount val="1"/>
                <c:pt idx="0">
                  <c:v>yes, both doses + booster</c:v>
                </c:pt>
              </c:strCache>
            </c:strRef>
          </c:tx>
          <c:spPr>
            <a:solidFill>
              <a:schemeClr val="accent2"/>
            </a:solidFill>
            <a:ln>
              <a:noFill/>
            </a:ln>
            <a:effectLst/>
            <a:sp3d/>
          </c:spPr>
          <c:invertIfNegative val="0"/>
          <c:val>
            <c:numRef>
              <c:f>(Respondents!$D$73,Respondents!$F$73)</c:f>
              <c:numCache>
                <c:formatCode>0.0%</c:formatCode>
                <c:ptCount val="2"/>
                <c:pt idx="0">
                  <c:v>8.6956521739130432E-2</c:v>
                </c:pt>
                <c:pt idx="1">
                  <c:v>0</c:v>
                </c:pt>
              </c:numCache>
            </c:numRef>
          </c:val>
          <c:extLst>
            <c:ext xmlns:c16="http://schemas.microsoft.com/office/drawing/2014/chart" uri="{C3380CC4-5D6E-409C-BE32-E72D297353CC}">
              <c16:uniqueId val="{00000001-E08A-4E85-9F1C-4CFB804B91BF}"/>
            </c:ext>
          </c:extLst>
        </c:ser>
        <c:ser>
          <c:idx val="2"/>
          <c:order val="2"/>
          <c:tx>
            <c:strRef>
              <c:f>Respondents!$B$74</c:f>
              <c:strCache>
                <c:ptCount val="1"/>
                <c:pt idx="0">
                  <c:v>no</c:v>
                </c:pt>
              </c:strCache>
            </c:strRef>
          </c:tx>
          <c:spPr>
            <a:solidFill>
              <a:schemeClr val="accent3"/>
            </a:solidFill>
            <a:ln>
              <a:noFill/>
            </a:ln>
            <a:effectLst/>
            <a:sp3d/>
          </c:spPr>
          <c:invertIfNegative val="0"/>
          <c:val>
            <c:numRef>
              <c:f>(Respondents!$D$74,Respondents!$F$74)</c:f>
              <c:numCache>
                <c:formatCode>0.0%</c:formatCode>
                <c:ptCount val="2"/>
                <c:pt idx="0">
                  <c:v>0.13043478260869565</c:v>
                </c:pt>
                <c:pt idx="1">
                  <c:v>0.16666666666666666</c:v>
                </c:pt>
              </c:numCache>
            </c:numRef>
          </c:val>
          <c:extLst>
            <c:ext xmlns:c16="http://schemas.microsoft.com/office/drawing/2014/chart" uri="{C3380CC4-5D6E-409C-BE32-E72D297353CC}">
              <c16:uniqueId val="{00000002-E08A-4E85-9F1C-4CFB804B91BF}"/>
            </c:ext>
          </c:extLst>
        </c:ser>
        <c:dLbls>
          <c:showLegendKey val="0"/>
          <c:showVal val="0"/>
          <c:showCatName val="0"/>
          <c:showSerName val="0"/>
          <c:showPercent val="0"/>
          <c:showBubbleSize val="0"/>
        </c:dLbls>
        <c:gapWidth val="150"/>
        <c:shape val="box"/>
        <c:axId val="605499536"/>
        <c:axId val="605497568"/>
        <c:axId val="0"/>
      </c:bar3DChart>
      <c:catAx>
        <c:axId val="605499536"/>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497568"/>
        <c:crosses val="autoZero"/>
        <c:auto val="1"/>
        <c:lblAlgn val="ctr"/>
        <c:lblOffset val="100"/>
        <c:noMultiLvlLbl val="0"/>
      </c:catAx>
      <c:valAx>
        <c:axId val="60549756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4995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GB" sz="1200"/>
              <a:t>How has the COVID-19 pandemic affected your financial situation?</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Northern Ukraine</c:v>
          </c:tx>
          <c:spPr>
            <a:solidFill>
              <a:schemeClr val="accent1"/>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5-4326-4EFA-83D6-75F2837986DF}"/>
                </c:ext>
              </c:extLst>
            </c:dLbl>
            <c:dLbl>
              <c:idx val="1"/>
              <c:layout>
                <c:manualLayout>
                  <c:x val="5.5555555555555552E-2"/>
                  <c:y val="3.24074074074074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326-4EFA-83D6-75F2837986DF}"/>
                </c:ext>
              </c:extLst>
            </c:dLbl>
            <c:dLbl>
              <c:idx val="4"/>
              <c:delete val="1"/>
              <c:extLst>
                <c:ext xmlns:c15="http://schemas.microsoft.com/office/drawing/2012/chart" uri="{CE6537A1-D6FC-4f65-9D91-7224C49458BB}"/>
                <c:ext xmlns:c16="http://schemas.microsoft.com/office/drawing/2014/chart" uri="{C3380CC4-5D6E-409C-BE32-E72D297353CC}">
                  <c16:uniqueId val="{00000006-4326-4EFA-83D6-75F2837986D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Regions!$B$27:$B$31</c:f>
              <c:strCache>
                <c:ptCount val="5"/>
                <c:pt idx="0">
                  <c:v>Deteriorated significantly</c:v>
                </c:pt>
                <c:pt idx="1">
                  <c:v>Worsened</c:v>
                </c:pt>
                <c:pt idx="2">
                  <c:v>Remained at the level of pre-pandemic time</c:v>
                </c:pt>
                <c:pt idx="3">
                  <c:v>Improved</c:v>
                </c:pt>
                <c:pt idx="4">
                  <c:v>Has improved significantly</c:v>
                </c:pt>
              </c:strCache>
            </c:strRef>
          </c:cat>
          <c:val>
            <c:numRef>
              <c:f>Regions!$D$27:$D$31</c:f>
              <c:numCache>
                <c:formatCode>0.0%</c:formatCode>
                <c:ptCount val="5"/>
                <c:pt idx="0">
                  <c:v>0</c:v>
                </c:pt>
                <c:pt idx="1">
                  <c:v>0.1111111111111111</c:v>
                </c:pt>
                <c:pt idx="2">
                  <c:v>0.66666666666666663</c:v>
                </c:pt>
                <c:pt idx="3">
                  <c:v>0.22222222222222221</c:v>
                </c:pt>
                <c:pt idx="4">
                  <c:v>0</c:v>
                </c:pt>
              </c:numCache>
            </c:numRef>
          </c:val>
          <c:extLst>
            <c:ext xmlns:c16="http://schemas.microsoft.com/office/drawing/2014/chart" uri="{C3380CC4-5D6E-409C-BE32-E72D297353CC}">
              <c16:uniqueId val="{00000000-4326-4EFA-83D6-75F2837986DF}"/>
            </c:ext>
          </c:extLst>
        </c:ser>
        <c:dLbls>
          <c:showLegendKey val="0"/>
          <c:showVal val="1"/>
          <c:showCatName val="0"/>
          <c:showSerName val="0"/>
          <c:showPercent val="0"/>
          <c:showBubbleSize val="0"/>
        </c:dLbls>
        <c:gapWidth val="219"/>
        <c:overlap val="-27"/>
        <c:axId val="646935592"/>
        <c:axId val="646937560"/>
      </c:barChart>
      <c:lineChart>
        <c:grouping val="standard"/>
        <c:varyColors val="0"/>
        <c:ser>
          <c:idx val="1"/>
          <c:order val="1"/>
          <c:tx>
            <c:v>Western Ukraine</c:v>
          </c:tx>
          <c:spPr>
            <a:ln w="28575" cap="rnd">
              <a:solidFill>
                <a:schemeClr val="accent2"/>
              </a:solidFill>
              <a:round/>
            </a:ln>
            <a:effectLst/>
          </c:spPr>
          <c:marker>
            <c:symbol val="none"/>
          </c:marker>
          <c:dLbls>
            <c:dLbl>
              <c:idx val="0"/>
              <c:layout>
                <c:manualLayout>
                  <c:x val="-6.1111111111111137E-2"/>
                  <c:y val="-3.240740740740748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326-4EFA-83D6-75F2837986DF}"/>
                </c:ext>
              </c:extLst>
            </c:dLbl>
            <c:dLbl>
              <c:idx val="1"/>
              <c:layout>
                <c:manualLayout>
                  <c:x val="-8.8888888888888934E-2"/>
                  <c:y val="-6.48148148148148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326-4EFA-83D6-75F2837986DF}"/>
                </c:ext>
              </c:extLst>
            </c:dLbl>
            <c:dLbl>
              <c:idx val="2"/>
              <c:layout>
                <c:manualLayout>
                  <c:x val="1.666666666666666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326-4EFA-83D6-75F2837986DF}"/>
                </c:ext>
              </c:extLst>
            </c:dLbl>
            <c:dLbl>
              <c:idx val="3"/>
              <c:layout>
                <c:manualLayout>
                  <c:x val="2.2222222222222119E-2"/>
                  <c:y val="-8.4875562720133283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326-4EFA-83D6-75F2837986DF}"/>
                </c:ext>
              </c:extLst>
            </c:dLbl>
            <c:dLbl>
              <c:idx val="4"/>
              <c:layout>
                <c:manualLayout>
                  <c:x val="-5.5555555555555558E-3"/>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326-4EFA-83D6-75F2837986D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Regions!$B$27:$B$31</c:f>
              <c:strCache>
                <c:ptCount val="5"/>
                <c:pt idx="0">
                  <c:v>Deteriorated significantly</c:v>
                </c:pt>
                <c:pt idx="1">
                  <c:v>Worsened</c:v>
                </c:pt>
                <c:pt idx="2">
                  <c:v>Remained at the level of pre-pandemic time</c:v>
                </c:pt>
                <c:pt idx="3">
                  <c:v>Improved</c:v>
                </c:pt>
                <c:pt idx="4">
                  <c:v>Has improved significantly</c:v>
                </c:pt>
              </c:strCache>
            </c:strRef>
          </c:cat>
          <c:val>
            <c:numRef>
              <c:f>Regions!$F$27:$F$31</c:f>
              <c:numCache>
                <c:formatCode>0.0%</c:formatCode>
                <c:ptCount val="5"/>
                <c:pt idx="0">
                  <c:v>4.6153846153846156E-2</c:v>
                </c:pt>
                <c:pt idx="1">
                  <c:v>0.15384615384615385</c:v>
                </c:pt>
                <c:pt idx="2">
                  <c:v>0.58461538461538465</c:v>
                </c:pt>
                <c:pt idx="3">
                  <c:v>0.18461538461538463</c:v>
                </c:pt>
                <c:pt idx="4">
                  <c:v>3.0769230769230771E-2</c:v>
                </c:pt>
              </c:numCache>
            </c:numRef>
          </c:val>
          <c:smooth val="0"/>
          <c:extLst>
            <c:ext xmlns:c16="http://schemas.microsoft.com/office/drawing/2014/chart" uri="{C3380CC4-5D6E-409C-BE32-E72D297353CC}">
              <c16:uniqueId val="{00000001-4326-4EFA-83D6-75F2837986DF}"/>
            </c:ext>
          </c:extLst>
        </c:ser>
        <c:dLbls>
          <c:showLegendKey val="0"/>
          <c:showVal val="1"/>
          <c:showCatName val="0"/>
          <c:showSerName val="0"/>
          <c:showPercent val="0"/>
          <c:showBubbleSize val="0"/>
        </c:dLbls>
        <c:marker val="1"/>
        <c:smooth val="0"/>
        <c:axId val="646935592"/>
        <c:axId val="646937560"/>
      </c:lineChart>
      <c:catAx>
        <c:axId val="6469355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6937560"/>
        <c:crosses val="autoZero"/>
        <c:auto val="1"/>
        <c:lblAlgn val="ctr"/>
        <c:lblOffset val="100"/>
        <c:noMultiLvlLbl val="0"/>
      </c:catAx>
      <c:valAx>
        <c:axId val="6469375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69355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en-GB" sz="1100"/>
              <a:t> If your financial situation has remained at a pre-pandemic level or improved, what has helped you do this?</a:t>
            </a:r>
          </a:p>
        </c:rich>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46470844269466316"/>
          <c:y val="0.23083333333333333"/>
          <c:w val="0.47364566929133856"/>
          <c:h val="0.56975284339457566"/>
        </c:manualLayout>
      </c:layout>
      <c:bar3DChart>
        <c:barDir val="bar"/>
        <c:grouping val="clustered"/>
        <c:varyColors val="0"/>
        <c:ser>
          <c:idx val="0"/>
          <c:order val="0"/>
          <c:tx>
            <c:v>Northern Ukraine</c:v>
          </c:tx>
          <c:spPr>
            <a:solidFill>
              <a:schemeClr val="accent1"/>
            </a:solidFill>
            <a:ln>
              <a:noFill/>
            </a:ln>
            <a:effectLst/>
            <a:sp3d/>
          </c:spPr>
          <c:invertIfNegative val="0"/>
          <c:cat>
            <c:strRef>
              <c:f>Regions!$B$37:$B$41</c:f>
              <c:strCache>
                <c:ptCount val="5"/>
                <c:pt idx="0">
                  <c:v>passive income (real estate, investments, etc.)</c:v>
                </c:pt>
                <c:pt idx="1">
                  <c:v>financial airbag (own savings)</c:v>
                </c:pt>
                <c:pt idx="2">
                  <c:v>profit from your own business</c:v>
                </c:pt>
                <c:pt idx="3">
                  <c:v>the employer did not introduce staff cuts, did not reduce the salary level and ensured that wages were paid smoothly and in full</c:v>
                </c:pt>
                <c:pt idx="4">
                  <c:v>didn't feel any improvement.</c:v>
                </c:pt>
              </c:strCache>
            </c:strRef>
          </c:cat>
          <c:val>
            <c:numRef>
              <c:f>Regions!$D$37:$D$41</c:f>
              <c:numCache>
                <c:formatCode>0.0%</c:formatCode>
                <c:ptCount val="5"/>
                <c:pt idx="0">
                  <c:v>0</c:v>
                </c:pt>
                <c:pt idx="1">
                  <c:v>0.1</c:v>
                </c:pt>
                <c:pt idx="2">
                  <c:v>0.1</c:v>
                </c:pt>
                <c:pt idx="3">
                  <c:v>0.6</c:v>
                </c:pt>
                <c:pt idx="4">
                  <c:v>0.2</c:v>
                </c:pt>
              </c:numCache>
            </c:numRef>
          </c:val>
          <c:extLst>
            <c:ext xmlns:c16="http://schemas.microsoft.com/office/drawing/2014/chart" uri="{C3380CC4-5D6E-409C-BE32-E72D297353CC}">
              <c16:uniqueId val="{00000000-C37A-4535-B2D4-F798F608394C}"/>
            </c:ext>
          </c:extLst>
        </c:ser>
        <c:ser>
          <c:idx val="1"/>
          <c:order val="1"/>
          <c:tx>
            <c:v>Western Ukraine</c:v>
          </c:tx>
          <c:spPr>
            <a:solidFill>
              <a:schemeClr val="accent2"/>
            </a:solidFill>
            <a:ln>
              <a:noFill/>
            </a:ln>
            <a:effectLst/>
            <a:sp3d/>
          </c:spPr>
          <c:invertIfNegative val="0"/>
          <c:cat>
            <c:strRef>
              <c:f>Regions!$B$37:$B$41</c:f>
              <c:strCache>
                <c:ptCount val="5"/>
                <c:pt idx="0">
                  <c:v>passive income (real estate, investments, etc.)</c:v>
                </c:pt>
                <c:pt idx="1">
                  <c:v>financial airbag (own savings)</c:v>
                </c:pt>
                <c:pt idx="2">
                  <c:v>profit from your own business</c:v>
                </c:pt>
                <c:pt idx="3">
                  <c:v>the employer did not introduce staff cuts, did not reduce the salary level and ensured that wages were paid smoothly and in full</c:v>
                </c:pt>
                <c:pt idx="4">
                  <c:v>didn't feel any improvement.</c:v>
                </c:pt>
              </c:strCache>
            </c:strRef>
          </c:cat>
          <c:val>
            <c:numRef>
              <c:f>Regions!$F$37:$F$41</c:f>
              <c:numCache>
                <c:formatCode>0.0%</c:formatCode>
                <c:ptCount val="5"/>
                <c:pt idx="0">
                  <c:v>2.5974025974025976E-2</c:v>
                </c:pt>
                <c:pt idx="1">
                  <c:v>0.22077922077922077</c:v>
                </c:pt>
                <c:pt idx="2">
                  <c:v>7.792207792207792E-2</c:v>
                </c:pt>
                <c:pt idx="3">
                  <c:v>0.42857142857142855</c:v>
                </c:pt>
                <c:pt idx="4">
                  <c:v>0.24675324675324675</c:v>
                </c:pt>
              </c:numCache>
            </c:numRef>
          </c:val>
          <c:extLst>
            <c:ext xmlns:c16="http://schemas.microsoft.com/office/drawing/2014/chart" uri="{C3380CC4-5D6E-409C-BE32-E72D297353CC}">
              <c16:uniqueId val="{00000001-C37A-4535-B2D4-F798F608394C}"/>
            </c:ext>
          </c:extLst>
        </c:ser>
        <c:dLbls>
          <c:showLegendKey val="0"/>
          <c:showVal val="0"/>
          <c:showCatName val="0"/>
          <c:showSerName val="0"/>
          <c:showPercent val="0"/>
          <c:showBubbleSize val="0"/>
        </c:dLbls>
        <c:gapWidth val="150"/>
        <c:shape val="box"/>
        <c:axId val="658414608"/>
        <c:axId val="658413952"/>
        <c:axId val="0"/>
      </c:bar3DChart>
      <c:catAx>
        <c:axId val="658414608"/>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8413952"/>
        <c:crosses val="autoZero"/>
        <c:auto val="1"/>
        <c:lblAlgn val="ctr"/>
        <c:lblOffset val="100"/>
        <c:noMultiLvlLbl val="0"/>
      </c:catAx>
      <c:valAx>
        <c:axId val="658413952"/>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84146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GB" sz="1200"/>
              <a:t>Have you been vaccinated against COVID-19?</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Regions!$B$72</c:f>
              <c:strCache>
                <c:ptCount val="1"/>
                <c:pt idx="0">
                  <c:v>yes, both doses</c:v>
                </c:pt>
              </c:strCache>
            </c:strRef>
          </c:tx>
          <c:spPr>
            <a:solidFill>
              <a:schemeClr val="accent1"/>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(Regions!$D$72,Regions!$F$72)</c:f>
              <c:numCache>
                <c:formatCode>0.0%</c:formatCode>
                <c:ptCount val="2"/>
                <c:pt idx="0">
                  <c:v>0.55555555555555558</c:v>
                </c:pt>
                <c:pt idx="1">
                  <c:v>0.81538461538461537</c:v>
                </c:pt>
              </c:numCache>
            </c:numRef>
          </c:val>
          <c:extLst>
            <c:ext xmlns:c16="http://schemas.microsoft.com/office/drawing/2014/chart" uri="{C3380CC4-5D6E-409C-BE32-E72D297353CC}">
              <c16:uniqueId val="{00000000-1325-499B-A5B8-F8C1D1022A64}"/>
            </c:ext>
          </c:extLst>
        </c:ser>
        <c:ser>
          <c:idx val="1"/>
          <c:order val="1"/>
          <c:tx>
            <c:strRef>
              <c:f>Regions!$B$73</c:f>
              <c:strCache>
                <c:ptCount val="1"/>
                <c:pt idx="0">
                  <c:v>yes, both doses + booster</c:v>
                </c:pt>
              </c:strCache>
            </c:strRef>
          </c:tx>
          <c:spPr>
            <a:solidFill>
              <a:schemeClr val="accent2"/>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(Regions!$D$73,Regions!$F$73)</c:f>
              <c:numCache>
                <c:formatCode>0.0%</c:formatCode>
                <c:ptCount val="2"/>
                <c:pt idx="0">
                  <c:v>0.22222222222222221</c:v>
                </c:pt>
                <c:pt idx="1">
                  <c:v>4.6153846153846156E-2</c:v>
                </c:pt>
              </c:numCache>
            </c:numRef>
          </c:val>
          <c:extLst>
            <c:ext xmlns:c16="http://schemas.microsoft.com/office/drawing/2014/chart" uri="{C3380CC4-5D6E-409C-BE32-E72D297353CC}">
              <c16:uniqueId val="{00000001-1325-499B-A5B8-F8C1D1022A64}"/>
            </c:ext>
          </c:extLst>
        </c:ser>
        <c:ser>
          <c:idx val="2"/>
          <c:order val="2"/>
          <c:tx>
            <c:strRef>
              <c:f>Regions!$B$74</c:f>
              <c:strCache>
                <c:ptCount val="1"/>
                <c:pt idx="0">
                  <c:v>no</c:v>
                </c:pt>
              </c:strCache>
            </c:strRef>
          </c:tx>
          <c:spPr>
            <a:solidFill>
              <a:schemeClr val="accent3"/>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(Regions!$D$74,Regions!$F$74)</c:f>
              <c:numCache>
                <c:formatCode>0.0%</c:formatCode>
                <c:ptCount val="2"/>
                <c:pt idx="0">
                  <c:v>0.22222222222222221</c:v>
                </c:pt>
                <c:pt idx="1">
                  <c:v>0.13846153846153847</c:v>
                </c:pt>
              </c:numCache>
            </c:numRef>
          </c:val>
          <c:extLst>
            <c:ext xmlns:c16="http://schemas.microsoft.com/office/drawing/2014/chart" uri="{C3380CC4-5D6E-409C-BE32-E72D297353CC}">
              <c16:uniqueId val="{00000002-1325-499B-A5B8-F8C1D1022A64}"/>
            </c:ext>
          </c:extLst>
        </c:ser>
        <c:dLbls>
          <c:showLegendKey val="0"/>
          <c:showVal val="1"/>
          <c:showCatName val="0"/>
          <c:showSerName val="0"/>
          <c:showPercent val="0"/>
          <c:showBubbleSize val="0"/>
        </c:dLbls>
        <c:gapWidth val="150"/>
        <c:shape val="box"/>
        <c:axId val="658424120"/>
        <c:axId val="658426744"/>
        <c:axId val="0"/>
      </c:bar3DChart>
      <c:catAx>
        <c:axId val="65842412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8426744"/>
        <c:crosses val="autoZero"/>
        <c:auto val="1"/>
        <c:lblAlgn val="ctr"/>
        <c:lblOffset val="100"/>
        <c:noMultiLvlLbl val="0"/>
      </c:catAx>
      <c:valAx>
        <c:axId val="6584267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84241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en-GB" sz="1000"/>
              <a:t>If you have been vaccinated, for what purpose or for what reason?</a:t>
            </a:r>
          </a:p>
        </c:rich>
      </c:tx>
      <c:layout>
        <c:manualLayout>
          <c:xMode val="edge"/>
          <c:yMode val="edge"/>
          <c:x val="0.15435411198600174"/>
          <c:y val="4.6296296296296294E-2"/>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v>Western Ukraine</c:v>
          </c:tx>
          <c:spPr>
            <a:solidFill>
              <a:schemeClr val="accent1"/>
            </a:solid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5-9D7E-4D17-992D-B343DBCAA4B4}"/>
                </c:ext>
              </c:extLst>
            </c:dLbl>
            <c:dLbl>
              <c:idx val="3"/>
              <c:delete val="1"/>
              <c:extLst>
                <c:ext xmlns:c15="http://schemas.microsoft.com/office/drawing/2012/chart" uri="{CE6537A1-D6FC-4f65-9D91-7224C49458BB}"/>
                <c:ext xmlns:c16="http://schemas.microsoft.com/office/drawing/2014/chart" uri="{C3380CC4-5D6E-409C-BE32-E72D297353CC}">
                  <c16:uniqueId val="{00000004-9D7E-4D17-992D-B343DBCAA4B4}"/>
                </c:ext>
              </c:extLst>
            </c:dLbl>
            <c:dLbl>
              <c:idx val="5"/>
              <c:delete val="1"/>
              <c:extLst>
                <c:ext xmlns:c15="http://schemas.microsoft.com/office/drawing/2012/chart" uri="{CE6537A1-D6FC-4f65-9D91-7224C49458BB}"/>
                <c:ext xmlns:c16="http://schemas.microsoft.com/office/drawing/2014/chart" uri="{C3380CC4-5D6E-409C-BE32-E72D297353CC}">
                  <c16:uniqueId val="{00000003-9D7E-4D17-992D-B343DBCAA4B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Regions!$B$75:$B$80</c:f>
              <c:strCache>
                <c:ptCount val="6"/>
                <c:pt idx="0">
                  <c:v>to protect yourself from contracting a Coronavirus infection</c:v>
                </c:pt>
                <c:pt idx="1">
                  <c:v>to be able to travel freely</c:v>
                </c:pt>
                <c:pt idx="2">
                  <c:v>to be able to work freely without passing additional tests at the workplace</c:v>
                </c:pt>
                <c:pt idx="3">
                  <c:v>this has become mandatory to perform work duties or maintain an existing workplace</c:v>
                </c:pt>
                <c:pt idx="4">
                  <c:v>the decision to vaccinate was made under the influence or pressure of external factors (thoughts and actions of others, panic among people, etc.)</c:v>
                </c:pt>
                <c:pt idx="5">
                  <c:v>to get 1000 UAH</c:v>
                </c:pt>
              </c:strCache>
            </c:strRef>
          </c:cat>
          <c:val>
            <c:numRef>
              <c:f>Regions!$D$75:$D$80</c:f>
              <c:numCache>
                <c:formatCode>0.0%</c:formatCode>
                <c:ptCount val="6"/>
                <c:pt idx="0">
                  <c:v>0.5</c:v>
                </c:pt>
                <c:pt idx="1">
                  <c:v>0.4</c:v>
                </c:pt>
                <c:pt idx="2">
                  <c:v>0</c:v>
                </c:pt>
                <c:pt idx="3">
                  <c:v>0</c:v>
                </c:pt>
                <c:pt idx="4">
                  <c:v>0.1</c:v>
                </c:pt>
                <c:pt idx="5">
                  <c:v>0</c:v>
                </c:pt>
              </c:numCache>
            </c:numRef>
          </c:val>
          <c:extLst>
            <c:ext xmlns:c16="http://schemas.microsoft.com/office/drawing/2014/chart" uri="{C3380CC4-5D6E-409C-BE32-E72D297353CC}">
              <c16:uniqueId val="{00000000-9D7E-4D17-992D-B343DBCAA4B4}"/>
            </c:ext>
          </c:extLst>
        </c:ser>
        <c:ser>
          <c:idx val="1"/>
          <c:order val="1"/>
          <c:tx>
            <c:v>Northern Ukraine</c:v>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Regions!$B$75:$B$80</c:f>
              <c:strCache>
                <c:ptCount val="6"/>
                <c:pt idx="0">
                  <c:v>to protect yourself from contracting a Coronavirus infection</c:v>
                </c:pt>
                <c:pt idx="1">
                  <c:v>to be able to travel freely</c:v>
                </c:pt>
                <c:pt idx="2">
                  <c:v>to be able to work freely without passing additional tests at the workplace</c:v>
                </c:pt>
                <c:pt idx="3">
                  <c:v>this has become mandatory to perform work duties or maintain an existing workplace</c:v>
                </c:pt>
                <c:pt idx="4">
                  <c:v>the decision to vaccinate was made under the influence or pressure of external factors (thoughts and actions of others, panic among people, etc.)</c:v>
                </c:pt>
                <c:pt idx="5">
                  <c:v>to get 1000 UAH</c:v>
                </c:pt>
              </c:strCache>
            </c:strRef>
          </c:cat>
          <c:val>
            <c:numRef>
              <c:f>Regions!$F$75:$F$80</c:f>
              <c:numCache>
                <c:formatCode>0.0%</c:formatCode>
                <c:ptCount val="6"/>
                <c:pt idx="0">
                  <c:v>0.31481481481481483</c:v>
                </c:pt>
                <c:pt idx="1">
                  <c:v>0.37037037037037035</c:v>
                </c:pt>
                <c:pt idx="2">
                  <c:v>0.21296296296296297</c:v>
                </c:pt>
                <c:pt idx="3">
                  <c:v>7.407407407407407E-2</c:v>
                </c:pt>
                <c:pt idx="4">
                  <c:v>9.2592592592592587E-3</c:v>
                </c:pt>
                <c:pt idx="5">
                  <c:v>1.8518518518518517E-2</c:v>
                </c:pt>
              </c:numCache>
            </c:numRef>
          </c:val>
          <c:extLst>
            <c:ext xmlns:c16="http://schemas.microsoft.com/office/drawing/2014/chart" uri="{C3380CC4-5D6E-409C-BE32-E72D297353CC}">
              <c16:uniqueId val="{00000001-9D7E-4D17-992D-B343DBCAA4B4}"/>
            </c:ext>
          </c:extLst>
        </c:ser>
        <c:dLbls>
          <c:dLblPos val="outEnd"/>
          <c:showLegendKey val="0"/>
          <c:showVal val="1"/>
          <c:showCatName val="0"/>
          <c:showSerName val="0"/>
          <c:showPercent val="0"/>
          <c:showBubbleSize val="0"/>
        </c:dLbls>
        <c:gapWidth val="182"/>
        <c:axId val="652067560"/>
        <c:axId val="652071824"/>
      </c:barChart>
      <c:catAx>
        <c:axId val="65206756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2071824"/>
        <c:crosses val="autoZero"/>
        <c:auto val="1"/>
        <c:lblAlgn val="ctr"/>
        <c:lblOffset val="100"/>
        <c:noMultiLvlLbl val="0"/>
      </c:catAx>
      <c:valAx>
        <c:axId val="652071824"/>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20675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200"/>
              <a:t>How has the COVID-19 pandemic affected the quality of your social and cultural life?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3814027166406307"/>
          <c:y val="0.42685751309654357"/>
          <c:w val="0.61572153248105732"/>
          <c:h val="0.47090254891751721"/>
        </c:manualLayout>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6-21DF-41F4-9971-BF88B11460F8}"/>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5-21DF-41F4-9971-BF88B11460F8}"/>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4-21DF-41F4-9971-BF88B11460F8}"/>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3-21DF-41F4-9971-BF88B11460F8}"/>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2-21DF-41F4-9971-BF88B11460F8}"/>
              </c:ext>
            </c:extLst>
          </c:dPt>
          <c:dLbls>
            <c:dLbl>
              <c:idx val="0"/>
              <c:layout>
                <c:manualLayout>
                  <c:x val="0.17285238485361759"/>
                  <c:y val="4.6176041978748798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21DF-41F4-9971-BF88B11460F8}"/>
                </c:ext>
              </c:extLst>
            </c:dLbl>
            <c:dLbl>
              <c:idx val="1"/>
              <c:layout>
                <c:manualLayout>
                  <c:x val="1.393970845593691E-2"/>
                  <c:y val="9.235208395749768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21DF-41F4-9971-BF88B11460F8}"/>
                </c:ext>
              </c:extLst>
            </c:dLbl>
            <c:dLbl>
              <c:idx val="2"/>
              <c:layout>
                <c:manualLayout>
                  <c:x val="-0.10872972595630793"/>
                  <c:y val="-7.849927136387302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21DF-41F4-9971-BF88B11460F8}"/>
                </c:ext>
              </c:extLst>
            </c:dLbl>
            <c:dLbl>
              <c:idx val="3"/>
              <c:layout>
                <c:manualLayout>
                  <c:x val="-0.14497296794174389"/>
                  <c:y val="-3.2323229385124191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1DF-41F4-9971-BF88B11460F8}"/>
                </c:ext>
              </c:extLst>
            </c:dLbl>
            <c:dLbl>
              <c:idx val="4"/>
              <c:layout>
                <c:manualLayout>
                  <c:x val="0.15333679301530601"/>
                  <c:y val="-5.0793646176623734E-2"/>
                </c:manualLayout>
              </c:layout>
              <c:tx>
                <c:rich>
                  <a:bodyPr rot="0" spcFirstLastPara="1" vertOverflow="clip" horzOverflow="clip" vert="horz" wrap="square" lIns="38100" tIns="19050" rIns="38100" bIns="19050" anchor="ctr" anchorCtr="1">
                    <a:noAutofit/>
                  </a:bodyPr>
                  <a:lstStyle/>
                  <a:p>
                    <a:pPr>
                      <a:defRPr sz="900" b="0" i="0" u="none" strike="noStrike" kern="1200" baseline="0">
                        <a:solidFill>
                          <a:schemeClr val="dk1">
                            <a:lumMod val="65000"/>
                            <a:lumOff val="35000"/>
                          </a:schemeClr>
                        </a:solidFill>
                        <a:latin typeface="+mn-lt"/>
                        <a:ea typeface="+mn-ea"/>
                        <a:cs typeface="+mn-cs"/>
                      </a:defRPr>
                    </a:pPr>
                    <a:fld id="{B4CB904E-D62C-4CCD-B2EC-F0C434A2CA92}" type="CATEGORYNAME">
                      <a:rPr lang="en-US"/>
                      <a:pPr>
                        <a:defRPr/>
                      </a:pPr>
                      <a:t>[CATEGORY NAME]</a:t>
                    </a:fld>
                    <a:r>
                      <a:rPr lang="en-US" baseline="0"/>
                      <a:t> </a:t>
                    </a:r>
                    <a:fld id="{ADE5A3C1-FC3D-4489-B9B8-5CAF0ABCC432}" type="PERCENTAGE">
                      <a:rPr lang="en-US" baseline="0"/>
                      <a:pPr>
                        <a:defRPr/>
                      </a:pPr>
                      <a:t>[PERCENTAGE]</a:t>
                    </a:fld>
                    <a:endParaRPr lang="en-US" baseline="0"/>
                  </a:p>
                </c:rich>
              </c:tx>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noAutofit/>
                </a:bodyPr>
                <a:lstStyle/>
                <a:p>
                  <a:pPr>
                    <a:defRPr sz="900" b="0" i="0" u="none" strike="noStrike" kern="1200" baseline="0">
                      <a:solidFill>
                        <a:schemeClr val="dk1">
                          <a:lumMod val="65000"/>
                          <a:lumOff val="35000"/>
                        </a:schemeClr>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15:layout>
                    <c:manualLayout>
                      <c:w val="0.32341045614238434"/>
                      <c:h val="0.19116154197438576"/>
                    </c:manualLayout>
                  </c15:layout>
                  <c15:dlblFieldTable/>
                  <c15:showDataLabelsRange val="0"/>
                </c:ext>
                <c:ext xmlns:c16="http://schemas.microsoft.com/office/drawing/2014/chart" uri="{C3380CC4-5D6E-409C-BE32-E72D297353CC}">
                  <c16:uniqueId val="{00000002-21DF-41F4-9971-BF88B11460F8}"/>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Ukraine!$B$37:$B$41</c:f>
              <c:strCache>
                <c:ptCount val="5"/>
                <c:pt idx="0">
                  <c:v>1 - there was a significant deterioration</c:v>
                </c:pt>
                <c:pt idx="1">
                  <c:v>2 - worsened</c:v>
                </c:pt>
                <c:pt idx="2">
                  <c:v>3 - has not changed</c:v>
                </c:pt>
                <c:pt idx="3">
                  <c:v>4 - got better</c:v>
                </c:pt>
                <c:pt idx="4">
                  <c:v>5 - there has been a dramatic improvement</c:v>
                </c:pt>
              </c:strCache>
            </c:strRef>
          </c:cat>
          <c:val>
            <c:numRef>
              <c:f>Ukraine!$D$37:$D$41</c:f>
              <c:numCache>
                <c:formatCode>0.0%</c:formatCode>
                <c:ptCount val="5"/>
                <c:pt idx="0">
                  <c:v>9.7560975609756101E-2</c:v>
                </c:pt>
                <c:pt idx="1">
                  <c:v>0.31707317073170732</c:v>
                </c:pt>
                <c:pt idx="2">
                  <c:v>0.46341463414634149</c:v>
                </c:pt>
                <c:pt idx="3">
                  <c:v>8.5365853658536592E-2</c:v>
                </c:pt>
                <c:pt idx="4">
                  <c:v>3.6585365853658534E-2</c:v>
                </c:pt>
              </c:numCache>
            </c:numRef>
          </c:val>
          <c:extLst>
            <c:ext xmlns:c16="http://schemas.microsoft.com/office/drawing/2014/chart" uri="{C3380CC4-5D6E-409C-BE32-E72D297353CC}">
              <c16:uniqueId val="{00000000-21DF-41F4-9971-BF88B11460F8}"/>
            </c:ext>
          </c:extLst>
        </c:ser>
        <c:dLbls>
          <c:showLegendKey val="0"/>
          <c:showVal val="0"/>
          <c:showCatName val="0"/>
          <c:showSerName val="0"/>
          <c:showPercent val="0"/>
          <c:showBubbleSize val="0"/>
          <c:showLeaderLines val="0"/>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GB" sz="1200"/>
              <a:t>Did you feel a decline in the level of educational services provided during a lockdown?</a:t>
            </a:r>
          </a:p>
        </c:rich>
      </c:tx>
      <c:layout>
        <c:manualLayout>
          <c:xMode val="edge"/>
          <c:yMode val="edge"/>
          <c:x val="0.15045122484689413"/>
          <c:y val="2.7777777777777776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v>Western Ukraine</c:v>
          </c:tx>
          <c:spPr>
            <a:solidFill>
              <a:schemeClr val="accent1"/>
            </a:solidFill>
            <a:ln>
              <a:noFill/>
            </a:ln>
            <a:effectLst/>
            <a:sp3d/>
          </c:spPr>
          <c:invertIfNegative val="0"/>
          <c:dLbls>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cat>
            <c:strRef>
              <c:f>Regions!$B$87:$B$89</c:f>
              <c:strCache>
                <c:ptCount val="3"/>
                <c:pt idx="0">
                  <c:v>Yes </c:v>
                </c:pt>
                <c:pt idx="1">
                  <c:v>Yes, but it is now recovering to pre-pandemic levels</c:v>
                </c:pt>
                <c:pt idx="2">
                  <c:v>No, everything is as it was before the pandemic.</c:v>
                </c:pt>
              </c:strCache>
            </c:strRef>
          </c:cat>
          <c:val>
            <c:numRef>
              <c:f>Regions!$D$87:$D$89</c:f>
              <c:numCache>
                <c:formatCode>0.0%</c:formatCode>
                <c:ptCount val="3"/>
                <c:pt idx="0">
                  <c:v>0.5</c:v>
                </c:pt>
                <c:pt idx="1">
                  <c:v>0.33333333333333331</c:v>
                </c:pt>
                <c:pt idx="2">
                  <c:v>0.16666666666666666</c:v>
                </c:pt>
              </c:numCache>
            </c:numRef>
          </c:val>
          <c:extLst>
            <c:ext xmlns:c16="http://schemas.microsoft.com/office/drawing/2014/chart" uri="{C3380CC4-5D6E-409C-BE32-E72D297353CC}">
              <c16:uniqueId val="{00000000-85A8-4F32-9EAC-9C0371246929}"/>
            </c:ext>
          </c:extLst>
        </c:ser>
        <c:ser>
          <c:idx val="1"/>
          <c:order val="1"/>
          <c:tx>
            <c:v>Northern Ukraine</c:v>
          </c:tx>
          <c:spPr>
            <a:solidFill>
              <a:schemeClr val="accent2"/>
            </a:solidFill>
            <a:ln>
              <a:noFill/>
            </a:ln>
            <a:effectLst/>
            <a:sp3d/>
          </c:spPr>
          <c:invertIfNegative val="0"/>
          <c:dLbls>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cat>
            <c:strRef>
              <c:f>Regions!$B$87:$B$89</c:f>
              <c:strCache>
                <c:ptCount val="3"/>
                <c:pt idx="0">
                  <c:v>Yes </c:v>
                </c:pt>
                <c:pt idx="1">
                  <c:v>Yes, but it is now recovering to pre-pandemic levels</c:v>
                </c:pt>
                <c:pt idx="2">
                  <c:v>No, everything is as it was before the pandemic.</c:v>
                </c:pt>
              </c:strCache>
            </c:strRef>
          </c:cat>
          <c:val>
            <c:numRef>
              <c:f>Regions!$F$87:$F$89</c:f>
              <c:numCache>
                <c:formatCode>0.0%</c:formatCode>
                <c:ptCount val="3"/>
                <c:pt idx="0">
                  <c:v>0.33333333333333331</c:v>
                </c:pt>
                <c:pt idx="1">
                  <c:v>0.40740740740740738</c:v>
                </c:pt>
                <c:pt idx="2">
                  <c:v>0.25925925925925924</c:v>
                </c:pt>
              </c:numCache>
            </c:numRef>
          </c:val>
          <c:extLst>
            <c:ext xmlns:c16="http://schemas.microsoft.com/office/drawing/2014/chart" uri="{C3380CC4-5D6E-409C-BE32-E72D297353CC}">
              <c16:uniqueId val="{00000001-85A8-4F32-9EAC-9C0371246929}"/>
            </c:ext>
          </c:extLst>
        </c:ser>
        <c:dLbls>
          <c:showLegendKey val="0"/>
          <c:showVal val="0"/>
          <c:showCatName val="0"/>
          <c:showSerName val="0"/>
          <c:showPercent val="0"/>
          <c:showBubbleSize val="0"/>
        </c:dLbls>
        <c:gapWidth val="150"/>
        <c:shape val="box"/>
        <c:axId val="658331624"/>
        <c:axId val="658331952"/>
        <c:axId val="0"/>
      </c:bar3DChart>
      <c:catAx>
        <c:axId val="658331624"/>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8331952"/>
        <c:crosses val="autoZero"/>
        <c:auto val="1"/>
        <c:lblAlgn val="ctr"/>
        <c:lblOffset val="100"/>
        <c:noMultiLvlLbl val="0"/>
      </c:catAx>
      <c:valAx>
        <c:axId val="65833195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83316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en-GB" sz="1100"/>
              <a:t>Do you consider the period of the COVID-19 pandemic and its consequences to be a period of economic crisis in Ukraine?</a:t>
            </a:r>
          </a:p>
        </c:rich>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Western Ukraine</c:v>
          </c:tx>
          <c:spPr>
            <a:ln w="28575" cap="rnd">
              <a:solidFill>
                <a:schemeClr val="accent1"/>
              </a:solidFill>
              <a:round/>
            </a:ln>
            <a:effectLst/>
          </c:spPr>
          <c:marker>
            <c:symbol val="none"/>
          </c:marker>
          <c:cat>
            <c:strRef>
              <c:f>Regions!$B$101:$B$102</c:f>
              <c:strCache>
                <c:ptCount val="2"/>
                <c:pt idx="0">
                  <c:v>Yes</c:v>
                </c:pt>
                <c:pt idx="1">
                  <c:v>No</c:v>
                </c:pt>
              </c:strCache>
            </c:strRef>
          </c:cat>
          <c:val>
            <c:numRef>
              <c:f>Regions!$D$101:$D$102</c:f>
              <c:numCache>
                <c:formatCode>0.0%</c:formatCode>
                <c:ptCount val="2"/>
                <c:pt idx="0">
                  <c:v>0.44444444444444442</c:v>
                </c:pt>
                <c:pt idx="1">
                  <c:v>0.55555555555555558</c:v>
                </c:pt>
              </c:numCache>
            </c:numRef>
          </c:val>
          <c:smooth val="0"/>
          <c:extLst>
            <c:ext xmlns:c16="http://schemas.microsoft.com/office/drawing/2014/chart" uri="{C3380CC4-5D6E-409C-BE32-E72D297353CC}">
              <c16:uniqueId val="{00000000-D1AA-4BF5-99DD-437FD97F8FCD}"/>
            </c:ext>
          </c:extLst>
        </c:ser>
        <c:ser>
          <c:idx val="1"/>
          <c:order val="1"/>
          <c:tx>
            <c:v>Northern Ukraine</c:v>
          </c:tx>
          <c:spPr>
            <a:ln w="28575" cap="rnd">
              <a:solidFill>
                <a:schemeClr val="accent2"/>
              </a:solidFill>
              <a:round/>
            </a:ln>
            <a:effectLst/>
          </c:spPr>
          <c:marker>
            <c:symbol val="none"/>
          </c:marker>
          <c:cat>
            <c:strRef>
              <c:f>Regions!$B$101:$B$102</c:f>
              <c:strCache>
                <c:ptCount val="2"/>
                <c:pt idx="0">
                  <c:v>Yes</c:v>
                </c:pt>
                <c:pt idx="1">
                  <c:v>No</c:v>
                </c:pt>
              </c:strCache>
            </c:strRef>
          </c:cat>
          <c:val>
            <c:numRef>
              <c:f>Regions!$F$101:$F$102</c:f>
              <c:numCache>
                <c:formatCode>0.0%</c:formatCode>
                <c:ptCount val="2"/>
                <c:pt idx="0">
                  <c:v>0.4</c:v>
                </c:pt>
                <c:pt idx="1">
                  <c:v>0.6</c:v>
                </c:pt>
              </c:numCache>
            </c:numRef>
          </c:val>
          <c:smooth val="0"/>
          <c:extLst>
            <c:ext xmlns:c16="http://schemas.microsoft.com/office/drawing/2014/chart" uri="{C3380CC4-5D6E-409C-BE32-E72D297353CC}">
              <c16:uniqueId val="{00000001-D1AA-4BF5-99DD-437FD97F8FCD}"/>
            </c:ext>
          </c:extLst>
        </c:ser>
        <c:dLbls>
          <c:showLegendKey val="0"/>
          <c:showVal val="0"/>
          <c:showCatName val="0"/>
          <c:showSerName val="0"/>
          <c:showPercent val="0"/>
          <c:showBubbleSize val="0"/>
        </c:dLbls>
        <c:smooth val="0"/>
        <c:axId val="840583280"/>
        <c:axId val="840588856"/>
      </c:lineChart>
      <c:catAx>
        <c:axId val="840583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0588856"/>
        <c:crosses val="autoZero"/>
        <c:auto val="1"/>
        <c:lblAlgn val="ctr"/>
        <c:lblOffset val="100"/>
        <c:noMultiLvlLbl val="0"/>
      </c:catAx>
      <c:valAx>
        <c:axId val="8405888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05832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GB" sz="1200"/>
              <a:t>Western Ukraine:</a:t>
            </a:r>
            <a:r>
              <a:rPr lang="en-GB" sz="1200" baseline="0"/>
              <a:t> how would you assess the impact of the COVID-19 pandemic on the development of …?</a:t>
            </a:r>
            <a:endParaRPr lang="en-GB" sz="1200"/>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1"/>
          <c:order val="1"/>
          <c:tx>
            <c:v>socio-cultural sphere</c:v>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Regions!$J$114:$N$114</c15:sqref>
                  </c15:fullRef>
                </c:ext>
              </c:extLst>
              <c:f>Regions!$J$114:$L$114</c:f>
              <c:strCache>
                <c:ptCount val="3"/>
                <c:pt idx="0">
                  <c:v>There was a significant deterioration</c:v>
                </c:pt>
                <c:pt idx="1">
                  <c:v>There was a deterioration</c:v>
                </c:pt>
                <c:pt idx="2">
                  <c:v>Left at the pre-pandemic level</c:v>
                </c:pt>
              </c:strCache>
            </c:strRef>
          </c:cat>
          <c:val>
            <c:numRef>
              <c:extLst>
                <c:ext xmlns:c15="http://schemas.microsoft.com/office/drawing/2012/chart" uri="{02D57815-91ED-43cb-92C2-25804820EDAC}">
                  <c15:fullRef>
                    <c15:sqref>Regions!$J$117:$N$117</c15:sqref>
                  </c15:fullRef>
                </c:ext>
              </c:extLst>
              <c:f>Regions!$J$117:$L$117</c:f>
              <c:numCache>
                <c:formatCode>0%</c:formatCode>
                <c:ptCount val="3"/>
                <c:pt idx="0">
                  <c:v>0.1111111111111111</c:v>
                </c:pt>
                <c:pt idx="1">
                  <c:v>0.66666666666666663</c:v>
                </c:pt>
                <c:pt idx="2">
                  <c:v>0.22222222222222221</c:v>
                </c:pt>
              </c:numCache>
            </c:numRef>
          </c:val>
          <c:extLst>
            <c:ext xmlns:c16="http://schemas.microsoft.com/office/drawing/2014/chart" uri="{C3380CC4-5D6E-409C-BE32-E72D297353CC}">
              <c16:uniqueId val="{00000001-7095-45BF-B795-92B8786E9B53}"/>
            </c:ext>
          </c:extLst>
        </c:ser>
        <c:ser>
          <c:idx val="2"/>
          <c:order val="2"/>
          <c:tx>
            <c:v>economic sphere</c:v>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Regions!$J$114:$N$114</c15:sqref>
                  </c15:fullRef>
                </c:ext>
              </c:extLst>
              <c:f>Regions!$J$114:$L$114</c:f>
              <c:strCache>
                <c:ptCount val="3"/>
                <c:pt idx="0">
                  <c:v>There was a significant deterioration</c:v>
                </c:pt>
                <c:pt idx="1">
                  <c:v>There was a deterioration</c:v>
                </c:pt>
                <c:pt idx="2">
                  <c:v>Left at the pre-pandemic level</c:v>
                </c:pt>
              </c:strCache>
            </c:strRef>
          </c:cat>
          <c:val>
            <c:numRef>
              <c:extLst>
                <c:ext xmlns:c15="http://schemas.microsoft.com/office/drawing/2012/chart" uri="{02D57815-91ED-43cb-92C2-25804820EDAC}">
                  <c15:fullRef>
                    <c15:sqref>Regions!$J$119:$N$119</c15:sqref>
                  </c15:fullRef>
                </c:ext>
              </c:extLst>
              <c:f>Regions!$J$119:$L$119</c:f>
              <c:numCache>
                <c:formatCode>0%</c:formatCode>
                <c:ptCount val="3"/>
                <c:pt idx="0">
                  <c:v>0.1111111111111111</c:v>
                </c:pt>
                <c:pt idx="1">
                  <c:v>0.77777777777777779</c:v>
                </c:pt>
                <c:pt idx="2">
                  <c:v>0.1111111111111111</c:v>
                </c:pt>
              </c:numCache>
            </c:numRef>
          </c:val>
          <c:extLst>
            <c:ext xmlns:c16="http://schemas.microsoft.com/office/drawing/2014/chart" uri="{C3380CC4-5D6E-409C-BE32-E72D297353CC}">
              <c16:uniqueId val="{00000002-7095-45BF-B795-92B8786E9B53}"/>
            </c:ext>
          </c:extLst>
        </c:ser>
        <c:dLbls>
          <c:dLblPos val="outEnd"/>
          <c:showLegendKey val="0"/>
          <c:showVal val="1"/>
          <c:showCatName val="0"/>
          <c:showSerName val="0"/>
          <c:showPercent val="0"/>
          <c:showBubbleSize val="0"/>
        </c:dLbls>
        <c:gapWidth val="182"/>
        <c:axId val="658351304"/>
        <c:axId val="658357208"/>
        <c:extLst>
          <c:ext xmlns:c15="http://schemas.microsoft.com/office/drawing/2012/chart" uri="{02D57815-91ED-43cb-92C2-25804820EDAC}">
            <c15:filteredBarSeries>
              <c15: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ullRef>
                          <c15:sqref>Regions!$J$114:$N$114</c15:sqref>
                        </c15:fullRef>
                        <c15:formulaRef>
                          <c15:sqref>Regions!$J$114:$L$114</c15:sqref>
                        </c15:formulaRef>
                      </c:ext>
                    </c:extLst>
                    <c:strCache>
                      <c:ptCount val="3"/>
                      <c:pt idx="0">
                        <c:v>There was a significant deterioration</c:v>
                      </c:pt>
                      <c:pt idx="1">
                        <c:v>There was a deterioration</c:v>
                      </c:pt>
                      <c:pt idx="2">
                        <c:v>Left at the pre-pandemic level</c:v>
                      </c:pt>
                    </c:strCache>
                  </c:strRef>
                </c:cat>
                <c:val>
                  <c:numRef>
                    <c:extLst>
                      <c:ext uri="{02D57815-91ED-43cb-92C2-25804820EDAC}">
                        <c15:fullRef>
                          <c15:sqref>Regions!$J$115:$N$115</c15:sqref>
                        </c15:fullRef>
                        <c15:formulaRef>
                          <c15:sqref>Regions!$J$115:$L$115</c15:sqref>
                        </c15:formulaRef>
                      </c:ext>
                    </c:extLst>
                    <c:numCache>
                      <c:formatCode>General</c:formatCode>
                      <c:ptCount val="3"/>
                    </c:numCache>
                  </c:numRef>
                </c:val>
                <c:extLst>
                  <c:ext xmlns:c16="http://schemas.microsoft.com/office/drawing/2014/chart" uri="{C3380CC4-5D6E-409C-BE32-E72D297353CC}">
                    <c16:uniqueId val="{00000000-7095-45BF-B795-92B8786E9B53}"/>
                  </c:ext>
                </c:extLst>
              </c15:ser>
            </c15:filteredBarSeries>
          </c:ext>
        </c:extLst>
      </c:barChart>
      <c:catAx>
        <c:axId val="65835130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8357208"/>
        <c:crosses val="autoZero"/>
        <c:auto val="1"/>
        <c:lblAlgn val="ctr"/>
        <c:lblOffset val="100"/>
        <c:noMultiLvlLbl val="0"/>
      </c:catAx>
      <c:valAx>
        <c:axId val="6583572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83513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GB" sz="1200" b="0" i="0" baseline="0">
                <a:effectLst/>
              </a:rPr>
              <a:t>Northern Ukraine: how would you assess the impact of the COVID-19 pandemic on the development of …?</a:t>
            </a:r>
            <a:endParaRPr lang="en-GB" sz="1200">
              <a:effectLst/>
            </a:endParaRP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1"/>
          <c:order val="1"/>
          <c:tx>
            <c:v>socio-cultural sphere</c:v>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Regions!$J$130:$N$130</c:f>
              <c:strCache>
                <c:ptCount val="5"/>
                <c:pt idx="0">
                  <c:v>There was a significant deterioration</c:v>
                </c:pt>
                <c:pt idx="1">
                  <c:v>There was a deterioration</c:v>
                </c:pt>
                <c:pt idx="2">
                  <c:v>Left at the pre-pandemic level</c:v>
                </c:pt>
                <c:pt idx="3">
                  <c:v>There has been an improvement</c:v>
                </c:pt>
                <c:pt idx="4">
                  <c:v>There has been a significant improvement</c:v>
                </c:pt>
              </c:strCache>
            </c:strRef>
          </c:cat>
          <c:val>
            <c:numRef>
              <c:f>Regions!$J$133:$N$133</c:f>
              <c:numCache>
                <c:formatCode>0%</c:formatCode>
                <c:ptCount val="5"/>
                <c:pt idx="0">
                  <c:v>0.15384615384615385</c:v>
                </c:pt>
                <c:pt idx="1">
                  <c:v>0.46153846153846156</c:v>
                </c:pt>
                <c:pt idx="2">
                  <c:v>0.30769230769230771</c:v>
                </c:pt>
                <c:pt idx="3">
                  <c:v>6.1538461538461542E-2</c:v>
                </c:pt>
                <c:pt idx="4">
                  <c:v>1.5384615384615385E-2</c:v>
                </c:pt>
              </c:numCache>
            </c:numRef>
          </c:val>
          <c:extLst>
            <c:ext xmlns:c16="http://schemas.microsoft.com/office/drawing/2014/chart" uri="{C3380CC4-5D6E-409C-BE32-E72D297353CC}">
              <c16:uniqueId val="{00000001-175C-4DE2-ACB6-39162C534457}"/>
            </c:ext>
          </c:extLst>
        </c:ser>
        <c:ser>
          <c:idx val="2"/>
          <c:order val="2"/>
          <c:tx>
            <c:v>economic sphere</c:v>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Regions!$J$130:$N$130</c:f>
              <c:strCache>
                <c:ptCount val="5"/>
                <c:pt idx="0">
                  <c:v>There was a significant deterioration</c:v>
                </c:pt>
                <c:pt idx="1">
                  <c:v>There was a deterioration</c:v>
                </c:pt>
                <c:pt idx="2">
                  <c:v>Left at the pre-pandemic level</c:v>
                </c:pt>
                <c:pt idx="3">
                  <c:v>There has been an improvement</c:v>
                </c:pt>
                <c:pt idx="4">
                  <c:v>There has been a significant improvement</c:v>
                </c:pt>
              </c:strCache>
            </c:strRef>
          </c:cat>
          <c:val>
            <c:numRef>
              <c:f>Regions!$J$135:$N$135</c:f>
              <c:numCache>
                <c:formatCode>0%</c:formatCode>
                <c:ptCount val="5"/>
                <c:pt idx="0">
                  <c:v>0.13846153846153847</c:v>
                </c:pt>
                <c:pt idx="1">
                  <c:v>0.50769230769230766</c:v>
                </c:pt>
                <c:pt idx="2">
                  <c:v>0.27692307692307694</c:v>
                </c:pt>
                <c:pt idx="3">
                  <c:v>6.1538461538461542E-2</c:v>
                </c:pt>
                <c:pt idx="4">
                  <c:v>1.5384615384615385E-2</c:v>
                </c:pt>
              </c:numCache>
            </c:numRef>
          </c:val>
          <c:extLst>
            <c:ext xmlns:c16="http://schemas.microsoft.com/office/drawing/2014/chart" uri="{C3380CC4-5D6E-409C-BE32-E72D297353CC}">
              <c16:uniqueId val="{00000002-175C-4DE2-ACB6-39162C534457}"/>
            </c:ext>
          </c:extLst>
        </c:ser>
        <c:dLbls>
          <c:dLblPos val="outEnd"/>
          <c:showLegendKey val="0"/>
          <c:showVal val="1"/>
          <c:showCatName val="0"/>
          <c:showSerName val="0"/>
          <c:showPercent val="0"/>
          <c:showBubbleSize val="0"/>
        </c:dLbls>
        <c:gapWidth val="182"/>
        <c:axId val="840594432"/>
        <c:axId val="840599680"/>
        <c:extLst>
          <c:ext xmlns:c15="http://schemas.microsoft.com/office/drawing/2012/chart" uri="{02D57815-91ED-43cb-92C2-25804820EDAC}">
            <c15:filteredBarSeries>
              <c15: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Regions!$J$130:$N$130</c15:sqref>
                        </c15:formulaRef>
                      </c:ext>
                    </c:extLst>
                    <c:strCache>
                      <c:ptCount val="5"/>
                      <c:pt idx="0">
                        <c:v>There was a significant deterioration</c:v>
                      </c:pt>
                      <c:pt idx="1">
                        <c:v>There was a deterioration</c:v>
                      </c:pt>
                      <c:pt idx="2">
                        <c:v>Left at the pre-pandemic level</c:v>
                      </c:pt>
                      <c:pt idx="3">
                        <c:v>There has been an improvement</c:v>
                      </c:pt>
                      <c:pt idx="4">
                        <c:v>There has been a significant improvement</c:v>
                      </c:pt>
                    </c:strCache>
                  </c:strRef>
                </c:cat>
                <c:val>
                  <c:numRef>
                    <c:extLst>
                      <c:ext uri="{02D57815-91ED-43cb-92C2-25804820EDAC}">
                        <c15:formulaRef>
                          <c15:sqref>Regions!$J$131:$N$131</c15:sqref>
                        </c15:formulaRef>
                      </c:ext>
                    </c:extLst>
                    <c:numCache>
                      <c:formatCode>General</c:formatCode>
                      <c:ptCount val="5"/>
                    </c:numCache>
                  </c:numRef>
                </c:val>
                <c:extLst>
                  <c:ext xmlns:c16="http://schemas.microsoft.com/office/drawing/2014/chart" uri="{C3380CC4-5D6E-409C-BE32-E72D297353CC}">
                    <c16:uniqueId val="{00000000-175C-4DE2-ACB6-39162C534457}"/>
                  </c:ext>
                </c:extLst>
              </c15:ser>
            </c15:filteredBarSeries>
          </c:ext>
        </c:extLst>
      </c:barChart>
      <c:catAx>
        <c:axId val="84059443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0599680"/>
        <c:crosses val="autoZero"/>
        <c:auto val="1"/>
        <c:lblAlgn val="ctr"/>
        <c:lblOffset val="100"/>
        <c:noMultiLvlLbl val="0"/>
      </c:catAx>
      <c:valAx>
        <c:axId val="840599680"/>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05944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GB" sz="1200"/>
              <a:t>How would you assess the impact of the COVID-19 pandemic on the development?</a:t>
            </a:r>
          </a:p>
        </c:rich>
      </c:tx>
      <c:layout>
        <c:manualLayout>
          <c:xMode val="edge"/>
          <c:yMode val="edge"/>
          <c:x val="0.2067183801322672"/>
          <c:y val="4.5621974307871543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2618309837018877"/>
          <c:y val="0.17921691446195265"/>
          <c:w val="0.76899379194367168"/>
          <c:h val="0.46553838258938879"/>
        </c:manualLayout>
      </c:layout>
      <c:bar3DChart>
        <c:barDir val="col"/>
        <c:grouping val="clustered"/>
        <c:varyColors val="0"/>
        <c:ser>
          <c:idx val="0"/>
          <c:order val="0"/>
          <c:tx>
            <c:strRef>
              <c:f>Ukraine!$H$133</c:f>
              <c:strCache>
                <c:ptCount val="1"/>
                <c:pt idx="0">
                  <c:v>socio-cultural sphere of Ukraine</c:v>
                </c:pt>
              </c:strCache>
            </c:strRef>
          </c:tx>
          <c:spPr>
            <a:solidFill>
              <a:schemeClr val="accent1"/>
            </a:solidFill>
            <a:ln>
              <a:noFill/>
            </a:ln>
            <a:effectLst/>
            <a:sp3d/>
          </c:spPr>
          <c:invertIfNegative val="0"/>
          <c:cat>
            <c:strRef>
              <c:f>Ukraine!$I$131:$M$132</c:f>
              <c:strCache>
                <c:ptCount val="5"/>
                <c:pt idx="0">
                  <c:v>There was a significant deterioration</c:v>
                </c:pt>
                <c:pt idx="1">
                  <c:v>There was a deterioration</c:v>
                </c:pt>
                <c:pt idx="2">
                  <c:v>Left at the pre-pandemic level</c:v>
                </c:pt>
                <c:pt idx="3">
                  <c:v>There has been an improvement</c:v>
                </c:pt>
                <c:pt idx="4">
                  <c:v>There has been a significant improvement</c:v>
                </c:pt>
              </c:strCache>
            </c:strRef>
          </c:cat>
          <c:val>
            <c:numRef>
              <c:f>Ukraine!$I$133:$M$133</c:f>
              <c:numCache>
                <c:formatCode>0%</c:formatCode>
                <c:ptCount val="5"/>
                <c:pt idx="0">
                  <c:v>0.1951219512195122</c:v>
                </c:pt>
                <c:pt idx="1">
                  <c:v>0.47560975609756095</c:v>
                </c:pt>
                <c:pt idx="2">
                  <c:v>0.21951219512195122</c:v>
                </c:pt>
                <c:pt idx="3">
                  <c:v>8.5365853658536592E-2</c:v>
                </c:pt>
                <c:pt idx="4">
                  <c:v>2.4390243902439025E-2</c:v>
                </c:pt>
              </c:numCache>
            </c:numRef>
          </c:val>
          <c:extLst>
            <c:ext xmlns:c16="http://schemas.microsoft.com/office/drawing/2014/chart" uri="{C3380CC4-5D6E-409C-BE32-E72D297353CC}">
              <c16:uniqueId val="{00000000-2447-4868-9786-0199E7C362FA}"/>
            </c:ext>
          </c:extLst>
        </c:ser>
        <c:ser>
          <c:idx val="1"/>
          <c:order val="1"/>
          <c:tx>
            <c:strRef>
              <c:f>Ukraine!$H$135</c:f>
              <c:strCache>
                <c:ptCount val="1"/>
                <c:pt idx="0">
                  <c:v>economic sphere of Ukraine</c:v>
                </c:pt>
              </c:strCache>
            </c:strRef>
          </c:tx>
          <c:spPr>
            <a:solidFill>
              <a:schemeClr val="accent2"/>
            </a:solidFill>
            <a:ln>
              <a:noFill/>
            </a:ln>
            <a:effectLst/>
            <a:sp3d/>
          </c:spPr>
          <c:invertIfNegative val="0"/>
          <c:cat>
            <c:strRef>
              <c:f>Ukraine!$I$131:$M$132</c:f>
              <c:strCache>
                <c:ptCount val="5"/>
                <c:pt idx="0">
                  <c:v>There was a significant deterioration</c:v>
                </c:pt>
                <c:pt idx="1">
                  <c:v>There was a deterioration</c:v>
                </c:pt>
                <c:pt idx="2">
                  <c:v>Left at the pre-pandemic level</c:v>
                </c:pt>
                <c:pt idx="3">
                  <c:v>There has been an improvement</c:v>
                </c:pt>
                <c:pt idx="4">
                  <c:v>There has been a significant improvement</c:v>
                </c:pt>
              </c:strCache>
            </c:strRef>
          </c:cat>
          <c:val>
            <c:numRef>
              <c:f>Ukraine!$I$135:$M$135</c:f>
              <c:numCache>
                <c:formatCode>0%</c:formatCode>
                <c:ptCount val="5"/>
                <c:pt idx="0">
                  <c:v>0.14634146341463414</c:v>
                </c:pt>
                <c:pt idx="1">
                  <c:v>0.57317073170731703</c:v>
                </c:pt>
                <c:pt idx="2">
                  <c:v>0.1951219512195122</c:v>
                </c:pt>
                <c:pt idx="3">
                  <c:v>8.5365853658536592E-2</c:v>
                </c:pt>
                <c:pt idx="4">
                  <c:v>0</c:v>
                </c:pt>
              </c:numCache>
            </c:numRef>
          </c:val>
          <c:extLst>
            <c:ext xmlns:c16="http://schemas.microsoft.com/office/drawing/2014/chart" uri="{C3380CC4-5D6E-409C-BE32-E72D297353CC}">
              <c16:uniqueId val="{00000001-2447-4868-9786-0199E7C362FA}"/>
            </c:ext>
          </c:extLst>
        </c:ser>
        <c:dLbls>
          <c:showLegendKey val="0"/>
          <c:showVal val="0"/>
          <c:showCatName val="0"/>
          <c:showSerName val="0"/>
          <c:showPercent val="0"/>
          <c:showBubbleSize val="0"/>
        </c:dLbls>
        <c:gapWidth val="150"/>
        <c:shape val="box"/>
        <c:axId val="826308232"/>
        <c:axId val="826306920"/>
        <c:axId val="0"/>
      </c:bar3DChart>
      <c:catAx>
        <c:axId val="826308232"/>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26306920"/>
        <c:crosses val="autoZero"/>
        <c:auto val="1"/>
        <c:lblAlgn val="ctr"/>
        <c:lblOffset val="100"/>
        <c:noMultiLvlLbl val="0"/>
      </c:catAx>
      <c:valAx>
        <c:axId val="8263069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2630823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Have you been vaccinated against COVID-19?</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00FC-410A-8F04-C50099115BB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CA8B-4566-AF6C-8A8CCC3D681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3-CA8B-4566-AF6C-8A8CCC3D681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Ukraine!$B$87:$B$89</c:f>
              <c:strCache>
                <c:ptCount val="3"/>
                <c:pt idx="0">
                  <c:v>yes, both doses</c:v>
                </c:pt>
                <c:pt idx="1">
                  <c:v>yes, both doses + booster</c:v>
                </c:pt>
                <c:pt idx="2">
                  <c:v>no</c:v>
                </c:pt>
              </c:strCache>
            </c:strRef>
          </c:cat>
          <c:val>
            <c:numRef>
              <c:f>Ukraine!$D$87:$D$89</c:f>
              <c:numCache>
                <c:formatCode>0.0%</c:formatCode>
                <c:ptCount val="3"/>
                <c:pt idx="0">
                  <c:v>0.76829268292682928</c:v>
                </c:pt>
                <c:pt idx="1">
                  <c:v>6.097560975609756E-2</c:v>
                </c:pt>
                <c:pt idx="2">
                  <c:v>0.17073170731707318</c:v>
                </c:pt>
              </c:numCache>
            </c:numRef>
          </c:val>
          <c:extLst>
            <c:ext xmlns:c16="http://schemas.microsoft.com/office/drawing/2014/chart" uri="{C3380CC4-5D6E-409C-BE32-E72D297353CC}">
              <c16:uniqueId val="{00000000-CA8B-4566-AF6C-8A8CCC3D6813}"/>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en-GB" sz="1100"/>
              <a:t>How, in your opinion, will the coronavirus crisis change the nature of the future development of the Ukrainian economy?</a:t>
            </a:r>
          </a:p>
        </c:rich>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stacked"/>
        <c:varyColors val="0"/>
        <c:ser>
          <c:idx val="0"/>
          <c:order val="0"/>
          <c:spPr>
            <a:solidFill>
              <a:schemeClr val="accent1"/>
            </a:solidFill>
            <a:ln>
              <a:noFill/>
            </a:ln>
            <a:effectLst/>
            <a:sp3d/>
          </c:spPr>
          <c:invertIfNegative val="0"/>
          <c:dLbls>
            <c:dLbl>
              <c:idx val="0"/>
              <c:layout>
                <c:manualLayout>
                  <c:x val="0.2645994688478181"/>
                  <c:y val="-1.396683371879595E-2"/>
                </c:manualLayout>
              </c:layout>
              <c:spPr>
                <a:solidFill>
                  <a:sysClr val="window" lastClr="FFFFFF"/>
                </a:solidFill>
                <a:ln w="9525" cap="flat" cmpd="sng" algn="ctr">
                  <a:solidFill>
                    <a:sysClr val="windowText" lastClr="000000">
                      <a:lumMod val="25000"/>
                      <a:lumOff val="75000"/>
                    </a:sysClr>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gd name="adj1" fmla="val -19065"/>
                        <a:gd name="adj2" fmla="val 19923"/>
                      </a:avLst>
                    </a:prstGeom>
                    <a:noFill/>
                    <a:ln>
                      <a:noFill/>
                    </a:ln>
                  </c15:spPr>
                </c:ext>
                <c:ext xmlns:c16="http://schemas.microsoft.com/office/drawing/2014/chart" uri="{C3380CC4-5D6E-409C-BE32-E72D297353CC}">
                  <c16:uniqueId val="{00000007-2919-493B-AC2B-59BF20EAD30F}"/>
                </c:ext>
              </c:extLst>
            </c:dLbl>
            <c:dLbl>
              <c:idx val="1"/>
              <c:layout>
                <c:manualLayout>
                  <c:x val="0.25633073544632395"/>
                  <c:y val="-9.3112224791972991E-3"/>
                </c:manualLayout>
              </c:layout>
              <c:spPr>
                <a:solidFill>
                  <a:sysClr val="window" lastClr="FFFFFF"/>
                </a:solidFill>
                <a:ln w="9525" cap="flat" cmpd="sng" algn="ctr">
                  <a:solidFill>
                    <a:sysClr val="windowText" lastClr="000000">
                      <a:lumMod val="25000"/>
                      <a:lumOff val="75000"/>
                    </a:sysClr>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gd name="adj1" fmla="val -14205"/>
                        <a:gd name="adj2" fmla="val 30798"/>
                      </a:avLst>
                    </a:prstGeom>
                    <a:noFill/>
                    <a:ln>
                      <a:noFill/>
                    </a:ln>
                  </c15:spPr>
                </c:ext>
                <c:ext xmlns:c16="http://schemas.microsoft.com/office/drawing/2014/chart" uri="{C3380CC4-5D6E-409C-BE32-E72D297353CC}">
                  <c16:uniqueId val="{00000006-2919-493B-AC2B-59BF20EAD30F}"/>
                </c:ext>
              </c:extLst>
            </c:dLbl>
            <c:dLbl>
              <c:idx val="2"/>
              <c:layout>
                <c:manualLayout>
                  <c:x val="0.19844960163586353"/>
                  <c:y val="-1.396683371879595E-2"/>
                </c:manualLayout>
              </c:layout>
              <c:spPr>
                <a:solidFill>
                  <a:sysClr val="window" lastClr="FFFFFF"/>
                </a:solidFill>
                <a:ln w="9525" cap="flat" cmpd="sng" algn="ctr">
                  <a:solidFill>
                    <a:sysClr val="windowText" lastClr="000000">
                      <a:lumMod val="25000"/>
                      <a:lumOff val="75000"/>
                    </a:sysClr>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gd name="adj1" fmla="val 1745"/>
                        <a:gd name="adj2" fmla="val 8038"/>
                      </a:avLst>
                    </a:prstGeom>
                    <a:noFill/>
                    <a:ln>
                      <a:noFill/>
                    </a:ln>
                  </c15:spPr>
                </c:ext>
                <c:ext xmlns:c16="http://schemas.microsoft.com/office/drawing/2014/chart" uri="{C3380CC4-5D6E-409C-BE32-E72D297353CC}">
                  <c16:uniqueId val="{00000005-2919-493B-AC2B-59BF20EAD30F}"/>
                </c:ext>
              </c:extLst>
            </c:dLbl>
            <c:dLbl>
              <c:idx val="3"/>
              <c:layout>
                <c:manualLayout>
                  <c:x val="9.9224800817931821E-2"/>
                  <c:y val="-4.6556112395986496E-3"/>
                </c:manualLayout>
              </c:layout>
              <c:spPr>
                <a:solidFill>
                  <a:sysClr val="window" lastClr="FFFFFF"/>
                </a:solidFill>
                <a:ln w="9525" cap="flat" cmpd="sng" algn="ctr">
                  <a:solidFill>
                    <a:sysClr val="windowText" lastClr="000000">
                      <a:lumMod val="25000"/>
                      <a:lumOff val="75000"/>
                    </a:sysClr>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gd name="adj1" fmla="val -13954"/>
                        <a:gd name="adj2" fmla="val 44960"/>
                      </a:avLst>
                    </a:prstGeom>
                    <a:noFill/>
                    <a:ln>
                      <a:noFill/>
                    </a:ln>
                  </c15:spPr>
                </c:ext>
                <c:ext xmlns:c16="http://schemas.microsoft.com/office/drawing/2014/chart" uri="{C3380CC4-5D6E-409C-BE32-E72D297353CC}">
                  <c16:uniqueId val="{00000004-2919-493B-AC2B-59BF20EAD30F}"/>
                </c:ext>
              </c:extLst>
            </c:dLbl>
            <c:dLbl>
              <c:idx val="4"/>
              <c:layout>
                <c:manualLayout>
                  <c:x val="6.6666666666666666E-2"/>
                  <c:y val="-4.6296296296297144E-3"/>
                </c:manualLayout>
              </c:layout>
              <c:spPr>
                <a:solidFill>
                  <a:sysClr val="window" lastClr="FFFFFF"/>
                </a:solidFill>
                <a:ln w="9525" cap="flat" cmpd="sng" algn="ctr">
                  <a:solidFill>
                    <a:sysClr val="windowText" lastClr="000000">
                      <a:lumMod val="25000"/>
                      <a:lumOff val="75000"/>
                    </a:sysClr>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gd name="adj1" fmla="val -37410"/>
                        <a:gd name="adj2" fmla="val -18183"/>
                      </a:avLst>
                    </a:prstGeom>
                    <a:noFill/>
                    <a:ln>
                      <a:noFill/>
                    </a:ln>
                  </c15:spPr>
                </c:ext>
                <c:ext xmlns:c16="http://schemas.microsoft.com/office/drawing/2014/chart" uri="{C3380CC4-5D6E-409C-BE32-E72D297353CC}">
                  <c16:uniqueId val="{00000003-2919-493B-AC2B-59BF20EAD30F}"/>
                </c:ext>
              </c:extLst>
            </c:dLbl>
            <c:dLbl>
              <c:idx val="5"/>
              <c:layout>
                <c:manualLayout>
                  <c:x val="0.14175278483779058"/>
                  <c:y val="2.6027432914248988E-5"/>
                </c:manualLayout>
              </c:layout>
              <c:spPr>
                <a:solidFill>
                  <a:sysClr val="window" lastClr="FFFFFF"/>
                </a:solidFill>
                <a:ln w="9525" cap="flat" cmpd="sng" algn="ctr">
                  <a:solidFill>
                    <a:sysClr val="windowText" lastClr="000000">
                      <a:lumMod val="25000"/>
                      <a:lumOff val="75000"/>
                    </a:sysClr>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gd name="adj1" fmla="val -27043"/>
                        <a:gd name="adj2" fmla="val 28482"/>
                      </a:avLst>
                    </a:prstGeom>
                    <a:noFill/>
                    <a:ln>
                      <a:noFill/>
                    </a:ln>
                  </c15:spPr>
                </c:ext>
                <c:ext xmlns:c16="http://schemas.microsoft.com/office/drawing/2014/chart" uri="{C3380CC4-5D6E-409C-BE32-E72D297353CC}">
                  <c16:uniqueId val="{00000002-2919-493B-AC2B-59BF20EAD30F}"/>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cat>
            <c:strRef>
              <c:f>Ukraine!$B$110:$B$115</c:f>
              <c:strCache>
                <c:ptCount val="6"/>
                <c:pt idx="0">
                  <c:v>The pace of digitalization of the economy as a whole will increase</c:v>
                </c:pt>
                <c:pt idx="1">
                  <c:v>The ICT sector will develop more actively</c:v>
                </c:pt>
                <c:pt idx="2">
                  <c:v>The healthcare sector will be significantly modernized</c:v>
                </c:pt>
                <c:pt idx="3">
                  <c:v>Closed cycles of domestic production of goods, pharmaceuticals, equipment, etc. will be created</c:v>
                </c:pt>
                <c:pt idx="4">
                  <c:v>Space exploration and development of space technologies will be intensified</c:v>
                </c:pt>
                <c:pt idx="5">
                  <c:v>The number of scientific breakthroughs in healthcare, bioengineering, robotics, and nanotechnology will grow</c:v>
                </c:pt>
              </c:strCache>
            </c:strRef>
          </c:cat>
          <c:val>
            <c:numRef>
              <c:f>Ukraine!$D$110:$D$115</c:f>
              <c:numCache>
                <c:formatCode>0.0%</c:formatCode>
                <c:ptCount val="6"/>
                <c:pt idx="0">
                  <c:v>0.32222222222222224</c:v>
                </c:pt>
                <c:pt idx="1">
                  <c:v>0.28888888888888886</c:v>
                </c:pt>
                <c:pt idx="2">
                  <c:v>0.22222222222222221</c:v>
                </c:pt>
                <c:pt idx="3">
                  <c:v>5.5555555555555552E-2</c:v>
                </c:pt>
                <c:pt idx="4">
                  <c:v>5.5555555555555558E-3</c:v>
                </c:pt>
                <c:pt idx="5">
                  <c:v>0.10555555555555556</c:v>
                </c:pt>
              </c:numCache>
            </c:numRef>
          </c:val>
          <c:extLst>
            <c:ext xmlns:c16="http://schemas.microsoft.com/office/drawing/2014/chart" uri="{C3380CC4-5D6E-409C-BE32-E72D297353CC}">
              <c16:uniqueId val="{00000000-2919-493B-AC2B-59BF20EAD30F}"/>
            </c:ext>
          </c:extLst>
        </c:ser>
        <c:dLbls>
          <c:showLegendKey val="0"/>
          <c:showVal val="0"/>
          <c:showCatName val="0"/>
          <c:showSerName val="0"/>
          <c:showPercent val="0"/>
          <c:showBubbleSize val="0"/>
        </c:dLbls>
        <c:gapWidth val="150"/>
        <c:shape val="box"/>
        <c:axId val="649559696"/>
        <c:axId val="649560024"/>
        <c:axId val="0"/>
      </c:bar3DChart>
      <c:catAx>
        <c:axId val="649559696"/>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9560024"/>
        <c:crosses val="autoZero"/>
        <c:auto val="1"/>
        <c:lblAlgn val="ctr"/>
        <c:lblOffset val="100"/>
        <c:noMultiLvlLbl val="0"/>
      </c:catAx>
      <c:valAx>
        <c:axId val="649560024"/>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955969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en-GB" sz="1100"/>
              <a:t>Do you consider the period of the COVID-19 pandemic and its consequences to be a period of economic crisis in Ukraine?</a:t>
            </a:r>
          </a:p>
        </c:rich>
      </c:tx>
      <c:layout>
        <c:manualLayout>
          <c:xMode val="edge"/>
          <c:yMode val="edge"/>
          <c:x val="0.10945822397200351"/>
          <c:y val="4.1666666666666664E-2"/>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Ukraine!$B$116</c:f>
              <c:strCache>
                <c:ptCount val="1"/>
                <c:pt idx="0">
                  <c:v>Yes</c:v>
                </c:pt>
              </c:strCache>
            </c:strRef>
          </c:tx>
          <c:spPr>
            <a:solidFill>
              <a:schemeClr val="accent1"/>
            </a:solidFill>
            <a:ln>
              <a:noFill/>
            </a:ln>
            <a:effectLst/>
            <a:sp3d/>
          </c:spPr>
          <c:invertIfNegative val="0"/>
          <c:dLbls>
            <c:dLbl>
              <c:idx val="0"/>
              <c:layout>
                <c:manualLayout>
                  <c:x val="5.5555555555555504E-2"/>
                  <c:y val="-6.4814814814814811E-2"/>
                </c:manualLayout>
              </c:layout>
              <c:spPr>
                <a:solidFill>
                  <a:sysClr val="window" lastClr="FFFFFF"/>
                </a:solidFill>
                <a:ln w="9525" cap="flat" cmpd="sng" algn="ctr">
                  <a:solidFill>
                    <a:sysClr val="windowText" lastClr="000000">
                      <a:lumMod val="25000"/>
                      <a:lumOff val="75000"/>
                    </a:sysClr>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gd name="adj1" fmla="val 2908"/>
                        <a:gd name="adj2" fmla="val -4999"/>
                      </a:avLst>
                    </a:prstGeom>
                    <a:noFill/>
                    <a:ln>
                      <a:noFill/>
                    </a:ln>
                  </c15:spPr>
                </c:ext>
                <c:ext xmlns:c16="http://schemas.microsoft.com/office/drawing/2014/chart" uri="{C3380CC4-5D6E-409C-BE32-E72D297353CC}">
                  <c16:uniqueId val="{00000003-EBE7-4FD3-B746-E6F7AB5A41C0}"/>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val>
            <c:numRef>
              <c:f>Ukraine!$D$116</c:f>
              <c:numCache>
                <c:formatCode>0.0%</c:formatCode>
                <c:ptCount val="1"/>
                <c:pt idx="0">
                  <c:v>0.58536585365853655</c:v>
                </c:pt>
              </c:numCache>
            </c:numRef>
          </c:val>
          <c:extLst>
            <c:ext xmlns:c16="http://schemas.microsoft.com/office/drawing/2014/chart" uri="{C3380CC4-5D6E-409C-BE32-E72D297353CC}">
              <c16:uniqueId val="{00000000-EBE7-4FD3-B746-E6F7AB5A41C0}"/>
            </c:ext>
          </c:extLst>
        </c:ser>
        <c:ser>
          <c:idx val="1"/>
          <c:order val="1"/>
          <c:tx>
            <c:strRef>
              <c:f>Ukraine!$B$117</c:f>
              <c:strCache>
                <c:ptCount val="1"/>
                <c:pt idx="0">
                  <c:v>No</c:v>
                </c:pt>
              </c:strCache>
            </c:strRef>
          </c:tx>
          <c:spPr>
            <a:solidFill>
              <a:schemeClr val="accent2"/>
            </a:solidFill>
            <a:ln>
              <a:noFill/>
            </a:ln>
            <a:effectLst/>
            <a:sp3d/>
          </c:spPr>
          <c:invertIfNegative val="0"/>
          <c:dLbls>
            <c:dLbl>
              <c:idx val="0"/>
              <c:layout>
                <c:manualLayout>
                  <c:x val="6.1111111111111109E-2"/>
                  <c:y val="-0.10185185185185185"/>
                </c:manualLayout>
              </c:layout>
              <c:spPr>
                <a:solidFill>
                  <a:sysClr val="window" lastClr="FFFFFF"/>
                </a:solidFill>
                <a:ln w="9525" cap="flat" cmpd="sng" algn="ctr">
                  <a:solidFill>
                    <a:sysClr val="windowText" lastClr="000000">
                      <a:lumMod val="25000"/>
                      <a:lumOff val="75000"/>
                    </a:sysClr>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gd name="adj1" fmla="val 14538"/>
                        <a:gd name="adj2" fmla="val -3818"/>
                      </a:avLst>
                    </a:prstGeom>
                    <a:noFill/>
                    <a:ln>
                      <a:noFill/>
                    </a:ln>
                  </c15:spPr>
                </c:ext>
                <c:ext xmlns:c16="http://schemas.microsoft.com/office/drawing/2014/chart" uri="{C3380CC4-5D6E-409C-BE32-E72D297353CC}">
                  <c16:uniqueId val="{00000004-EBE7-4FD3-B746-E6F7AB5A41C0}"/>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val>
            <c:numRef>
              <c:f>Ukraine!$D$117</c:f>
              <c:numCache>
                <c:formatCode>0.0%</c:formatCode>
                <c:ptCount val="1"/>
                <c:pt idx="0">
                  <c:v>0.41463414634146339</c:v>
                </c:pt>
              </c:numCache>
            </c:numRef>
          </c:val>
          <c:extLst>
            <c:ext xmlns:c16="http://schemas.microsoft.com/office/drawing/2014/chart" uri="{C3380CC4-5D6E-409C-BE32-E72D297353CC}">
              <c16:uniqueId val="{00000001-EBE7-4FD3-B746-E6F7AB5A41C0}"/>
            </c:ext>
          </c:extLst>
        </c:ser>
        <c:dLbls>
          <c:showLegendKey val="0"/>
          <c:showVal val="0"/>
          <c:showCatName val="0"/>
          <c:showSerName val="0"/>
          <c:showPercent val="0"/>
          <c:showBubbleSize val="0"/>
        </c:dLbls>
        <c:gapWidth val="150"/>
        <c:shape val="box"/>
        <c:axId val="655241344"/>
        <c:axId val="655239048"/>
        <c:axId val="0"/>
      </c:bar3DChart>
      <c:catAx>
        <c:axId val="655241344"/>
        <c:scaling>
          <c:orientation val="minMax"/>
        </c:scaling>
        <c:delete val="1"/>
        <c:axPos val="b"/>
        <c:numFmt formatCode="General" sourceLinked="1"/>
        <c:majorTickMark val="none"/>
        <c:minorTickMark val="none"/>
        <c:tickLblPos val="nextTo"/>
        <c:crossAx val="655239048"/>
        <c:crosses val="autoZero"/>
        <c:auto val="1"/>
        <c:lblAlgn val="ctr"/>
        <c:lblOffset val="100"/>
        <c:noMultiLvlLbl val="0"/>
      </c:catAx>
      <c:valAx>
        <c:axId val="65523904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52413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GB" sz="1200"/>
              <a:t>If your</a:t>
            </a:r>
            <a:r>
              <a:rPr lang="en-GB" sz="1200" baseline="0"/>
              <a:t> financial sitution </a:t>
            </a:r>
            <a:r>
              <a:rPr lang="en-GB" sz="1200"/>
              <a:t>got worse, how did you get out of the crisis?</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531255468066492E-2"/>
          <c:y val="0.20453703703703704"/>
          <c:w val="0.89693044619422568"/>
          <c:h val="0.15391513560804901"/>
        </c:manualLayout>
      </c:layout>
      <c:barChart>
        <c:barDir val="bar"/>
        <c:grouping val="clustered"/>
        <c:varyColors val="0"/>
        <c:ser>
          <c:idx val="0"/>
          <c:order val="0"/>
          <c:tx>
            <c:strRef>
              <c:f>Ukraine!$B$47</c:f>
              <c:strCache>
                <c:ptCount val="1"/>
                <c:pt idx="0">
                  <c:v>Borrowed money from friends, relatives, etc.</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Ukraine!$D$47</c:f>
              <c:numCache>
                <c:formatCode>0.0%</c:formatCode>
                <c:ptCount val="1"/>
                <c:pt idx="0">
                  <c:v>2.2988505747126436E-2</c:v>
                </c:pt>
              </c:numCache>
            </c:numRef>
          </c:val>
          <c:extLst>
            <c:ext xmlns:c16="http://schemas.microsoft.com/office/drawing/2014/chart" uri="{C3380CC4-5D6E-409C-BE32-E72D297353CC}">
              <c16:uniqueId val="{00000000-A879-48F9-B596-F979C3DDDD5F}"/>
            </c:ext>
          </c:extLst>
        </c:ser>
        <c:ser>
          <c:idx val="1"/>
          <c:order val="1"/>
          <c:tx>
            <c:strRef>
              <c:f>Ukraine!$B$48</c:f>
              <c:strCache>
                <c:ptCount val="1"/>
                <c:pt idx="0">
                  <c:v>Took out a loan from a bank</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Ukraine!$D$48</c:f>
              <c:numCache>
                <c:formatCode>0.0%</c:formatCode>
                <c:ptCount val="1"/>
                <c:pt idx="0">
                  <c:v>3.4482758620689655E-2</c:v>
                </c:pt>
              </c:numCache>
            </c:numRef>
          </c:val>
          <c:extLst>
            <c:ext xmlns:c16="http://schemas.microsoft.com/office/drawing/2014/chart" uri="{C3380CC4-5D6E-409C-BE32-E72D297353CC}">
              <c16:uniqueId val="{00000001-A879-48F9-B596-F979C3DDDD5F}"/>
            </c:ext>
          </c:extLst>
        </c:ser>
        <c:ser>
          <c:idx val="2"/>
          <c:order val="2"/>
          <c:tx>
            <c:strRef>
              <c:f>Ukraine!$B$49</c:f>
              <c:strCache>
                <c:ptCount val="1"/>
                <c:pt idx="0">
                  <c:v>Lived for some time in a difficult state, giving up the benefits of life and spending money exclusively on vital things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Ukraine!$D$49</c:f>
              <c:numCache>
                <c:formatCode>0.0%</c:formatCode>
                <c:ptCount val="1"/>
                <c:pt idx="0">
                  <c:v>0.22988505747126436</c:v>
                </c:pt>
              </c:numCache>
            </c:numRef>
          </c:val>
          <c:extLst>
            <c:ext xmlns:c16="http://schemas.microsoft.com/office/drawing/2014/chart" uri="{C3380CC4-5D6E-409C-BE32-E72D297353CC}">
              <c16:uniqueId val="{00000002-A879-48F9-B596-F979C3DDDD5F}"/>
            </c:ext>
          </c:extLst>
        </c:ser>
        <c:ser>
          <c:idx val="3"/>
          <c:order val="3"/>
          <c:tx>
            <c:strRef>
              <c:f>Ukraine!$B$50</c:f>
              <c:strCache>
                <c:ptCount val="1"/>
                <c:pt idx="0">
                  <c:v>Received assistance from the state</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Ukraine!$D$50</c:f>
              <c:numCache>
                <c:formatCode>0.0%</c:formatCode>
                <c:ptCount val="1"/>
                <c:pt idx="0">
                  <c:v>2.2988505747126436E-2</c:v>
                </c:pt>
              </c:numCache>
            </c:numRef>
          </c:val>
          <c:extLst>
            <c:ext xmlns:c16="http://schemas.microsoft.com/office/drawing/2014/chart" uri="{C3380CC4-5D6E-409C-BE32-E72D297353CC}">
              <c16:uniqueId val="{00000003-A879-48F9-B596-F979C3DDDD5F}"/>
            </c:ext>
          </c:extLst>
        </c:ser>
        <c:ser>
          <c:idx val="4"/>
          <c:order val="4"/>
          <c:tx>
            <c:strRef>
              <c:f>Ukraine!$B$51</c:f>
              <c:strCache>
                <c:ptCount val="1"/>
                <c:pt idx="0">
                  <c:v>Didn't feel any changes.</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Ukraine!$D$51</c:f>
              <c:numCache>
                <c:formatCode>0.0%</c:formatCode>
                <c:ptCount val="1"/>
                <c:pt idx="0">
                  <c:v>0.68965517241379315</c:v>
                </c:pt>
              </c:numCache>
            </c:numRef>
          </c:val>
          <c:extLst>
            <c:ext xmlns:c16="http://schemas.microsoft.com/office/drawing/2014/chart" uri="{C3380CC4-5D6E-409C-BE32-E72D297353CC}">
              <c16:uniqueId val="{00000004-A879-48F9-B596-F979C3DDDD5F}"/>
            </c:ext>
          </c:extLst>
        </c:ser>
        <c:dLbls>
          <c:dLblPos val="outEnd"/>
          <c:showLegendKey val="0"/>
          <c:showVal val="1"/>
          <c:showCatName val="0"/>
          <c:showSerName val="0"/>
          <c:showPercent val="0"/>
          <c:showBubbleSize val="0"/>
        </c:dLbls>
        <c:gapWidth val="182"/>
        <c:axId val="666653784"/>
        <c:axId val="666647552"/>
      </c:barChart>
      <c:catAx>
        <c:axId val="666653784"/>
        <c:scaling>
          <c:orientation val="minMax"/>
        </c:scaling>
        <c:delete val="1"/>
        <c:axPos val="l"/>
        <c:numFmt formatCode="General" sourceLinked="1"/>
        <c:majorTickMark val="none"/>
        <c:minorTickMark val="none"/>
        <c:tickLblPos val="nextTo"/>
        <c:crossAx val="666647552"/>
        <c:crosses val="autoZero"/>
        <c:auto val="1"/>
        <c:lblAlgn val="ctr"/>
        <c:lblOffset val="100"/>
        <c:noMultiLvlLbl val="0"/>
      </c:catAx>
      <c:valAx>
        <c:axId val="666647552"/>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6653784"/>
        <c:crosses val="autoZero"/>
        <c:crossBetween val="between"/>
      </c:valAx>
      <c:spPr>
        <a:noFill/>
        <a:ln>
          <a:noFill/>
        </a:ln>
        <a:effectLst/>
      </c:spPr>
    </c:plotArea>
    <c:legend>
      <c:legendPos val="b"/>
      <c:layout>
        <c:manualLayout>
          <c:xMode val="edge"/>
          <c:yMode val="edge"/>
          <c:x val="7.851596675415573E-2"/>
          <c:y val="0.47511081948089823"/>
          <c:w val="0.85130139982502195"/>
          <c:h val="0.4971114027413239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GB" sz="1200"/>
              <a:t>How has the COVID-19 pandemic affected the quality of your social and cultural life?</a:t>
            </a:r>
          </a:p>
        </c:rich>
      </c:tx>
      <c:layout>
        <c:manualLayout>
          <c:xMode val="edge"/>
          <c:yMode val="edge"/>
          <c:x val="0.14207633420822399"/>
          <c:y val="4.6296296296296294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tx>
            <c:strRef>
              <c:f>Respondents!$C$3</c:f>
              <c:strCache>
                <c:ptCount val="1"/>
                <c:pt idx="0">
                  <c:v>STUDENT</c:v>
                </c:pt>
              </c:strCache>
            </c:strRef>
          </c:tx>
          <c:spPr>
            <a:solidFill>
              <a:schemeClr val="accent1"/>
            </a:solidFill>
            <a:ln>
              <a:noFill/>
            </a:ln>
            <a:effectLst/>
            <a:sp3d/>
          </c:spPr>
          <c:invertIfNegative val="0"/>
          <c:dLbls>
            <c:dLbl>
              <c:idx val="0"/>
              <c:layout>
                <c:manualLayout>
                  <c:x val="0"/>
                  <c:y val="1.388888888888880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CE1-4EB8-BA44-2E44E654C1BC}"/>
                </c:ext>
              </c:extLst>
            </c:dLbl>
            <c:dLbl>
              <c:idx val="2"/>
              <c:layout>
                <c:manualLayout>
                  <c:x val="-5.5555555555555558E-3"/>
                  <c:y val="9.25925925925925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CE1-4EB8-BA44-2E44E654C1B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Respondents!$B$22:$B$26</c:f>
              <c:strCache>
                <c:ptCount val="5"/>
                <c:pt idx="0">
                  <c:v>1 - there was a significant deterioration</c:v>
                </c:pt>
                <c:pt idx="1">
                  <c:v>2 - worsened</c:v>
                </c:pt>
                <c:pt idx="2">
                  <c:v>3 - has not changed</c:v>
                </c:pt>
                <c:pt idx="3">
                  <c:v>4 - got better</c:v>
                </c:pt>
                <c:pt idx="4">
                  <c:v>5 - there has been a dramatic improvement</c:v>
                </c:pt>
              </c:strCache>
            </c:strRef>
          </c:cat>
          <c:val>
            <c:numRef>
              <c:f>Respondents!$D$22:$D$26</c:f>
              <c:numCache>
                <c:formatCode>0.0%</c:formatCode>
                <c:ptCount val="5"/>
                <c:pt idx="0">
                  <c:v>8.6956521739130432E-2</c:v>
                </c:pt>
                <c:pt idx="1">
                  <c:v>0.47826086956521741</c:v>
                </c:pt>
                <c:pt idx="2">
                  <c:v>0.21739130434782608</c:v>
                </c:pt>
                <c:pt idx="3">
                  <c:v>0.17391304347826086</c:v>
                </c:pt>
                <c:pt idx="4">
                  <c:v>4.3478260869565216E-2</c:v>
                </c:pt>
              </c:numCache>
            </c:numRef>
          </c:val>
          <c:extLst>
            <c:ext xmlns:c16="http://schemas.microsoft.com/office/drawing/2014/chart" uri="{C3380CC4-5D6E-409C-BE32-E72D297353CC}">
              <c16:uniqueId val="{00000000-BCE1-4EB8-BA44-2E44E654C1BC}"/>
            </c:ext>
          </c:extLst>
        </c:ser>
        <c:ser>
          <c:idx val="1"/>
          <c:order val="1"/>
          <c:tx>
            <c:strRef>
              <c:f>Respondents!$E$3</c:f>
              <c:strCache>
                <c:ptCount val="1"/>
                <c:pt idx="0">
                  <c:v>QUALIFIED EMPLOYEE</c:v>
                </c:pt>
              </c:strCache>
            </c:strRef>
          </c:tx>
          <c:spPr>
            <a:solidFill>
              <a:schemeClr val="accent2"/>
            </a:solidFill>
            <a:ln>
              <a:noFill/>
            </a:ln>
            <a:effectLst/>
            <a:sp3d/>
          </c:spPr>
          <c:invertIfNegative val="0"/>
          <c:dLbls>
            <c:dLbl>
              <c:idx val="1"/>
              <c:layout>
                <c:manualLayout>
                  <c:x val="0"/>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CE1-4EB8-BA44-2E44E654C1B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Respondents!$B$22:$B$26</c:f>
              <c:strCache>
                <c:ptCount val="5"/>
                <c:pt idx="0">
                  <c:v>1 - there was a significant deterioration</c:v>
                </c:pt>
                <c:pt idx="1">
                  <c:v>2 - worsened</c:v>
                </c:pt>
                <c:pt idx="2">
                  <c:v>3 - has not changed</c:v>
                </c:pt>
                <c:pt idx="3">
                  <c:v>4 - got better</c:v>
                </c:pt>
                <c:pt idx="4">
                  <c:v>5 - there has been a dramatic improvement</c:v>
                </c:pt>
              </c:strCache>
            </c:strRef>
          </c:cat>
          <c:val>
            <c:numRef>
              <c:f>Respondents!$F$22:$F$24</c:f>
              <c:numCache>
                <c:formatCode>0.0%</c:formatCode>
                <c:ptCount val="3"/>
                <c:pt idx="0">
                  <c:v>0.125</c:v>
                </c:pt>
                <c:pt idx="1">
                  <c:v>0.25</c:v>
                </c:pt>
                <c:pt idx="2">
                  <c:v>0.625</c:v>
                </c:pt>
              </c:numCache>
            </c:numRef>
          </c:val>
          <c:extLst>
            <c:ext xmlns:c16="http://schemas.microsoft.com/office/drawing/2014/chart" uri="{C3380CC4-5D6E-409C-BE32-E72D297353CC}">
              <c16:uniqueId val="{00000001-BCE1-4EB8-BA44-2E44E654C1BC}"/>
            </c:ext>
          </c:extLst>
        </c:ser>
        <c:dLbls>
          <c:showLegendKey val="0"/>
          <c:showVal val="1"/>
          <c:showCatName val="0"/>
          <c:showSerName val="0"/>
          <c:showPercent val="0"/>
          <c:showBubbleSize val="0"/>
        </c:dLbls>
        <c:gapWidth val="150"/>
        <c:shape val="box"/>
        <c:axId val="826336112"/>
        <c:axId val="826343656"/>
        <c:axId val="0"/>
      </c:bar3DChart>
      <c:catAx>
        <c:axId val="826336112"/>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26343656"/>
        <c:crosses val="autoZero"/>
        <c:auto val="1"/>
        <c:lblAlgn val="ctr"/>
        <c:lblOffset val="100"/>
        <c:noMultiLvlLbl val="0"/>
      </c:catAx>
      <c:valAx>
        <c:axId val="826343656"/>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263361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en-GB" sz="1100"/>
              <a:t>How much will the behaviour of Ukrainian citizens change in … after the pandemic?</a:t>
            </a:r>
          </a:p>
        </c:rich>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0"/>
          <c:tx>
            <c:strRef>
              <c:f>Respondents!$I$109</c:f>
              <c:strCache>
                <c:ptCount val="1"/>
                <c:pt idx="0">
                  <c:v>eating habits</c:v>
                </c:pt>
              </c:strCache>
            </c:strRef>
          </c:tx>
          <c:spPr>
            <a:solidFill>
              <a:schemeClr val="accent2"/>
            </a:solidFill>
            <a:ln>
              <a:noFill/>
            </a:ln>
            <a:effectLst/>
          </c:spPr>
          <c:invertIfNegative val="0"/>
          <c:cat>
            <c:strRef>
              <c:f>Respondents!$J$107:$M$107</c:f>
              <c:strCache>
                <c:ptCount val="4"/>
                <c:pt idx="0">
                  <c:v>Will remain unchanged</c:v>
                </c:pt>
                <c:pt idx="1">
                  <c:v>Will change slightly (by 1% -29%)</c:v>
                </c:pt>
                <c:pt idx="2">
                  <c:v>Will change significantly (by 30% -59%)</c:v>
                </c:pt>
                <c:pt idx="3">
                  <c:v>Will change dramatically (more than 60%)</c:v>
                </c:pt>
              </c:strCache>
            </c:strRef>
          </c:cat>
          <c:val>
            <c:numRef>
              <c:f>Respondents!$J$109:$M$109</c:f>
              <c:numCache>
                <c:formatCode>0%</c:formatCode>
                <c:ptCount val="4"/>
                <c:pt idx="0">
                  <c:v>0.2608695652173913</c:v>
                </c:pt>
                <c:pt idx="1">
                  <c:v>0.60869565217391308</c:v>
                </c:pt>
                <c:pt idx="2">
                  <c:v>0.13043478260869565</c:v>
                </c:pt>
                <c:pt idx="3">
                  <c:v>0</c:v>
                </c:pt>
              </c:numCache>
            </c:numRef>
          </c:val>
          <c:extLst>
            <c:ext xmlns:c16="http://schemas.microsoft.com/office/drawing/2014/chart" uri="{C3380CC4-5D6E-409C-BE32-E72D297353CC}">
              <c16:uniqueId val="{00000001-E808-4405-94E5-04934E5CF748}"/>
            </c:ext>
          </c:extLst>
        </c:ser>
        <c:ser>
          <c:idx val="2"/>
          <c:order val="1"/>
          <c:tx>
            <c:strRef>
              <c:f>Respondents!$I$110</c:f>
              <c:strCache>
                <c:ptCount val="1"/>
                <c:pt idx="0">
                  <c:v>communication</c:v>
                </c:pt>
              </c:strCache>
            </c:strRef>
          </c:tx>
          <c:spPr>
            <a:solidFill>
              <a:schemeClr val="accent3"/>
            </a:solidFill>
            <a:ln>
              <a:noFill/>
            </a:ln>
            <a:effectLst/>
          </c:spPr>
          <c:invertIfNegative val="0"/>
          <c:cat>
            <c:strRef>
              <c:f>Respondents!$J$107:$M$107</c:f>
              <c:strCache>
                <c:ptCount val="4"/>
                <c:pt idx="0">
                  <c:v>Will remain unchanged</c:v>
                </c:pt>
                <c:pt idx="1">
                  <c:v>Will change slightly (by 1% -29%)</c:v>
                </c:pt>
                <c:pt idx="2">
                  <c:v>Will change significantly (by 30% -59%)</c:v>
                </c:pt>
                <c:pt idx="3">
                  <c:v>Will change dramatically (more than 60%)</c:v>
                </c:pt>
              </c:strCache>
            </c:strRef>
          </c:cat>
          <c:val>
            <c:numRef>
              <c:f>Respondents!$J$110:$M$110</c:f>
              <c:numCache>
                <c:formatCode>0%</c:formatCode>
                <c:ptCount val="4"/>
                <c:pt idx="0">
                  <c:v>8.6956521739130432E-2</c:v>
                </c:pt>
                <c:pt idx="1">
                  <c:v>0.2608695652173913</c:v>
                </c:pt>
                <c:pt idx="2">
                  <c:v>0.47826086956521741</c:v>
                </c:pt>
                <c:pt idx="3">
                  <c:v>0.17391304347826086</c:v>
                </c:pt>
              </c:numCache>
            </c:numRef>
          </c:val>
          <c:extLst>
            <c:ext xmlns:c16="http://schemas.microsoft.com/office/drawing/2014/chart" uri="{C3380CC4-5D6E-409C-BE32-E72D297353CC}">
              <c16:uniqueId val="{00000002-E808-4405-94E5-04934E5CF748}"/>
            </c:ext>
          </c:extLst>
        </c:ser>
        <c:ser>
          <c:idx val="3"/>
          <c:order val="2"/>
          <c:tx>
            <c:strRef>
              <c:f>Respondents!$I$111</c:f>
              <c:strCache>
                <c:ptCount val="1"/>
                <c:pt idx="0">
                  <c:v>physical activity</c:v>
                </c:pt>
              </c:strCache>
            </c:strRef>
          </c:tx>
          <c:spPr>
            <a:solidFill>
              <a:schemeClr val="accent4"/>
            </a:solidFill>
            <a:ln>
              <a:noFill/>
            </a:ln>
            <a:effectLst/>
          </c:spPr>
          <c:invertIfNegative val="0"/>
          <c:cat>
            <c:strRef>
              <c:f>Respondents!$J$107:$M$107</c:f>
              <c:strCache>
                <c:ptCount val="4"/>
                <c:pt idx="0">
                  <c:v>Will remain unchanged</c:v>
                </c:pt>
                <c:pt idx="1">
                  <c:v>Will change slightly (by 1% -29%)</c:v>
                </c:pt>
                <c:pt idx="2">
                  <c:v>Will change significantly (by 30% -59%)</c:v>
                </c:pt>
                <c:pt idx="3">
                  <c:v>Will change dramatically (more than 60%)</c:v>
                </c:pt>
              </c:strCache>
            </c:strRef>
          </c:cat>
          <c:val>
            <c:numRef>
              <c:f>Respondents!$J$111:$M$111</c:f>
              <c:numCache>
                <c:formatCode>0%</c:formatCode>
                <c:ptCount val="4"/>
                <c:pt idx="0">
                  <c:v>0.13043478260869565</c:v>
                </c:pt>
                <c:pt idx="1">
                  <c:v>0.56521739130434778</c:v>
                </c:pt>
                <c:pt idx="2">
                  <c:v>0.30434782608695654</c:v>
                </c:pt>
                <c:pt idx="3">
                  <c:v>0</c:v>
                </c:pt>
              </c:numCache>
            </c:numRef>
          </c:val>
          <c:extLst>
            <c:ext xmlns:c16="http://schemas.microsoft.com/office/drawing/2014/chart" uri="{C3380CC4-5D6E-409C-BE32-E72D297353CC}">
              <c16:uniqueId val="{00000003-E808-4405-94E5-04934E5CF748}"/>
            </c:ext>
          </c:extLst>
        </c:ser>
        <c:ser>
          <c:idx val="4"/>
          <c:order val="3"/>
          <c:tx>
            <c:strRef>
              <c:f>Respondents!$I$112</c:f>
              <c:strCache>
                <c:ptCount val="1"/>
                <c:pt idx="0">
                  <c:v>vacations and free time</c:v>
                </c:pt>
              </c:strCache>
            </c:strRef>
          </c:tx>
          <c:spPr>
            <a:solidFill>
              <a:schemeClr val="accent5"/>
            </a:solidFill>
            <a:ln>
              <a:noFill/>
            </a:ln>
            <a:effectLst/>
          </c:spPr>
          <c:invertIfNegative val="0"/>
          <c:cat>
            <c:strRef>
              <c:f>Respondents!$J$107:$M$107</c:f>
              <c:strCache>
                <c:ptCount val="4"/>
                <c:pt idx="0">
                  <c:v>Will remain unchanged</c:v>
                </c:pt>
                <c:pt idx="1">
                  <c:v>Will change slightly (by 1% -29%)</c:v>
                </c:pt>
                <c:pt idx="2">
                  <c:v>Will change significantly (by 30% -59%)</c:v>
                </c:pt>
                <c:pt idx="3">
                  <c:v>Will change dramatically (more than 60%)</c:v>
                </c:pt>
              </c:strCache>
            </c:strRef>
          </c:cat>
          <c:val>
            <c:numRef>
              <c:f>Respondents!$J$112:$M$112</c:f>
              <c:numCache>
                <c:formatCode>0%</c:formatCode>
                <c:ptCount val="4"/>
                <c:pt idx="0">
                  <c:v>0</c:v>
                </c:pt>
                <c:pt idx="1">
                  <c:v>0.52173913043478259</c:v>
                </c:pt>
                <c:pt idx="2">
                  <c:v>0.39130434782608697</c:v>
                </c:pt>
                <c:pt idx="3">
                  <c:v>8.6956521739130432E-2</c:v>
                </c:pt>
              </c:numCache>
            </c:numRef>
          </c:val>
          <c:extLst>
            <c:ext xmlns:c16="http://schemas.microsoft.com/office/drawing/2014/chart" uri="{C3380CC4-5D6E-409C-BE32-E72D297353CC}">
              <c16:uniqueId val="{00000004-E808-4405-94E5-04934E5CF748}"/>
            </c:ext>
          </c:extLst>
        </c:ser>
        <c:dLbls>
          <c:showLegendKey val="0"/>
          <c:showVal val="0"/>
          <c:showCatName val="0"/>
          <c:showSerName val="0"/>
          <c:showPercent val="0"/>
          <c:showBubbleSize val="0"/>
        </c:dLbls>
        <c:gapWidth val="219"/>
        <c:overlap val="-27"/>
        <c:axId val="718456696"/>
        <c:axId val="718455384"/>
      </c:barChart>
      <c:lineChart>
        <c:grouping val="standard"/>
        <c:varyColors val="0"/>
        <c:ser>
          <c:idx val="5"/>
          <c:order val="4"/>
          <c:tx>
            <c:strRef>
              <c:f>Respondents!$I$113</c:f>
              <c:strCache>
                <c:ptCount val="1"/>
                <c:pt idx="0">
                  <c:v>attitude to human values </c:v>
                </c:pt>
              </c:strCache>
            </c:strRef>
          </c:tx>
          <c:spPr>
            <a:ln w="28575" cap="rnd">
              <a:solidFill>
                <a:schemeClr val="accent6"/>
              </a:solidFill>
              <a:round/>
            </a:ln>
            <a:effectLst/>
          </c:spPr>
          <c:marker>
            <c:symbol val="none"/>
          </c:marker>
          <c:cat>
            <c:strRef>
              <c:f>Respondents!$J$107:$M$107</c:f>
              <c:strCache>
                <c:ptCount val="4"/>
                <c:pt idx="0">
                  <c:v>Will remain unchanged</c:v>
                </c:pt>
                <c:pt idx="1">
                  <c:v>Will change slightly (by 1% -29%)</c:v>
                </c:pt>
                <c:pt idx="2">
                  <c:v>Will change significantly (by 30% -59%)</c:v>
                </c:pt>
                <c:pt idx="3">
                  <c:v>Will change dramatically (more than 60%)</c:v>
                </c:pt>
              </c:strCache>
            </c:strRef>
          </c:cat>
          <c:val>
            <c:numRef>
              <c:f>Respondents!$J$113:$M$113</c:f>
              <c:numCache>
                <c:formatCode>0%</c:formatCode>
                <c:ptCount val="4"/>
                <c:pt idx="0">
                  <c:v>0.17391304347826086</c:v>
                </c:pt>
                <c:pt idx="1">
                  <c:v>0.30434782608695654</c:v>
                </c:pt>
                <c:pt idx="2">
                  <c:v>0.2608695652173913</c:v>
                </c:pt>
                <c:pt idx="3">
                  <c:v>0.2608695652173913</c:v>
                </c:pt>
              </c:numCache>
            </c:numRef>
          </c:val>
          <c:smooth val="0"/>
          <c:extLst>
            <c:ext xmlns:c16="http://schemas.microsoft.com/office/drawing/2014/chart" uri="{C3380CC4-5D6E-409C-BE32-E72D297353CC}">
              <c16:uniqueId val="{00000005-E808-4405-94E5-04934E5CF748}"/>
            </c:ext>
          </c:extLst>
        </c:ser>
        <c:dLbls>
          <c:showLegendKey val="0"/>
          <c:showVal val="0"/>
          <c:showCatName val="0"/>
          <c:showSerName val="0"/>
          <c:showPercent val="0"/>
          <c:showBubbleSize val="0"/>
        </c:dLbls>
        <c:marker val="1"/>
        <c:smooth val="0"/>
        <c:axId val="718456696"/>
        <c:axId val="718455384"/>
      </c:lineChart>
      <c:catAx>
        <c:axId val="7184566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8455384"/>
        <c:crosses val="autoZero"/>
        <c:auto val="1"/>
        <c:lblAlgn val="ctr"/>
        <c:lblOffset val="100"/>
        <c:noMultiLvlLbl val="0"/>
      </c:catAx>
      <c:valAx>
        <c:axId val="7184553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84566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cat">
        <cx:f>_xlchart.v2.0</cx:f>
      </cx:strDim>
      <cx:numDim type="val">
        <cx:f>_xlchart.v2.1</cx:f>
      </cx:numDim>
    </cx:data>
  </cx:chartData>
  <cx:chart>
    <cx:title pos="t" align="ctr" overlay="0">
      <cx:tx>
        <cx:txData>
          <cx:v>If your financial situation has remained at a pre-pandemic level or improved, what has helped you do this?</cx:v>
        </cx:txData>
      </cx:tx>
      <cx:txPr>
        <a:bodyPr spcFirstLastPara="1" vertOverflow="ellipsis" horzOverflow="overflow" wrap="square" lIns="0" tIns="0" rIns="0" bIns="0" anchor="ctr" anchorCtr="1"/>
        <a:lstStyle/>
        <a:p>
          <a:pPr algn="ctr" rtl="0">
            <a:defRPr/>
          </a:pPr>
          <a:r>
            <a:rPr lang="en-US" sz="1200" b="0" i="0" u="none" strike="noStrike" cap="none" spc="20" baseline="0">
              <a:solidFill>
                <a:sysClr val="windowText" lastClr="000000"/>
              </a:solidFill>
              <a:latin typeface="+mn-lt"/>
            </a:rPr>
            <a:t>If your financial situation has remained at a pre-pandemic level or improved, what has helped you do this?</a:t>
          </a:r>
        </a:p>
      </cx:txPr>
    </cx:title>
    <cx:plotArea>
      <cx:plotAreaRegion>
        <cx:series layoutId="funnel" uniqueId="{1365376F-40D6-4C28-BBEA-BD33F3B1A7CD}">
          <cx:dataLabels>
            <cx:visibility seriesName="0" categoryName="0" value="1"/>
          </cx:dataLabels>
          <cx:dataId val="0"/>
        </cx:series>
      </cx:plotAreaRegion>
      <cx:axis id="0">
        <cx:catScaling gapWidth="0.5"/>
        <cx:tickLabels/>
        <cx:txPr>
          <a:bodyPr spcFirstLastPara="1" vertOverflow="ellipsis" horzOverflow="overflow" wrap="square" lIns="0" tIns="0" rIns="0" bIns="0" anchor="ctr" anchorCtr="1"/>
          <a:lstStyle/>
          <a:p>
            <a:pPr algn="ctr" rtl="0">
              <a:defRPr>
                <a:solidFill>
                  <a:sysClr val="windowText" lastClr="000000"/>
                </a:solidFill>
              </a:defRPr>
            </a:pPr>
            <a:endParaRPr lang="en-US" sz="900" b="0" i="0" u="none" strike="noStrike" baseline="0">
              <a:solidFill>
                <a:sysClr val="windowText" lastClr="000000"/>
              </a:solidFill>
              <a:latin typeface="Calibri" panose="020F0502020204030204"/>
            </a:endParaRPr>
          </a:p>
        </cx:txPr>
      </cx:axis>
    </cx:plotArea>
  </cx:chart>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425">
  <cs:axisTitle>
    <cs:lnRef idx="0"/>
    <cs:fillRef idx="0"/>
    <cs:effectRef idx="0"/>
    <cs:fontRef idx="minor">
      <a:schemeClr val="tx1">
        <a:lumMod val="50000"/>
        <a:lumOff val="50000"/>
      </a:schemeClr>
    </cs:fontRef>
    <cs:defRPr sz="900"/>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cs:chartArea>
  <cs:dataLabel>
    <cs:lnRef idx="0"/>
    <cs:fillRef idx="0"/>
    <cs:effectRef idx="0"/>
    <cs:fontRef idx="minor">
      <a:schemeClr val="tx1">
        <a:lumMod val="50000"/>
        <a:lumOff val="50000"/>
      </a:schemeClr>
    </cs:fontRef>
    <cs:defRPr sz="900"/>
  </cs:dataLabel>
  <cs:dataLabelCallout>
    <cs:lnRef idx="0"/>
    <cs:fillRef idx="0"/>
    <cs:effectRef idx="0"/>
    <cs:fontRef idx="minor">
      <a:schemeClr val="dk1">
        <a:lumMod val="50000"/>
        <a:lumOff val="50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ln w="9525" cap="flat" cmpd="sng" algn="ctr">
        <a:solidFill>
          <a:schemeClr val="phClr">
            <a:alpha val="50000"/>
          </a:schemeClr>
        </a:solidFill>
        <a:round/>
      </a:ln>
    </cs:spPr>
  </cs:dataPoint>
  <cs:dataPoint3D>
    <cs:lnRef idx="0">
      <cs:styleClr val="auto"/>
    </cs:lnRef>
    <cs:fillRef idx="0">
      <cs:styleClr val="auto"/>
    </cs:fillRef>
    <cs:effectRef idx="0"/>
    <cs:fontRef idx="minor">
      <a:schemeClr val="dk1"/>
    </cs:fontRef>
    <cs:spPr>
      <a:solidFill>
        <a:schemeClr val="phClr"/>
      </a:solidFill>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4"/>
  <cs:dataPointWireframe>
    <cs:lnRef idx="0">
      <cs:styleClr val="auto"/>
    </cs:lnRef>
    <cs:fillRef idx="0"/>
    <cs:effectRef idx="0"/>
    <cs:fontRef idx="minor">
      <a:schemeClr val="dk1"/>
    </cs:fontRef>
    <cs:spPr>
      <a:ln w="2857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15000"/>
            <a:lumOff val="85000"/>
            <a:lumOff val="10000"/>
          </a:schemeClr>
        </a:solidFill>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50000"/>
        <a:lumOff val="50000"/>
      </a:schemeClr>
    </cs:fontRef>
    <cs:defRPr sz="9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dk1"/>
    </cs:fontRef>
    <cs:spPr>
      <a:ln w="9525" cap="flat">
        <a:solidFill>
          <a:srgbClr val="D9D9D9"/>
        </a:solidFill>
        <a:round/>
      </a:ln>
    </cs:spPr>
  </cs:seriesLine>
  <cs:title>
    <cs:lnRef idx="0"/>
    <cs:fillRef idx="0"/>
    <cs:effectRef idx="0"/>
    <cs:fontRef idx="minor">
      <a:schemeClr val="tx1">
        <a:lumMod val="50000"/>
        <a:lumOff val="50000"/>
      </a:schemeClr>
    </cs:fontRef>
    <cs:defRPr sz="1400" cap="none" spc="2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50000"/>
        <a:lumOff val="50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50000"/>
        <a:lumOff val="50000"/>
      </a:schemeClr>
    </cs:fontRef>
    <cs:defRPr sz="9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7.xml"/><Relationship Id="rId3" Type="http://schemas.openxmlformats.org/officeDocument/2006/relationships/chart" Target="../charts/chart3.xml"/><Relationship Id="rId7" Type="http://schemas.microsoft.com/office/2014/relationships/chartEx" Target="../charts/chartEx1.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8" Type="http://schemas.openxmlformats.org/officeDocument/2006/relationships/chart" Target="../charts/chart15.xml"/><Relationship Id="rId3" Type="http://schemas.openxmlformats.org/officeDocument/2006/relationships/chart" Target="../charts/chart10.xml"/><Relationship Id="rId7" Type="http://schemas.openxmlformats.org/officeDocument/2006/relationships/chart" Target="../charts/chart14.xml"/><Relationship Id="rId2" Type="http://schemas.openxmlformats.org/officeDocument/2006/relationships/chart" Target="../charts/chart9.xml"/><Relationship Id="rId1" Type="http://schemas.openxmlformats.org/officeDocument/2006/relationships/chart" Target="../charts/chart8.xml"/><Relationship Id="rId6" Type="http://schemas.openxmlformats.org/officeDocument/2006/relationships/chart" Target="../charts/chart13.xml"/><Relationship Id="rId5" Type="http://schemas.openxmlformats.org/officeDocument/2006/relationships/chart" Target="../charts/chart12.xml"/><Relationship Id="rId4" Type="http://schemas.openxmlformats.org/officeDocument/2006/relationships/chart" Target="../charts/chart11.xml"/></Relationships>
</file>

<file path=xl/drawings/_rels/drawing3.xml.rels><?xml version="1.0" encoding="UTF-8" standalone="yes"?>
<Relationships xmlns="http://schemas.openxmlformats.org/package/2006/relationships"><Relationship Id="rId8" Type="http://schemas.openxmlformats.org/officeDocument/2006/relationships/chart" Target="../charts/chart23.xml"/><Relationship Id="rId3" Type="http://schemas.openxmlformats.org/officeDocument/2006/relationships/chart" Target="../charts/chart18.xml"/><Relationship Id="rId7" Type="http://schemas.openxmlformats.org/officeDocument/2006/relationships/chart" Target="../charts/chart22.xml"/><Relationship Id="rId2" Type="http://schemas.openxmlformats.org/officeDocument/2006/relationships/chart" Target="../charts/chart17.xml"/><Relationship Id="rId1" Type="http://schemas.openxmlformats.org/officeDocument/2006/relationships/chart" Target="../charts/chart16.xml"/><Relationship Id="rId6" Type="http://schemas.openxmlformats.org/officeDocument/2006/relationships/chart" Target="../charts/chart21.xml"/><Relationship Id="rId5" Type="http://schemas.openxmlformats.org/officeDocument/2006/relationships/chart" Target="../charts/chart20.xml"/><Relationship Id="rId4" Type="http://schemas.openxmlformats.org/officeDocument/2006/relationships/chart" Target="../charts/chart19.xml"/></Relationships>
</file>

<file path=xl/drawings/drawing1.xml><?xml version="1.0" encoding="utf-8"?>
<xdr:wsDr xmlns:xdr="http://schemas.openxmlformats.org/drawingml/2006/spreadsheetDrawing" xmlns:a="http://schemas.openxmlformats.org/drawingml/2006/main">
  <xdr:twoCellAnchor>
    <xdr:from>
      <xdr:col>9</xdr:col>
      <xdr:colOff>160736</xdr:colOff>
      <xdr:row>17</xdr:row>
      <xdr:rowOff>122633</xdr:rowOff>
    </xdr:from>
    <xdr:to>
      <xdr:col>16</xdr:col>
      <xdr:colOff>482204</xdr:colOff>
      <xdr:row>31</xdr:row>
      <xdr:rowOff>175021</xdr:rowOff>
    </xdr:to>
    <xdr:graphicFrame macro="">
      <xdr:nvGraphicFramePr>
        <xdr:cNvPr id="3" name="Chart 2">
          <a:extLst>
            <a:ext uri="{FF2B5EF4-FFF2-40B4-BE49-F238E27FC236}">
              <a16:creationId xmlns:a16="http://schemas.microsoft.com/office/drawing/2014/main" id="{39395F69-C54F-4D6F-A981-AE36FE8BD4A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211930</xdr:colOff>
      <xdr:row>33</xdr:row>
      <xdr:rowOff>69056</xdr:rowOff>
    </xdr:from>
    <xdr:to>
      <xdr:col>16</xdr:col>
      <xdr:colOff>516730</xdr:colOff>
      <xdr:row>47</xdr:row>
      <xdr:rowOff>116681</xdr:rowOff>
    </xdr:to>
    <xdr:graphicFrame macro="">
      <xdr:nvGraphicFramePr>
        <xdr:cNvPr id="4" name="Chart 3">
          <a:extLst>
            <a:ext uri="{FF2B5EF4-FFF2-40B4-BE49-F238E27FC236}">
              <a16:creationId xmlns:a16="http://schemas.microsoft.com/office/drawing/2014/main" id="{A4DD8D58-58DF-4046-A454-8B23ECBB34C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215635</xdr:colOff>
      <xdr:row>120</xdr:row>
      <xdr:rowOff>35718</xdr:rowOff>
    </xdr:from>
    <xdr:to>
      <xdr:col>27</xdr:col>
      <xdr:colOff>18522</xdr:colOff>
      <xdr:row>140</xdr:row>
      <xdr:rowOff>127396</xdr:rowOff>
    </xdr:to>
    <xdr:graphicFrame macro="">
      <xdr:nvGraphicFramePr>
        <xdr:cNvPr id="5" name="Chart 4">
          <a:extLst>
            <a:ext uri="{FF2B5EF4-FFF2-40B4-BE49-F238E27FC236}">
              <a16:creationId xmlns:a16="http://schemas.microsoft.com/office/drawing/2014/main" id="{C60210FD-F2BB-4AEE-879F-27A9BB4B503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625077</xdr:colOff>
      <xdr:row>82</xdr:row>
      <xdr:rowOff>63102</xdr:rowOff>
    </xdr:from>
    <xdr:to>
      <xdr:col>13</xdr:col>
      <xdr:colOff>517921</xdr:colOff>
      <xdr:row>96</xdr:row>
      <xdr:rowOff>103583</xdr:rowOff>
    </xdr:to>
    <xdr:graphicFrame macro="">
      <xdr:nvGraphicFramePr>
        <xdr:cNvPr id="6" name="Chart 5">
          <a:extLst>
            <a:ext uri="{FF2B5EF4-FFF2-40B4-BE49-F238E27FC236}">
              <a16:creationId xmlns:a16="http://schemas.microsoft.com/office/drawing/2014/main" id="{70FA74D3-E338-48A4-B3A0-9C41BC80EB3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609203</xdr:colOff>
      <xdr:row>98</xdr:row>
      <xdr:rowOff>6218</xdr:rowOff>
    </xdr:from>
    <xdr:to>
      <xdr:col>13</xdr:col>
      <xdr:colOff>502047</xdr:colOff>
      <xdr:row>112</xdr:row>
      <xdr:rowOff>46699</xdr:rowOff>
    </xdr:to>
    <xdr:graphicFrame macro="">
      <xdr:nvGraphicFramePr>
        <xdr:cNvPr id="7" name="Chart 6">
          <a:extLst>
            <a:ext uri="{FF2B5EF4-FFF2-40B4-BE49-F238E27FC236}">
              <a16:creationId xmlns:a16="http://schemas.microsoft.com/office/drawing/2014/main" id="{EC848C74-F0D9-44AD-9CDA-FBE3D715534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14</xdr:col>
      <xdr:colOff>116417</xdr:colOff>
      <xdr:row>104</xdr:row>
      <xdr:rowOff>57149</xdr:rowOff>
    </xdr:from>
    <xdr:to>
      <xdr:col>21</xdr:col>
      <xdr:colOff>391584</xdr:colOff>
      <xdr:row>118</xdr:row>
      <xdr:rowOff>112182</xdr:rowOff>
    </xdr:to>
    <xdr:graphicFrame macro="">
      <xdr:nvGraphicFramePr>
        <xdr:cNvPr id="8" name="Chart 7">
          <a:extLst>
            <a:ext uri="{FF2B5EF4-FFF2-40B4-BE49-F238E27FC236}">
              <a16:creationId xmlns:a16="http://schemas.microsoft.com/office/drawing/2014/main" id="{C2DE0971-0D75-405F-AAEF-DCC009899E0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9</xdr:col>
      <xdr:colOff>427871</xdr:colOff>
      <xdr:row>62</xdr:row>
      <xdr:rowOff>141816</xdr:rowOff>
    </xdr:from>
    <xdr:to>
      <xdr:col>17</xdr:col>
      <xdr:colOff>90716</xdr:colOff>
      <xdr:row>77</xdr:row>
      <xdr:rowOff>22981</xdr:rowOff>
    </xdr:to>
    <mc:AlternateContent xmlns:mc="http://schemas.openxmlformats.org/markup-compatibility/2006">
      <mc:Choice xmlns:cx2="http://schemas.microsoft.com/office/drawing/2015/10/21/chartex" Requires="cx2">
        <xdr:graphicFrame macro="">
          <xdr:nvGraphicFramePr>
            <xdr:cNvPr id="9" name="Chart 8">
              <a:extLst>
                <a:ext uri="{FF2B5EF4-FFF2-40B4-BE49-F238E27FC236}">
                  <a16:creationId xmlns:a16="http://schemas.microsoft.com/office/drawing/2014/main" id="{0472D649-422B-44A9-BC3D-B217D5499A93}"/>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7"/>
            </a:graphicData>
          </a:graphic>
        </xdr:graphicFrame>
      </mc:Choice>
      <mc:Fallback>
        <xdr:sp macro="" textlink="">
          <xdr:nvSpPr>
            <xdr:cNvPr id="0" name=""/>
            <xdr:cNvSpPr>
              <a:spLocks noTextEdit="1"/>
            </xdr:cNvSpPr>
          </xdr:nvSpPr>
          <xdr:spPr>
            <a:xfrm>
              <a:off x="10714871" y="12248091"/>
              <a:ext cx="4539645" cy="2748190"/>
            </a:xfrm>
            <a:prstGeom prst="rect">
              <a:avLst/>
            </a:prstGeom>
            <a:solidFill>
              <a:prstClr val="white"/>
            </a:solidFill>
            <a:ln w="1">
              <a:solidFill>
                <a:prstClr val="green"/>
              </a:solidFill>
            </a:ln>
          </xdr:spPr>
          <xdr:txBody>
            <a:bodyPr vertOverflow="clip" horzOverflow="clip"/>
            <a:lstStyle/>
            <a:p>
              <a:r>
                <a:rPr lang="en-GB"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9</xdr:col>
      <xdr:colOff>292553</xdr:colOff>
      <xdr:row>47</xdr:row>
      <xdr:rowOff>179615</xdr:rowOff>
    </xdr:from>
    <xdr:to>
      <xdr:col>16</xdr:col>
      <xdr:colOff>578303</xdr:colOff>
      <xdr:row>62</xdr:row>
      <xdr:rowOff>24493</xdr:rowOff>
    </xdr:to>
    <xdr:graphicFrame macro="">
      <xdr:nvGraphicFramePr>
        <xdr:cNvPr id="2" name="Chart 1">
          <a:extLst>
            <a:ext uri="{FF2B5EF4-FFF2-40B4-BE49-F238E27FC236}">
              <a16:creationId xmlns:a16="http://schemas.microsoft.com/office/drawing/2014/main" id="{FB843F2A-46CD-4ADC-A550-FB60E35B192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8</xdr:col>
      <xdr:colOff>275166</xdr:colOff>
      <xdr:row>7</xdr:row>
      <xdr:rowOff>131232</xdr:rowOff>
    </xdr:from>
    <xdr:to>
      <xdr:col>15</xdr:col>
      <xdr:colOff>550333</xdr:colOff>
      <xdr:row>21</xdr:row>
      <xdr:rowOff>175682</xdr:rowOff>
    </xdr:to>
    <xdr:graphicFrame macro="">
      <xdr:nvGraphicFramePr>
        <xdr:cNvPr id="2" name="Chart 1">
          <a:extLst>
            <a:ext uri="{FF2B5EF4-FFF2-40B4-BE49-F238E27FC236}">
              <a16:creationId xmlns:a16="http://schemas.microsoft.com/office/drawing/2014/main" id="{DBCCB060-53F8-492D-9767-033CD3B5370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539750</xdr:colOff>
      <xdr:row>104</xdr:row>
      <xdr:rowOff>99482</xdr:rowOff>
    </xdr:from>
    <xdr:to>
      <xdr:col>22</xdr:col>
      <xdr:colOff>529167</xdr:colOff>
      <xdr:row>121</xdr:row>
      <xdr:rowOff>42332</xdr:rowOff>
    </xdr:to>
    <xdr:graphicFrame macro="">
      <xdr:nvGraphicFramePr>
        <xdr:cNvPr id="3" name="Chart 2">
          <a:extLst>
            <a:ext uri="{FF2B5EF4-FFF2-40B4-BE49-F238E27FC236}">
              <a16:creationId xmlns:a16="http://schemas.microsoft.com/office/drawing/2014/main" id="{3EA3F20C-50C9-4EB4-994B-5A9BAB4ADCF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571499</xdr:colOff>
      <xdr:row>122</xdr:row>
      <xdr:rowOff>158750</xdr:rowOff>
    </xdr:from>
    <xdr:to>
      <xdr:col>22</xdr:col>
      <xdr:colOff>560916</xdr:colOff>
      <xdr:row>139</xdr:row>
      <xdr:rowOff>112183</xdr:rowOff>
    </xdr:to>
    <xdr:graphicFrame macro="">
      <xdr:nvGraphicFramePr>
        <xdr:cNvPr id="4" name="Chart 3">
          <a:extLst>
            <a:ext uri="{FF2B5EF4-FFF2-40B4-BE49-F238E27FC236}">
              <a16:creationId xmlns:a16="http://schemas.microsoft.com/office/drawing/2014/main" id="{50C39335-5F14-45C2-AA10-2FA01CA4C7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148167</xdr:colOff>
      <xdr:row>39</xdr:row>
      <xdr:rowOff>78316</xdr:rowOff>
    </xdr:from>
    <xdr:to>
      <xdr:col>16</xdr:col>
      <xdr:colOff>423333</xdr:colOff>
      <xdr:row>53</xdr:row>
      <xdr:rowOff>133350</xdr:rowOff>
    </xdr:to>
    <xdr:graphicFrame macro="">
      <xdr:nvGraphicFramePr>
        <xdr:cNvPr id="5" name="Chart 4">
          <a:extLst>
            <a:ext uri="{FF2B5EF4-FFF2-40B4-BE49-F238E27FC236}">
              <a16:creationId xmlns:a16="http://schemas.microsoft.com/office/drawing/2014/main" id="{5978D6F7-4F09-48AC-ADDD-4AE56579752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74083</xdr:colOff>
      <xdr:row>54</xdr:row>
      <xdr:rowOff>78316</xdr:rowOff>
    </xdr:from>
    <xdr:to>
      <xdr:col>17</xdr:col>
      <xdr:colOff>148167</xdr:colOff>
      <xdr:row>70</xdr:row>
      <xdr:rowOff>116416</xdr:rowOff>
    </xdr:to>
    <xdr:graphicFrame macro="">
      <xdr:nvGraphicFramePr>
        <xdr:cNvPr id="6" name="Chart 5">
          <a:extLst>
            <a:ext uri="{FF2B5EF4-FFF2-40B4-BE49-F238E27FC236}">
              <a16:creationId xmlns:a16="http://schemas.microsoft.com/office/drawing/2014/main" id="{0EAD0B5E-E239-4DE2-A93B-01C9E7D0400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539750</xdr:colOff>
      <xdr:row>71</xdr:row>
      <xdr:rowOff>63501</xdr:rowOff>
    </xdr:from>
    <xdr:to>
      <xdr:col>19</xdr:col>
      <xdr:colOff>603250</xdr:colOff>
      <xdr:row>87</xdr:row>
      <xdr:rowOff>116418</xdr:rowOff>
    </xdr:to>
    <xdr:graphicFrame macro="">
      <xdr:nvGraphicFramePr>
        <xdr:cNvPr id="7" name="Chart 6">
          <a:extLst>
            <a:ext uri="{FF2B5EF4-FFF2-40B4-BE49-F238E27FC236}">
              <a16:creationId xmlns:a16="http://schemas.microsoft.com/office/drawing/2014/main" id="{E4EDA9F9-EF78-4C3A-8629-3659D93B8E8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264582</xdr:colOff>
      <xdr:row>88</xdr:row>
      <xdr:rowOff>9526</xdr:rowOff>
    </xdr:from>
    <xdr:to>
      <xdr:col>15</xdr:col>
      <xdr:colOff>539749</xdr:colOff>
      <xdr:row>102</xdr:row>
      <xdr:rowOff>43392</xdr:rowOff>
    </xdr:to>
    <xdr:graphicFrame macro="">
      <xdr:nvGraphicFramePr>
        <xdr:cNvPr id="10" name="Chart 9">
          <a:extLst>
            <a:ext uri="{FF2B5EF4-FFF2-40B4-BE49-F238E27FC236}">
              <a16:creationId xmlns:a16="http://schemas.microsoft.com/office/drawing/2014/main" id="{6DDB7DA8-17FD-4F8B-B1EA-F2284D16F0B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xdr:col>
      <xdr:colOff>264583</xdr:colOff>
      <xdr:row>99</xdr:row>
      <xdr:rowOff>116416</xdr:rowOff>
    </xdr:from>
    <xdr:to>
      <xdr:col>14</xdr:col>
      <xdr:colOff>349249</xdr:colOff>
      <xdr:row>100</xdr:row>
      <xdr:rowOff>95250</xdr:rowOff>
    </xdr:to>
    <xdr:sp macro="" textlink="">
      <xdr:nvSpPr>
        <xdr:cNvPr id="11" name="TextBox 10">
          <a:extLst>
            <a:ext uri="{FF2B5EF4-FFF2-40B4-BE49-F238E27FC236}">
              <a16:creationId xmlns:a16="http://schemas.microsoft.com/office/drawing/2014/main" id="{BE5937E0-D513-4311-8F18-EDBE0722C3D0}"/>
            </a:ext>
          </a:extLst>
        </xdr:cNvPr>
        <xdr:cNvSpPr txBox="1"/>
      </xdr:nvSpPr>
      <xdr:spPr>
        <a:xfrm>
          <a:off x="11133666" y="19166416"/>
          <a:ext cx="1312333" cy="179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50"/>
            <a:t>Qualified</a:t>
          </a:r>
          <a:r>
            <a:rPr lang="en-GB" sz="1050" baseline="0"/>
            <a:t> </a:t>
          </a:r>
          <a:r>
            <a:rPr lang="en-GB" sz="1050"/>
            <a:t>employee</a:t>
          </a:r>
        </a:p>
      </xdr:txBody>
    </xdr:sp>
    <xdr:clientData/>
  </xdr:twoCellAnchor>
  <xdr:twoCellAnchor>
    <xdr:from>
      <xdr:col>9</xdr:col>
      <xdr:colOff>110067</xdr:colOff>
      <xdr:row>99</xdr:row>
      <xdr:rowOff>152400</xdr:rowOff>
    </xdr:from>
    <xdr:to>
      <xdr:col>11</xdr:col>
      <xdr:colOff>194733</xdr:colOff>
      <xdr:row>100</xdr:row>
      <xdr:rowOff>131234</xdr:rowOff>
    </xdr:to>
    <xdr:sp macro="" textlink="">
      <xdr:nvSpPr>
        <xdr:cNvPr id="12" name="TextBox 11">
          <a:extLst>
            <a:ext uri="{FF2B5EF4-FFF2-40B4-BE49-F238E27FC236}">
              <a16:creationId xmlns:a16="http://schemas.microsoft.com/office/drawing/2014/main" id="{720CC2BF-4D26-448D-A0FB-F38800C53FD1}"/>
            </a:ext>
          </a:extLst>
        </xdr:cNvPr>
        <xdr:cNvSpPr txBox="1"/>
      </xdr:nvSpPr>
      <xdr:spPr>
        <a:xfrm>
          <a:off x="9137650" y="19202400"/>
          <a:ext cx="1312333" cy="179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050"/>
            <a:t>Student</a:t>
          </a:r>
        </a:p>
      </xdr:txBody>
    </xdr:sp>
    <xdr:clientData/>
  </xdr:twoCellAnchor>
  <xdr:twoCellAnchor>
    <xdr:from>
      <xdr:col>16</xdr:col>
      <xdr:colOff>537481</xdr:colOff>
      <xdr:row>62</xdr:row>
      <xdr:rowOff>125185</xdr:rowOff>
    </xdr:from>
    <xdr:to>
      <xdr:col>24</xdr:col>
      <xdr:colOff>210910</xdr:colOff>
      <xdr:row>76</xdr:row>
      <xdr:rowOff>160564</xdr:rowOff>
    </xdr:to>
    <xdr:graphicFrame macro="">
      <xdr:nvGraphicFramePr>
        <xdr:cNvPr id="8" name="Chart 7">
          <a:extLst>
            <a:ext uri="{FF2B5EF4-FFF2-40B4-BE49-F238E27FC236}">
              <a16:creationId xmlns:a16="http://schemas.microsoft.com/office/drawing/2014/main" id="{5031D433-98B6-4066-8E3B-355248CC4DA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184547</xdr:colOff>
      <xdr:row>10</xdr:row>
      <xdr:rowOff>158352</xdr:rowOff>
    </xdr:from>
    <xdr:to>
      <xdr:col>15</xdr:col>
      <xdr:colOff>506016</xdr:colOff>
      <xdr:row>25</xdr:row>
      <xdr:rowOff>8333</xdr:rowOff>
    </xdr:to>
    <xdr:graphicFrame macro="">
      <xdr:nvGraphicFramePr>
        <xdr:cNvPr id="2" name="Chart 1">
          <a:extLst>
            <a:ext uri="{FF2B5EF4-FFF2-40B4-BE49-F238E27FC236}">
              <a16:creationId xmlns:a16="http://schemas.microsoft.com/office/drawing/2014/main" id="{B35AF293-FDCD-42A2-B29E-9162097DDD3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244078</xdr:colOff>
      <xdr:row>27</xdr:row>
      <xdr:rowOff>158352</xdr:rowOff>
    </xdr:from>
    <xdr:to>
      <xdr:col>15</xdr:col>
      <xdr:colOff>565547</xdr:colOff>
      <xdr:row>42</xdr:row>
      <xdr:rowOff>8333</xdr:rowOff>
    </xdr:to>
    <xdr:graphicFrame macro="">
      <xdr:nvGraphicFramePr>
        <xdr:cNvPr id="3" name="Chart 2">
          <a:extLst>
            <a:ext uri="{FF2B5EF4-FFF2-40B4-BE49-F238E27FC236}">
              <a16:creationId xmlns:a16="http://schemas.microsoft.com/office/drawing/2014/main" id="{22587EC6-066E-46DA-995B-406EB86D414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470297</xdr:colOff>
      <xdr:row>49</xdr:row>
      <xdr:rowOff>134539</xdr:rowOff>
    </xdr:from>
    <xdr:to>
      <xdr:col>17</xdr:col>
      <xdr:colOff>184547</xdr:colOff>
      <xdr:row>63</xdr:row>
      <xdr:rowOff>186926</xdr:rowOff>
    </xdr:to>
    <xdr:graphicFrame macro="">
      <xdr:nvGraphicFramePr>
        <xdr:cNvPr id="4" name="Chart 3">
          <a:extLst>
            <a:ext uri="{FF2B5EF4-FFF2-40B4-BE49-F238E27FC236}">
              <a16:creationId xmlns:a16="http://schemas.microsoft.com/office/drawing/2014/main" id="{A8651383-D442-43FE-8EC8-A020C73275F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529829</xdr:colOff>
      <xdr:row>66</xdr:row>
      <xdr:rowOff>27383</xdr:rowOff>
    </xdr:from>
    <xdr:to>
      <xdr:col>17</xdr:col>
      <xdr:colOff>244079</xdr:colOff>
      <xdr:row>80</xdr:row>
      <xdr:rowOff>67864</xdr:rowOff>
    </xdr:to>
    <xdr:graphicFrame macro="">
      <xdr:nvGraphicFramePr>
        <xdr:cNvPr id="5" name="Chart 4">
          <a:extLst>
            <a:ext uri="{FF2B5EF4-FFF2-40B4-BE49-F238E27FC236}">
              <a16:creationId xmlns:a16="http://schemas.microsoft.com/office/drawing/2014/main" id="{0FBF204B-F16E-45E0-80E8-2DF8733DF01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589359</xdr:colOff>
      <xdr:row>82</xdr:row>
      <xdr:rowOff>27383</xdr:rowOff>
    </xdr:from>
    <xdr:to>
      <xdr:col>17</xdr:col>
      <xdr:colOff>303609</xdr:colOff>
      <xdr:row>96</xdr:row>
      <xdr:rowOff>67865</xdr:rowOff>
    </xdr:to>
    <xdr:graphicFrame macro="">
      <xdr:nvGraphicFramePr>
        <xdr:cNvPr id="6" name="Chart 5">
          <a:extLst>
            <a:ext uri="{FF2B5EF4-FFF2-40B4-BE49-F238E27FC236}">
              <a16:creationId xmlns:a16="http://schemas.microsoft.com/office/drawing/2014/main" id="{40AF3896-E15F-4F25-8127-B16F3C5DFAD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17</xdr:col>
      <xdr:colOff>565546</xdr:colOff>
      <xdr:row>88</xdr:row>
      <xdr:rowOff>110727</xdr:rowOff>
    </xdr:from>
    <xdr:to>
      <xdr:col>25</xdr:col>
      <xdr:colOff>279796</xdr:colOff>
      <xdr:row>102</xdr:row>
      <xdr:rowOff>139302</xdr:rowOff>
    </xdr:to>
    <xdr:graphicFrame macro="">
      <xdr:nvGraphicFramePr>
        <xdr:cNvPr id="7" name="Chart 6">
          <a:extLst>
            <a:ext uri="{FF2B5EF4-FFF2-40B4-BE49-F238E27FC236}">
              <a16:creationId xmlns:a16="http://schemas.microsoft.com/office/drawing/2014/main" id="{323AAFF3-5AA2-46F4-8616-2D7D6A9147C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15</xdr:col>
      <xdr:colOff>327421</xdr:colOff>
      <xdr:row>108</xdr:row>
      <xdr:rowOff>63102</xdr:rowOff>
    </xdr:from>
    <xdr:to>
      <xdr:col>23</xdr:col>
      <xdr:colOff>41671</xdr:colOff>
      <xdr:row>122</xdr:row>
      <xdr:rowOff>91677</xdr:rowOff>
    </xdr:to>
    <xdr:graphicFrame macro="">
      <xdr:nvGraphicFramePr>
        <xdr:cNvPr id="8" name="Chart 7">
          <a:extLst>
            <a:ext uri="{FF2B5EF4-FFF2-40B4-BE49-F238E27FC236}">
              <a16:creationId xmlns:a16="http://schemas.microsoft.com/office/drawing/2014/main" id="{5F8CD1DB-9984-478D-98C6-6E3D652B801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15</xdr:col>
      <xdr:colOff>386953</xdr:colOff>
      <xdr:row>123</xdr:row>
      <xdr:rowOff>86915</xdr:rowOff>
    </xdr:from>
    <xdr:to>
      <xdr:col>23</xdr:col>
      <xdr:colOff>101203</xdr:colOff>
      <xdr:row>137</xdr:row>
      <xdr:rowOff>127396</xdr:rowOff>
    </xdr:to>
    <xdr:graphicFrame macro="">
      <xdr:nvGraphicFramePr>
        <xdr:cNvPr id="9" name="Chart 8">
          <a:extLst>
            <a:ext uri="{FF2B5EF4-FFF2-40B4-BE49-F238E27FC236}">
              <a16:creationId xmlns:a16="http://schemas.microsoft.com/office/drawing/2014/main" id="{AB05ED65-32FA-4FFC-B889-48D5B1F54FD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42"/>
  <sheetViews>
    <sheetView tabSelected="1" topLeftCell="A49" zoomScale="70" zoomScaleNormal="70" workbookViewId="0">
      <selection activeCell="B48" sqref="B48"/>
    </sheetView>
  </sheetViews>
  <sheetFormatPr defaultRowHeight="15" x14ac:dyDescent="0.25"/>
  <cols>
    <col min="1" max="1" width="19.28515625" customWidth="1"/>
    <col min="2" max="2" width="26.140625" customWidth="1"/>
    <col min="3" max="3" width="22.85546875" bestFit="1" customWidth="1"/>
    <col min="4" max="4" width="19.42578125" customWidth="1"/>
    <col min="5" max="5" width="15.28515625" customWidth="1"/>
    <col min="6" max="6" width="17.42578125" customWidth="1"/>
    <col min="7" max="7" width="15.5703125" customWidth="1"/>
  </cols>
  <sheetData>
    <row r="1" spans="1:5" x14ac:dyDescent="0.25">
      <c r="B1" t="s">
        <v>0</v>
      </c>
      <c r="C1" s="2">
        <v>82</v>
      </c>
      <c r="E1">
        <f>C1*10</f>
        <v>820</v>
      </c>
    </row>
    <row r="3" spans="1:5" x14ac:dyDescent="0.25">
      <c r="A3" s="17" t="s">
        <v>1</v>
      </c>
      <c r="B3" s="18" t="s">
        <v>2</v>
      </c>
      <c r="C3" s="19" t="s">
        <v>3</v>
      </c>
    </row>
    <row r="4" spans="1:5" ht="15.75" thickBot="1" x14ac:dyDescent="0.3"/>
    <row r="5" spans="1:5" x14ac:dyDescent="0.25">
      <c r="A5" s="244" t="s">
        <v>35</v>
      </c>
      <c r="B5" s="5" t="s">
        <v>62</v>
      </c>
      <c r="C5" s="45">
        <v>36</v>
      </c>
      <c r="D5" s="38">
        <f>C5/$C$1</f>
        <v>0.43902439024390244</v>
      </c>
      <c r="E5" s="59">
        <f>C5*10</f>
        <v>360</v>
      </c>
    </row>
    <row r="6" spans="1:5" x14ac:dyDescent="0.25">
      <c r="A6" s="233"/>
      <c r="B6" s="3" t="s">
        <v>63</v>
      </c>
      <c r="C6" s="47">
        <v>15</v>
      </c>
      <c r="D6" s="39">
        <f t="shared" ref="D6:D60" si="0">C6/$C$1</f>
        <v>0.18292682926829268</v>
      </c>
      <c r="E6" s="60">
        <f t="shared" ref="E6:E69" si="1">C6*10</f>
        <v>150</v>
      </c>
    </row>
    <row r="7" spans="1:5" x14ac:dyDescent="0.25">
      <c r="A7" s="233"/>
      <c r="B7" s="3" t="s">
        <v>64</v>
      </c>
      <c r="C7" s="47">
        <v>15</v>
      </c>
      <c r="D7" s="39">
        <f t="shared" si="0"/>
        <v>0.18292682926829268</v>
      </c>
      <c r="E7" s="60">
        <f t="shared" si="1"/>
        <v>150</v>
      </c>
    </row>
    <row r="8" spans="1:5" x14ac:dyDescent="0.25">
      <c r="A8" s="233"/>
      <c r="B8" s="3" t="s">
        <v>65</v>
      </c>
      <c r="C8" s="47">
        <v>13</v>
      </c>
      <c r="D8" s="39">
        <f t="shared" si="0"/>
        <v>0.15853658536585366</v>
      </c>
      <c r="E8" s="60">
        <f t="shared" si="1"/>
        <v>130</v>
      </c>
    </row>
    <row r="9" spans="1:5" x14ac:dyDescent="0.25">
      <c r="A9" s="233"/>
      <c r="B9" s="3" t="s">
        <v>66</v>
      </c>
      <c r="C9" s="47">
        <v>1</v>
      </c>
      <c r="D9" s="39">
        <f t="shared" si="0"/>
        <v>1.2195121951219513E-2</v>
      </c>
      <c r="E9" s="60">
        <f t="shared" si="1"/>
        <v>10</v>
      </c>
    </row>
    <row r="10" spans="1:5" ht="15.75" thickBot="1" x14ac:dyDescent="0.3">
      <c r="A10" s="245"/>
      <c r="B10" s="7" t="s">
        <v>4</v>
      </c>
      <c r="C10" s="51">
        <v>2</v>
      </c>
      <c r="D10" s="40">
        <f t="shared" si="0"/>
        <v>2.4390243902439025E-2</v>
      </c>
      <c r="E10" s="61">
        <f t="shared" si="1"/>
        <v>20</v>
      </c>
    </row>
    <row r="11" spans="1:5" x14ac:dyDescent="0.25">
      <c r="A11" s="238" t="s">
        <v>36</v>
      </c>
      <c r="B11" s="5" t="s">
        <v>13</v>
      </c>
      <c r="C11" s="45">
        <v>12</v>
      </c>
      <c r="D11" s="38">
        <f t="shared" si="0"/>
        <v>0.14634146341463414</v>
      </c>
      <c r="E11" s="59">
        <f t="shared" si="1"/>
        <v>120</v>
      </c>
    </row>
    <row r="12" spans="1:5" x14ac:dyDescent="0.25">
      <c r="A12" s="243"/>
      <c r="B12" s="3" t="s">
        <v>37</v>
      </c>
      <c r="C12" s="47">
        <v>6</v>
      </c>
      <c r="D12" s="39">
        <f t="shared" si="0"/>
        <v>7.3170731707317069E-2</v>
      </c>
      <c r="E12" s="60">
        <f t="shared" si="1"/>
        <v>60</v>
      </c>
    </row>
    <row r="13" spans="1:5" x14ac:dyDescent="0.25">
      <c r="A13" s="243"/>
      <c r="B13" s="3" t="s">
        <v>38</v>
      </c>
      <c r="C13" s="47">
        <v>2</v>
      </c>
      <c r="D13" s="39">
        <f t="shared" si="0"/>
        <v>2.4390243902439025E-2</v>
      </c>
      <c r="E13" s="60">
        <f t="shared" si="1"/>
        <v>20</v>
      </c>
    </row>
    <row r="14" spans="1:5" ht="30" x14ac:dyDescent="0.25">
      <c r="A14" s="243"/>
      <c r="B14" s="8" t="s">
        <v>44</v>
      </c>
      <c r="C14" s="54">
        <v>24</v>
      </c>
      <c r="D14" s="41">
        <f t="shared" si="0"/>
        <v>0.29268292682926828</v>
      </c>
      <c r="E14" s="62">
        <f t="shared" si="1"/>
        <v>240</v>
      </c>
    </row>
    <row r="15" spans="1:5" x14ac:dyDescent="0.25">
      <c r="A15" s="243"/>
      <c r="B15" s="3" t="s">
        <v>39</v>
      </c>
      <c r="C15" s="47">
        <v>13</v>
      </c>
      <c r="D15" s="39">
        <f t="shared" si="0"/>
        <v>0.15853658536585366</v>
      </c>
      <c r="E15" s="60">
        <f t="shared" si="1"/>
        <v>130</v>
      </c>
    </row>
    <row r="16" spans="1:5" x14ac:dyDescent="0.25">
      <c r="A16" s="243"/>
      <c r="B16" s="3" t="s">
        <v>40</v>
      </c>
      <c r="C16" s="47">
        <v>23</v>
      </c>
      <c r="D16" s="39">
        <f t="shared" si="0"/>
        <v>0.28048780487804881</v>
      </c>
      <c r="E16" s="60">
        <f t="shared" si="1"/>
        <v>230</v>
      </c>
    </row>
    <row r="17" spans="1:9" x14ac:dyDescent="0.25">
      <c r="A17" s="243"/>
      <c r="B17" s="3" t="s">
        <v>41</v>
      </c>
      <c r="C17" s="47">
        <v>2</v>
      </c>
      <c r="D17" s="39">
        <f t="shared" si="0"/>
        <v>2.4390243902439025E-2</v>
      </c>
      <c r="E17" s="60">
        <f t="shared" si="1"/>
        <v>20</v>
      </c>
    </row>
    <row r="18" spans="1:9" x14ac:dyDescent="0.25">
      <c r="A18" s="243"/>
      <c r="B18" s="3" t="s">
        <v>42</v>
      </c>
      <c r="C18" s="48" t="s">
        <v>144</v>
      </c>
      <c r="D18" s="42" t="s">
        <v>144</v>
      </c>
      <c r="E18" s="63" t="s">
        <v>144</v>
      </c>
    </row>
    <row r="19" spans="1:9" ht="15.75" thickBot="1" x14ac:dyDescent="0.3">
      <c r="A19" s="239"/>
      <c r="B19" s="9" t="s">
        <v>43</v>
      </c>
      <c r="C19" s="55" t="s">
        <v>144</v>
      </c>
      <c r="D19" s="43" t="s">
        <v>144</v>
      </c>
      <c r="E19" s="64" t="s">
        <v>144</v>
      </c>
    </row>
    <row r="20" spans="1:9" x14ac:dyDescent="0.25">
      <c r="A20" s="238" t="s">
        <v>45</v>
      </c>
      <c r="B20" s="5" t="s">
        <v>46</v>
      </c>
      <c r="C20" s="45">
        <v>65</v>
      </c>
      <c r="D20" s="38">
        <f t="shared" si="0"/>
        <v>0.79268292682926833</v>
      </c>
      <c r="E20" s="59">
        <f t="shared" si="1"/>
        <v>650</v>
      </c>
      <c r="F20" t="s">
        <v>444</v>
      </c>
    </row>
    <row r="21" spans="1:9" x14ac:dyDescent="0.25">
      <c r="A21" s="243"/>
      <c r="B21" s="3" t="s">
        <v>5</v>
      </c>
      <c r="C21" s="47">
        <v>1</v>
      </c>
      <c r="D21" s="39">
        <f t="shared" si="0"/>
        <v>1.2195121951219513E-2</v>
      </c>
      <c r="E21" s="60">
        <f t="shared" si="1"/>
        <v>10</v>
      </c>
    </row>
    <row r="22" spans="1:9" x14ac:dyDescent="0.25">
      <c r="A22" s="243"/>
      <c r="B22" s="3" t="s">
        <v>6</v>
      </c>
      <c r="C22" s="47">
        <v>1</v>
      </c>
      <c r="D22" s="39">
        <f t="shared" si="0"/>
        <v>1.2195121951219513E-2</v>
      </c>
      <c r="E22" s="60">
        <f t="shared" si="1"/>
        <v>10</v>
      </c>
    </row>
    <row r="23" spans="1:9" x14ac:dyDescent="0.25">
      <c r="A23" s="243"/>
      <c r="B23" s="3" t="s">
        <v>7</v>
      </c>
      <c r="C23" s="47">
        <v>1</v>
      </c>
      <c r="D23" s="39">
        <f t="shared" si="0"/>
        <v>1.2195121951219513E-2</v>
      </c>
      <c r="E23" s="60">
        <f t="shared" si="1"/>
        <v>10</v>
      </c>
    </row>
    <row r="24" spans="1:9" x14ac:dyDescent="0.25">
      <c r="A24" s="243"/>
      <c r="B24" s="3" t="s">
        <v>8</v>
      </c>
      <c r="C24" s="48" t="s">
        <v>144</v>
      </c>
      <c r="D24" s="42" t="s">
        <v>144</v>
      </c>
      <c r="E24" s="63" t="s">
        <v>144</v>
      </c>
    </row>
    <row r="25" spans="1:9" x14ac:dyDescent="0.25">
      <c r="A25" s="243"/>
      <c r="B25" s="3" t="s">
        <v>9</v>
      </c>
      <c r="C25" s="47">
        <v>5</v>
      </c>
      <c r="D25" s="39">
        <f t="shared" si="0"/>
        <v>6.097560975609756E-2</v>
      </c>
      <c r="E25" s="60">
        <f t="shared" si="1"/>
        <v>50</v>
      </c>
      <c r="F25" s="233" t="s">
        <v>443</v>
      </c>
    </row>
    <row r="26" spans="1:9" x14ac:dyDescent="0.25">
      <c r="A26" s="243"/>
      <c r="B26" s="3" t="s">
        <v>10</v>
      </c>
      <c r="C26" s="47">
        <v>3</v>
      </c>
      <c r="D26" s="39">
        <f t="shared" si="0"/>
        <v>3.6585365853658534E-2</v>
      </c>
      <c r="E26" s="60">
        <f t="shared" si="1"/>
        <v>30</v>
      </c>
      <c r="F26" s="233"/>
    </row>
    <row r="27" spans="1:9" x14ac:dyDescent="0.25">
      <c r="A27" s="243"/>
      <c r="B27" s="3" t="s">
        <v>11</v>
      </c>
      <c r="C27" s="47">
        <v>1</v>
      </c>
      <c r="D27" s="39">
        <f t="shared" si="0"/>
        <v>1.2195121951219513E-2</v>
      </c>
      <c r="E27" s="60">
        <f t="shared" si="1"/>
        <v>10</v>
      </c>
      <c r="F27" s="233"/>
    </row>
    <row r="28" spans="1:9" ht="15.75" thickBot="1" x14ac:dyDescent="0.3">
      <c r="A28" s="239"/>
      <c r="B28" s="9" t="s">
        <v>12</v>
      </c>
      <c r="C28" s="51">
        <v>5</v>
      </c>
      <c r="D28" s="40">
        <f t="shared" si="0"/>
        <v>6.097560975609756E-2</v>
      </c>
      <c r="E28" s="61">
        <f t="shared" si="1"/>
        <v>50</v>
      </c>
    </row>
    <row r="29" spans="1:9" ht="15" customHeight="1" x14ac:dyDescent="0.25">
      <c r="A29" s="238" t="s">
        <v>51</v>
      </c>
      <c r="B29" s="10" t="s">
        <v>480</v>
      </c>
      <c r="C29" s="45">
        <v>4</v>
      </c>
      <c r="D29" s="132">
        <f t="shared" si="0"/>
        <v>4.878048780487805E-2</v>
      </c>
      <c r="E29" s="59">
        <f t="shared" si="1"/>
        <v>40</v>
      </c>
      <c r="F29" s="187" t="s">
        <v>447</v>
      </c>
      <c r="H29" s="132">
        <v>4.9000000000000002E-2</v>
      </c>
      <c r="I29" s="194">
        <v>0.122</v>
      </c>
    </row>
    <row r="30" spans="1:9" x14ac:dyDescent="0.25">
      <c r="A30" s="243"/>
      <c r="B30" s="3" t="s">
        <v>481</v>
      </c>
      <c r="C30" s="47">
        <v>29</v>
      </c>
      <c r="D30" s="133">
        <f t="shared" si="0"/>
        <v>0.35365853658536583</v>
      </c>
      <c r="E30" s="60">
        <f t="shared" si="1"/>
        <v>290</v>
      </c>
      <c r="H30" s="133">
        <v>0.35399999999999998</v>
      </c>
      <c r="I30" s="194">
        <v>0.39</v>
      </c>
    </row>
    <row r="31" spans="1:9" x14ac:dyDescent="0.25">
      <c r="A31" s="243"/>
      <c r="B31" s="3" t="s">
        <v>482</v>
      </c>
      <c r="C31" s="47">
        <v>44</v>
      </c>
      <c r="D31" s="133">
        <f t="shared" si="0"/>
        <v>0.53658536585365857</v>
      </c>
      <c r="E31" s="60">
        <f t="shared" si="1"/>
        <v>440</v>
      </c>
      <c r="H31" s="133">
        <v>0.53700000000000003</v>
      </c>
      <c r="I31" s="194">
        <v>0.45100000000000001</v>
      </c>
    </row>
    <row r="32" spans="1:9" ht="15.75" thickBot="1" x14ac:dyDescent="0.3">
      <c r="A32" s="239"/>
      <c r="B32" s="9" t="s">
        <v>483</v>
      </c>
      <c r="C32" s="51">
        <v>5</v>
      </c>
      <c r="D32" s="134">
        <f t="shared" si="0"/>
        <v>6.097560975609756E-2</v>
      </c>
      <c r="E32" s="61">
        <f t="shared" si="1"/>
        <v>50</v>
      </c>
      <c r="H32" s="134">
        <v>6.0999999999999999E-2</v>
      </c>
      <c r="I32" s="194">
        <v>3.6999999999999998E-2</v>
      </c>
    </row>
    <row r="33" spans="1:6" ht="15" customHeight="1" x14ac:dyDescent="0.25">
      <c r="A33" s="238" t="s">
        <v>52</v>
      </c>
      <c r="B33" s="5" t="s">
        <v>47</v>
      </c>
      <c r="C33" s="45">
        <v>10</v>
      </c>
      <c r="D33" s="132">
        <f t="shared" si="0"/>
        <v>0.12195121951219512</v>
      </c>
      <c r="E33" s="59">
        <f t="shared" si="1"/>
        <v>100</v>
      </c>
      <c r="F33" s="187" t="s">
        <v>447</v>
      </c>
    </row>
    <row r="34" spans="1:6" x14ac:dyDescent="0.25">
      <c r="A34" s="243"/>
      <c r="B34" s="3" t="s">
        <v>48</v>
      </c>
      <c r="C34" s="47">
        <v>32</v>
      </c>
      <c r="D34" s="133">
        <f t="shared" si="0"/>
        <v>0.3902439024390244</v>
      </c>
      <c r="E34" s="60">
        <f t="shared" si="1"/>
        <v>320</v>
      </c>
    </row>
    <row r="35" spans="1:6" x14ac:dyDescent="0.25">
      <c r="A35" s="243"/>
      <c r="B35" s="3" t="s">
        <v>49</v>
      </c>
      <c r="C35" s="47">
        <v>37</v>
      </c>
      <c r="D35" s="133">
        <f t="shared" si="0"/>
        <v>0.45121951219512196</v>
      </c>
      <c r="E35" s="60">
        <f t="shared" si="1"/>
        <v>370</v>
      </c>
    </row>
    <row r="36" spans="1:6" ht="15.75" thickBot="1" x14ac:dyDescent="0.3">
      <c r="A36" s="239"/>
      <c r="B36" s="9" t="s">
        <v>50</v>
      </c>
      <c r="C36" s="51">
        <v>3</v>
      </c>
      <c r="D36" s="134">
        <f t="shared" si="0"/>
        <v>3.6585365853658534E-2</v>
      </c>
      <c r="E36" s="61">
        <f t="shared" si="1"/>
        <v>30</v>
      </c>
    </row>
    <row r="37" spans="1:6" x14ac:dyDescent="0.25">
      <c r="A37" s="238" t="s">
        <v>53</v>
      </c>
      <c r="B37" s="6" t="s">
        <v>14</v>
      </c>
      <c r="C37" s="45">
        <v>8</v>
      </c>
      <c r="D37" s="132">
        <f t="shared" si="0"/>
        <v>9.7560975609756101E-2</v>
      </c>
      <c r="E37" s="59">
        <f t="shared" si="1"/>
        <v>80</v>
      </c>
      <c r="F37" s="187" t="s">
        <v>447</v>
      </c>
    </row>
    <row r="38" spans="1:6" x14ac:dyDescent="0.25">
      <c r="A38" s="243"/>
      <c r="B38" s="4" t="s">
        <v>448</v>
      </c>
      <c r="C38" s="47">
        <v>26</v>
      </c>
      <c r="D38" s="133">
        <f t="shared" si="0"/>
        <v>0.31707317073170732</v>
      </c>
      <c r="E38" s="60">
        <f t="shared" si="1"/>
        <v>260</v>
      </c>
    </row>
    <row r="39" spans="1:6" x14ac:dyDescent="0.25">
      <c r="A39" s="243"/>
      <c r="B39" s="4" t="s">
        <v>449</v>
      </c>
      <c r="C39" s="47">
        <v>38</v>
      </c>
      <c r="D39" s="133">
        <f t="shared" si="0"/>
        <v>0.46341463414634149</v>
      </c>
      <c r="E39" s="60">
        <f t="shared" si="1"/>
        <v>380</v>
      </c>
    </row>
    <row r="40" spans="1:6" x14ac:dyDescent="0.25">
      <c r="A40" s="243"/>
      <c r="B40" s="4" t="s">
        <v>450</v>
      </c>
      <c r="C40" s="47">
        <v>7</v>
      </c>
      <c r="D40" s="133">
        <f t="shared" si="0"/>
        <v>8.5365853658536592E-2</v>
      </c>
      <c r="E40" s="60">
        <f t="shared" si="1"/>
        <v>70</v>
      </c>
    </row>
    <row r="41" spans="1:6" ht="15.75" thickBot="1" x14ac:dyDescent="0.3">
      <c r="A41" s="239"/>
      <c r="B41" s="7" t="s">
        <v>15</v>
      </c>
      <c r="C41" s="51">
        <v>3</v>
      </c>
      <c r="D41" s="134">
        <f t="shared" si="0"/>
        <v>3.6585365853658534E-2</v>
      </c>
      <c r="E41" s="61">
        <f t="shared" si="1"/>
        <v>30</v>
      </c>
    </row>
    <row r="42" spans="1:6" x14ac:dyDescent="0.25">
      <c r="A42" s="238" t="s">
        <v>54</v>
      </c>
      <c r="B42" s="5" t="s">
        <v>68</v>
      </c>
      <c r="C42" s="45">
        <v>3</v>
      </c>
      <c r="D42" s="132">
        <f t="shared" si="0"/>
        <v>3.6585365853658534E-2</v>
      </c>
      <c r="E42" s="59">
        <f t="shared" si="1"/>
        <v>30</v>
      </c>
    </row>
    <row r="43" spans="1:6" x14ac:dyDescent="0.25">
      <c r="A43" s="243"/>
      <c r="B43" s="3" t="s">
        <v>69</v>
      </c>
      <c r="C43" s="47">
        <v>13</v>
      </c>
      <c r="D43" s="133">
        <f t="shared" si="0"/>
        <v>0.15853658536585366</v>
      </c>
      <c r="E43" s="60">
        <f t="shared" si="1"/>
        <v>130</v>
      </c>
    </row>
    <row r="44" spans="1:6" x14ac:dyDescent="0.25">
      <c r="A44" s="243"/>
      <c r="B44" s="11" t="s">
        <v>70</v>
      </c>
      <c r="C44" s="47">
        <v>50</v>
      </c>
      <c r="D44" s="133">
        <f t="shared" si="0"/>
        <v>0.6097560975609756</v>
      </c>
      <c r="E44" s="60">
        <f t="shared" si="1"/>
        <v>500</v>
      </c>
    </row>
    <row r="45" spans="1:6" x14ac:dyDescent="0.25">
      <c r="A45" s="243"/>
      <c r="B45" s="11" t="s">
        <v>71</v>
      </c>
      <c r="C45" s="47">
        <v>14</v>
      </c>
      <c r="D45" s="133">
        <f t="shared" si="0"/>
        <v>0.17073170731707318</v>
      </c>
      <c r="E45" s="60">
        <f t="shared" si="1"/>
        <v>140</v>
      </c>
    </row>
    <row r="46" spans="1:6" ht="15.75" thickBot="1" x14ac:dyDescent="0.3">
      <c r="A46" s="239"/>
      <c r="B46" s="12" t="s">
        <v>72</v>
      </c>
      <c r="C46" s="51">
        <v>2</v>
      </c>
      <c r="D46" s="134">
        <f t="shared" si="0"/>
        <v>2.4390243902439025E-2</v>
      </c>
      <c r="E46" s="61">
        <f t="shared" si="1"/>
        <v>20</v>
      </c>
    </row>
    <row r="47" spans="1:6" x14ac:dyDescent="0.25">
      <c r="A47" s="238" t="s">
        <v>451</v>
      </c>
      <c r="B47" s="13" t="s">
        <v>470</v>
      </c>
      <c r="C47" s="45">
        <v>2</v>
      </c>
      <c r="D47" s="132">
        <f>C47/SUM($C$47:$C$51)</f>
        <v>2.2988505747126436E-2</v>
      </c>
      <c r="E47" s="59">
        <f t="shared" si="1"/>
        <v>20</v>
      </c>
      <c r="F47" s="187" t="s">
        <v>447</v>
      </c>
    </row>
    <row r="48" spans="1:6" x14ac:dyDescent="0.25">
      <c r="A48" s="243"/>
      <c r="B48" s="11" t="s">
        <v>471</v>
      </c>
      <c r="C48" s="47">
        <v>3</v>
      </c>
      <c r="D48" s="133">
        <f>C48/SUM($C$47:$C$51)</f>
        <v>3.4482758620689655E-2</v>
      </c>
      <c r="E48" s="60">
        <f t="shared" si="1"/>
        <v>30</v>
      </c>
    </row>
    <row r="49" spans="1:6" x14ac:dyDescent="0.25">
      <c r="A49" s="243"/>
      <c r="B49" s="11" t="s">
        <v>472</v>
      </c>
      <c r="C49" s="47">
        <v>20</v>
      </c>
      <c r="D49" s="133">
        <f t="shared" ref="D49:D51" si="2">C49/SUM($C$47:$C$51)</f>
        <v>0.22988505747126436</v>
      </c>
      <c r="E49" s="60">
        <f t="shared" si="1"/>
        <v>200</v>
      </c>
    </row>
    <row r="50" spans="1:6" x14ac:dyDescent="0.25">
      <c r="A50" s="243"/>
      <c r="B50" s="11" t="s">
        <v>473</v>
      </c>
      <c r="C50" s="47">
        <v>2</v>
      </c>
      <c r="D50" s="133">
        <f t="shared" si="2"/>
        <v>2.2988505747126436E-2</v>
      </c>
      <c r="E50" s="60">
        <f t="shared" si="1"/>
        <v>20</v>
      </c>
    </row>
    <row r="51" spans="1:6" ht="15.75" thickBot="1" x14ac:dyDescent="0.3">
      <c r="A51" s="239"/>
      <c r="B51" s="12" t="s">
        <v>474</v>
      </c>
      <c r="C51" s="51">
        <v>60</v>
      </c>
      <c r="D51" s="133">
        <f t="shared" si="2"/>
        <v>0.68965517241379315</v>
      </c>
      <c r="E51" s="61">
        <f t="shared" si="1"/>
        <v>600</v>
      </c>
    </row>
    <row r="52" spans="1:6" x14ac:dyDescent="0.25">
      <c r="A52" s="238" t="s">
        <v>452</v>
      </c>
      <c r="B52" s="13" t="s">
        <v>465</v>
      </c>
      <c r="C52" s="45">
        <v>3</v>
      </c>
      <c r="D52" s="132">
        <f>C52/SUM($C$52:$C$56)</f>
        <v>3.125E-2</v>
      </c>
      <c r="E52" s="59">
        <f t="shared" si="1"/>
        <v>30</v>
      </c>
      <c r="F52" s="187" t="s">
        <v>447</v>
      </c>
    </row>
    <row r="53" spans="1:6" x14ac:dyDescent="0.25">
      <c r="A53" s="243"/>
      <c r="B53" s="11" t="s">
        <v>466</v>
      </c>
      <c r="C53" s="47">
        <v>19</v>
      </c>
      <c r="D53" s="133">
        <f t="shared" ref="D53:D56" si="3">C53/SUM($C$52:$C$56)</f>
        <v>0.19791666666666666</v>
      </c>
      <c r="E53" s="60">
        <f t="shared" si="1"/>
        <v>190</v>
      </c>
    </row>
    <row r="54" spans="1:6" x14ac:dyDescent="0.25">
      <c r="A54" s="243"/>
      <c r="B54" s="11" t="s">
        <v>467</v>
      </c>
      <c r="C54" s="47">
        <v>7</v>
      </c>
      <c r="D54" s="133">
        <f t="shared" si="3"/>
        <v>7.2916666666666671E-2</v>
      </c>
      <c r="E54" s="60">
        <f t="shared" si="1"/>
        <v>70</v>
      </c>
    </row>
    <row r="55" spans="1:6" x14ac:dyDescent="0.25">
      <c r="A55" s="243"/>
      <c r="B55" s="11" t="s">
        <v>468</v>
      </c>
      <c r="C55" s="47">
        <v>43</v>
      </c>
      <c r="D55" s="133">
        <f t="shared" si="3"/>
        <v>0.44791666666666669</v>
      </c>
      <c r="E55" s="60">
        <f t="shared" si="1"/>
        <v>430</v>
      </c>
    </row>
    <row r="56" spans="1:6" ht="15.75" thickBot="1" x14ac:dyDescent="0.3">
      <c r="A56" s="239"/>
      <c r="B56" s="12" t="s">
        <v>469</v>
      </c>
      <c r="C56" s="51">
        <v>24</v>
      </c>
      <c r="D56" s="133">
        <f t="shared" si="3"/>
        <v>0.25</v>
      </c>
      <c r="E56" s="61">
        <f t="shared" si="1"/>
        <v>240</v>
      </c>
    </row>
    <row r="57" spans="1:6" x14ac:dyDescent="0.25">
      <c r="A57" s="238" t="s">
        <v>55</v>
      </c>
      <c r="B57" s="13" t="s">
        <v>141</v>
      </c>
      <c r="C57" s="45">
        <v>5</v>
      </c>
      <c r="D57" s="132">
        <f t="shared" si="0"/>
        <v>6.097560975609756E-2</v>
      </c>
      <c r="E57" s="59">
        <f t="shared" si="1"/>
        <v>50</v>
      </c>
    </row>
    <row r="58" spans="1:6" x14ac:dyDescent="0.25">
      <c r="A58" s="243"/>
      <c r="B58" s="11" t="s">
        <v>142</v>
      </c>
      <c r="C58" s="48" t="s">
        <v>144</v>
      </c>
      <c r="D58" s="135" t="s">
        <v>144</v>
      </c>
      <c r="E58" s="63" t="s">
        <v>144</v>
      </c>
    </row>
    <row r="59" spans="1:6" x14ac:dyDescent="0.25">
      <c r="A59" s="243"/>
      <c r="B59" s="11" t="s">
        <v>143</v>
      </c>
      <c r="C59" s="48" t="s">
        <v>144</v>
      </c>
      <c r="D59" s="135" t="s">
        <v>144</v>
      </c>
      <c r="E59" s="63" t="s">
        <v>144</v>
      </c>
    </row>
    <row r="60" spans="1:6" ht="15.75" thickBot="1" x14ac:dyDescent="0.3">
      <c r="A60" s="239"/>
      <c r="B60" s="14" t="s">
        <v>83</v>
      </c>
      <c r="C60" s="51">
        <v>77</v>
      </c>
      <c r="D60" s="134">
        <f t="shared" si="0"/>
        <v>0.93902439024390238</v>
      </c>
      <c r="E60" s="61">
        <f t="shared" si="1"/>
        <v>770</v>
      </c>
    </row>
    <row r="61" spans="1:6" x14ac:dyDescent="0.25">
      <c r="A61" s="238" t="s">
        <v>453</v>
      </c>
      <c r="B61" s="5" t="s">
        <v>84</v>
      </c>
      <c r="C61" s="45">
        <v>2</v>
      </c>
      <c r="D61" s="132">
        <f>C61/SUM($C$61:$C$69)</f>
        <v>1.1299435028248588E-2</v>
      </c>
      <c r="E61" s="59">
        <f t="shared" si="1"/>
        <v>20</v>
      </c>
    </row>
    <row r="62" spans="1:6" x14ac:dyDescent="0.25">
      <c r="A62" s="243"/>
      <c r="B62" s="3" t="s">
        <v>85</v>
      </c>
      <c r="C62" s="47">
        <v>1</v>
      </c>
      <c r="D62" s="133">
        <f t="shared" ref="D62:D68" si="4">C62/SUM($C$61:$C$69)</f>
        <v>5.6497175141242938E-3</v>
      </c>
      <c r="E62" s="60">
        <f t="shared" si="1"/>
        <v>10</v>
      </c>
    </row>
    <row r="63" spans="1:6" x14ac:dyDescent="0.25">
      <c r="A63" s="243"/>
      <c r="B63" s="3" t="s">
        <v>86</v>
      </c>
      <c r="C63" s="47">
        <v>11</v>
      </c>
      <c r="D63" s="133">
        <f t="shared" si="4"/>
        <v>6.2146892655367235E-2</v>
      </c>
      <c r="E63" s="60">
        <f t="shared" si="1"/>
        <v>110</v>
      </c>
    </row>
    <row r="64" spans="1:6" x14ac:dyDescent="0.25">
      <c r="A64" s="243"/>
      <c r="B64" s="3" t="s">
        <v>87</v>
      </c>
      <c r="C64" s="47">
        <v>24</v>
      </c>
      <c r="D64" s="133">
        <f t="shared" si="4"/>
        <v>0.13559322033898305</v>
      </c>
      <c r="E64" s="60">
        <f t="shared" si="1"/>
        <v>240</v>
      </c>
    </row>
    <row r="65" spans="1:5" x14ac:dyDescent="0.25">
      <c r="A65" s="243"/>
      <c r="B65" s="3" t="s">
        <v>88</v>
      </c>
      <c r="C65" s="47">
        <v>50</v>
      </c>
      <c r="D65" s="133">
        <f t="shared" si="4"/>
        <v>0.2824858757062147</v>
      </c>
      <c r="E65" s="60">
        <f t="shared" si="1"/>
        <v>500</v>
      </c>
    </row>
    <row r="66" spans="1:5" x14ac:dyDescent="0.25">
      <c r="A66" s="243"/>
      <c r="B66" s="3" t="s">
        <v>89</v>
      </c>
      <c r="C66" s="47">
        <v>8</v>
      </c>
      <c r="D66" s="133">
        <f t="shared" si="4"/>
        <v>4.519774011299435E-2</v>
      </c>
      <c r="E66" s="60">
        <f t="shared" si="1"/>
        <v>80</v>
      </c>
    </row>
    <row r="67" spans="1:5" x14ac:dyDescent="0.25">
      <c r="A67" s="243"/>
      <c r="B67" s="3" t="s">
        <v>90</v>
      </c>
      <c r="C67" s="47">
        <v>42</v>
      </c>
      <c r="D67" s="133">
        <f t="shared" si="4"/>
        <v>0.23728813559322035</v>
      </c>
      <c r="E67" s="60">
        <f t="shared" si="1"/>
        <v>420</v>
      </c>
    </row>
    <row r="68" spans="1:5" x14ac:dyDescent="0.25">
      <c r="A68" s="243"/>
      <c r="B68" s="3" t="s">
        <v>91</v>
      </c>
      <c r="C68" s="47">
        <v>26</v>
      </c>
      <c r="D68" s="133">
        <f t="shared" si="4"/>
        <v>0.14689265536723164</v>
      </c>
      <c r="E68" s="60">
        <f t="shared" si="1"/>
        <v>260</v>
      </c>
    </row>
    <row r="69" spans="1:5" ht="15.75" thickBot="1" x14ac:dyDescent="0.3">
      <c r="A69" s="239"/>
      <c r="B69" s="9" t="s">
        <v>92</v>
      </c>
      <c r="C69" s="51">
        <v>13</v>
      </c>
      <c r="D69" s="133">
        <f>C69/SUM($C$61:$C$69)</f>
        <v>7.3446327683615822E-2</v>
      </c>
      <c r="E69" s="61">
        <f t="shared" si="1"/>
        <v>130</v>
      </c>
    </row>
    <row r="70" spans="1:5" x14ac:dyDescent="0.25">
      <c r="A70" s="238" t="s">
        <v>454</v>
      </c>
      <c r="B70" s="13" t="s">
        <v>93</v>
      </c>
      <c r="C70" s="45">
        <v>43</v>
      </c>
      <c r="D70" s="132">
        <f>C70/SUM($C$70:$C$78)</f>
        <v>0.28289473684210525</v>
      </c>
      <c r="E70" s="59">
        <f t="shared" ref="E70:E115" si="5">C70*10</f>
        <v>430</v>
      </c>
    </row>
    <row r="71" spans="1:5" x14ac:dyDescent="0.25">
      <c r="A71" s="243"/>
      <c r="B71" s="11" t="s">
        <v>94</v>
      </c>
      <c r="C71" s="47">
        <v>42</v>
      </c>
      <c r="D71" s="133">
        <f t="shared" ref="D71:D78" si="6">C71/SUM($C$70:$C$78)</f>
        <v>0.27631578947368424</v>
      </c>
      <c r="E71" s="60">
        <f t="shared" si="5"/>
        <v>420</v>
      </c>
    </row>
    <row r="72" spans="1:5" x14ac:dyDescent="0.25">
      <c r="A72" s="243"/>
      <c r="B72" s="11" t="s">
        <v>95</v>
      </c>
      <c r="C72" s="47">
        <v>12</v>
      </c>
      <c r="D72" s="133">
        <f t="shared" si="6"/>
        <v>7.8947368421052627E-2</v>
      </c>
      <c r="E72" s="60">
        <f t="shared" si="5"/>
        <v>120</v>
      </c>
    </row>
    <row r="73" spans="1:5" x14ac:dyDescent="0.25">
      <c r="A73" s="243"/>
      <c r="B73" s="11" t="s">
        <v>96</v>
      </c>
      <c r="C73" s="47">
        <v>28</v>
      </c>
      <c r="D73" s="133">
        <f t="shared" si="6"/>
        <v>0.18421052631578946</v>
      </c>
      <c r="E73" s="60">
        <f t="shared" si="5"/>
        <v>280</v>
      </c>
    </row>
    <row r="74" spans="1:5" x14ac:dyDescent="0.25">
      <c r="A74" s="243"/>
      <c r="B74" s="11" t="s">
        <v>97</v>
      </c>
      <c r="C74" s="47">
        <v>8</v>
      </c>
      <c r="D74" s="133">
        <f t="shared" si="6"/>
        <v>5.2631578947368418E-2</v>
      </c>
      <c r="E74" s="60">
        <f t="shared" si="5"/>
        <v>80</v>
      </c>
    </row>
    <row r="75" spans="1:5" x14ac:dyDescent="0.25">
      <c r="A75" s="243"/>
      <c r="B75" s="11" t="s">
        <v>98</v>
      </c>
      <c r="C75" s="47">
        <v>3</v>
      </c>
      <c r="D75" s="133">
        <f t="shared" si="6"/>
        <v>1.9736842105263157E-2</v>
      </c>
      <c r="E75" s="60">
        <f t="shared" si="5"/>
        <v>30</v>
      </c>
    </row>
    <row r="76" spans="1:5" x14ac:dyDescent="0.25">
      <c r="A76" s="243"/>
      <c r="B76" s="11" t="s">
        <v>99</v>
      </c>
      <c r="C76" s="47">
        <v>9</v>
      </c>
      <c r="D76" s="133">
        <f t="shared" si="6"/>
        <v>5.921052631578947E-2</v>
      </c>
      <c r="E76" s="60">
        <f t="shared" si="5"/>
        <v>90</v>
      </c>
    </row>
    <row r="77" spans="1:5" x14ac:dyDescent="0.25">
      <c r="A77" s="243"/>
      <c r="B77" s="11" t="s">
        <v>100</v>
      </c>
      <c r="C77" s="47">
        <v>1</v>
      </c>
      <c r="D77" s="133">
        <f t="shared" si="6"/>
        <v>6.5789473684210523E-3</v>
      </c>
      <c r="E77" s="60">
        <f t="shared" si="5"/>
        <v>10</v>
      </c>
    </row>
    <row r="78" spans="1:5" ht="15.75" thickBot="1" x14ac:dyDescent="0.3">
      <c r="A78" s="239"/>
      <c r="B78" s="12" t="s">
        <v>101</v>
      </c>
      <c r="C78" s="51">
        <v>6</v>
      </c>
      <c r="D78" s="133">
        <f t="shared" si="6"/>
        <v>3.9473684210526314E-2</v>
      </c>
      <c r="E78" s="61">
        <f t="shared" si="5"/>
        <v>60</v>
      </c>
    </row>
    <row r="79" spans="1:5" x14ac:dyDescent="0.25">
      <c r="A79" s="238" t="s">
        <v>455</v>
      </c>
      <c r="B79" s="6" t="s">
        <v>16</v>
      </c>
      <c r="C79" s="45">
        <v>3</v>
      </c>
      <c r="D79" s="132">
        <f>C79/SUM($C$79:$C$86)</f>
        <v>0.03</v>
      </c>
      <c r="E79" s="59">
        <f t="shared" si="5"/>
        <v>30</v>
      </c>
    </row>
    <row r="80" spans="1:5" x14ac:dyDescent="0.25">
      <c r="A80" s="243"/>
      <c r="B80" s="3" t="s">
        <v>102</v>
      </c>
      <c r="C80" s="47">
        <v>18</v>
      </c>
      <c r="D80" s="133">
        <f t="shared" ref="D80:D86" si="7">C80/SUM($C$79:$C$86)</f>
        <v>0.18</v>
      </c>
      <c r="E80" s="60">
        <f t="shared" si="5"/>
        <v>180</v>
      </c>
    </row>
    <row r="81" spans="1:6" x14ac:dyDescent="0.25">
      <c r="A81" s="243"/>
      <c r="B81" s="3" t="s">
        <v>103</v>
      </c>
      <c r="C81" s="47">
        <v>6</v>
      </c>
      <c r="D81" s="133">
        <f t="shared" si="7"/>
        <v>0.06</v>
      </c>
      <c r="E81" s="60">
        <f t="shared" si="5"/>
        <v>60</v>
      </c>
    </row>
    <row r="82" spans="1:6" x14ac:dyDescent="0.25">
      <c r="A82" s="243"/>
      <c r="B82" s="3" t="s">
        <v>104</v>
      </c>
      <c r="C82" s="47">
        <v>15</v>
      </c>
      <c r="D82" s="133">
        <f t="shared" si="7"/>
        <v>0.15</v>
      </c>
      <c r="E82" s="60">
        <f t="shared" si="5"/>
        <v>150</v>
      </c>
    </row>
    <row r="83" spans="1:6" x14ac:dyDescent="0.25">
      <c r="A83" s="243"/>
      <c r="B83" s="3" t="s">
        <v>105</v>
      </c>
      <c r="C83" s="56" t="s">
        <v>145</v>
      </c>
      <c r="D83" s="136" t="s">
        <v>145</v>
      </c>
      <c r="E83" s="65" t="s">
        <v>145</v>
      </c>
    </row>
    <row r="84" spans="1:6" x14ac:dyDescent="0.25">
      <c r="A84" s="243"/>
      <c r="B84" s="3" t="s">
        <v>106</v>
      </c>
      <c r="C84" s="47">
        <v>1</v>
      </c>
      <c r="D84" s="133">
        <f t="shared" si="7"/>
        <v>0.01</v>
      </c>
      <c r="E84" s="60">
        <f t="shared" si="5"/>
        <v>10</v>
      </c>
    </row>
    <row r="85" spans="1:6" x14ac:dyDescent="0.25">
      <c r="A85" s="243"/>
      <c r="B85" s="3" t="s">
        <v>107</v>
      </c>
      <c r="C85" s="47">
        <v>33</v>
      </c>
      <c r="D85" s="133">
        <f t="shared" si="7"/>
        <v>0.33</v>
      </c>
      <c r="E85" s="60">
        <f t="shared" si="5"/>
        <v>330</v>
      </c>
    </row>
    <row r="86" spans="1:6" ht="15.75" thickBot="1" x14ac:dyDescent="0.3">
      <c r="A86" s="239"/>
      <c r="B86" s="9" t="s">
        <v>108</v>
      </c>
      <c r="C86" s="51">
        <v>24</v>
      </c>
      <c r="D86" s="133">
        <f t="shared" si="7"/>
        <v>0.24</v>
      </c>
      <c r="E86" s="61">
        <f t="shared" si="5"/>
        <v>240</v>
      </c>
    </row>
    <row r="87" spans="1:6" x14ac:dyDescent="0.25">
      <c r="A87" s="238" t="s">
        <v>56</v>
      </c>
      <c r="B87" s="5" t="s">
        <v>109</v>
      </c>
      <c r="C87" s="45">
        <v>63</v>
      </c>
      <c r="D87" s="132">
        <f t="shared" ref="D87:D89" si="8">C87/$C$1</f>
        <v>0.76829268292682928</v>
      </c>
      <c r="E87" s="59">
        <f t="shared" si="5"/>
        <v>630</v>
      </c>
      <c r="F87" s="187" t="s">
        <v>447</v>
      </c>
    </row>
    <row r="88" spans="1:6" x14ac:dyDescent="0.25">
      <c r="A88" s="243"/>
      <c r="B88" s="3" t="s">
        <v>110</v>
      </c>
      <c r="C88" s="47">
        <v>5</v>
      </c>
      <c r="D88" s="133">
        <f t="shared" si="8"/>
        <v>6.097560975609756E-2</v>
      </c>
      <c r="E88" s="60">
        <f t="shared" si="5"/>
        <v>50</v>
      </c>
    </row>
    <row r="89" spans="1:6" ht="15.75" thickBot="1" x14ac:dyDescent="0.3">
      <c r="A89" s="239"/>
      <c r="B89" s="9" t="s">
        <v>111</v>
      </c>
      <c r="C89" s="51">
        <v>14</v>
      </c>
      <c r="D89" s="134">
        <f t="shared" si="8"/>
        <v>0.17073170731707318</v>
      </c>
      <c r="E89" s="61">
        <f t="shared" si="5"/>
        <v>140</v>
      </c>
    </row>
    <row r="90" spans="1:6" x14ac:dyDescent="0.25">
      <c r="A90" s="238" t="s">
        <v>456</v>
      </c>
      <c r="B90" s="5" t="s">
        <v>112</v>
      </c>
      <c r="C90" s="45">
        <v>45</v>
      </c>
      <c r="D90" s="132">
        <f>C90/SUM($C$90:$C$95)</f>
        <v>0.33582089552238809</v>
      </c>
      <c r="E90" s="59">
        <f t="shared" si="5"/>
        <v>450</v>
      </c>
    </row>
    <row r="91" spans="1:6" x14ac:dyDescent="0.25">
      <c r="A91" s="243"/>
      <c r="B91" s="3" t="s">
        <v>113</v>
      </c>
      <c r="C91" s="47">
        <v>48</v>
      </c>
      <c r="D91" s="133">
        <f t="shared" ref="D91:D95" si="9">C91/SUM($C$90:$C$95)</f>
        <v>0.35820895522388058</v>
      </c>
      <c r="E91" s="60">
        <f t="shared" si="5"/>
        <v>480</v>
      </c>
    </row>
    <row r="92" spans="1:6" x14ac:dyDescent="0.25">
      <c r="A92" s="243"/>
      <c r="B92" s="3" t="s">
        <v>114</v>
      </c>
      <c r="C92" s="47">
        <v>26</v>
      </c>
      <c r="D92" s="133">
        <f t="shared" si="9"/>
        <v>0.19402985074626866</v>
      </c>
      <c r="E92" s="60">
        <f t="shared" si="5"/>
        <v>260</v>
      </c>
    </row>
    <row r="93" spans="1:6" x14ac:dyDescent="0.25">
      <c r="A93" s="243"/>
      <c r="B93" s="3" t="s">
        <v>115</v>
      </c>
      <c r="C93" s="47">
        <v>10</v>
      </c>
      <c r="D93" s="133">
        <f t="shared" si="9"/>
        <v>7.4626865671641784E-2</v>
      </c>
      <c r="E93" s="60">
        <f t="shared" si="5"/>
        <v>100</v>
      </c>
    </row>
    <row r="94" spans="1:6" x14ac:dyDescent="0.25">
      <c r="A94" s="243"/>
      <c r="B94" s="3" t="s">
        <v>116</v>
      </c>
      <c r="C94" s="47">
        <v>2</v>
      </c>
      <c r="D94" s="133">
        <f t="shared" si="9"/>
        <v>1.4925373134328358E-2</v>
      </c>
      <c r="E94" s="60">
        <f t="shared" si="5"/>
        <v>20</v>
      </c>
    </row>
    <row r="95" spans="1:6" ht="15.75" thickBot="1" x14ac:dyDescent="0.3">
      <c r="A95" s="239"/>
      <c r="B95" s="9" t="s">
        <v>117</v>
      </c>
      <c r="C95" s="51">
        <v>3</v>
      </c>
      <c r="D95" s="133">
        <f t="shared" si="9"/>
        <v>2.2388059701492536E-2</v>
      </c>
      <c r="E95" s="61">
        <f t="shared" si="5"/>
        <v>30</v>
      </c>
    </row>
    <row r="96" spans="1:6" x14ac:dyDescent="0.25">
      <c r="A96" s="238" t="s">
        <v>457</v>
      </c>
      <c r="B96" s="5" t="s">
        <v>118</v>
      </c>
      <c r="C96" s="45">
        <v>4</v>
      </c>
      <c r="D96" s="132">
        <f>C96/SUM($C$96:$C$101)</f>
        <v>0.26666666666666666</v>
      </c>
      <c r="E96" s="59">
        <f t="shared" si="5"/>
        <v>40</v>
      </c>
    </row>
    <row r="97" spans="1:6" x14ac:dyDescent="0.25">
      <c r="A97" s="243"/>
      <c r="B97" s="3" t="s">
        <v>119</v>
      </c>
      <c r="C97" s="47">
        <v>7</v>
      </c>
      <c r="D97" s="133">
        <f t="shared" ref="D97:D101" si="10">C97/SUM($C$96:$C$101)</f>
        <v>0.46666666666666667</v>
      </c>
      <c r="E97" s="60">
        <f t="shared" si="5"/>
        <v>70</v>
      </c>
    </row>
    <row r="98" spans="1:6" x14ac:dyDescent="0.25">
      <c r="A98" s="243"/>
      <c r="B98" s="3" t="s">
        <v>120</v>
      </c>
      <c r="C98" s="48" t="s">
        <v>144</v>
      </c>
      <c r="D98" s="135" t="s">
        <v>144</v>
      </c>
      <c r="E98" s="63" t="s">
        <v>144</v>
      </c>
    </row>
    <row r="99" spans="1:6" x14ac:dyDescent="0.25">
      <c r="A99" s="243"/>
      <c r="B99" s="3" t="s">
        <v>121</v>
      </c>
      <c r="C99" s="48" t="s">
        <v>144</v>
      </c>
      <c r="D99" s="135" t="s">
        <v>144</v>
      </c>
      <c r="E99" s="63" t="s">
        <v>144</v>
      </c>
    </row>
    <row r="100" spans="1:6" x14ac:dyDescent="0.25">
      <c r="A100" s="243"/>
      <c r="B100" s="3" t="s">
        <v>122</v>
      </c>
      <c r="C100" s="48" t="s">
        <v>144</v>
      </c>
      <c r="D100" s="135" t="s">
        <v>144</v>
      </c>
      <c r="E100" s="63" t="s">
        <v>144</v>
      </c>
    </row>
    <row r="101" spans="1:6" ht="15.75" thickBot="1" x14ac:dyDescent="0.3">
      <c r="A101" s="239"/>
      <c r="B101" s="9" t="s">
        <v>123</v>
      </c>
      <c r="C101" s="51">
        <v>4</v>
      </c>
      <c r="D101" s="133">
        <f t="shared" si="10"/>
        <v>0.26666666666666666</v>
      </c>
      <c r="E101" s="61">
        <f t="shared" si="5"/>
        <v>40</v>
      </c>
    </row>
    <row r="102" spans="1:6" x14ac:dyDescent="0.25">
      <c r="A102" s="238" t="s">
        <v>57</v>
      </c>
      <c r="B102" s="6" t="s">
        <v>131</v>
      </c>
      <c r="C102" s="45">
        <v>12</v>
      </c>
      <c r="D102" s="132">
        <f>C102/35</f>
        <v>0.34285714285714286</v>
      </c>
      <c r="E102" s="59">
        <f t="shared" si="5"/>
        <v>120</v>
      </c>
    </row>
    <row r="103" spans="1:6" x14ac:dyDescent="0.25">
      <c r="A103" s="243"/>
      <c r="B103" s="15" t="s">
        <v>124</v>
      </c>
      <c r="C103" s="47">
        <v>14</v>
      </c>
      <c r="D103" s="133">
        <f>C103/35</f>
        <v>0.4</v>
      </c>
      <c r="E103" s="60">
        <f t="shared" si="5"/>
        <v>140</v>
      </c>
    </row>
    <row r="104" spans="1:6" ht="15.75" thickBot="1" x14ac:dyDescent="0.3">
      <c r="A104" s="239"/>
      <c r="B104" s="12" t="s">
        <v>125</v>
      </c>
      <c r="C104" s="51">
        <v>9</v>
      </c>
      <c r="D104" s="134">
        <f>C104/35</f>
        <v>0.25714285714285712</v>
      </c>
      <c r="E104" s="61">
        <f t="shared" si="5"/>
        <v>90</v>
      </c>
    </row>
    <row r="105" spans="1:6" x14ac:dyDescent="0.25">
      <c r="A105" s="238" t="s">
        <v>458</v>
      </c>
      <c r="B105" s="5" t="s">
        <v>17</v>
      </c>
      <c r="C105" s="45">
        <v>46</v>
      </c>
      <c r="D105" s="132">
        <f>C105/SUM($C$105:$C$109)</f>
        <v>0.24083769633507854</v>
      </c>
      <c r="E105" s="59">
        <f t="shared" si="5"/>
        <v>460</v>
      </c>
    </row>
    <row r="106" spans="1:6" x14ac:dyDescent="0.25">
      <c r="A106" s="243"/>
      <c r="B106" s="3" t="s">
        <v>126</v>
      </c>
      <c r="C106" s="47">
        <v>24</v>
      </c>
      <c r="D106" s="133">
        <f t="shared" ref="D106:D109" si="11">C106/SUM($C$105:$C$109)</f>
        <v>0.1256544502617801</v>
      </c>
      <c r="E106" s="60">
        <f t="shared" si="5"/>
        <v>240</v>
      </c>
    </row>
    <row r="107" spans="1:6" x14ac:dyDescent="0.25">
      <c r="A107" s="243"/>
      <c r="B107" s="3" t="s">
        <v>127</v>
      </c>
      <c r="C107" s="47">
        <v>21</v>
      </c>
      <c r="D107" s="133">
        <f t="shared" si="11"/>
        <v>0.1099476439790576</v>
      </c>
      <c r="E107" s="60">
        <f t="shared" si="5"/>
        <v>210</v>
      </c>
    </row>
    <row r="108" spans="1:6" x14ac:dyDescent="0.25">
      <c r="A108" s="243"/>
      <c r="B108" s="3" t="s">
        <v>128</v>
      </c>
      <c r="C108" s="47">
        <v>45</v>
      </c>
      <c r="D108" s="133">
        <f t="shared" si="11"/>
        <v>0.2356020942408377</v>
      </c>
      <c r="E108" s="60">
        <f t="shared" si="5"/>
        <v>450</v>
      </c>
    </row>
    <row r="109" spans="1:6" ht="15.75" thickBot="1" x14ac:dyDescent="0.3">
      <c r="A109" s="239"/>
      <c r="B109" s="9" t="s">
        <v>129</v>
      </c>
      <c r="C109" s="51">
        <v>55</v>
      </c>
      <c r="D109" s="133">
        <f t="shared" si="11"/>
        <v>0.2879581151832461</v>
      </c>
      <c r="E109" s="61">
        <f t="shared" si="5"/>
        <v>550</v>
      </c>
    </row>
    <row r="110" spans="1:6" x14ac:dyDescent="0.25">
      <c r="A110" s="238" t="s">
        <v>459</v>
      </c>
      <c r="B110" s="5" t="s">
        <v>18</v>
      </c>
      <c r="C110" s="45">
        <v>58</v>
      </c>
      <c r="D110" s="132">
        <f>C110/SUM($C$110:$C$115)</f>
        <v>0.32222222222222224</v>
      </c>
      <c r="E110" s="59">
        <f t="shared" si="5"/>
        <v>580</v>
      </c>
      <c r="F110" s="187" t="s">
        <v>447</v>
      </c>
    </row>
    <row r="111" spans="1:6" x14ac:dyDescent="0.25">
      <c r="A111" s="243"/>
      <c r="B111" s="3" t="s">
        <v>460</v>
      </c>
      <c r="C111" s="47">
        <v>52</v>
      </c>
      <c r="D111" s="133">
        <f t="shared" ref="D111:D115" si="12">C111/SUM($C$110:$C$115)</f>
        <v>0.28888888888888886</v>
      </c>
      <c r="E111" s="60">
        <f t="shared" si="5"/>
        <v>520</v>
      </c>
    </row>
    <row r="112" spans="1:6" x14ac:dyDescent="0.25">
      <c r="A112" s="243"/>
      <c r="B112" s="3" t="s">
        <v>461</v>
      </c>
      <c r="C112" s="47">
        <v>40</v>
      </c>
      <c r="D112" s="133">
        <f>C112/SUM($C$110:$C$115)</f>
        <v>0.22222222222222221</v>
      </c>
      <c r="E112" s="60">
        <f t="shared" si="5"/>
        <v>400</v>
      </c>
    </row>
    <row r="113" spans="1:13" x14ac:dyDescent="0.25">
      <c r="A113" s="243"/>
      <c r="B113" s="3" t="s">
        <v>133</v>
      </c>
      <c r="C113" s="47">
        <v>10</v>
      </c>
      <c r="D113" s="133">
        <f t="shared" si="12"/>
        <v>5.5555555555555552E-2</v>
      </c>
      <c r="E113" s="60">
        <f t="shared" si="5"/>
        <v>100</v>
      </c>
    </row>
    <row r="114" spans="1:13" x14ac:dyDescent="0.25">
      <c r="A114" s="243"/>
      <c r="B114" s="3" t="s">
        <v>134</v>
      </c>
      <c r="C114" s="47">
        <v>1</v>
      </c>
      <c r="D114" s="133">
        <f t="shared" si="12"/>
        <v>5.5555555555555558E-3</v>
      </c>
      <c r="E114" s="60">
        <f t="shared" si="5"/>
        <v>10</v>
      </c>
    </row>
    <row r="115" spans="1:13" ht="15.75" thickBot="1" x14ac:dyDescent="0.3">
      <c r="A115" s="243"/>
      <c r="B115" s="3" t="s">
        <v>135</v>
      </c>
      <c r="C115" s="47">
        <v>19</v>
      </c>
      <c r="D115" s="133">
        <f t="shared" si="12"/>
        <v>0.10555555555555556</v>
      </c>
      <c r="E115" s="60">
        <f t="shared" si="5"/>
        <v>190</v>
      </c>
    </row>
    <row r="116" spans="1:13" x14ac:dyDescent="0.25">
      <c r="A116" s="238" t="s">
        <v>438</v>
      </c>
      <c r="B116" s="24" t="s">
        <v>60</v>
      </c>
      <c r="C116" s="57">
        <v>48</v>
      </c>
      <c r="D116" s="137">
        <f>C116/$C$1</f>
        <v>0.58536585365853655</v>
      </c>
      <c r="E116" s="66">
        <v>480</v>
      </c>
      <c r="F116" s="187" t="s">
        <v>447</v>
      </c>
    </row>
    <row r="117" spans="1:13" ht="15" customHeight="1" thickBot="1" x14ac:dyDescent="0.3">
      <c r="A117" s="239"/>
      <c r="B117" s="35" t="s">
        <v>61</v>
      </c>
      <c r="C117" s="58">
        <v>34</v>
      </c>
      <c r="D117" s="138">
        <f>C117/$C$1</f>
        <v>0.41463414634146339</v>
      </c>
      <c r="E117" s="67">
        <v>340</v>
      </c>
    </row>
    <row r="118" spans="1:13" ht="15" customHeight="1" x14ac:dyDescent="0.25"/>
    <row r="121" spans="1:13" ht="15.75" thickBot="1" x14ac:dyDescent="0.3">
      <c r="A121" s="142"/>
      <c r="B121" s="142"/>
      <c r="C121" s="142"/>
      <c r="D121" s="142"/>
      <c r="E121" s="142"/>
      <c r="F121" s="142"/>
      <c r="G121" s="142"/>
      <c r="H121" s="142"/>
      <c r="I121" s="142"/>
      <c r="J121" s="142"/>
      <c r="K121" s="142"/>
      <c r="L121" s="142"/>
      <c r="M121" s="142"/>
    </row>
    <row r="122" spans="1:13" x14ac:dyDescent="0.25">
      <c r="A122" s="240" t="s">
        <v>439</v>
      </c>
      <c r="B122" s="140"/>
      <c r="C122" s="234" t="s">
        <v>137</v>
      </c>
      <c r="D122" s="234" t="s">
        <v>138</v>
      </c>
      <c r="E122" s="234" t="s">
        <v>139</v>
      </c>
      <c r="F122" s="236" t="s">
        <v>140</v>
      </c>
      <c r="G122" s="189"/>
      <c r="H122" s="141"/>
      <c r="I122" s="234" t="s">
        <v>137</v>
      </c>
      <c r="J122" s="234" t="s">
        <v>138</v>
      </c>
      <c r="K122" s="234" t="s">
        <v>139</v>
      </c>
      <c r="L122" s="236" t="s">
        <v>140</v>
      </c>
      <c r="M122" s="189"/>
    </row>
    <row r="123" spans="1:13" x14ac:dyDescent="0.25">
      <c r="A123" s="241"/>
      <c r="B123" s="143"/>
      <c r="C123" s="235"/>
      <c r="D123" s="235"/>
      <c r="E123" s="235"/>
      <c r="F123" s="237"/>
      <c r="G123" s="189"/>
      <c r="H123" s="144"/>
      <c r="I123" s="235"/>
      <c r="J123" s="235"/>
      <c r="K123" s="235"/>
      <c r="L123" s="237"/>
      <c r="M123" s="189"/>
    </row>
    <row r="124" spans="1:13" ht="15" customHeight="1" x14ac:dyDescent="0.25">
      <c r="A124" s="241"/>
      <c r="B124" s="143" t="s">
        <v>19</v>
      </c>
      <c r="C124" s="143">
        <v>45</v>
      </c>
      <c r="D124" s="143">
        <v>31</v>
      </c>
      <c r="E124" s="143">
        <v>6</v>
      </c>
      <c r="F124" s="155" t="s">
        <v>144</v>
      </c>
      <c r="G124" s="189"/>
      <c r="H124" s="144" t="s">
        <v>19</v>
      </c>
      <c r="I124" s="156">
        <f>C124/$C$1</f>
        <v>0.54878048780487809</v>
      </c>
      <c r="J124" s="156">
        <f>D124/$C$1</f>
        <v>0.37804878048780488</v>
      </c>
      <c r="K124" s="156">
        <f>E124/$C$1</f>
        <v>7.3170731707317069E-2</v>
      </c>
      <c r="L124" s="146"/>
      <c r="M124" s="189"/>
    </row>
    <row r="125" spans="1:13" ht="15" customHeight="1" x14ac:dyDescent="0.25">
      <c r="A125" s="241"/>
      <c r="B125" s="143" t="s">
        <v>20</v>
      </c>
      <c r="C125" s="143">
        <v>15</v>
      </c>
      <c r="D125" s="143">
        <v>22</v>
      </c>
      <c r="E125" s="143">
        <v>31</v>
      </c>
      <c r="F125" s="139">
        <v>14</v>
      </c>
      <c r="G125" s="189" t="s">
        <v>136</v>
      </c>
      <c r="H125" s="144" t="s">
        <v>20</v>
      </c>
      <c r="I125" s="156">
        <f t="shared" ref="I125:I128" si="13">C125/$C$1</f>
        <v>0.18292682926829268</v>
      </c>
      <c r="J125" s="156">
        <f t="shared" ref="J125:J128" si="14">D125/$C$1</f>
        <v>0.26829268292682928</v>
      </c>
      <c r="K125" s="156">
        <f t="shared" ref="K125:K128" si="15">E125/$C$1</f>
        <v>0.37804878048780488</v>
      </c>
      <c r="L125" s="146">
        <f t="shared" ref="L125:L128" si="16">F125/$C$1</f>
        <v>0.17073170731707318</v>
      </c>
      <c r="M125" s="189"/>
    </row>
    <row r="126" spans="1:13" x14ac:dyDescent="0.25">
      <c r="A126" s="241"/>
      <c r="B126" s="143" t="s">
        <v>21</v>
      </c>
      <c r="C126" s="143">
        <v>21</v>
      </c>
      <c r="D126" s="143">
        <v>32</v>
      </c>
      <c r="E126" s="143">
        <v>23</v>
      </c>
      <c r="F126" s="139">
        <v>6</v>
      </c>
      <c r="G126" s="189"/>
      <c r="H126" s="144" t="s">
        <v>21</v>
      </c>
      <c r="I126" s="156">
        <f t="shared" si="13"/>
        <v>0.25609756097560976</v>
      </c>
      <c r="J126" s="156">
        <f t="shared" si="14"/>
        <v>0.3902439024390244</v>
      </c>
      <c r="K126" s="156">
        <f t="shared" si="15"/>
        <v>0.28048780487804881</v>
      </c>
      <c r="L126" s="146">
        <f t="shared" si="16"/>
        <v>7.3170731707317069E-2</v>
      </c>
      <c r="M126" s="189"/>
    </row>
    <row r="127" spans="1:13" x14ac:dyDescent="0.25">
      <c r="A127" s="241"/>
      <c r="B127" s="143" t="s">
        <v>22</v>
      </c>
      <c r="C127" s="143">
        <v>13</v>
      </c>
      <c r="D127" s="143">
        <v>30</v>
      </c>
      <c r="E127" s="143">
        <v>31</v>
      </c>
      <c r="F127" s="139">
        <v>8</v>
      </c>
      <c r="G127" s="189"/>
      <c r="H127" s="144" t="s">
        <v>22</v>
      </c>
      <c r="I127" s="156">
        <f t="shared" si="13"/>
        <v>0.15853658536585366</v>
      </c>
      <c r="J127" s="156">
        <f t="shared" si="14"/>
        <v>0.36585365853658536</v>
      </c>
      <c r="K127" s="156">
        <f t="shared" si="15"/>
        <v>0.37804878048780488</v>
      </c>
      <c r="L127" s="146">
        <f t="shared" si="16"/>
        <v>9.7560975609756101E-2</v>
      </c>
      <c r="M127" s="189"/>
    </row>
    <row r="128" spans="1:13" ht="15.75" thickBot="1" x14ac:dyDescent="0.3">
      <c r="A128" s="242"/>
      <c r="B128" s="148" t="s">
        <v>23</v>
      </c>
      <c r="C128" s="148">
        <v>18</v>
      </c>
      <c r="D128" s="148">
        <v>25</v>
      </c>
      <c r="E128" s="148">
        <v>22</v>
      </c>
      <c r="F128" s="149">
        <v>17</v>
      </c>
      <c r="G128" s="189"/>
      <c r="H128" s="150" t="s">
        <v>23</v>
      </c>
      <c r="I128" s="190">
        <f t="shared" si="13"/>
        <v>0.21951219512195122</v>
      </c>
      <c r="J128" s="190">
        <f t="shared" si="14"/>
        <v>0.3048780487804878</v>
      </c>
      <c r="K128" s="190">
        <f t="shared" si="15"/>
        <v>0.26829268292682928</v>
      </c>
      <c r="L128" s="152">
        <f t="shared" si="16"/>
        <v>0.2073170731707317</v>
      </c>
      <c r="M128" s="189"/>
    </row>
    <row r="129" spans="1:14" x14ac:dyDescent="0.25">
      <c r="A129" s="142"/>
      <c r="B129" s="142"/>
      <c r="C129" s="142"/>
      <c r="D129" s="142"/>
      <c r="E129" s="142"/>
      <c r="F129" s="142"/>
      <c r="G129" s="142"/>
      <c r="H129" s="142"/>
      <c r="I129" s="142"/>
      <c r="J129" s="142"/>
      <c r="K129" s="142"/>
      <c r="L129" s="142"/>
      <c r="M129" s="142"/>
    </row>
    <row r="130" spans="1:14" ht="15.75" thickBot="1" x14ac:dyDescent="0.3"/>
    <row r="131" spans="1:14" ht="15" customHeight="1" x14ac:dyDescent="0.25">
      <c r="A131" s="238" t="s">
        <v>462</v>
      </c>
      <c r="B131" s="24"/>
      <c r="C131" s="229" t="s">
        <v>28</v>
      </c>
      <c r="D131" s="229" t="s">
        <v>29</v>
      </c>
      <c r="E131" s="229" t="s">
        <v>30</v>
      </c>
      <c r="F131" s="229" t="s">
        <v>32</v>
      </c>
      <c r="G131" s="231" t="s">
        <v>31</v>
      </c>
      <c r="H131" s="25"/>
      <c r="I131" s="229" t="s">
        <v>28</v>
      </c>
      <c r="J131" s="229" t="s">
        <v>29</v>
      </c>
      <c r="K131" s="229" t="s">
        <v>30</v>
      </c>
      <c r="L131" s="229" t="s">
        <v>32</v>
      </c>
      <c r="M131" s="231" t="s">
        <v>31</v>
      </c>
      <c r="N131" s="191" t="s">
        <v>447</v>
      </c>
    </row>
    <row r="132" spans="1:14" x14ac:dyDescent="0.25">
      <c r="A132" s="243"/>
      <c r="B132" s="26"/>
      <c r="C132" s="230"/>
      <c r="D132" s="230"/>
      <c r="E132" s="230"/>
      <c r="F132" s="230"/>
      <c r="G132" s="232"/>
      <c r="H132" s="27"/>
      <c r="I132" s="230"/>
      <c r="J132" s="230"/>
      <c r="K132" s="230"/>
      <c r="L132" s="230"/>
      <c r="M132" s="232"/>
    </row>
    <row r="133" spans="1:14" x14ac:dyDescent="0.25">
      <c r="A133" s="243"/>
      <c r="B133" s="26" t="s">
        <v>24</v>
      </c>
      <c r="C133" s="26">
        <v>16</v>
      </c>
      <c r="D133" s="26">
        <v>39</v>
      </c>
      <c r="E133" s="26">
        <v>18</v>
      </c>
      <c r="F133" s="26">
        <v>7</v>
      </c>
      <c r="G133" s="30">
        <v>2</v>
      </c>
      <c r="H133" s="27" t="s">
        <v>24</v>
      </c>
      <c r="I133" s="182">
        <f>C133/$C$1</f>
        <v>0.1951219512195122</v>
      </c>
      <c r="J133" s="182">
        <f>D133/$C$1</f>
        <v>0.47560975609756095</v>
      </c>
      <c r="K133" s="182">
        <f>E133/$C$1</f>
        <v>0.21951219512195122</v>
      </c>
      <c r="L133" s="182">
        <f>F133/$C$1</f>
        <v>8.5365853658536592E-2</v>
      </c>
      <c r="M133" s="188">
        <f>G133/$C$1</f>
        <v>2.4390243902439025E-2</v>
      </c>
    </row>
    <row r="134" spans="1:14" x14ac:dyDescent="0.25">
      <c r="A134" s="243"/>
      <c r="B134" s="26" t="s">
        <v>25</v>
      </c>
      <c r="C134" s="26">
        <v>13</v>
      </c>
      <c r="D134" s="26">
        <v>39</v>
      </c>
      <c r="E134" s="26">
        <v>25</v>
      </c>
      <c r="F134" s="26">
        <v>4</v>
      </c>
      <c r="G134" s="30">
        <v>1</v>
      </c>
      <c r="H134" s="27" t="s">
        <v>25</v>
      </c>
      <c r="I134" s="34">
        <f t="shared" ref="I134:I136" si="17">C134/$C$1</f>
        <v>0.15853658536585366</v>
      </c>
      <c r="J134" s="34">
        <f t="shared" ref="J134:J136" si="18">D134/$C$1</f>
        <v>0.47560975609756095</v>
      </c>
      <c r="K134" s="34">
        <f t="shared" ref="K134:K136" si="19">E134/$C$1</f>
        <v>0.3048780487804878</v>
      </c>
      <c r="L134" s="34">
        <f t="shared" ref="L134:L136" si="20">F134/$C$1</f>
        <v>4.878048780487805E-2</v>
      </c>
      <c r="M134" s="29">
        <f t="shared" ref="M134:M136" si="21">G134/$C$1</f>
        <v>1.2195121951219513E-2</v>
      </c>
    </row>
    <row r="135" spans="1:14" x14ac:dyDescent="0.25">
      <c r="A135" s="243"/>
      <c r="B135" s="26" t="s">
        <v>26</v>
      </c>
      <c r="C135" s="26">
        <v>12</v>
      </c>
      <c r="D135" s="26">
        <v>47</v>
      </c>
      <c r="E135" s="26">
        <v>16</v>
      </c>
      <c r="F135" s="26">
        <v>7</v>
      </c>
      <c r="G135" s="30">
        <v>0</v>
      </c>
      <c r="H135" s="27" t="s">
        <v>26</v>
      </c>
      <c r="I135" s="182">
        <f t="shared" si="17"/>
        <v>0.14634146341463414</v>
      </c>
      <c r="J135" s="182">
        <f t="shared" si="18"/>
        <v>0.57317073170731703</v>
      </c>
      <c r="K135" s="182">
        <f t="shared" si="19"/>
        <v>0.1951219512195122</v>
      </c>
      <c r="L135" s="182">
        <f t="shared" si="20"/>
        <v>8.5365853658536592E-2</v>
      </c>
      <c r="M135" s="188">
        <f t="shared" si="21"/>
        <v>0</v>
      </c>
    </row>
    <row r="136" spans="1:14" ht="15.75" thickBot="1" x14ac:dyDescent="0.3">
      <c r="A136" s="239"/>
      <c r="B136" s="35" t="s">
        <v>27</v>
      </c>
      <c r="C136" s="35">
        <v>12</v>
      </c>
      <c r="D136" s="35">
        <v>38</v>
      </c>
      <c r="E136" s="35">
        <v>26</v>
      </c>
      <c r="F136" s="35">
        <v>5</v>
      </c>
      <c r="G136" s="36">
        <v>1</v>
      </c>
      <c r="H136" s="31" t="s">
        <v>27</v>
      </c>
      <c r="I136" s="37">
        <f t="shared" si="17"/>
        <v>0.14634146341463414</v>
      </c>
      <c r="J136" s="37">
        <f t="shared" si="18"/>
        <v>0.46341463414634149</v>
      </c>
      <c r="K136" s="37">
        <f t="shared" si="19"/>
        <v>0.31707317073170732</v>
      </c>
      <c r="L136" s="37">
        <f t="shared" si="20"/>
        <v>6.097560975609756E-2</v>
      </c>
      <c r="M136" s="33">
        <f t="shared" si="21"/>
        <v>1.2195121951219513E-2</v>
      </c>
    </row>
    <row r="139" spans="1:14" x14ac:dyDescent="0.25">
      <c r="A139" s="1" t="s">
        <v>58</v>
      </c>
    </row>
    <row r="140" spans="1:14" x14ac:dyDescent="0.25">
      <c r="A140" t="s">
        <v>34</v>
      </c>
    </row>
    <row r="141" spans="1:14" x14ac:dyDescent="0.25">
      <c r="A141" s="1" t="s">
        <v>59</v>
      </c>
    </row>
    <row r="142" spans="1:14" x14ac:dyDescent="0.25">
      <c r="A142" s="1" t="s">
        <v>33</v>
      </c>
    </row>
  </sheetData>
  <mergeCells count="41">
    <mergeCell ref="A61:A69"/>
    <mergeCell ref="A5:A10"/>
    <mergeCell ref="A11:A19"/>
    <mergeCell ref="A20:A28"/>
    <mergeCell ref="A29:A32"/>
    <mergeCell ref="A33:A36"/>
    <mergeCell ref="A37:A41"/>
    <mergeCell ref="A42:A46"/>
    <mergeCell ref="A47:A51"/>
    <mergeCell ref="A52:A56"/>
    <mergeCell ref="A57:A60"/>
    <mergeCell ref="A105:A109"/>
    <mergeCell ref="A110:A115"/>
    <mergeCell ref="A70:A78"/>
    <mergeCell ref="A79:A86"/>
    <mergeCell ref="A87:A89"/>
    <mergeCell ref="A90:A95"/>
    <mergeCell ref="A96:A101"/>
    <mergeCell ref="A102:A104"/>
    <mergeCell ref="G131:G132"/>
    <mergeCell ref="A116:A117"/>
    <mergeCell ref="A122:A128"/>
    <mergeCell ref="C122:C123"/>
    <mergeCell ref="D122:D123"/>
    <mergeCell ref="E122:E123"/>
    <mergeCell ref="F122:F123"/>
    <mergeCell ref="A131:A136"/>
    <mergeCell ref="C131:C132"/>
    <mergeCell ref="D131:D132"/>
    <mergeCell ref="E131:E132"/>
    <mergeCell ref="F131:F132"/>
    <mergeCell ref="F25:F27"/>
    <mergeCell ref="I122:I123"/>
    <mergeCell ref="J122:J123"/>
    <mergeCell ref="K122:K123"/>
    <mergeCell ref="L122:L123"/>
    <mergeCell ref="I131:I132"/>
    <mergeCell ref="J131:J132"/>
    <mergeCell ref="K131:K132"/>
    <mergeCell ref="L131:L132"/>
    <mergeCell ref="M131:M13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25242-726E-43B8-B570-6D0BECDC00A7}">
  <dimension ref="A1:O136"/>
  <sheetViews>
    <sheetView topLeftCell="A121" zoomScale="60" zoomScaleNormal="60" workbookViewId="0">
      <selection activeCell="V98" sqref="V98"/>
    </sheetView>
  </sheetViews>
  <sheetFormatPr defaultRowHeight="15" x14ac:dyDescent="0.25"/>
  <cols>
    <col min="1" max="1" width="19.28515625" customWidth="1"/>
    <col min="2" max="2" width="26.140625" customWidth="1"/>
    <col min="3" max="3" width="22.85546875" customWidth="1"/>
    <col min="4" max="4" width="19.42578125" customWidth="1"/>
    <col min="5" max="5" width="10.140625" customWidth="1"/>
    <col min="6" max="6" width="9.85546875" customWidth="1"/>
  </cols>
  <sheetData>
    <row r="1" spans="1:6" ht="15" customHeight="1" x14ac:dyDescent="0.25">
      <c r="C1">
        <v>23</v>
      </c>
      <c r="E1">
        <v>24</v>
      </c>
    </row>
    <row r="3" spans="1:6" x14ac:dyDescent="0.25">
      <c r="C3" s="248" t="s">
        <v>441</v>
      </c>
      <c r="D3" s="248"/>
      <c r="E3" s="247" t="s">
        <v>442</v>
      </c>
      <c r="F3" s="247"/>
    </row>
    <row r="4" spans="1:6" ht="15.75" thickBot="1" x14ac:dyDescent="0.3"/>
    <row r="5" spans="1:6" ht="15.75" customHeight="1" x14ac:dyDescent="0.25">
      <c r="A5" s="249" t="s">
        <v>45</v>
      </c>
      <c r="B5" s="44" t="s">
        <v>46</v>
      </c>
      <c r="C5" s="68">
        <v>16</v>
      </c>
      <c r="D5" s="69">
        <f>C5/$C$1</f>
        <v>0.69565217391304346</v>
      </c>
      <c r="E5" s="70">
        <v>19</v>
      </c>
      <c r="F5" s="71">
        <f>E5/$E$1</f>
        <v>0.79166666666666663</v>
      </c>
    </row>
    <row r="6" spans="1:6" x14ac:dyDescent="0.25">
      <c r="A6" s="250"/>
      <c r="B6" s="46" t="s">
        <v>5</v>
      </c>
      <c r="C6" s="56">
        <v>1</v>
      </c>
      <c r="D6" s="72">
        <f>C6/$C$1</f>
        <v>4.3478260869565216E-2</v>
      </c>
      <c r="E6" s="73" t="s">
        <v>144</v>
      </c>
      <c r="F6" s="74" t="s">
        <v>144</v>
      </c>
    </row>
    <row r="7" spans="1:6" x14ac:dyDescent="0.25">
      <c r="A7" s="250"/>
      <c r="B7" s="46" t="s">
        <v>6</v>
      </c>
      <c r="C7" s="56" t="s">
        <v>144</v>
      </c>
      <c r="D7" s="56" t="s">
        <v>144</v>
      </c>
      <c r="E7" s="56" t="s">
        <v>144</v>
      </c>
      <c r="F7" s="65" t="s">
        <v>144</v>
      </c>
    </row>
    <row r="8" spans="1:6" x14ac:dyDescent="0.25">
      <c r="A8" s="250"/>
      <c r="B8" s="46" t="s">
        <v>7</v>
      </c>
      <c r="C8" s="56">
        <v>1</v>
      </c>
      <c r="D8" s="72">
        <f>C8/$C$1</f>
        <v>4.3478260869565216E-2</v>
      </c>
      <c r="E8" s="73"/>
      <c r="F8" s="75">
        <f t="shared" ref="F8:F45" si="0">E8/$E$1</f>
        <v>0</v>
      </c>
    </row>
    <row r="9" spans="1:6" x14ac:dyDescent="0.25">
      <c r="A9" s="250"/>
      <c r="B9" s="46" t="s">
        <v>8</v>
      </c>
      <c r="C9" s="48"/>
      <c r="D9" s="49" t="s">
        <v>144</v>
      </c>
      <c r="E9" s="73"/>
      <c r="F9" s="75">
        <f t="shared" si="0"/>
        <v>0</v>
      </c>
    </row>
    <row r="10" spans="1:6" x14ac:dyDescent="0.25">
      <c r="A10" s="250"/>
      <c r="B10" s="46" t="s">
        <v>9</v>
      </c>
      <c r="C10" s="56">
        <v>2</v>
      </c>
      <c r="D10" s="72">
        <f t="shared" ref="D10:D26" si="1">C10/$C$1</f>
        <v>8.6956521739130432E-2</v>
      </c>
      <c r="E10" s="73">
        <v>1</v>
      </c>
      <c r="F10" s="75">
        <f t="shared" si="0"/>
        <v>4.1666666666666664E-2</v>
      </c>
    </row>
    <row r="11" spans="1:6" x14ac:dyDescent="0.25">
      <c r="A11" s="250"/>
      <c r="B11" s="46" t="s">
        <v>10</v>
      </c>
      <c r="C11" s="76">
        <v>2</v>
      </c>
      <c r="D11" s="72">
        <f t="shared" si="1"/>
        <v>8.6956521739130432E-2</v>
      </c>
      <c r="E11" s="73"/>
      <c r="F11" s="75">
        <f t="shared" si="0"/>
        <v>0</v>
      </c>
    </row>
    <row r="12" spans="1:6" x14ac:dyDescent="0.25">
      <c r="A12" s="250"/>
      <c r="B12" s="46" t="s">
        <v>11</v>
      </c>
      <c r="C12" s="76">
        <v>1</v>
      </c>
      <c r="D12" s="72">
        <f t="shared" si="1"/>
        <v>4.3478260869565216E-2</v>
      </c>
      <c r="E12" s="73"/>
      <c r="F12" s="75">
        <f t="shared" si="0"/>
        <v>0</v>
      </c>
    </row>
    <row r="13" spans="1:6" ht="15.75" thickBot="1" x14ac:dyDescent="0.3">
      <c r="A13" s="251"/>
      <c r="B13" s="50" t="s">
        <v>12</v>
      </c>
      <c r="C13" s="77"/>
      <c r="D13" s="78">
        <f t="shared" si="1"/>
        <v>0</v>
      </c>
      <c r="E13" s="79">
        <v>4</v>
      </c>
      <c r="F13" s="80">
        <f t="shared" si="0"/>
        <v>0.16666666666666666</v>
      </c>
    </row>
    <row r="14" spans="1:6" ht="15" customHeight="1" x14ac:dyDescent="0.25">
      <c r="A14" s="238" t="s">
        <v>51</v>
      </c>
      <c r="B14" s="10" t="s">
        <v>67</v>
      </c>
      <c r="C14" s="81">
        <v>1</v>
      </c>
      <c r="D14" s="89">
        <f t="shared" si="1"/>
        <v>4.3478260869565216E-2</v>
      </c>
      <c r="E14" s="82" t="s">
        <v>144</v>
      </c>
      <c r="F14" s="96" t="s">
        <v>144</v>
      </c>
    </row>
    <row r="15" spans="1:6" x14ac:dyDescent="0.25">
      <c r="A15" s="243"/>
      <c r="B15" s="3" t="s">
        <v>48</v>
      </c>
      <c r="C15" s="83">
        <v>12</v>
      </c>
      <c r="D15" s="90">
        <f t="shared" si="1"/>
        <v>0.52173913043478259</v>
      </c>
      <c r="E15" s="84">
        <v>4</v>
      </c>
      <c r="F15" s="97">
        <f t="shared" si="0"/>
        <v>0.16666666666666666</v>
      </c>
    </row>
    <row r="16" spans="1:6" x14ac:dyDescent="0.25">
      <c r="A16" s="243"/>
      <c r="B16" s="3" t="s">
        <v>49</v>
      </c>
      <c r="C16" s="83">
        <v>7</v>
      </c>
      <c r="D16" s="90">
        <f t="shared" si="1"/>
        <v>0.30434782608695654</v>
      </c>
      <c r="E16" s="84">
        <v>20</v>
      </c>
      <c r="F16" s="97">
        <f t="shared" si="0"/>
        <v>0.83333333333333337</v>
      </c>
    </row>
    <row r="17" spans="1:7" ht="15.75" thickBot="1" x14ac:dyDescent="0.3">
      <c r="A17" s="239"/>
      <c r="B17" s="9" t="s">
        <v>50</v>
      </c>
      <c r="C17" s="85">
        <v>3</v>
      </c>
      <c r="D17" s="91">
        <f t="shared" si="1"/>
        <v>0.13043478260869565</v>
      </c>
      <c r="E17" s="86" t="s">
        <v>144</v>
      </c>
      <c r="F17" s="214" t="s">
        <v>144</v>
      </c>
    </row>
    <row r="18" spans="1:7" ht="15" customHeight="1" x14ac:dyDescent="0.25">
      <c r="A18" s="238" t="s">
        <v>52</v>
      </c>
      <c r="B18" s="5" t="s">
        <v>47</v>
      </c>
      <c r="C18" s="81">
        <v>2</v>
      </c>
      <c r="D18" s="89">
        <f t="shared" si="1"/>
        <v>8.6956521739130432E-2</v>
      </c>
      <c r="E18" s="82">
        <v>1</v>
      </c>
      <c r="F18" s="96">
        <f t="shared" si="0"/>
        <v>4.1666666666666664E-2</v>
      </c>
    </row>
    <row r="19" spans="1:7" x14ac:dyDescent="0.25">
      <c r="A19" s="243"/>
      <c r="B19" s="3" t="s">
        <v>48</v>
      </c>
      <c r="C19" s="83">
        <v>13</v>
      </c>
      <c r="D19" s="90">
        <f t="shared" si="1"/>
        <v>0.56521739130434778</v>
      </c>
      <c r="E19" s="84">
        <v>7</v>
      </c>
      <c r="F19" s="97">
        <f t="shared" si="0"/>
        <v>0.29166666666666669</v>
      </c>
    </row>
    <row r="20" spans="1:7" x14ac:dyDescent="0.25">
      <c r="A20" s="243"/>
      <c r="B20" s="3" t="s">
        <v>49</v>
      </c>
      <c r="C20" s="83">
        <v>6</v>
      </c>
      <c r="D20" s="90">
        <f t="shared" si="1"/>
        <v>0.2608695652173913</v>
      </c>
      <c r="E20" s="84">
        <v>16</v>
      </c>
      <c r="F20" s="97">
        <f t="shared" si="0"/>
        <v>0.66666666666666663</v>
      </c>
    </row>
    <row r="21" spans="1:7" ht="15.75" thickBot="1" x14ac:dyDescent="0.3">
      <c r="A21" s="239"/>
      <c r="B21" s="9" t="s">
        <v>50</v>
      </c>
      <c r="C21" s="85">
        <v>2</v>
      </c>
      <c r="D21" s="91">
        <f t="shared" si="1"/>
        <v>8.6956521739130432E-2</v>
      </c>
      <c r="E21" s="86" t="s">
        <v>144</v>
      </c>
      <c r="F21" s="214" t="s">
        <v>144</v>
      </c>
    </row>
    <row r="22" spans="1:7" ht="15" customHeight="1" x14ac:dyDescent="0.25">
      <c r="A22" s="243" t="s">
        <v>53</v>
      </c>
      <c r="B22" s="4" t="s">
        <v>14</v>
      </c>
      <c r="C22" s="20">
        <v>2</v>
      </c>
      <c r="D22" s="90">
        <f t="shared" si="1"/>
        <v>8.6956521739130432E-2</v>
      </c>
      <c r="E22" s="84">
        <v>3</v>
      </c>
      <c r="F22" s="97">
        <f t="shared" si="0"/>
        <v>0.125</v>
      </c>
      <c r="G22" s="215" t="s">
        <v>447</v>
      </c>
    </row>
    <row r="23" spans="1:7" ht="15" customHeight="1" x14ac:dyDescent="0.25">
      <c r="A23" s="243"/>
      <c r="B23" s="4" t="s">
        <v>448</v>
      </c>
      <c r="C23" s="83">
        <v>11</v>
      </c>
      <c r="D23" s="90">
        <f t="shared" si="1"/>
        <v>0.47826086956521741</v>
      </c>
      <c r="E23" s="84">
        <v>6</v>
      </c>
      <c r="F23" s="97">
        <f t="shared" si="0"/>
        <v>0.25</v>
      </c>
    </row>
    <row r="24" spans="1:7" x14ac:dyDescent="0.25">
      <c r="A24" s="243"/>
      <c r="B24" s="4" t="s">
        <v>449</v>
      </c>
      <c r="C24" s="83">
        <v>5</v>
      </c>
      <c r="D24" s="90">
        <f t="shared" si="1"/>
        <v>0.21739130434782608</v>
      </c>
      <c r="E24" s="84">
        <v>15</v>
      </c>
      <c r="F24" s="97">
        <f t="shared" si="0"/>
        <v>0.625</v>
      </c>
    </row>
    <row r="25" spans="1:7" x14ac:dyDescent="0.25">
      <c r="A25" s="243"/>
      <c r="B25" s="4" t="s">
        <v>450</v>
      </c>
      <c r="C25" s="83">
        <v>4</v>
      </c>
      <c r="D25" s="90">
        <f t="shared" si="1"/>
        <v>0.17391304347826086</v>
      </c>
      <c r="E25" s="84" t="s">
        <v>144</v>
      </c>
      <c r="F25" s="97" t="s">
        <v>144</v>
      </c>
    </row>
    <row r="26" spans="1:7" ht="15.75" thickBot="1" x14ac:dyDescent="0.3">
      <c r="A26" s="239"/>
      <c r="B26" s="7" t="s">
        <v>15</v>
      </c>
      <c r="C26" s="85">
        <v>1</v>
      </c>
      <c r="D26" s="91">
        <f t="shared" si="1"/>
        <v>4.3478260869565216E-2</v>
      </c>
      <c r="E26" s="86" t="s">
        <v>144</v>
      </c>
      <c r="F26" s="98" t="s">
        <v>144</v>
      </c>
    </row>
    <row r="27" spans="1:7" ht="15" customHeight="1" x14ac:dyDescent="0.25">
      <c r="A27" s="238" t="s">
        <v>54</v>
      </c>
      <c r="B27" s="5" t="s">
        <v>68</v>
      </c>
      <c r="C27" s="87" t="s">
        <v>144</v>
      </c>
      <c r="D27" s="89" t="s">
        <v>144</v>
      </c>
      <c r="E27" s="82" t="s">
        <v>144</v>
      </c>
      <c r="F27" s="96" t="s">
        <v>144</v>
      </c>
    </row>
    <row r="28" spans="1:7" x14ac:dyDescent="0.25">
      <c r="A28" s="243"/>
      <c r="B28" s="3" t="s">
        <v>69</v>
      </c>
      <c r="C28" s="83">
        <v>5</v>
      </c>
      <c r="D28" s="90">
        <f>C28/$C$1</f>
        <v>0.21739130434782608</v>
      </c>
      <c r="E28" s="84">
        <v>3</v>
      </c>
      <c r="F28" s="97">
        <f t="shared" si="0"/>
        <v>0.125</v>
      </c>
    </row>
    <row r="29" spans="1:7" x14ac:dyDescent="0.25">
      <c r="A29" s="243"/>
      <c r="B29" s="11" t="s">
        <v>70</v>
      </c>
      <c r="C29" s="83">
        <v>15</v>
      </c>
      <c r="D29" s="90">
        <f>C29/$C$1</f>
        <v>0.65217391304347827</v>
      </c>
      <c r="E29" s="84">
        <v>16</v>
      </c>
      <c r="F29" s="97">
        <f t="shared" si="0"/>
        <v>0.66666666666666663</v>
      </c>
    </row>
    <row r="30" spans="1:7" x14ac:dyDescent="0.25">
      <c r="A30" s="243"/>
      <c r="B30" s="11" t="s">
        <v>71</v>
      </c>
      <c r="C30" s="83">
        <v>3</v>
      </c>
      <c r="D30" s="90">
        <f>C30/$C$1</f>
        <v>0.13043478260869565</v>
      </c>
      <c r="E30" s="84">
        <v>5</v>
      </c>
      <c r="F30" s="97">
        <f t="shared" si="0"/>
        <v>0.20833333333333334</v>
      </c>
    </row>
    <row r="31" spans="1:7" ht="15.75" thickBot="1" x14ac:dyDescent="0.3">
      <c r="A31" s="239"/>
      <c r="B31" s="12" t="s">
        <v>72</v>
      </c>
      <c r="C31" s="195" t="s">
        <v>144</v>
      </c>
      <c r="D31" s="196" t="s">
        <v>144</v>
      </c>
      <c r="E31" s="197" t="s">
        <v>144</v>
      </c>
      <c r="F31" s="198" t="s">
        <v>144</v>
      </c>
    </row>
    <row r="32" spans="1:7" x14ac:dyDescent="0.25">
      <c r="A32" s="238" t="s">
        <v>451</v>
      </c>
      <c r="B32" s="13" t="s">
        <v>73</v>
      </c>
      <c r="C32" s="81" t="s">
        <v>144</v>
      </c>
      <c r="D32" s="92" t="s">
        <v>144</v>
      </c>
      <c r="E32" s="82" t="s">
        <v>144</v>
      </c>
      <c r="F32" s="96" t="s">
        <v>144</v>
      </c>
    </row>
    <row r="33" spans="1:7" x14ac:dyDescent="0.25">
      <c r="A33" s="243"/>
      <c r="B33" s="11" t="s">
        <v>74</v>
      </c>
      <c r="C33" s="20" t="s">
        <v>144</v>
      </c>
      <c r="D33" s="90" t="s">
        <v>144</v>
      </c>
      <c r="E33" s="84">
        <v>1</v>
      </c>
      <c r="F33" s="97">
        <f t="shared" si="0"/>
        <v>4.1666666666666664E-2</v>
      </c>
    </row>
    <row r="34" spans="1:7" x14ac:dyDescent="0.25">
      <c r="A34" s="243"/>
      <c r="B34" s="11" t="s">
        <v>75</v>
      </c>
      <c r="C34" s="20">
        <v>6</v>
      </c>
      <c r="D34" s="90">
        <f>C34/SUM($C$34:$C$36)</f>
        <v>0.2608695652173913</v>
      </c>
      <c r="E34" s="84">
        <v>3</v>
      </c>
      <c r="F34" s="97">
        <f t="shared" si="0"/>
        <v>0.125</v>
      </c>
    </row>
    <row r="35" spans="1:7" x14ac:dyDescent="0.25">
      <c r="A35" s="243"/>
      <c r="B35" s="11" t="s">
        <v>76</v>
      </c>
      <c r="C35" s="20">
        <v>1</v>
      </c>
      <c r="D35" s="90">
        <f t="shared" ref="D35:D36" si="2">C35/SUM($C$34:$C$36)</f>
        <v>4.3478260869565216E-2</v>
      </c>
      <c r="E35" s="199" t="s">
        <v>144</v>
      </c>
      <c r="F35" s="200" t="s">
        <v>144</v>
      </c>
    </row>
    <row r="36" spans="1:7" ht="15.75" thickBot="1" x14ac:dyDescent="0.3">
      <c r="A36" s="239"/>
      <c r="B36" s="12" t="s">
        <v>77</v>
      </c>
      <c r="C36" s="85">
        <v>16</v>
      </c>
      <c r="D36" s="90">
        <f t="shared" si="2"/>
        <v>0.69565217391304346</v>
      </c>
      <c r="E36" s="86">
        <v>20</v>
      </c>
      <c r="F36" s="98">
        <f t="shared" si="0"/>
        <v>0.83333333333333337</v>
      </c>
    </row>
    <row r="37" spans="1:7" x14ac:dyDescent="0.25">
      <c r="A37" s="238" t="s">
        <v>452</v>
      </c>
      <c r="B37" s="13" t="s">
        <v>78</v>
      </c>
      <c r="C37" s="81">
        <v>2</v>
      </c>
      <c r="D37" s="89">
        <f>C37/SUM($C$37:$C$41)</f>
        <v>6.8965517241379309E-2</v>
      </c>
      <c r="E37" s="82" t="s">
        <v>144</v>
      </c>
      <c r="F37" s="96" t="s">
        <v>144</v>
      </c>
    </row>
    <row r="38" spans="1:7" x14ac:dyDescent="0.25">
      <c r="A38" s="243"/>
      <c r="B38" s="11" t="s">
        <v>79</v>
      </c>
      <c r="C38" s="83">
        <v>9</v>
      </c>
      <c r="D38" s="201">
        <f t="shared" ref="D38:D41" si="3">C38/SUM($C$37:$C$41)</f>
        <v>0.31034482758620691</v>
      </c>
      <c r="E38" s="20">
        <v>6</v>
      </c>
      <c r="F38" s="97">
        <f t="shared" si="0"/>
        <v>0.25</v>
      </c>
    </row>
    <row r="39" spans="1:7" x14ac:dyDescent="0.25">
      <c r="A39" s="243"/>
      <c r="B39" s="11" t="s">
        <v>80</v>
      </c>
      <c r="C39" s="20" t="s">
        <v>144</v>
      </c>
      <c r="D39" s="202" t="s">
        <v>144</v>
      </c>
      <c r="E39" s="20">
        <v>1</v>
      </c>
      <c r="F39" s="97">
        <f t="shared" si="0"/>
        <v>4.1666666666666664E-2</v>
      </c>
    </row>
    <row r="40" spans="1:7" x14ac:dyDescent="0.25">
      <c r="A40" s="243"/>
      <c r="B40" s="11" t="s">
        <v>81</v>
      </c>
      <c r="C40" s="83">
        <v>8</v>
      </c>
      <c r="D40" s="201">
        <f t="shared" si="3"/>
        <v>0.27586206896551724</v>
      </c>
      <c r="E40" s="20">
        <v>11</v>
      </c>
      <c r="F40" s="97">
        <f t="shared" si="0"/>
        <v>0.45833333333333331</v>
      </c>
    </row>
    <row r="41" spans="1:7" ht="15.75" thickBot="1" x14ac:dyDescent="0.3">
      <c r="A41" s="239"/>
      <c r="B41" s="12" t="s">
        <v>82</v>
      </c>
      <c r="C41" s="85">
        <v>10</v>
      </c>
      <c r="D41" s="90">
        <f t="shared" si="3"/>
        <v>0.34482758620689657</v>
      </c>
      <c r="E41" s="86">
        <v>3</v>
      </c>
      <c r="F41" s="98">
        <f t="shared" si="0"/>
        <v>0.125</v>
      </c>
    </row>
    <row r="42" spans="1:7" x14ac:dyDescent="0.25">
      <c r="A42" s="238" t="s">
        <v>55</v>
      </c>
      <c r="B42" s="13" t="s">
        <v>141</v>
      </c>
      <c r="C42" s="81">
        <v>2</v>
      </c>
      <c r="D42" s="89">
        <f>C42/$C$1</f>
        <v>8.6956521739130432E-2</v>
      </c>
      <c r="E42" s="82">
        <v>1</v>
      </c>
      <c r="F42" s="96">
        <f t="shared" si="0"/>
        <v>4.1666666666666664E-2</v>
      </c>
    </row>
    <row r="43" spans="1:7" x14ac:dyDescent="0.25">
      <c r="A43" s="243"/>
      <c r="B43" s="11" t="s">
        <v>142</v>
      </c>
      <c r="C43" s="16" t="s">
        <v>144</v>
      </c>
      <c r="D43" s="93" t="s">
        <v>144</v>
      </c>
      <c r="E43" s="84" t="s">
        <v>144</v>
      </c>
      <c r="F43" s="97" t="s">
        <v>144</v>
      </c>
    </row>
    <row r="44" spans="1:7" x14ac:dyDescent="0.25">
      <c r="A44" s="243"/>
      <c r="B44" s="11" t="s">
        <v>143</v>
      </c>
      <c r="C44" s="16" t="s">
        <v>144</v>
      </c>
      <c r="D44" s="93" t="s">
        <v>144</v>
      </c>
      <c r="E44" s="84" t="s">
        <v>144</v>
      </c>
      <c r="F44" s="97" t="s">
        <v>144</v>
      </c>
    </row>
    <row r="45" spans="1:7" ht="15.75" thickBot="1" x14ac:dyDescent="0.3">
      <c r="A45" s="239"/>
      <c r="B45" s="14" t="s">
        <v>83</v>
      </c>
      <c r="C45" s="85">
        <v>21</v>
      </c>
      <c r="D45" s="91">
        <f>C45/$C$1</f>
        <v>0.91304347826086951</v>
      </c>
      <c r="E45" s="86">
        <v>23</v>
      </c>
      <c r="F45" s="98">
        <f t="shared" si="0"/>
        <v>0.95833333333333337</v>
      </c>
    </row>
    <row r="46" spans="1:7" x14ac:dyDescent="0.25">
      <c r="A46" s="238" t="s">
        <v>453</v>
      </c>
      <c r="B46" s="5" t="s">
        <v>84</v>
      </c>
      <c r="C46" s="81" t="s">
        <v>144</v>
      </c>
      <c r="D46" s="89" t="s">
        <v>144</v>
      </c>
      <c r="E46" s="82" t="s">
        <v>144</v>
      </c>
      <c r="F46" s="96" t="s">
        <v>144</v>
      </c>
      <c r="G46" s="215" t="s">
        <v>447</v>
      </c>
    </row>
    <row r="47" spans="1:7" x14ac:dyDescent="0.25">
      <c r="A47" s="243"/>
      <c r="B47" s="3" t="s">
        <v>85</v>
      </c>
      <c r="C47" s="20" t="s">
        <v>144</v>
      </c>
      <c r="D47" s="90" t="s">
        <v>144</v>
      </c>
      <c r="E47" s="84" t="s">
        <v>144</v>
      </c>
      <c r="F47" s="97" t="s">
        <v>144</v>
      </c>
    </row>
    <row r="48" spans="1:7" x14ac:dyDescent="0.25">
      <c r="A48" s="243"/>
      <c r="B48" s="3" t="s">
        <v>86</v>
      </c>
      <c r="C48" s="20">
        <v>6</v>
      </c>
      <c r="D48" s="90">
        <f>C48/SUM($C$48:$C$54)</f>
        <v>9.2307692307692313E-2</v>
      </c>
      <c r="E48" s="84">
        <v>1</v>
      </c>
      <c r="F48" s="97">
        <f>E48/SUM($E$48:$E$53)</f>
        <v>0.02</v>
      </c>
    </row>
    <row r="49" spans="1:7" x14ac:dyDescent="0.25">
      <c r="A49" s="243"/>
      <c r="B49" s="3" t="s">
        <v>87</v>
      </c>
      <c r="C49" s="20">
        <v>9</v>
      </c>
      <c r="D49" s="90">
        <f t="shared" ref="D49:D54" si="4">C49/SUM($C$48:$C$54)</f>
        <v>0.13846153846153847</v>
      </c>
      <c r="E49" s="84">
        <v>11</v>
      </c>
      <c r="F49" s="97">
        <f t="shared" ref="F49:F53" si="5">E49/SUM($E$48:$E$53)</f>
        <v>0.22</v>
      </c>
    </row>
    <row r="50" spans="1:7" x14ac:dyDescent="0.25">
      <c r="A50" s="243"/>
      <c r="B50" s="3" t="s">
        <v>88</v>
      </c>
      <c r="C50" s="83">
        <v>17</v>
      </c>
      <c r="D50" s="90">
        <f t="shared" si="4"/>
        <v>0.26153846153846155</v>
      </c>
      <c r="E50" s="84">
        <v>17</v>
      </c>
      <c r="F50" s="97">
        <f t="shared" si="5"/>
        <v>0.34</v>
      </c>
    </row>
    <row r="51" spans="1:7" x14ac:dyDescent="0.25">
      <c r="A51" s="243"/>
      <c r="B51" s="3" t="s">
        <v>89</v>
      </c>
      <c r="C51" s="20">
        <v>2</v>
      </c>
      <c r="D51" s="90">
        <f t="shared" si="4"/>
        <v>3.0769230769230771E-2</v>
      </c>
      <c r="E51" s="84">
        <v>3</v>
      </c>
      <c r="F51" s="97">
        <f t="shared" si="5"/>
        <v>0.06</v>
      </c>
    </row>
    <row r="52" spans="1:7" x14ac:dyDescent="0.25">
      <c r="A52" s="243"/>
      <c r="B52" s="3" t="s">
        <v>90</v>
      </c>
      <c r="C52" s="83">
        <v>12</v>
      </c>
      <c r="D52" s="90">
        <f t="shared" si="4"/>
        <v>0.18461538461538463</v>
      </c>
      <c r="E52" s="84">
        <v>10</v>
      </c>
      <c r="F52" s="97">
        <f t="shared" si="5"/>
        <v>0.2</v>
      </c>
    </row>
    <row r="53" spans="1:7" x14ac:dyDescent="0.25">
      <c r="A53" s="243"/>
      <c r="B53" s="3" t="s">
        <v>91</v>
      </c>
      <c r="C53" s="83">
        <v>8</v>
      </c>
      <c r="D53" s="90">
        <f t="shared" si="4"/>
        <v>0.12307692307692308</v>
      </c>
      <c r="E53" s="84">
        <v>8</v>
      </c>
      <c r="F53" s="97">
        <f t="shared" si="5"/>
        <v>0.16</v>
      </c>
    </row>
    <row r="54" spans="1:7" ht="15.75" thickBot="1" x14ac:dyDescent="0.3">
      <c r="A54" s="239"/>
      <c r="B54" s="9" t="s">
        <v>92</v>
      </c>
      <c r="C54" s="85">
        <v>11</v>
      </c>
      <c r="D54" s="90">
        <f t="shared" si="4"/>
        <v>0.16923076923076924</v>
      </c>
      <c r="E54" s="86" t="s">
        <v>144</v>
      </c>
      <c r="F54" s="98" t="s">
        <v>144</v>
      </c>
    </row>
    <row r="55" spans="1:7" x14ac:dyDescent="0.25">
      <c r="A55" s="238" t="s">
        <v>454</v>
      </c>
      <c r="B55" s="13" t="s">
        <v>93</v>
      </c>
      <c r="C55" s="81">
        <v>9</v>
      </c>
      <c r="D55" s="89">
        <f>C55/SUM($C$55:$C$63)</f>
        <v>0.19565217391304349</v>
      </c>
      <c r="E55" s="82">
        <v>19</v>
      </c>
      <c r="F55" s="96">
        <f>E55/SUM($E$55:$E$63)</f>
        <v>0.46341463414634149</v>
      </c>
      <c r="G55" s="215" t="s">
        <v>447</v>
      </c>
    </row>
    <row r="56" spans="1:7" x14ac:dyDescent="0.25">
      <c r="A56" s="243"/>
      <c r="B56" s="11" t="s">
        <v>94</v>
      </c>
      <c r="C56" s="83">
        <v>14</v>
      </c>
      <c r="D56" s="90">
        <f>C56/SUM($C$55:$C$63)</f>
        <v>0.30434782608695654</v>
      </c>
      <c r="E56" s="84">
        <v>7</v>
      </c>
      <c r="F56" s="97">
        <f>E56/SUM($E$55:$E$63)</f>
        <v>0.17073170731707318</v>
      </c>
    </row>
    <row r="57" spans="1:7" x14ac:dyDescent="0.25">
      <c r="A57" s="243"/>
      <c r="B57" s="11" t="s">
        <v>95</v>
      </c>
      <c r="C57" s="83">
        <v>1</v>
      </c>
      <c r="D57" s="90">
        <f t="shared" ref="D57:D63" si="6">C57/SUM($C$55:$C$63)</f>
        <v>2.1739130434782608E-2</v>
      </c>
      <c r="E57" s="84">
        <v>6</v>
      </c>
      <c r="F57" s="97">
        <f t="shared" ref="F57:F63" si="7">E57/SUM($E$55:$E$63)</f>
        <v>0.14634146341463414</v>
      </c>
    </row>
    <row r="58" spans="1:7" x14ac:dyDescent="0.25">
      <c r="A58" s="243"/>
      <c r="B58" s="11" t="s">
        <v>96</v>
      </c>
      <c r="C58" s="83">
        <v>9</v>
      </c>
      <c r="D58" s="90">
        <f t="shared" si="6"/>
        <v>0.19565217391304349</v>
      </c>
      <c r="E58" s="84">
        <v>8</v>
      </c>
      <c r="F58" s="97">
        <f t="shared" si="7"/>
        <v>0.1951219512195122</v>
      </c>
    </row>
    <row r="59" spans="1:7" x14ac:dyDescent="0.25">
      <c r="A59" s="243"/>
      <c r="B59" s="11" t="s">
        <v>97</v>
      </c>
      <c r="C59" s="83">
        <v>4</v>
      </c>
      <c r="D59" s="90">
        <f t="shared" si="6"/>
        <v>8.6956521739130432E-2</v>
      </c>
      <c r="E59" s="84" t="s">
        <v>144</v>
      </c>
      <c r="F59" s="200" t="s">
        <v>144</v>
      </c>
    </row>
    <row r="60" spans="1:7" x14ac:dyDescent="0.25">
      <c r="A60" s="243"/>
      <c r="B60" s="11" t="s">
        <v>98</v>
      </c>
      <c r="C60" s="83">
        <v>1</v>
      </c>
      <c r="D60" s="90">
        <f t="shared" si="6"/>
        <v>2.1739130434782608E-2</v>
      </c>
      <c r="E60" s="84" t="s">
        <v>144</v>
      </c>
      <c r="F60" s="200" t="s">
        <v>144</v>
      </c>
    </row>
    <row r="61" spans="1:7" x14ac:dyDescent="0.25">
      <c r="A61" s="243"/>
      <c r="B61" s="11" t="s">
        <v>99</v>
      </c>
      <c r="C61" s="83">
        <v>4</v>
      </c>
      <c r="D61" s="90">
        <f t="shared" si="6"/>
        <v>8.6956521739130432E-2</v>
      </c>
      <c r="E61" s="84" t="s">
        <v>144</v>
      </c>
      <c r="F61" s="200" t="s">
        <v>144</v>
      </c>
    </row>
    <row r="62" spans="1:7" x14ac:dyDescent="0.25">
      <c r="A62" s="243"/>
      <c r="B62" s="11" t="s">
        <v>100</v>
      </c>
      <c r="C62" s="20" t="s">
        <v>144</v>
      </c>
      <c r="D62" s="93" t="s">
        <v>144</v>
      </c>
      <c r="E62" s="84" t="s">
        <v>144</v>
      </c>
      <c r="F62" s="200" t="s">
        <v>144</v>
      </c>
    </row>
    <row r="63" spans="1:7" ht="15.75" thickBot="1" x14ac:dyDescent="0.3">
      <c r="A63" s="239"/>
      <c r="B63" s="12" t="s">
        <v>101</v>
      </c>
      <c r="C63" s="85">
        <v>4</v>
      </c>
      <c r="D63" s="90">
        <f t="shared" si="6"/>
        <v>8.6956521739130432E-2</v>
      </c>
      <c r="E63" s="86">
        <v>1</v>
      </c>
      <c r="F63" s="97">
        <f t="shared" si="7"/>
        <v>2.4390243902439025E-2</v>
      </c>
    </row>
    <row r="64" spans="1:7" x14ac:dyDescent="0.25">
      <c r="A64" s="238" t="s">
        <v>455</v>
      </c>
      <c r="B64" s="6" t="s">
        <v>16</v>
      </c>
      <c r="C64" s="81" t="s">
        <v>144</v>
      </c>
      <c r="D64" s="89" t="s">
        <v>144</v>
      </c>
      <c r="E64" s="82">
        <v>2</v>
      </c>
      <c r="F64" s="96">
        <f>E64/SUM($E$64:$E$71)</f>
        <v>9.0909090909090912E-2</v>
      </c>
      <c r="G64" s="215" t="s">
        <v>447</v>
      </c>
    </row>
    <row r="65" spans="1:7" x14ac:dyDescent="0.25">
      <c r="A65" s="243"/>
      <c r="B65" s="3" t="s">
        <v>102</v>
      </c>
      <c r="C65" s="83">
        <v>7</v>
      </c>
      <c r="D65" s="90">
        <f>C65/SUM($C$65:$C$71)</f>
        <v>0.23333333333333334</v>
      </c>
      <c r="E65" s="84">
        <v>5</v>
      </c>
      <c r="F65" s="97">
        <f>E65/SUM($E$64:$E$71)</f>
        <v>0.22727272727272727</v>
      </c>
    </row>
    <row r="66" spans="1:7" x14ac:dyDescent="0.25">
      <c r="A66" s="243"/>
      <c r="B66" s="3" t="s">
        <v>103</v>
      </c>
      <c r="C66" s="83">
        <v>3</v>
      </c>
      <c r="D66" s="90">
        <f t="shared" ref="D66:D71" si="8">C66/SUM($C$65:$C$71)</f>
        <v>0.1</v>
      </c>
      <c r="E66" s="84">
        <v>2</v>
      </c>
      <c r="F66" s="97">
        <f t="shared" ref="F66:F71" si="9">E66/SUM($E$64:$E$71)</f>
        <v>9.0909090909090912E-2</v>
      </c>
    </row>
    <row r="67" spans="1:7" x14ac:dyDescent="0.25">
      <c r="A67" s="243"/>
      <c r="B67" s="3" t="s">
        <v>104</v>
      </c>
      <c r="C67" s="83">
        <v>6</v>
      </c>
      <c r="D67" s="90">
        <f t="shared" si="8"/>
        <v>0.2</v>
      </c>
      <c r="E67" s="84">
        <v>2</v>
      </c>
      <c r="F67" s="97">
        <f t="shared" si="9"/>
        <v>9.0909090909090912E-2</v>
      </c>
    </row>
    <row r="68" spans="1:7" x14ac:dyDescent="0.25">
      <c r="A68" s="243"/>
      <c r="B68" s="3" t="s">
        <v>105</v>
      </c>
      <c r="C68" s="20" t="s">
        <v>144</v>
      </c>
      <c r="D68" s="93" t="s">
        <v>144</v>
      </c>
      <c r="E68" s="84" t="s">
        <v>144</v>
      </c>
      <c r="F68" s="200" t="s">
        <v>144</v>
      </c>
    </row>
    <row r="69" spans="1:7" x14ac:dyDescent="0.25">
      <c r="A69" s="243"/>
      <c r="B69" s="3" t="s">
        <v>106</v>
      </c>
      <c r="C69" s="20" t="s">
        <v>144</v>
      </c>
      <c r="D69" s="93" t="s">
        <v>144</v>
      </c>
      <c r="E69" s="84" t="s">
        <v>144</v>
      </c>
      <c r="F69" s="200" t="s">
        <v>144</v>
      </c>
    </row>
    <row r="70" spans="1:7" x14ac:dyDescent="0.25">
      <c r="A70" s="243"/>
      <c r="B70" s="3" t="s">
        <v>107</v>
      </c>
      <c r="C70" s="83">
        <v>11</v>
      </c>
      <c r="D70" s="90">
        <f t="shared" si="8"/>
        <v>0.36666666666666664</v>
      </c>
      <c r="E70" s="84">
        <v>7</v>
      </c>
      <c r="F70" s="97">
        <f t="shared" si="9"/>
        <v>0.31818181818181818</v>
      </c>
    </row>
    <row r="71" spans="1:7" ht="15.75" thickBot="1" x14ac:dyDescent="0.3">
      <c r="A71" s="239"/>
      <c r="B71" s="9" t="s">
        <v>108</v>
      </c>
      <c r="C71" s="85">
        <v>3</v>
      </c>
      <c r="D71" s="90">
        <f t="shared" si="8"/>
        <v>0.1</v>
      </c>
      <c r="E71" s="86">
        <v>4</v>
      </c>
      <c r="F71" s="97">
        <f t="shared" si="9"/>
        <v>0.18181818181818182</v>
      </c>
    </row>
    <row r="72" spans="1:7" x14ac:dyDescent="0.25">
      <c r="A72" s="238" t="s">
        <v>56</v>
      </c>
      <c r="B72" s="5" t="s">
        <v>109</v>
      </c>
      <c r="C72" s="81">
        <v>18</v>
      </c>
      <c r="D72" s="89">
        <f>C72/23</f>
        <v>0.78260869565217395</v>
      </c>
      <c r="E72" s="82">
        <v>20</v>
      </c>
      <c r="F72" s="96">
        <f>E72/24</f>
        <v>0.83333333333333337</v>
      </c>
      <c r="G72" s="215" t="s">
        <v>447</v>
      </c>
    </row>
    <row r="73" spans="1:7" x14ac:dyDescent="0.25">
      <c r="A73" s="243"/>
      <c r="B73" s="3" t="s">
        <v>110</v>
      </c>
      <c r="C73" s="20">
        <v>2</v>
      </c>
      <c r="D73" s="90">
        <f>C73/23</f>
        <v>8.6956521739130432E-2</v>
      </c>
      <c r="E73" s="84" t="s">
        <v>144</v>
      </c>
      <c r="F73" s="97" t="s">
        <v>144</v>
      </c>
    </row>
    <row r="74" spans="1:7" ht="15.75" thickBot="1" x14ac:dyDescent="0.3">
      <c r="A74" s="239"/>
      <c r="B74" s="9" t="s">
        <v>111</v>
      </c>
      <c r="C74" s="85">
        <v>3</v>
      </c>
      <c r="D74" s="90">
        <f>C74/23</f>
        <v>0.13043478260869565</v>
      </c>
      <c r="E74" s="86">
        <v>4</v>
      </c>
      <c r="F74" s="98">
        <f>E74/24</f>
        <v>0.16666666666666666</v>
      </c>
    </row>
    <row r="75" spans="1:7" x14ac:dyDescent="0.25">
      <c r="A75" s="238" t="s">
        <v>456</v>
      </c>
      <c r="B75" s="5" t="s">
        <v>112</v>
      </c>
      <c r="C75" s="81">
        <v>15</v>
      </c>
      <c r="D75" s="89">
        <f>C75/41</f>
        <v>0.36585365853658536</v>
      </c>
      <c r="E75" s="82">
        <v>16</v>
      </c>
      <c r="F75" s="96">
        <f>E75/43</f>
        <v>0.37209302325581395</v>
      </c>
      <c r="G75" s="216"/>
    </row>
    <row r="76" spans="1:7" x14ac:dyDescent="0.25">
      <c r="A76" s="243"/>
      <c r="B76" s="3" t="s">
        <v>113</v>
      </c>
      <c r="C76" s="83">
        <v>13</v>
      </c>
      <c r="D76" s="90">
        <f>C76/41</f>
        <v>0.31707317073170732</v>
      </c>
      <c r="E76" s="84">
        <v>15</v>
      </c>
      <c r="F76" s="97">
        <f>E76/43</f>
        <v>0.34883720930232559</v>
      </c>
    </row>
    <row r="77" spans="1:7" x14ac:dyDescent="0.25">
      <c r="A77" s="243"/>
      <c r="B77" s="3" t="s">
        <v>114</v>
      </c>
      <c r="C77" s="83">
        <v>6</v>
      </c>
      <c r="D77" s="90">
        <f t="shared" ref="D77:D80" si="10">C77/41</f>
        <v>0.14634146341463414</v>
      </c>
      <c r="E77" s="84">
        <v>9</v>
      </c>
      <c r="F77" s="97">
        <f t="shared" ref="F77:F79" si="11">E77/43</f>
        <v>0.20930232558139536</v>
      </c>
    </row>
    <row r="78" spans="1:7" x14ac:dyDescent="0.25">
      <c r="A78" s="243"/>
      <c r="B78" s="3" t="s">
        <v>115</v>
      </c>
      <c r="C78" s="83">
        <v>3</v>
      </c>
      <c r="D78" s="90">
        <f t="shared" si="10"/>
        <v>7.3170731707317069E-2</v>
      </c>
      <c r="E78" s="84">
        <v>2</v>
      </c>
      <c r="F78" s="97">
        <f t="shared" si="11"/>
        <v>4.6511627906976744E-2</v>
      </c>
    </row>
    <row r="79" spans="1:7" x14ac:dyDescent="0.25">
      <c r="A79" s="243"/>
      <c r="B79" s="3" t="s">
        <v>116</v>
      </c>
      <c r="C79" s="83">
        <v>1</v>
      </c>
      <c r="D79" s="90">
        <f t="shared" si="10"/>
        <v>2.4390243902439025E-2</v>
      </c>
      <c r="E79" s="84">
        <v>1</v>
      </c>
      <c r="F79" s="97">
        <f t="shared" si="11"/>
        <v>2.3255813953488372E-2</v>
      </c>
    </row>
    <row r="80" spans="1:7" ht="15.75" thickBot="1" x14ac:dyDescent="0.3">
      <c r="A80" s="239"/>
      <c r="B80" s="9" t="s">
        <v>117</v>
      </c>
      <c r="C80" s="85">
        <v>3</v>
      </c>
      <c r="D80" s="90">
        <f t="shared" si="10"/>
        <v>7.3170731707317069E-2</v>
      </c>
      <c r="E80" s="86" t="s">
        <v>144</v>
      </c>
      <c r="F80" s="98" t="s">
        <v>144</v>
      </c>
    </row>
    <row r="81" spans="1:7" x14ac:dyDescent="0.25">
      <c r="A81" s="238" t="s">
        <v>457</v>
      </c>
      <c r="B81" s="5" t="s">
        <v>118</v>
      </c>
      <c r="C81" s="81" t="s">
        <v>144</v>
      </c>
      <c r="D81" s="89" t="s">
        <v>144</v>
      </c>
      <c r="E81" s="82">
        <v>1</v>
      </c>
      <c r="F81" s="96">
        <f>E81/4</f>
        <v>0.25</v>
      </c>
      <c r="G81" s="216"/>
    </row>
    <row r="82" spans="1:7" x14ac:dyDescent="0.25">
      <c r="A82" s="243"/>
      <c r="B82" s="3" t="s">
        <v>119</v>
      </c>
      <c r="C82" s="83">
        <v>1</v>
      </c>
      <c r="D82" s="90">
        <f>C82/3</f>
        <v>0.33333333333333331</v>
      </c>
      <c r="E82" s="84">
        <v>2</v>
      </c>
      <c r="F82" s="97">
        <f>E82/4</f>
        <v>0.5</v>
      </c>
    </row>
    <row r="83" spans="1:7" x14ac:dyDescent="0.25">
      <c r="A83" s="243"/>
      <c r="B83" s="3" t="s">
        <v>120</v>
      </c>
      <c r="C83" s="16" t="s">
        <v>144</v>
      </c>
      <c r="D83" s="93" t="s">
        <v>144</v>
      </c>
      <c r="E83" s="84" t="s">
        <v>144</v>
      </c>
      <c r="F83" s="97" t="s">
        <v>144</v>
      </c>
    </row>
    <row r="84" spans="1:7" x14ac:dyDescent="0.25">
      <c r="A84" s="243"/>
      <c r="B84" s="3" t="s">
        <v>121</v>
      </c>
      <c r="C84" s="16" t="s">
        <v>144</v>
      </c>
      <c r="D84" s="93" t="s">
        <v>144</v>
      </c>
      <c r="E84" s="84" t="s">
        <v>144</v>
      </c>
      <c r="F84" s="97" t="s">
        <v>144</v>
      </c>
    </row>
    <row r="85" spans="1:7" x14ac:dyDescent="0.25">
      <c r="A85" s="243"/>
      <c r="B85" s="3" t="s">
        <v>122</v>
      </c>
      <c r="C85" s="16" t="s">
        <v>144</v>
      </c>
      <c r="D85" s="93" t="s">
        <v>144</v>
      </c>
      <c r="E85" s="84" t="s">
        <v>144</v>
      </c>
      <c r="F85" s="97" t="s">
        <v>144</v>
      </c>
    </row>
    <row r="86" spans="1:7" ht="15.75" thickBot="1" x14ac:dyDescent="0.3">
      <c r="A86" s="243"/>
      <c r="B86" s="3" t="s">
        <v>123</v>
      </c>
      <c r="C86" s="20">
        <v>2</v>
      </c>
      <c r="D86" s="90">
        <f>C86/3</f>
        <v>0.66666666666666663</v>
      </c>
      <c r="E86" s="84">
        <v>1</v>
      </c>
      <c r="F86" s="97">
        <f>E86/4</f>
        <v>0.25</v>
      </c>
    </row>
    <row r="87" spans="1:7" x14ac:dyDescent="0.25">
      <c r="A87" s="238" t="s">
        <v>57</v>
      </c>
      <c r="B87" s="6" t="s">
        <v>131</v>
      </c>
      <c r="C87" s="81">
        <v>9</v>
      </c>
      <c r="D87" s="89">
        <f>C87/SUM($C$87:$C$89)</f>
        <v>0.39130434782608697</v>
      </c>
      <c r="E87" s="204"/>
      <c r="F87" s="205"/>
      <c r="G87" s="216"/>
    </row>
    <row r="88" spans="1:7" x14ac:dyDescent="0.25">
      <c r="A88" s="243"/>
      <c r="B88" s="15" t="s">
        <v>124</v>
      </c>
      <c r="C88" s="20">
        <v>11</v>
      </c>
      <c r="D88" s="201">
        <f t="shared" ref="D88:D89" si="12">C88/SUM($C$87:$C$89)</f>
        <v>0.47826086956521741</v>
      </c>
      <c r="E88" s="203"/>
      <c r="F88" s="206"/>
    </row>
    <row r="89" spans="1:7" ht="15.75" thickBot="1" x14ac:dyDescent="0.3">
      <c r="A89" s="239"/>
      <c r="B89" s="12" t="s">
        <v>125</v>
      </c>
      <c r="C89" s="85">
        <v>3</v>
      </c>
      <c r="D89" s="91">
        <f t="shared" si="12"/>
        <v>0.13043478260869565</v>
      </c>
      <c r="E89" s="207"/>
      <c r="F89" s="208"/>
    </row>
    <row r="90" spans="1:7" x14ac:dyDescent="0.25">
      <c r="A90" s="243" t="s">
        <v>458</v>
      </c>
      <c r="B90" s="3" t="s">
        <v>17</v>
      </c>
      <c r="C90" s="20">
        <v>16</v>
      </c>
      <c r="D90" s="90">
        <f>C90/SUM($C$90:$C$94)</f>
        <v>0.25396825396825395</v>
      </c>
      <c r="E90" s="84">
        <v>12</v>
      </c>
      <c r="F90" s="97">
        <f>E90/SUM($E$90:$E$94)</f>
        <v>0.21428571428571427</v>
      </c>
      <c r="G90" s="215" t="s">
        <v>447</v>
      </c>
    </row>
    <row r="91" spans="1:7" x14ac:dyDescent="0.25">
      <c r="A91" s="243"/>
      <c r="B91" s="3" t="s">
        <v>126</v>
      </c>
      <c r="C91" s="83">
        <v>9</v>
      </c>
      <c r="D91" s="90">
        <f t="shared" ref="D91:D94" si="13">C91/SUM($C$90:$C$94)</f>
        <v>0.14285714285714285</v>
      </c>
      <c r="E91" s="84">
        <v>11</v>
      </c>
      <c r="F91" s="97">
        <f t="shared" ref="F91:F94" si="14">E91/SUM($E$90:$E$94)</f>
        <v>0.19642857142857142</v>
      </c>
    </row>
    <row r="92" spans="1:7" x14ac:dyDescent="0.25">
      <c r="A92" s="243"/>
      <c r="B92" s="3" t="s">
        <v>127</v>
      </c>
      <c r="C92" s="83">
        <v>9</v>
      </c>
      <c r="D92" s="90">
        <f t="shared" si="13"/>
        <v>0.14285714285714285</v>
      </c>
      <c r="E92" s="84">
        <v>5</v>
      </c>
      <c r="F92" s="97">
        <f t="shared" si="14"/>
        <v>8.9285714285714288E-2</v>
      </c>
    </row>
    <row r="93" spans="1:7" x14ac:dyDescent="0.25">
      <c r="A93" s="243"/>
      <c r="B93" s="3" t="s">
        <v>128</v>
      </c>
      <c r="C93" s="83">
        <v>12</v>
      </c>
      <c r="D93" s="90">
        <f t="shared" si="13"/>
        <v>0.19047619047619047</v>
      </c>
      <c r="E93" s="84">
        <v>15</v>
      </c>
      <c r="F93" s="97">
        <f t="shared" si="14"/>
        <v>0.26785714285714285</v>
      </c>
    </row>
    <row r="94" spans="1:7" ht="15.75" thickBot="1" x14ac:dyDescent="0.3">
      <c r="A94" s="239"/>
      <c r="B94" s="9" t="s">
        <v>129</v>
      </c>
      <c r="C94" s="85">
        <v>17</v>
      </c>
      <c r="D94" s="90">
        <f t="shared" si="13"/>
        <v>0.26984126984126983</v>
      </c>
      <c r="E94" s="86">
        <v>13</v>
      </c>
      <c r="F94" s="97">
        <f t="shared" si="14"/>
        <v>0.23214285714285715</v>
      </c>
    </row>
    <row r="95" spans="1:7" x14ac:dyDescent="0.25">
      <c r="A95" s="238" t="s">
        <v>459</v>
      </c>
      <c r="B95" s="5" t="s">
        <v>18</v>
      </c>
      <c r="C95" s="81">
        <v>19</v>
      </c>
      <c r="D95" s="89">
        <f>C95/SUM($C$95:$C$100)</f>
        <v>0.29230769230769232</v>
      </c>
      <c r="E95" s="82">
        <v>20</v>
      </c>
      <c r="F95" s="96">
        <f>E95/SUM($E$95:$E$100)</f>
        <v>0.36363636363636365</v>
      </c>
      <c r="G95" s="193"/>
    </row>
    <row r="96" spans="1:7" x14ac:dyDescent="0.25">
      <c r="A96" s="243"/>
      <c r="B96" s="3" t="s">
        <v>130</v>
      </c>
      <c r="C96" s="83">
        <v>18</v>
      </c>
      <c r="D96" s="90">
        <f t="shared" ref="D96:D100" si="15">C96/SUM($C$95:$C$100)</f>
        <v>0.27692307692307694</v>
      </c>
      <c r="E96" s="20">
        <v>18</v>
      </c>
      <c r="F96" s="97">
        <f t="shared" ref="F96:F100" si="16">E96/SUM($E$95:$E$100)</f>
        <v>0.32727272727272727</v>
      </c>
    </row>
    <row r="97" spans="1:14" x14ac:dyDescent="0.25">
      <c r="A97" s="243"/>
      <c r="B97" s="3" t="s">
        <v>132</v>
      </c>
      <c r="C97" s="83">
        <v>14</v>
      </c>
      <c r="D97" s="90">
        <f t="shared" si="15"/>
        <v>0.2153846153846154</v>
      </c>
      <c r="E97" s="20">
        <v>13</v>
      </c>
      <c r="F97" s="97">
        <f t="shared" si="16"/>
        <v>0.23636363636363636</v>
      </c>
    </row>
    <row r="98" spans="1:14" x14ac:dyDescent="0.25">
      <c r="A98" s="243"/>
      <c r="B98" s="3" t="s">
        <v>133</v>
      </c>
      <c r="C98" s="83">
        <v>6</v>
      </c>
      <c r="D98" s="90">
        <f t="shared" si="15"/>
        <v>9.2307692307692313E-2</v>
      </c>
      <c r="E98" s="20" t="s">
        <v>144</v>
      </c>
      <c r="F98" s="200" t="s">
        <v>144</v>
      </c>
    </row>
    <row r="99" spans="1:14" x14ac:dyDescent="0.25">
      <c r="A99" s="243"/>
      <c r="B99" s="3" t="s">
        <v>134</v>
      </c>
      <c r="C99" s="83">
        <v>1</v>
      </c>
      <c r="D99" s="90">
        <f t="shared" si="15"/>
        <v>1.5384615384615385E-2</v>
      </c>
      <c r="E99" s="20" t="s">
        <v>144</v>
      </c>
      <c r="F99" s="200" t="s">
        <v>144</v>
      </c>
    </row>
    <row r="100" spans="1:14" ht="15.75" thickBot="1" x14ac:dyDescent="0.3">
      <c r="A100" s="239"/>
      <c r="B100" s="9" t="s">
        <v>135</v>
      </c>
      <c r="C100" s="88">
        <v>7</v>
      </c>
      <c r="D100" s="91">
        <f t="shared" si="15"/>
        <v>0.1076923076923077</v>
      </c>
      <c r="E100" s="86">
        <v>4</v>
      </c>
      <c r="F100" s="98">
        <f t="shared" si="16"/>
        <v>7.2727272727272724E-2</v>
      </c>
    </row>
    <row r="101" spans="1:14" x14ac:dyDescent="0.25">
      <c r="A101" s="238" t="s">
        <v>438</v>
      </c>
      <c r="B101" s="24" t="s">
        <v>60</v>
      </c>
      <c r="C101" s="81">
        <v>18</v>
      </c>
      <c r="D101" s="94">
        <f t="shared" ref="D101:D102" si="17">C101/$C$1</f>
        <v>0.78260869565217395</v>
      </c>
      <c r="E101" s="82">
        <v>13</v>
      </c>
      <c r="F101" s="96">
        <f t="shared" ref="F101:F102" si="18">E101/$E$1</f>
        <v>0.54166666666666663</v>
      </c>
      <c r="G101" s="216"/>
    </row>
    <row r="102" spans="1:14" ht="15.75" thickBot="1" x14ac:dyDescent="0.3">
      <c r="A102" s="239"/>
      <c r="B102" s="35" t="s">
        <v>61</v>
      </c>
      <c r="C102" s="85">
        <v>5</v>
      </c>
      <c r="D102" s="95">
        <f t="shared" si="17"/>
        <v>0.21739130434782608</v>
      </c>
      <c r="E102" s="86">
        <v>11</v>
      </c>
      <c r="F102" s="98">
        <f t="shared" si="18"/>
        <v>0.45833333333333331</v>
      </c>
    </row>
    <row r="106" spans="1:14" ht="15.75" thickBot="1" x14ac:dyDescent="0.3">
      <c r="B106" s="142"/>
      <c r="C106" s="142"/>
      <c r="D106" s="142"/>
      <c r="E106" s="142"/>
      <c r="F106" s="142"/>
      <c r="G106" s="142"/>
    </row>
    <row r="107" spans="1:14" ht="15" customHeight="1" x14ac:dyDescent="0.25">
      <c r="A107" s="246" t="s">
        <v>441</v>
      </c>
      <c r="B107" s="240" t="s">
        <v>439</v>
      </c>
      <c r="C107" s="140"/>
      <c r="D107" s="234" t="s">
        <v>137</v>
      </c>
      <c r="E107" s="234" t="s">
        <v>138</v>
      </c>
      <c r="F107" s="234" t="s">
        <v>139</v>
      </c>
      <c r="G107" s="236" t="s">
        <v>140</v>
      </c>
      <c r="I107" s="25"/>
      <c r="J107" s="229" t="s">
        <v>137</v>
      </c>
      <c r="K107" s="229" t="s">
        <v>138</v>
      </c>
      <c r="L107" s="229" t="s">
        <v>139</v>
      </c>
      <c r="M107" s="231" t="s">
        <v>140</v>
      </c>
      <c r="N107" s="215" t="s">
        <v>447</v>
      </c>
    </row>
    <row r="108" spans="1:14" x14ac:dyDescent="0.25">
      <c r="A108" s="246"/>
      <c r="B108" s="241"/>
      <c r="C108" s="143"/>
      <c r="D108" s="235"/>
      <c r="E108" s="235"/>
      <c r="F108" s="235"/>
      <c r="G108" s="237"/>
      <c r="I108" s="27"/>
      <c r="J108" s="230"/>
      <c r="K108" s="230"/>
      <c r="L108" s="230"/>
      <c r="M108" s="232"/>
    </row>
    <row r="109" spans="1:14" x14ac:dyDescent="0.25">
      <c r="A109" s="246"/>
      <c r="B109" s="241"/>
      <c r="C109" s="143" t="s">
        <v>19</v>
      </c>
      <c r="D109" s="143">
        <v>6</v>
      </c>
      <c r="E109" s="143">
        <v>14</v>
      </c>
      <c r="F109" s="143">
        <v>3</v>
      </c>
      <c r="G109" s="155" t="s">
        <v>144</v>
      </c>
      <c r="I109" s="27" t="s">
        <v>19</v>
      </c>
      <c r="J109" s="28">
        <f>D109/$C$1</f>
        <v>0.2608695652173913</v>
      </c>
      <c r="K109" s="28">
        <f>E109/$C$1</f>
        <v>0.60869565217391308</v>
      </c>
      <c r="L109" s="28">
        <f>F109/$C$1</f>
        <v>0.13043478260869565</v>
      </c>
      <c r="M109" s="122" t="s">
        <v>446</v>
      </c>
    </row>
    <row r="110" spans="1:14" x14ac:dyDescent="0.25">
      <c r="A110" s="246"/>
      <c r="B110" s="241"/>
      <c r="C110" s="143" t="s">
        <v>20</v>
      </c>
      <c r="D110" s="143">
        <v>2</v>
      </c>
      <c r="E110" s="143">
        <v>6</v>
      </c>
      <c r="F110" s="143">
        <v>11</v>
      </c>
      <c r="G110" s="139">
        <v>4</v>
      </c>
      <c r="I110" s="27" t="s">
        <v>20</v>
      </c>
      <c r="J110" s="28">
        <f t="shared" ref="J110:M113" si="19">D110/$C$1</f>
        <v>8.6956521739130432E-2</v>
      </c>
      <c r="K110" s="28">
        <f t="shared" si="19"/>
        <v>0.2608695652173913</v>
      </c>
      <c r="L110" s="28">
        <f t="shared" si="19"/>
        <v>0.47826086956521741</v>
      </c>
      <c r="M110" s="29">
        <f t="shared" si="19"/>
        <v>0.17391304347826086</v>
      </c>
    </row>
    <row r="111" spans="1:14" x14ac:dyDescent="0.25">
      <c r="A111" s="246"/>
      <c r="B111" s="241"/>
      <c r="C111" s="143" t="s">
        <v>21</v>
      </c>
      <c r="D111" s="143">
        <v>3</v>
      </c>
      <c r="E111" s="143">
        <v>13</v>
      </c>
      <c r="F111" s="143">
        <v>7</v>
      </c>
      <c r="G111" s="192" t="s">
        <v>446</v>
      </c>
      <c r="I111" s="27" t="s">
        <v>21</v>
      </c>
      <c r="J111" s="28">
        <f t="shared" si="19"/>
        <v>0.13043478260869565</v>
      </c>
      <c r="K111" s="28">
        <f t="shared" si="19"/>
        <v>0.56521739130434778</v>
      </c>
      <c r="L111" s="28">
        <f t="shared" si="19"/>
        <v>0.30434782608695654</v>
      </c>
      <c r="M111" s="122" t="s">
        <v>446</v>
      </c>
    </row>
    <row r="112" spans="1:14" x14ac:dyDescent="0.25">
      <c r="A112" s="246"/>
      <c r="B112" s="241"/>
      <c r="C112" s="143" t="s">
        <v>22</v>
      </c>
      <c r="D112" s="164" t="s">
        <v>144</v>
      </c>
      <c r="E112" s="147">
        <v>12</v>
      </c>
      <c r="F112" s="147">
        <v>9</v>
      </c>
      <c r="G112" s="139">
        <v>2</v>
      </c>
      <c r="I112" s="27" t="s">
        <v>22</v>
      </c>
      <c r="J112" s="104" t="s">
        <v>446</v>
      </c>
      <c r="K112" s="28">
        <f t="shared" si="19"/>
        <v>0.52173913043478259</v>
      </c>
      <c r="L112" s="28">
        <f t="shared" si="19"/>
        <v>0.39130434782608697</v>
      </c>
      <c r="M112" s="29">
        <f t="shared" si="19"/>
        <v>8.6956521739130432E-2</v>
      </c>
    </row>
    <row r="113" spans="1:15" ht="15.75" thickBot="1" x14ac:dyDescent="0.3">
      <c r="A113" s="246"/>
      <c r="B113" s="242"/>
      <c r="C113" s="148" t="s">
        <v>23</v>
      </c>
      <c r="D113" s="148">
        <v>4</v>
      </c>
      <c r="E113" s="148">
        <v>7</v>
      </c>
      <c r="F113" s="148">
        <v>6</v>
      </c>
      <c r="G113" s="149">
        <v>6</v>
      </c>
      <c r="I113" s="31" t="s">
        <v>23</v>
      </c>
      <c r="J113" s="32">
        <f t="shared" si="19"/>
        <v>0.17391304347826086</v>
      </c>
      <c r="K113" s="32">
        <f t="shared" si="19"/>
        <v>0.30434782608695654</v>
      </c>
      <c r="L113" s="32">
        <f t="shared" si="19"/>
        <v>0.2608695652173913</v>
      </c>
      <c r="M113" s="33">
        <f t="shared" si="19"/>
        <v>0.2608695652173913</v>
      </c>
    </row>
    <row r="114" spans="1:15" ht="15.75" thickBot="1" x14ac:dyDescent="0.3"/>
    <row r="115" spans="1:15" x14ac:dyDescent="0.25">
      <c r="A115" s="139"/>
      <c r="B115" s="240" t="s">
        <v>440</v>
      </c>
      <c r="C115" s="140"/>
      <c r="D115" s="234" t="s">
        <v>28</v>
      </c>
      <c r="E115" s="234" t="s">
        <v>29</v>
      </c>
      <c r="F115" s="234" t="s">
        <v>30</v>
      </c>
      <c r="G115" s="234" t="s">
        <v>32</v>
      </c>
      <c r="H115" s="236" t="s">
        <v>31</v>
      </c>
      <c r="I115" s="141"/>
      <c r="J115" s="234" t="s">
        <v>28</v>
      </c>
      <c r="K115" s="234" t="s">
        <v>29</v>
      </c>
      <c r="L115" s="234" t="s">
        <v>30</v>
      </c>
      <c r="M115" s="234" t="s">
        <v>32</v>
      </c>
      <c r="N115" s="236" t="s">
        <v>31</v>
      </c>
      <c r="O115" s="142"/>
    </row>
    <row r="116" spans="1:15" x14ac:dyDescent="0.25">
      <c r="A116" s="139"/>
      <c r="B116" s="241"/>
      <c r="C116" s="143"/>
      <c r="D116" s="235"/>
      <c r="E116" s="235"/>
      <c r="F116" s="235"/>
      <c r="G116" s="235"/>
      <c r="H116" s="237"/>
      <c r="I116" s="144"/>
      <c r="J116" s="235"/>
      <c r="K116" s="235"/>
      <c r="L116" s="235"/>
      <c r="M116" s="235"/>
      <c r="N116" s="237"/>
      <c r="O116" s="142"/>
    </row>
    <row r="117" spans="1:15" x14ac:dyDescent="0.25">
      <c r="A117" s="139"/>
      <c r="B117" s="241"/>
      <c r="C117" s="143" t="s">
        <v>24</v>
      </c>
      <c r="D117" s="143">
        <v>5</v>
      </c>
      <c r="E117" s="143">
        <v>11</v>
      </c>
      <c r="F117" s="143">
        <v>3</v>
      </c>
      <c r="G117" s="143">
        <v>4</v>
      </c>
      <c r="H117" s="139"/>
      <c r="I117" s="144" t="s">
        <v>24</v>
      </c>
      <c r="J117" s="145">
        <f>D117/$C$1</f>
        <v>0.21739130434782608</v>
      </c>
      <c r="K117" s="145">
        <f>E117/$C$1</f>
        <v>0.47826086956521741</v>
      </c>
      <c r="L117" s="145">
        <f>F117/$C$1</f>
        <v>0.13043478260869565</v>
      </c>
      <c r="M117" s="145">
        <f>G117/$C$1</f>
        <v>0.17391304347826086</v>
      </c>
      <c r="N117" s="146">
        <f>H117/$C$1</f>
        <v>0</v>
      </c>
      <c r="O117" s="142"/>
    </row>
    <row r="118" spans="1:15" x14ac:dyDescent="0.25">
      <c r="A118" s="139"/>
      <c r="B118" s="241"/>
      <c r="C118" s="143" t="s">
        <v>25</v>
      </c>
      <c r="D118" s="143">
        <v>2</v>
      </c>
      <c r="E118" s="147">
        <v>11</v>
      </c>
      <c r="F118" s="147">
        <v>9</v>
      </c>
      <c r="G118" s="147">
        <v>1</v>
      </c>
      <c r="H118" s="139"/>
      <c r="I118" s="144" t="s">
        <v>25</v>
      </c>
      <c r="J118" s="145">
        <f t="shared" ref="J118:N120" si="20">D118/$C$1</f>
        <v>8.6956521739130432E-2</v>
      </c>
      <c r="K118" s="145">
        <f t="shared" si="20"/>
        <v>0.47826086956521741</v>
      </c>
      <c r="L118" s="145">
        <f t="shared" si="20"/>
        <v>0.39130434782608697</v>
      </c>
      <c r="M118" s="145">
        <f t="shared" si="20"/>
        <v>4.3478260869565216E-2</v>
      </c>
      <c r="N118" s="146">
        <f t="shared" si="20"/>
        <v>0</v>
      </c>
      <c r="O118" s="142"/>
    </row>
    <row r="119" spans="1:15" x14ac:dyDescent="0.25">
      <c r="A119" s="139"/>
      <c r="B119" s="241"/>
      <c r="C119" s="143" t="s">
        <v>26</v>
      </c>
      <c r="D119" s="147">
        <v>2</v>
      </c>
      <c r="E119" s="147">
        <v>15</v>
      </c>
      <c r="F119" s="147">
        <v>5</v>
      </c>
      <c r="G119" s="147">
        <v>1</v>
      </c>
      <c r="H119" s="139"/>
      <c r="I119" s="144" t="s">
        <v>26</v>
      </c>
      <c r="J119" s="145">
        <f t="shared" si="20"/>
        <v>8.6956521739130432E-2</v>
      </c>
      <c r="K119" s="145">
        <f t="shared" si="20"/>
        <v>0.65217391304347827</v>
      </c>
      <c r="L119" s="145">
        <f t="shared" si="20"/>
        <v>0.21739130434782608</v>
      </c>
      <c r="M119" s="145">
        <f t="shared" si="20"/>
        <v>4.3478260869565216E-2</v>
      </c>
      <c r="N119" s="146">
        <f t="shared" si="20"/>
        <v>0</v>
      </c>
      <c r="O119" s="142"/>
    </row>
    <row r="120" spans="1:15" ht="15.75" thickBot="1" x14ac:dyDescent="0.3">
      <c r="A120" s="139"/>
      <c r="B120" s="242"/>
      <c r="C120" s="148" t="s">
        <v>27</v>
      </c>
      <c r="D120" s="148">
        <v>1</v>
      </c>
      <c r="E120" s="148">
        <v>9</v>
      </c>
      <c r="F120" s="148">
        <v>12</v>
      </c>
      <c r="G120" s="148">
        <v>1</v>
      </c>
      <c r="H120" s="149"/>
      <c r="I120" s="150" t="s">
        <v>27</v>
      </c>
      <c r="J120" s="151">
        <f t="shared" si="20"/>
        <v>4.3478260869565216E-2</v>
      </c>
      <c r="K120" s="151">
        <f t="shared" si="20"/>
        <v>0.39130434782608697</v>
      </c>
      <c r="L120" s="151">
        <f t="shared" si="20"/>
        <v>0.52173913043478259</v>
      </c>
      <c r="M120" s="151">
        <f t="shared" si="20"/>
        <v>4.3478260869565216E-2</v>
      </c>
      <c r="N120" s="152">
        <f t="shared" si="20"/>
        <v>0</v>
      </c>
      <c r="O120" s="142"/>
    </row>
    <row r="122" spans="1:15" ht="15.75" thickBot="1" x14ac:dyDescent="0.3">
      <c r="B122" s="142"/>
      <c r="C122" s="142"/>
      <c r="D122" s="142"/>
      <c r="E122" s="142"/>
      <c r="F122" s="142"/>
      <c r="G122" s="142"/>
    </row>
    <row r="123" spans="1:15" x14ac:dyDescent="0.25">
      <c r="A123" s="246" t="s">
        <v>442</v>
      </c>
      <c r="B123" s="240" t="s">
        <v>439</v>
      </c>
      <c r="C123" s="140"/>
      <c r="D123" s="234" t="s">
        <v>137</v>
      </c>
      <c r="E123" s="234" t="s">
        <v>138</v>
      </c>
      <c r="F123" s="234" t="s">
        <v>139</v>
      </c>
      <c r="G123" s="236" t="s">
        <v>140</v>
      </c>
      <c r="I123" s="25"/>
      <c r="J123" s="229" t="s">
        <v>137</v>
      </c>
      <c r="K123" s="229" t="s">
        <v>138</v>
      </c>
      <c r="L123" s="229" t="s">
        <v>139</v>
      </c>
      <c r="M123" s="231" t="s">
        <v>140</v>
      </c>
      <c r="N123" s="215" t="s">
        <v>447</v>
      </c>
    </row>
    <row r="124" spans="1:15" x14ac:dyDescent="0.25">
      <c r="A124" s="246"/>
      <c r="B124" s="241"/>
      <c r="C124" s="143"/>
      <c r="D124" s="235"/>
      <c r="E124" s="235"/>
      <c r="F124" s="235"/>
      <c r="G124" s="237"/>
      <c r="I124" s="27"/>
      <c r="J124" s="230"/>
      <c r="K124" s="230"/>
      <c r="L124" s="230"/>
      <c r="M124" s="232"/>
    </row>
    <row r="125" spans="1:15" x14ac:dyDescent="0.25">
      <c r="A125" s="246"/>
      <c r="B125" s="241"/>
      <c r="C125" s="143" t="s">
        <v>19</v>
      </c>
      <c r="D125" s="143">
        <v>16</v>
      </c>
      <c r="E125" s="143">
        <v>7</v>
      </c>
      <c r="F125" s="143">
        <v>1</v>
      </c>
      <c r="G125" s="155" t="s">
        <v>446</v>
      </c>
      <c r="I125" s="27" t="s">
        <v>19</v>
      </c>
      <c r="J125" s="28">
        <f>D125/$C$1</f>
        <v>0.69565217391304346</v>
      </c>
      <c r="K125" s="28">
        <f>E125/$C$1</f>
        <v>0.30434782608695654</v>
      </c>
      <c r="L125" s="28">
        <f>F125/$C$1</f>
        <v>4.3478260869565216E-2</v>
      </c>
      <c r="M125" s="209" t="s">
        <v>144</v>
      </c>
    </row>
    <row r="126" spans="1:15" x14ac:dyDescent="0.25">
      <c r="A126" s="246"/>
      <c r="B126" s="241"/>
      <c r="C126" s="143" t="s">
        <v>20</v>
      </c>
      <c r="D126" s="143">
        <v>5</v>
      </c>
      <c r="E126" s="143">
        <v>6</v>
      </c>
      <c r="F126" s="143">
        <v>11</v>
      </c>
      <c r="G126" s="139">
        <v>2</v>
      </c>
      <c r="I126" s="27" t="s">
        <v>20</v>
      </c>
      <c r="J126" s="28">
        <f t="shared" ref="J126:J129" si="21">D126/$C$1</f>
        <v>0.21739130434782608</v>
      </c>
      <c r="K126" s="28">
        <f t="shared" ref="K126:K129" si="22">E126/$C$1</f>
        <v>0.2608695652173913</v>
      </c>
      <c r="L126" s="28">
        <f t="shared" ref="L126:L129" si="23">F126/$C$1</f>
        <v>0.47826086956521741</v>
      </c>
      <c r="M126" s="29">
        <f t="shared" ref="M126:M129" si="24">G126/$C$1</f>
        <v>8.6956521739130432E-2</v>
      </c>
    </row>
    <row r="127" spans="1:15" x14ac:dyDescent="0.25">
      <c r="A127" s="246"/>
      <c r="B127" s="241"/>
      <c r="C127" s="143" t="s">
        <v>21</v>
      </c>
      <c r="D127" s="143">
        <v>6</v>
      </c>
      <c r="E127" s="143">
        <v>8</v>
      </c>
      <c r="F127" s="143">
        <v>9</v>
      </c>
      <c r="G127" s="139">
        <v>1</v>
      </c>
      <c r="I127" s="27" t="s">
        <v>21</v>
      </c>
      <c r="J127" s="28">
        <f t="shared" si="21"/>
        <v>0.2608695652173913</v>
      </c>
      <c r="K127" s="28">
        <f t="shared" si="22"/>
        <v>0.34782608695652173</v>
      </c>
      <c r="L127" s="28">
        <f t="shared" si="23"/>
        <v>0.39130434782608697</v>
      </c>
      <c r="M127" s="29">
        <f t="shared" si="24"/>
        <v>4.3478260869565216E-2</v>
      </c>
    </row>
    <row r="128" spans="1:15" x14ac:dyDescent="0.25">
      <c r="A128" s="246"/>
      <c r="B128" s="241"/>
      <c r="C128" s="143" t="s">
        <v>22</v>
      </c>
      <c r="D128" s="147">
        <v>4</v>
      </c>
      <c r="E128" s="147">
        <v>8</v>
      </c>
      <c r="F128" s="147">
        <v>10</v>
      </c>
      <c r="G128" s="139">
        <v>2</v>
      </c>
      <c r="I128" s="27" t="s">
        <v>22</v>
      </c>
      <c r="J128" s="28">
        <f t="shared" si="21"/>
        <v>0.17391304347826086</v>
      </c>
      <c r="K128" s="28">
        <f t="shared" si="22"/>
        <v>0.34782608695652173</v>
      </c>
      <c r="L128" s="28">
        <f t="shared" si="23"/>
        <v>0.43478260869565216</v>
      </c>
      <c r="M128" s="29">
        <f t="shared" si="24"/>
        <v>8.6956521739130432E-2</v>
      </c>
    </row>
    <row r="129" spans="1:14" ht="15.75" thickBot="1" x14ac:dyDescent="0.3">
      <c r="A129" s="246"/>
      <c r="B129" s="242"/>
      <c r="C129" s="148" t="s">
        <v>23</v>
      </c>
      <c r="D129" s="148">
        <v>6</v>
      </c>
      <c r="E129" s="148">
        <v>6</v>
      </c>
      <c r="F129" s="148">
        <v>7</v>
      </c>
      <c r="G129" s="149">
        <v>5</v>
      </c>
      <c r="I129" s="31" t="s">
        <v>23</v>
      </c>
      <c r="J129" s="32">
        <f t="shared" si="21"/>
        <v>0.2608695652173913</v>
      </c>
      <c r="K129" s="32">
        <f t="shared" si="22"/>
        <v>0.2608695652173913</v>
      </c>
      <c r="L129" s="32">
        <f t="shared" si="23"/>
        <v>0.30434782608695654</v>
      </c>
      <c r="M129" s="33">
        <f t="shared" si="24"/>
        <v>0.21739130434782608</v>
      </c>
    </row>
    <row r="130" spans="1:14" ht="15.75" thickBot="1" x14ac:dyDescent="0.3"/>
    <row r="131" spans="1:14" x14ac:dyDescent="0.25">
      <c r="A131" s="142"/>
      <c r="B131" s="240" t="s">
        <v>440</v>
      </c>
      <c r="C131" s="140"/>
      <c r="D131" s="234" t="s">
        <v>28</v>
      </c>
      <c r="E131" s="234" t="s">
        <v>29</v>
      </c>
      <c r="F131" s="234" t="s">
        <v>30</v>
      </c>
      <c r="G131" s="234" t="s">
        <v>32</v>
      </c>
      <c r="H131" s="236" t="s">
        <v>31</v>
      </c>
      <c r="I131" s="141"/>
      <c r="J131" s="234" t="s">
        <v>28</v>
      </c>
      <c r="K131" s="234" t="s">
        <v>29</v>
      </c>
      <c r="L131" s="234" t="s">
        <v>30</v>
      </c>
      <c r="M131" s="234" t="s">
        <v>32</v>
      </c>
      <c r="N131" s="236" t="s">
        <v>31</v>
      </c>
    </row>
    <row r="132" spans="1:14" x14ac:dyDescent="0.25">
      <c r="A132" s="142"/>
      <c r="B132" s="241"/>
      <c r="C132" s="143"/>
      <c r="D132" s="235"/>
      <c r="E132" s="235"/>
      <c r="F132" s="235"/>
      <c r="G132" s="235"/>
      <c r="H132" s="237"/>
      <c r="I132" s="144"/>
      <c r="J132" s="235"/>
      <c r="K132" s="235"/>
      <c r="L132" s="235"/>
      <c r="M132" s="235"/>
      <c r="N132" s="237"/>
    </row>
    <row r="133" spans="1:14" x14ac:dyDescent="0.25">
      <c r="A133" s="142"/>
      <c r="B133" s="241"/>
      <c r="C133" s="143" t="s">
        <v>24</v>
      </c>
      <c r="D133" s="143">
        <v>3</v>
      </c>
      <c r="E133" s="143">
        <v>12</v>
      </c>
      <c r="F133" s="143">
        <v>1</v>
      </c>
      <c r="G133" s="143">
        <v>7</v>
      </c>
      <c r="H133" s="139">
        <v>1</v>
      </c>
      <c r="I133" s="144" t="s">
        <v>24</v>
      </c>
      <c r="J133" s="145">
        <f>D133/$C$1</f>
        <v>0.13043478260869565</v>
      </c>
      <c r="K133" s="145">
        <f>E133/$C$1</f>
        <v>0.52173913043478259</v>
      </c>
      <c r="L133" s="145">
        <f>F133/$C$1</f>
        <v>4.3478260869565216E-2</v>
      </c>
      <c r="M133" s="145">
        <f>G133/$C$1</f>
        <v>0.30434782608695654</v>
      </c>
      <c r="N133" s="146">
        <f>H133/$C$1</f>
        <v>4.3478260869565216E-2</v>
      </c>
    </row>
    <row r="134" spans="1:14" x14ac:dyDescent="0.25">
      <c r="A134" s="142"/>
      <c r="B134" s="241"/>
      <c r="C134" s="143" t="s">
        <v>25</v>
      </c>
      <c r="D134" s="147">
        <v>3</v>
      </c>
      <c r="E134" s="147">
        <v>13</v>
      </c>
      <c r="F134" s="147">
        <v>6</v>
      </c>
      <c r="G134" s="143"/>
      <c r="H134" s="139">
        <v>1</v>
      </c>
      <c r="I134" s="144" t="s">
        <v>25</v>
      </c>
      <c r="J134" s="145">
        <f t="shared" ref="J134:J136" si="25">D134/$C$1</f>
        <v>0.13043478260869565</v>
      </c>
      <c r="K134" s="145">
        <f t="shared" ref="K134:K136" si="26">E134/$C$1</f>
        <v>0.56521739130434778</v>
      </c>
      <c r="L134" s="145">
        <f t="shared" ref="L134:L136" si="27">F134/$C$1</f>
        <v>0.2608695652173913</v>
      </c>
      <c r="M134" s="145">
        <f t="shared" ref="M134:M136" si="28">G134/$C$1</f>
        <v>0</v>
      </c>
      <c r="N134" s="146">
        <f t="shared" ref="N134:N136" si="29">H134/$C$1</f>
        <v>4.3478260869565216E-2</v>
      </c>
    </row>
    <row r="135" spans="1:14" x14ac:dyDescent="0.25">
      <c r="A135" s="142"/>
      <c r="B135" s="241"/>
      <c r="C135" s="143" t="s">
        <v>26</v>
      </c>
      <c r="D135" s="147">
        <v>2</v>
      </c>
      <c r="E135" s="147">
        <v>16</v>
      </c>
      <c r="F135" s="147">
        <v>4</v>
      </c>
      <c r="G135" s="147">
        <v>2</v>
      </c>
      <c r="H135" s="139"/>
      <c r="I135" s="144" t="s">
        <v>26</v>
      </c>
      <c r="J135" s="145">
        <f t="shared" si="25"/>
        <v>8.6956521739130432E-2</v>
      </c>
      <c r="K135" s="145">
        <f t="shared" si="26"/>
        <v>0.69565217391304346</v>
      </c>
      <c r="L135" s="145">
        <f t="shared" si="27"/>
        <v>0.17391304347826086</v>
      </c>
      <c r="M135" s="145">
        <f t="shared" si="28"/>
        <v>8.6956521739130432E-2</v>
      </c>
      <c r="N135" s="146">
        <f t="shared" si="29"/>
        <v>0</v>
      </c>
    </row>
    <row r="136" spans="1:14" ht="15.75" thickBot="1" x14ac:dyDescent="0.3">
      <c r="A136" s="142"/>
      <c r="B136" s="242"/>
      <c r="C136" s="148" t="s">
        <v>27</v>
      </c>
      <c r="D136" s="148">
        <v>3</v>
      </c>
      <c r="E136" s="148">
        <v>14</v>
      </c>
      <c r="F136" s="148">
        <v>5</v>
      </c>
      <c r="G136" s="148">
        <v>2</v>
      </c>
      <c r="H136" s="149"/>
      <c r="I136" s="150" t="s">
        <v>27</v>
      </c>
      <c r="J136" s="151">
        <f t="shared" si="25"/>
        <v>0.13043478260869565</v>
      </c>
      <c r="K136" s="151">
        <f t="shared" si="26"/>
        <v>0.60869565217391308</v>
      </c>
      <c r="L136" s="151">
        <f t="shared" si="27"/>
        <v>0.21739130434782608</v>
      </c>
      <c r="M136" s="151">
        <f t="shared" si="28"/>
        <v>8.6956521739130432E-2</v>
      </c>
      <c r="N136" s="152">
        <f t="shared" si="29"/>
        <v>0</v>
      </c>
    </row>
  </sheetData>
  <mergeCells count="62">
    <mergeCell ref="A46:A54"/>
    <mergeCell ref="A14:A17"/>
    <mergeCell ref="A18:A21"/>
    <mergeCell ref="A22:A26"/>
    <mergeCell ref="A27:A31"/>
    <mergeCell ref="A101:A102"/>
    <mergeCell ref="C3:D3"/>
    <mergeCell ref="A107:A113"/>
    <mergeCell ref="D107:D108"/>
    <mergeCell ref="A55:A63"/>
    <mergeCell ref="A64:A71"/>
    <mergeCell ref="A72:A74"/>
    <mergeCell ref="A75:A80"/>
    <mergeCell ref="A81:A86"/>
    <mergeCell ref="A87:A89"/>
    <mergeCell ref="A5:A13"/>
    <mergeCell ref="A90:A94"/>
    <mergeCell ref="A95:A100"/>
    <mergeCell ref="A32:A36"/>
    <mergeCell ref="A37:A41"/>
    <mergeCell ref="A42:A45"/>
    <mergeCell ref="L107:L108"/>
    <mergeCell ref="M107:M108"/>
    <mergeCell ref="E3:F3"/>
    <mergeCell ref="B115:B120"/>
    <mergeCell ref="D115:D116"/>
    <mergeCell ref="E115:E116"/>
    <mergeCell ref="F115:F116"/>
    <mergeCell ref="G115:G116"/>
    <mergeCell ref="H115:H116"/>
    <mergeCell ref="J115:J116"/>
    <mergeCell ref="F107:F108"/>
    <mergeCell ref="E107:E108"/>
    <mergeCell ref="B107:B113"/>
    <mergeCell ref="G107:G108"/>
    <mergeCell ref="J107:J108"/>
    <mergeCell ref="K107:K108"/>
    <mergeCell ref="K115:K116"/>
    <mergeCell ref="L115:L116"/>
    <mergeCell ref="M115:M116"/>
    <mergeCell ref="N115:N116"/>
    <mergeCell ref="B123:B129"/>
    <mergeCell ref="D123:D124"/>
    <mergeCell ref="E123:E124"/>
    <mergeCell ref="F123:F124"/>
    <mergeCell ref="G123:G124"/>
    <mergeCell ref="J123:J124"/>
    <mergeCell ref="K131:K132"/>
    <mergeCell ref="L131:L132"/>
    <mergeCell ref="M131:M132"/>
    <mergeCell ref="N131:N132"/>
    <mergeCell ref="A123:A129"/>
    <mergeCell ref="K123:K124"/>
    <mergeCell ref="L123:L124"/>
    <mergeCell ref="M123:M124"/>
    <mergeCell ref="B131:B136"/>
    <mergeCell ref="D131:D132"/>
    <mergeCell ref="E131:E132"/>
    <mergeCell ref="F131:F132"/>
    <mergeCell ref="G131:G132"/>
    <mergeCell ref="H131:H132"/>
    <mergeCell ref="J131:J13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210CF-F7A9-4C31-91D3-1E4681463BB0}">
  <dimension ref="A1:O145"/>
  <sheetViews>
    <sheetView topLeftCell="A73" zoomScale="70" zoomScaleNormal="70" workbookViewId="0">
      <selection activeCell="F94" sqref="F94"/>
    </sheetView>
  </sheetViews>
  <sheetFormatPr defaultRowHeight="15" x14ac:dyDescent="0.25"/>
  <cols>
    <col min="1" max="1" width="19.28515625" customWidth="1"/>
    <col min="2" max="2" width="26.140625" customWidth="1"/>
    <col min="3" max="3" width="22.85546875" bestFit="1" customWidth="1"/>
    <col min="4" max="4" width="19.42578125" customWidth="1"/>
  </cols>
  <sheetData>
    <row r="1" spans="1:6" x14ac:dyDescent="0.25">
      <c r="C1">
        <v>9</v>
      </c>
      <c r="E1">
        <v>65</v>
      </c>
    </row>
    <row r="3" spans="1:6" x14ac:dyDescent="0.25">
      <c r="C3" s="262" t="s">
        <v>445</v>
      </c>
      <c r="D3" s="262"/>
      <c r="E3" s="247" t="s">
        <v>444</v>
      </c>
      <c r="F3" s="247"/>
    </row>
    <row r="4" spans="1:6" ht="15.75" thickBot="1" x14ac:dyDescent="0.3"/>
    <row r="5" spans="1:6" ht="15" customHeight="1" x14ac:dyDescent="0.25">
      <c r="A5" s="268" t="s">
        <v>36</v>
      </c>
      <c r="B5" s="106" t="s">
        <v>13</v>
      </c>
      <c r="C5" s="112">
        <v>2</v>
      </c>
      <c r="D5" s="113">
        <f>C5/$C$1</f>
        <v>0.22222222222222221</v>
      </c>
      <c r="E5" s="123">
        <v>10</v>
      </c>
      <c r="F5" s="124">
        <f>E5/$E$1</f>
        <v>0.15384615384615385</v>
      </c>
    </row>
    <row r="6" spans="1:6" x14ac:dyDescent="0.25">
      <c r="A6" s="269"/>
      <c r="B6" s="46" t="s">
        <v>37</v>
      </c>
      <c r="C6" s="56" t="s">
        <v>144</v>
      </c>
      <c r="D6" s="115" t="s">
        <v>144</v>
      </c>
      <c r="E6" s="73">
        <v>6</v>
      </c>
      <c r="F6" s="125">
        <f t="shared" ref="F6:F45" si="0">E6/$E$1</f>
        <v>9.2307692307692313E-2</v>
      </c>
    </row>
    <row r="7" spans="1:6" x14ac:dyDescent="0.25">
      <c r="A7" s="269"/>
      <c r="B7" s="46" t="s">
        <v>38</v>
      </c>
      <c r="C7" s="56" t="s">
        <v>144</v>
      </c>
      <c r="D7" s="115" t="s">
        <v>144</v>
      </c>
      <c r="E7" s="73">
        <v>2</v>
      </c>
      <c r="F7" s="125">
        <f t="shared" si="0"/>
        <v>3.0769230769230771E-2</v>
      </c>
    </row>
    <row r="8" spans="1:6" ht="30" x14ac:dyDescent="0.25">
      <c r="A8" s="269"/>
      <c r="B8" s="53" t="s">
        <v>44</v>
      </c>
      <c r="C8" s="54">
        <v>1</v>
      </c>
      <c r="D8" s="115">
        <f t="shared" ref="D8:D12" si="1">C8/$C$1</f>
        <v>0.1111111111111111</v>
      </c>
      <c r="E8" s="73">
        <v>19</v>
      </c>
      <c r="F8" s="125">
        <f t="shared" si="0"/>
        <v>0.29230769230769232</v>
      </c>
    </row>
    <row r="9" spans="1:6" x14ac:dyDescent="0.25">
      <c r="A9" s="269"/>
      <c r="B9" s="46" t="s">
        <v>39</v>
      </c>
      <c r="C9" s="56">
        <v>1</v>
      </c>
      <c r="D9" s="115">
        <f t="shared" si="1"/>
        <v>0.1111111111111111</v>
      </c>
      <c r="E9" s="73">
        <v>11</v>
      </c>
      <c r="F9" s="125">
        <f t="shared" si="0"/>
        <v>0.16923076923076924</v>
      </c>
    </row>
    <row r="10" spans="1:6" x14ac:dyDescent="0.25">
      <c r="A10" s="269"/>
      <c r="B10" s="46" t="s">
        <v>40</v>
      </c>
      <c r="C10" s="56">
        <v>5</v>
      </c>
      <c r="D10" s="115">
        <f t="shared" si="1"/>
        <v>0.55555555555555558</v>
      </c>
      <c r="E10" s="73">
        <v>16</v>
      </c>
      <c r="F10" s="125">
        <f t="shared" si="0"/>
        <v>0.24615384615384617</v>
      </c>
    </row>
    <row r="11" spans="1:6" x14ac:dyDescent="0.25">
      <c r="A11" s="269"/>
      <c r="B11" s="46" t="s">
        <v>41</v>
      </c>
      <c r="C11" s="56" t="s">
        <v>144</v>
      </c>
      <c r="D11" s="115" t="s">
        <v>144</v>
      </c>
      <c r="E11" s="73">
        <v>1</v>
      </c>
      <c r="F11" s="125">
        <f t="shared" si="0"/>
        <v>1.5384615384615385E-2</v>
      </c>
    </row>
    <row r="12" spans="1:6" x14ac:dyDescent="0.25">
      <c r="A12" s="269"/>
      <c r="B12" s="46" t="s">
        <v>42</v>
      </c>
      <c r="C12" s="48"/>
      <c r="D12" s="115">
        <f t="shared" si="1"/>
        <v>0</v>
      </c>
      <c r="E12" s="222" t="s">
        <v>144</v>
      </c>
      <c r="F12" s="224" t="s">
        <v>144</v>
      </c>
    </row>
    <row r="13" spans="1:6" ht="15.75" thickBot="1" x14ac:dyDescent="0.3">
      <c r="A13" s="270"/>
      <c r="B13" s="107" t="s">
        <v>43</v>
      </c>
      <c r="C13" s="108" t="s">
        <v>144</v>
      </c>
      <c r="D13" s="116" t="s">
        <v>144</v>
      </c>
      <c r="E13" s="223" t="s">
        <v>144</v>
      </c>
      <c r="F13" s="225" t="s">
        <v>144</v>
      </c>
    </row>
    <row r="14" spans="1:6" x14ac:dyDescent="0.25">
      <c r="A14" s="267" t="s">
        <v>51</v>
      </c>
      <c r="B14" s="109" t="s">
        <v>67</v>
      </c>
      <c r="C14" s="130" t="s">
        <v>144</v>
      </c>
      <c r="D14" s="117" t="s">
        <v>144</v>
      </c>
      <c r="E14" s="114">
        <v>4</v>
      </c>
      <c r="F14" s="126">
        <f t="shared" si="0"/>
        <v>6.1538461538461542E-2</v>
      </c>
    </row>
    <row r="15" spans="1:6" x14ac:dyDescent="0.25">
      <c r="A15" s="260"/>
      <c r="B15" s="3" t="s">
        <v>48</v>
      </c>
      <c r="C15" s="20">
        <v>4</v>
      </c>
      <c r="D15" s="118">
        <f>C15/$C$1</f>
        <v>0.44444444444444442</v>
      </c>
      <c r="E15" s="84">
        <v>22</v>
      </c>
      <c r="F15" s="127">
        <f t="shared" si="0"/>
        <v>0.33846153846153848</v>
      </c>
    </row>
    <row r="16" spans="1:6" x14ac:dyDescent="0.25">
      <c r="A16" s="260"/>
      <c r="B16" s="3" t="s">
        <v>49</v>
      </c>
      <c r="C16" s="20">
        <v>3</v>
      </c>
      <c r="D16" s="211">
        <f t="shared" ref="D16:D74" si="2">C16/$C$1</f>
        <v>0.33333333333333331</v>
      </c>
      <c r="E16" s="20">
        <v>36</v>
      </c>
      <c r="F16" s="127">
        <f t="shared" si="0"/>
        <v>0.55384615384615388</v>
      </c>
    </row>
    <row r="17" spans="1:7" ht="15.75" thickBot="1" x14ac:dyDescent="0.3">
      <c r="A17" s="261"/>
      <c r="B17" s="110" t="s">
        <v>50</v>
      </c>
      <c r="C17" s="101">
        <v>2</v>
      </c>
      <c r="D17" s="217">
        <f t="shared" si="2"/>
        <v>0.22222222222222221</v>
      </c>
      <c r="E17" s="101">
        <v>3</v>
      </c>
      <c r="F17" s="128">
        <f t="shared" si="0"/>
        <v>4.6153846153846156E-2</v>
      </c>
    </row>
    <row r="18" spans="1:7" ht="15" customHeight="1" x14ac:dyDescent="0.25">
      <c r="A18" s="267" t="s">
        <v>52</v>
      </c>
      <c r="B18" s="111" t="s">
        <v>47</v>
      </c>
      <c r="C18" s="100">
        <v>1</v>
      </c>
      <c r="D18" s="218">
        <f t="shared" si="2"/>
        <v>0.1111111111111111</v>
      </c>
      <c r="E18" s="100">
        <v>9</v>
      </c>
      <c r="F18" s="126">
        <f t="shared" si="0"/>
        <v>0.13846153846153847</v>
      </c>
    </row>
    <row r="19" spans="1:7" x14ac:dyDescent="0.25">
      <c r="A19" s="260"/>
      <c r="B19" s="3" t="s">
        <v>48</v>
      </c>
      <c r="C19" s="83">
        <v>3</v>
      </c>
      <c r="D19" s="211">
        <f t="shared" si="2"/>
        <v>0.33333333333333331</v>
      </c>
      <c r="E19" s="20">
        <v>25</v>
      </c>
      <c r="F19" s="127">
        <f t="shared" si="0"/>
        <v>0.38461538461538464</v>
      </c>
    </row>
    <row r="20" spans="1:7" x14ac:dyDescent="0.25">
      <c r="A20" s="260"/>
      <c r="B20" s="3" t="s">
        <v>49</v>
      </c>
      <c r="C20" s="83">
        <v>3</v>
      </c>
      <c r="D20" s="211">
        <f t="shared" si="2"/>
        <v>0.33333333333333331</v>
      </c>
      <c r="E20" s="20">
        <v>30</v>
      </c>
      <c r="F20" s="127">
        <f t="shared" si="0"/>
        <v>0.46153846153846156</v>
      </c>
    </row>
    <row r="21" spans="1:7" ht="15.75" thickBot="1" x14ac:dyDescent="0.3">
      <c r="A21" s="261"/>
      <c r="B21" s="110" t="s">
        <v>50</v>
      </c>
      <c r="C21" s="101">
        <v>2</v>
      </c>
      <c r="D21" s="217">
        <f t="shared" si="2"/>
        <v>0.22222222222222221</v>
      </c>
      <c r="E21" s="101">
        <v>1</v>
      </c>
      <c r="F21" s="128">
        <f t="shared" si="0"/>
        <v>1.5384615384615385E-2</v>
      </c>
    </row>
    <row r="22" spans="1:7" ht="15" customHeight="1" x14ac:dyDescent="0.25">
      <c r="A22" s="267" t="s">
        <v>53</v>
      </c>
      <c r="B22" s="6" t="s">
        <v>14</v>
      </c>
      <c r="C22" s="100">
        <v>2</v>
      </c>
      <c r="D22" s="218">
        <f t="shared" si="2"/>
        <v>0.22222222222222221</v>
      </c>
      <c r="E22" s="100">
        <v>5</v>
      </c>
      <c r="F22" s="126">
        <f t="shared" si="0"/>
        <v>7.6923076923076927E-2</v>
      </c>
    </row>
    <row r="23" spans="1:7" x14ac:dyDescent="0.25">
      <c r="A23" s="260"/>
      <c r="B23" s="4" t="s">
        <v>448</v>
      </c>
      <c r="C23" s="83">
        <v>2</v>
      </c>
      <c r="D23" s="211">
        <f t="shared" si="2"/>
        <v>0.22222222222222221</v>
      </c>
      <c r="E23" s="20">
        <v>22</v>
      </c>
      <c r="F23" s="127">
        <f t="shared" si="0"/>
        <v>0.33846153846153848</v>
      </c>
    </row>
    <row r="24" spans="1:7" x14ac:dyDescent="0.25">
      <c r="A24" s="260"/>
      <c r="B24" s="4" t="s">
        <v>449</v>
      </c>
      <c r="C24" s="83">
        <v>4</v>
      </c>
      <c r="D24" s="211">
        <f t="shared" si="2"/>
        <v>0.44444444444444442</v>
      </c>
      <c r="E24" s="20">
        <v>30</v>
      </c>
      <c r="F24" s="127">
        <f t="shared" si="0"/>
        <v>0.46153846153846156</v>
      </c>
    </row>
    <row r="25" spans="1:7" x14ac:dyDescent="0.25">
      <c r="A25" s="260"/>
      <c r="B25" s="4" t="s">
        <v>450</v>
      </c>
      <c r="C25" s="83">
        <v>1</v>
      </c>
      <c r="D25" s="211">
        <f t="shared" si="2"/>
        <v>0.1111111111111111</v>
      </c>
      <c r="E25" s="20">
        <v>5</v>
      </c>
      <c r="F25" s="127">
        <f t="shared" si="0"/>
        <v>7.6923076923076927E-2</v>
      </c>
    </row>
    <row r="26" spans="1:7" ht="15.75" thickBot="1" x14ac:dyDescent="0.3">
      <c r="A26" s="261"/>
      <c r="B26" s="7" t="s">
        <v>15</v>
      </c>
      <c r="C26" s="101" t="s">
        <v>144</v>
      </c>
      <c r="D26" s="217" t="s">
        <v>144</v>
      </c>
      <c r="E26" s="101">
        <v>3</v>
      </c>
      <c r="F26" s="128">
        <f t="shared" si="0"/>
        <v>4.6153846153846156E-2</v>
      </c>
    </row>
    <row r="27" spans="1:7" ht="15" customHeight="1" x14ac:dyDescent="0.25">
      <c r="A27" s="267" t="s">
        <v>54</v>
      </c>
      <c r="B27" s="111" t="s">
        <v>475</v>
      </c>
      <c r="C27" s="100" t="s">
        <v>144</v>
      </c>
      <c r="D27" s="218" t="s">
        <v>144</v>
      </c>
      <c r="E27" s="100">
        <v>3</v>
      </c>
      <c r="F27" s="126">
        <f t="shared" si="0"/>
        <v>4.6153846153846156E-2</v>
      </c>
      <c r="G27" s="187" t="s">
        <v>447</v>
      </c>
    </row>
    <row r="28" spans="1:7" x14ac:dyDescent="0.25">
      <c r="A28" s="260"/>
      <c r="B28" s="3" t="s">
        <v>476</v>
      </c>
      <c r="C28" s="83">
        <v>1</v>
      </c>
      <c r="D28" s="211">
        <f t="shared" si="2"/>
        <v>0.1111111111111111</v>
      </c>
      <c r="E28" s="20">
        <v>10</v>
      </c>
      <c r="F28" s="127">
        <f t="shared" si="0"/>
        <v>0.15384615384615385</v>
      </c>
    </row>
    <row r="29" spans="1:7" x14ac:dyDescent="0.25">
      <c r="A29" s="260"/>
      <c r="B29" s="11" t="s">
        <v>477</v>
      </c>
      <c r="C29" s="20">
        <v>6</v>
      </c>
      <c r="D29" s="211">
        <f t="shared" si="2"/>
        <v>0.66666666666666663</v>
      </c>
      <c r="E29" s="20">
        <v>38</v>
      </c>
      <c r="F29" s="127">
        <f t="shared" si="0"/>
        <v>0.58461538461538465</v>
      </c>
    </row>
    <row r="30" spans="1:7" x14ac:dyDescent="0.25">
      <c r="A30" s="260"/>
      <c r="B30" s="11" t="s">
        <v>478</v>
      </c>
      <c r="C30" s="20">
        <v>2</v>
      </c>
      <c r="D30" s="211">
        <f t="shared" si="2"/>
        <v>0.22222222222222221</v>
      </c>
      <c r="E30" s="20">
        <v>12</v>
      </c>
      <c r="F30" s="127">
        <f t="shared" si="0"/>
        <v>0.18461538461538463</v>
      </c>
    </row>
    <row r="31" spans="1:7" ht="15.75" thickBot="1" x14ac:dyDescent="0.3">
      <c r="A31" s="260"/>
      <c r="B31" s="11" t="s">
        <v>479</v>
      </c>
      <c r="C31" s="20" t="s">
        <v>144</v>
      </c>
      <c r="D31" s="211" t="s">
        <v>144</v>
      </c>
      <c r="E31" s="20">
        <v>2</v>
      </c>
      <c r="F31" s="127">
        <f t="shared" si="0"/>
        <v>3.0769230769230771E-2</v>
      </c>
    </row>
    <row r="32" spans="1:7" ht="15" customHeight="1" x14ac:dyDescent="0.25">
      <c r="A32" s="238" t="s">
        <v>451</v>
      </c>
      <c r="B32" s="13" t="s">
        <v>73</v>
      </c>
      <c r="C32" s="81" t="s">
        <v>144</v>
      </c>
      <c r="D32" s="219" t="s">
        <v>144</v>
      </c>
      <c r="E32" s="81">
        <v>3</v>
      </c>
      <c r="F32" s="96">
        <f>E32/65</f>
        <v>4.6153846153846156E-2</v>
      </c>
    </row>
    <row r="33" spans="1:7" x14ac:dyDescent="0.25">
      <c r="A33" s="243"/>
      <c r="B33" s="11" t="s">
        <v>74</v>
      </c>
      <c r="C33" s="20" t="s">
        <v>144</v>
      </c>
      <c r="D33" s="211" t="s">
        <v>144</v>
      </c>
      <c r="E33" s="20">
        <v>2</v>
      </c>
      <c r="F33" s="97">
        <f t="shared" ref="F33:F36" si="3">E33/65</f>
        <v>3.0769230769230771E-2</v>
      </c>
    </row>
    <row r="34" spans="1:7" x14ac:dyDescent="0.25">
      <c r="A34" s="243"/>
      <c r="B34" s="11" t="s">
        <v>75</v>
      </c>
      <c r="C34" s="20">
        <v>1</v>
      </c>
      <c r="D34" s="211">
        <f>C34/9</f>
        <v>0.1111111111111111</v>
      </c>
      <c r="E34" s="20">
        <v>14</v>
      </c>
      <c r="F34" s="97">
        <f t="shared" si="3"/>
        <v>0.2153846153846154</v>
      </c>
    </row>
    <row r="35" spans="1:7" x14ac:dyDescent="0.25">
      <c r="A35" s="243"/>
      <c r="B35" s="11" t="s">
        <v>76</v>
      </c>
      <c r="C35" s="20" t="s">
        <v>144</v>
      </c>
      <c r="D35" s="211" t="s">
        <v>144</v>
      </c>
      <c r="E35" s="20">
        <v>2</v>
      </c>
      <c r="F35" s="97">
        <f t="shared" si="3"/>
        <v>3.0769230769230771E-2</v>
      </c>
    </row>
    <row r="36" spans="1:7" ht="15.75" thickBot="1" x14ac:dyDescent="0.3">
      <c r="A36" s="239"/>
      <c r="B36" s="12" t="s">
        <v>77</v>
      </c>
      <c r="C36" s="85">
        <v>8</v>
      </c>
      <c r="D36" s="220">
        <f>C36/9</f>
        <v>0.88888888888888884</v>
      </c>
      <c r="E36" s="85">
        <v>44</v>
      </c>
      <c r="F36" s="98">
        <f t="shared" si="3"/>
        <v>0.67692307692307696</v>
      </c>
    </row>
    <row r="37" spans="1:7" ht="15" customHeight="1" x14ac:dyDescent="0.25">
      <c r="A37" s="238" t="s">
        <v>452</v>
      </c>
      <c r="B37" s="13" t="s">
        <v>78</v>
      </c>
      <c r="C37" s="81" t="s">
        <v>144</v>
      </c>
      <c r="D37" s="219" t="s">
        <v>144</v>
      </c>
      <c r="E37" s="81">
        <v>2</v>
      </c>
      <c r="F37" s="96">
        <f>E37/77</f>
        <v>2.5974025974025976E-2</v>
      </c>
      <c r="G37" s="187" t="s">
        <v>447</v>
      </c>
    </row>
    <row r="38" spans="1:7" x14ac:dyDescent="0.25">
      <c r="A38" s="243"/>
      <c r="B38" s="11" t="s">
        <v>79</v>
      </c>
      <c r="C38" s="20">
        <v>1</v>
      </c>
      <c r="D38" s="211">
        <f>C38/10</f>
        <v>0.1</v>
      </c>
      <c r="E38" s="20">
        <v>17</v>
      </c>
      <c r="F38" s="97">
        <f t="shared" ref="F38:F41" si="4">E38/77</f>
        <v>0.22077922077922077</v>
      </c>
    </row>
    <row r="39" spans="1:7" x14ac:dyDescent="0.25">
      <c r="A39" s="243"/>
      <c r="B39" s="11" t="s">
        <v>80</v>
      </c>
      <c r="C39" s="20">
        <v>1</v>
      </c>
      <c r="D39" s="211">
        <f t="shared" ref="D39:D41" si="5">C39/10</f>
        <v>0.1</v>
      </c>
      <c r="E39" s="20">
        <v>6</v>
      </c>
      <c r="F39" s="97">
        <f t="shared" si="4"/>
        <v>7.792207792207792E-2</v>
      </c>
    </row>
    <row r="40" spans="1:7" x14ac:dyDescent="0.25">
      <c r="A40" s="243"/>
      <c r="B40" s="11" t="s">
        <v>81</v>
      </c>
      <c r="C40" s="20">
        <v>6</v>
      </c>
      <c r="D40" s="211">
        <f t="shared" si="5"/>
        <v>0.6</v>
      </c>
      <c r="E40" s="20">
        <v>33</v>
      </c>
      <c r="F40" s="97">
        <f t="shared" si="4"/>
        <v>0.42857142857142855</v>
      </c>
    </row>
    <row r="41" spans="1:7" ht="15.75" thickBot="1" x14ac:dyDescent="0.3">
      <c r="A41" s="239"/>
      <c r="B41" s="12" t="s">
        <v>82</v>
      </c>
      <c r="C41" s="85">
        <v>2</v>
      </c>
      <c r="D41" s="220">
        <f t="shared" si="5"/>
        <v>0.2</v>
      </c>
      <c r="E41" s="85">
        <v>19</v>
      </c>
      <c r="F41" s="98">
        <f t="shared" si="4"/>
        <v>0.24675324675324675</v>
      </c>
    </row>
    <row r="42" spans="1:7" ht="15" customHeight="1" x14ac:dyDescent="0.25">
      <c r="A42" s="260" t="s">
        <v>55</v>
      </c>
      <c r="B42" s="11" t="s">
        <v>141</v>
      </c>
      <c r="C42" s="20" t="s">
        <v>144</v>
      </c>
      <c r="D42" s="211" t="s">
        <v>144</v>
      </c>
      <c r="E42" s="20">
        <v>5</v>
      </c>
      <c r="F42" s="210">
        <f t="shared" si="0"/>
        <v>7.6923076923076927E-2</v>
      </c>
    </row>
    <row r="43" spans="1:7" x14ac:dyDescent="0.25">
      <c r="A43" s="260"/>
      <c r="B43" s="11" t="s">
        <v>142</v>
      </c>
      <c r="C43" s="16" t="s">
        <v>144</v>
      </c>
      <c r="D43" s="211" t="s">
        <v>144</v>
      </c>
      <c r="E43" s="20" t="s">
        <v>144</v>
      </c>
      <c r="F43" s="127" t="s">
        <v>144</v>
      </c>
    </row>
    <row r="44" spans="1:7" x14ac:dyDescent="0.25">
      <c r="A44" s="260"/>
      <c r="B44" s="11" t="s">
        <v>143</v>
      </c>
      <c r="C44" s="16" t="s">
        <v>144</v>
      </c>
      <c r="D44" s="211" t="s">
        <v>144</v>
      </c>
      <c r="E44" s="20" t="s">
        <v>144</v>
      </c>
      <c r="F44" s="127" t="s">
        <v>144</v>
      </c>
    </row>
    <row r="45" spans="1:7" ht="15.75" thickBot="1" x14ac:dyDescent="0.3">
      <c r="A45" s="260"/>
      <c r="B45" s="15" t="s">
        <v>83</v>
      </c>
      <c r="C45" s="20">
        <v>9</v>
      </c>
      <c r="D45" s="211">
        <f t="shared" si="2"/>
        <v>1</v>
      </c>
      <c r="E45" s="20">
        <v>60</v>
      </c>
      <c r="F45" s="127">
        <f t="shared" si="0"/>
        <v>0.92307692307692313</v>
      </c>
    </row>
    <row r="46" spans="1:7" ht="15" customHeight="1" x14ac:dyDescent="0.25">
      <c r="A46" s="238" t="s">
        <v>453</v>
      </c>
      <c r="B46" s="5" t="s">
        <v>84</v>
      </c>
      <c r="C46" s="81" t="s">
        <v>144</v>
      </c>
      <c r="D46" s="219" t="s">
        <v>144</v>
      </c>
      <c r="E46" s="81">
        <v>2</v>
      </c>
      <c r="F46" s="96">
        <f>E46/132</f>
        <v>1.5151515151515152E-2</v>
      </c>
    </row>
    <row r="47" spans="1:7" x14ac:dyDescent="0.25">
      <c r="A47" s="243"/>
      <c r="B47" s="3" t="s">
        <v>85</v>
      </c>
      <c r="C47" s="20" t="s">
        <v>144</v>
      </c>
      <c r="D47" s="211" t="s">
        <v>144</v>
      </c>
      <c r="E47" s="20">
        <v>1</v>
      </c>
      <c r="F47" s="97">
        <f t="shared" ref="F47:F54" si="6">E47/132</f>
        <v>7.575757575757576E-3</v>
      </c>
    </row>
    <row r="48" spans="1:7" x14ac:dyDescent="0.25">
      <c r="A48" s="243"/>
      <c r="B48" s="3" t="s">
        <v>86</v>
      </c>
      <c r="C48" s="20">
        <v>3</v>
      </c>
      <c r="D48" s="211">
        <f>C48/22</f>
        <v>0.13636363636363635</v>
      </c>
      <c r="E48" s="20">
        <v>8</v>
      </c>
      <c r="F48" s="97">
        <f t="shared" si="6"/>
        <v>6.0606060606060608E-2</v>
      </c>
    </row>
    <row r="49" spans="1:6" x14ac:dyDescent="0.25">
      <c r="A49" s="243"/>
      <c r="B49" s="3" t="s">
        <v>87</v>
      </c>
      <c r="C49" s="20">
        <v>1</v>
      </c>
      <c r="D49" s="211">
        <f t="shared" ref="D49:D54" si="7">C49/22</f>
        <v>4.5454545454545456E-2</v>
      </c>
      <c r="E49" s="20">
        <v>20</v>
      </c>
      <c r="F49" s="97">
        <f t="shared" si="6"/>
        <v>0.15151515151515152</v>
      </c>
    </row>
    <row r="50" spans="1:6" x14ac:dyDescent="0.25">
      <c r="A50" s="243"/>
      <c r="B50" s="3" t="s">
        <v>88</v>
      </c>
      <c r="C50" s="20">
        <v>4</v>
      </c>
      <c r="D50" s="211">
        <f t="shared" si="7"/>
        <v>0.18181818181818182</v>
      </c>
      <c r="E50" s="20">
        <v>39</v>
      </c>
      <c r="F50" s="97">
        <f t="shared" si="6"/>
        <v>0.29545454545454547</v>
      </c>
    </row>
    <row r="51" spans="1:6" x14ac:dyDescent="0.25">
      <c r="A51" s="243"/>
      <c r="B51" s="3" t="s">
        <v>89</v>
      </c>
      <c r="C51" s="20" t="s">
        <v>144</v>
      </c>
      <c r="D51" s="212" t="s">
        <v>144</v>
      </c>
      <c r="E51" s="20">
        <v>6</v>
      </c>
      <c r="F51" s="97">
        <f t="shared" si="6"/>
        <v>4.5454545454545456E-2</v>
      </c>
    </row>
    <row r="52" spans="1:6" x14ac:dyDescent="0.25">
      <c r="A52" s="243"/>
      <c r="B52" s="3" t="s">
        <v>90</v>
      </c>
      <c r="C52" s="83">
        <v>6</v>
      </c>
      <c r="D52" s="211">
        <f t="shared" si="7"/>
        <v>0.27272727272727271</v>
      </c>
      <c r="E52" s="20">
        <v>31</v>
      </c>
      <c r="F52" s="97">
        <f t="shared" si="6"/>
        <v>0.23484848484848486</v>
      </c>
    </row>
    <row r="53" spans="1:6" x14ac:dyDescent="0.25">
      <c r="A53" s="243"/>
      <c r="B53" s="3" t="s">
        <v>91</v>
      </c>
      <c r="C53" s="83">
        <v>4</v>
      </c>
      <c r="D53" s="211">
        <f t="shared" si="7"/>
        <v>0.18181818181818182</v>
      </c>
      <c r="E53" s="20">
        <v>18</v>
      </c>
      <c r="F53" s="97">
        <f t="shared" si="6"/>
        <v>0.13636363636363635</v>
      </c>
    </row>
    <row r="54" spans="1:6" ht="15.75" thickBot="1" x14ac:dyDescent="0.3">
      <c r="A54" s="239"/>
      <c r="B54" s="9" t="s">
        <v>92</v>
      </c>
      <c r="C54" s="85">
        <v>4</v>
      </c>
      <c r="D54" s="220">
        <f t="shared" si="7"/>
        <v>0.18181818181818182</v>
      </c>
      <c r="E54" s="85">
        <v>7</v>
      </c>
      <c r="F54" s="98">
        <f t="shared" si="6"/>
        <v>5.3030303030303032E-2</v>
      </c>
    </row>
    <row r="55" spans="1:6" ht="15" customHeight="1" x14ac:dyDescent="0.25">
      <c r="A55" s="238" t="s">
        <v>454</v>
      </c>
      <c r="B55" s="13" t="s">
        <v>93</v>
      </c>
      <c r="C55" s="81">
        <v>2</v>
      </c>
      <c r="D55" s="219">
        <f>C55/13</f>
        <v>0.15384615384615385</v>
      </c>
      <c r="E55" s="81">
        <v>34</v>
      </c>
      <c r="F55" s="96">
        <f>E55/123</f>
        <v>0.27642276422764228</v>
      </c>
    </row>
    <row r="56" spans="1:6" x14ac:dyDescent="0.25">
      <c r="A56" s="243"/>
      <c r="B56" s="11" t="s">
        <v>94</v>
      </c>
      <c r="C56" s="83">
        <v>6</v>
      </c>
      <c r="D56" s="211">
        <f t="shared" ref="D56:D61" si="8">C56/13</f>
        <v>0.46153846153846156</v>
      </c>
      <c r="E56" s="20">
        <v>33</v>
      </c>
      <c r="F56" s="97">
        <f t="shared" ref="F56:F63" si="9">E56/123</f>
        <v>0.26829268292682928</v>
      </c>
    </row>
    <row r="57" spans="1:6" x14ac:dyDescent="0.25">
      <c r="A57" s="243"/>
      <c r="B57" s="11" t="s">
        <v>95</v>
      </c>
      <c r="C57" s="83">
        <v>1</v>
      </c>
      <c r="D57" s="211">
        <f t="shared" si="8"/>
        <v>7.6923076923076927E-2</v>
      </c>
      <c r="E57" s="20">
        <v>10</v>
      </c>
      <c r="F57" s="97">
        <f t="shared" si="9"/>
        <v>8.1300813008130079E-2</v>
      </c>
    </row>
    <row r="58" spans="1:6" x14ac:dyDescent="0.25">
      <c r="A58" s="243"/>
      <c r="B58" s="11" t="s">
        <v>96</v>
      </c>
      <c r="C58" s="83">
        <v>1</v>
      </c>
      <c r="D58" s="211">
        <f t="shared" si="8"/>
        <v>7.6923076923076927E-2</v>
      </c>
      <c r="E58" s="20">
        <v>25</v>
      </c>
      <c r="F58" s="97">
        <f t="shared" si="9"/>
        <v>0.2032520325203252</v>
      </c>
    </row>
    <row r="59" spans="1:6" x14ac:dyDescent="0.25">
      <c r="A59" s="243"/>
      <c r="B59" s="11" t="s">
        <v>97</v>
      </c>
      <c r="C59" s="83">
        <v>1</v>
      </c>
      <c r="D59" s="211">
        <f t="shared" si="8"/>
        <v>7.6923076923076927E-2</v>
      </c>
      <c r="E59" s="20">
        <v>7</v>
      </c>
      <c r="F59" s="97">
        <f t="shared" si="9"/>
        <v>5.6910569105691054E-2</v>
      </c>
    </row>
    <row r="60" spans="1:6" x14ac:dyDescent="0.25">
      <c r="A60" s="243"/>
      <c r="B60" s="11" t="s">
        <v>98</v>
      </c>
      <c r="C60" s="83">
        <v>1</v>
      </c>
      <c r="D60" s="211">
        <f t="shared" si="8"/>
        <v>7.6923076923076927E-2</v>
      </c>
      <c r="E60" s="20">
        <v>1</v>
      </c>
      <c r="F60" s="97">
        <f t="shared" si="9"/>
        <v>8.130081300813009E-3</v>
      </c>
    </row>
    <row r="61" spans="1:6" x14ac:dyDescent="0.25">
      <c r="A61" s="243"/>
      <c r="B61" s="11" t="s">
        <v>99</v>
      </c>
      <c r="C61" s="83">
        <v>1</v>
      </c>
      <c r="D61" s="211">
        <f t="shared" si="8"/>
        <v>7.6923076923076927E-2</v>
      </c>
      <c r="E61" s="20">
        <v>7</v>
      </c>
      <c r="F61" s="97">
        <f t="shared" si="9"/>
        <v>5.6910569105691054E-2</v>
      </c>
    </row>
    <row r="62" spans="1:6" x14ac:dyDescent="0.25">
      <c r="A62" s="243"/>
      <c r="B62" s="11" t="s">
        <v>100</v>
      </c>
      <c r="C62" s="20" t="s">
        <v>144</v>
      </c>
      <c r="D62" s="211" t="s">
        <v>144</v>
      </c>
      <c r="E62" s="20">
        <v>1</v>
      </c>
      <c r="F62" s="97">
        <f t="shared" si="9"/>
        <v>8.130081300813009E-3</v>
      </c>
    </row>
    <row r="63" spans="1:6" ht="15.75" thickBot="1" x14ac:dyDescent="0.3">
      <c r="A63" s="239"/>
      <c r="B63" s="12" t="s">
        <v>101</v>
      </c>
      <c r="C63" s="85" t="s">
        <v>144</v>
      </c>
      <c r="D63" s="220" t="s">
        <v>144</v>
      </c>
      <c r="E63" s="85">
        <v>5</v>
      </c>
      <c r="F63" s="98">
        <f t="shared" si="9"/>
        <v>4.065040650406504E-2</v>
      </c>
    </row>
    <row r="64" spans="1:6" ht="15" customHeight="1" x14ac:dyDescent="0.25">
      <c r="A64" s="260" t="s">
        <v>455</v>
      </c>
      <c r="B64" s="4" t="s">
        <v>16</v>
      </c>
      <c r="C64" s="20">
        <v>1</v>
      </c>
      <c r="D64" s="211">
        <f>C64/8</f>
        <v>0.125</v>
      </c>
      <c r="E64" s="20">
        <v>3</v>
      </c>
      <c r="F64" s="210">
        <f>E64/67</f>
        <v>4.4776119402985072E-2</v>
      </c>
    </row>
    <row r="65" spans="1:7" x14ac:dyDescent="0.25">
      <c r="A65" s="260"/>
      <c r="B65" s="3" t="s">
        <v>102</v>
      </c>
      <c r="C65" s="83">
        <v>1</v>
      </c>
      <c r="D65" s="211">
        <f t="shared" ref="D65:D70" si="10">C65/8</f>
        <v>0.125</v>
      </c>
      <c r="E65" s="20">
        <v>14</v>
      </c>
      <c r="F65" s="210">
        <f t="shared" ref="F65:F71" si="11">E65/67</f>
        <v>0.20895522388059701</v>
      </c>
    </row>
    <row r="66" spans="1:7" x14ac:dyDescent="0.25">
      <c r="A66" s="260"/>
      <c r="B66" s="3" t="s">
        <v>103</v>
      </c>
      <c r="C66" s="83">
        <v>1</v>
      </c>
      <c r="D66" s="211">
        <f t="shared" si="10"/>
        <v>0.125</v>
      </c>
      <c r="E66" s="20">
        <v>3</v>
      </c>
      <c r="F66" s="210">
        <f t="shared" si="11"/>
        <v>4.4776119402985072E-2</v>
      </c>
    </row>
    <row r="67" spans="1:7" x14ac:dyDescent="0.25">
      <c r="A67" s="260"/>
      <c r="B67" s="3" t="s">
        <v>104</v>
      </c>
      <c r="C67" s="83">
        <v>1</v>
      </c>
      <c r="D67" s="211">
        <f t="shared" si="10"/>
        <v>0.125</v>
      </c>
      <c r="E67" s="20">
        <v>13</v>
      </c>
      <c r="F67" s="210">
        <f t="shared" si="11"/>
        <v>0.19402985074626866</v>
      </c>
    </row>
    <row r="68" spans="1:7" x14ac:dyDescent="0.25">
      <c r="A68" s="260"/>
      <c r="B68" s="3" t="s">
        <v>105</v>
      </c>
      <c r="C68" s="20" t="s">
        <v>144</v>
      </c>
      <c r="D68" s="212" t="s">
        <v>144</v>
      </c>
      <c r="E68" s="20" t="s">
        <v>144</v>
      </c>
      <c r="F68" s="213" t="s">
        <v>144</v>
      </c>
    </row>
    <row r="69" spans="1:7" x14ac:dyDescent="0.25">
      <c r="A69" s="260"/>
      <c r="B69" s="3" t="s">
        <v>106</v>
      </c>
      <c r="C69" s="20" t="s">
        <v>144</v>
      </c>
      <c r="D69" s="212" t="s">
        <v>144</v>
      </c>
      <c r="E69" s="20">
        <v>1</v>
      </c>
      <c r="F69" s="210">
        <f t="shared" si="11"/>
        <v>1.4925373134328358E-2</v>
      </c>
    </row>
    <row r="70" spans="1:7" x14ac:dyDescent="0.25">
      <c r="A70" s="260"/>
      <c r="B70" s="3" t="s">
        <v>107</v>
      </c>
      <c r="C70" s="83">
        <v>4</v>
      </c>
      <c r="D70" s="211">
        <f t="shared" si="10"/>
        <v>0.5</v>
      </c>
      <c r="E70" s="20">
        <v>25</v>
      </c>
      <c r="F70" s="210">
        <f t="shared" si="11"/>
        <v>0.37313432835820898</v>
      </c>
    </row>
    <row r="71" spans="1:7" ht="15.75" thickBot="1" x14ac:dyDescent="0.3">
      <c r="A71" s="261"/>
      <c r="B71" s="110" t="s">
        <v>108</v>
      </c>
      <c r="C71" s="101" t="s">
        <v>144</v>
      </c>
      <c r="D71" s="217" t="s">
        <v>144</v>
      </c>
      <c r="E71" s="101">
        <v>8</v>
      </c>
      <c r="F71" s="210">
        <f t="shared" si="11"/>
        <v>0.11940298507462686</v>
      </c>
    </row>
    <row r="72" spans="1:7" ht="15" customHeight="1" x14ac:dyDescent="0.25">
      <c r="A72" s="267" t="s">
        <v>56</v>
      </c>
      <c r="B72" s="111" t="s">
        <v>109</v>
      </c>
      <c r="C72" s="100">
        <v>5</v>
      </c>
      <c r="D72" s="218">
        <f t="shared" si="2"/>
        <v>0.55555555555555558</v>
      </c>
      <c r="E72" s="100">
        <v>53</v>
      </c>
      <c r="F72" s="126">
        <f t="shared" ref="F72:F102" si="12">E72/$E$1</f>
        <v>0.81538461538461537</v>
      </c>
      <c r="G72" s="187" t="s">
        <v>447</v>
      </c>
    </row>
    <row r="73" spans="1:7" x14ac:dyDescent="0.25">
      <c r="A73" s="260"/>
      <c r="B73" s="3" t="s">
        <v>110</v>
      </c>
      <c r="C73" s="20">
        <v>2</v>
      </c>
      <c r="D73" s="211">
        <f t="shared" si="2"/>
        <v>0.22222222222222221</v>
      </c>
      <c r="E73" s="20">
        <v>3</v>
      </c>
      <c r="F73" s="127">
        <f t="shared" si="12"/>
        <v>4.6153846153846156E-2</v>
      </c>
    </row>
    <row r="74" spans="1:7" ht="15.75" thickBot="1" x14ac:dyDescent="0.3">
      <c r="A74" s="260"/>
      <c r="B74" s="3" t="s">
        <v>111</v>
      </c>
      <c r="C74" s="20">
        <v>2</v>
      </c>
      <c r="D74" s="211">
        <f t="shared" si="2"/>
        <v>0.22222222222222221</v>
      </c>
      <c r="E74" s="20">
        <v>9</v>
      </c>
      <c r="F74" s="127">
        <f t="shared" si="12"/>
        <v>0.13846153846153847</v>
      </c>
    </row>
    <row r="75" spans="1:7" ht="15" customHeight="1" x14ac:dyDescent="0.25">
      <c r="A75" s="238" t="s">
        <v>456</v>
      </c>
      <c r="B75" s="5" t="s">
        <v>112</v>
      </c>
      <c r="C75" s="81">
        <v>5</v>
      </c>
      <c r="D75" s="219">
        <f>C75/10</f>
        <v>0.5</v>
      </c>
      <c r="E75" s="81">
        <v>34</v>
      </c>
      <c r="F75" s="96">
        <f>E75/108</f>
        <v>0.31481481481481483</v>
      </c>
    </row>
    <row r="76" spans="1:7" x14ac:dyDescent="0.25">
      <c r="A76" s="243"/>
      <c r="B76" s="3" t="s">
        <v>113</v>
      </c>
      <c r="C76" s="20">
        <v>4</v>
      </c>
      <c r="D76" s="211">
        <f t="shared" ref="D76:D79" si="13">C76/10</f>
        <v>0.4</v>
      </c>
      <c r="E76" s="20">
        <v>40</v>
      </c>
      <c r="F76" s="97">
        <f t="shared" ref="F76:F80" si="14">E76/108</f>
        <v>0.37037037037037035</v>
      </c>
    </row>
    <row r="77" spans="1:7" x14ac:dyDescent="0.25">
      <c r="A77" s="243"/>
      <c r="B77" s="3" t="s">
        <v>114</v>
      </c>
      <c r="C77" s="20" t="s">
        <v>144</v>
      </c>
      <c r="D77" s="212" t="s">
        <v>144</v>
      </c>
      <c r="E77" s="20">
        <v>23</v>
      </c>
      <c r="F77" s="97">
        <f t="shared" si="14"/>
        <v>0.21296296296296297</v>
      </c>
      <c r="G77" s="187" t="s">
        <v>447</v>
      </c>
    </row>
    <row r="78" spans="1:7" x14ac:dyDescent="0.25">
      <c r="A78" s="243"/>
      <c r="B78" s="3" t="s">
        <v>115</v>
      </c>
      <c r="C78" s="20" t="s">
        <v>144</v>
      </c>
      <c r="D78" s="212" t="s">
        <v>144</v>
      </c>
      <c r="E78" s="20">
        <v>8</v>
      </c>
      <c r="F78" s="97">
        <f t="shared" si="14"/>
        <v>7.407407407407407E-2</v>
      </c>
    </row>
    <row r="79" spans="1:7" x14ac:dyDescent="0.25">
      <c r="A79" s="243"/>
      <c r="B79" s="3" t="s">
        <v>116</v>
      </c>
      <c r="C79" s="20">
        <v>1</v>
      </c>
      <c r="D79" s="211">
        <f t="shared" si="13"/>
        <v>0.1</v>
      </c>
      <c r="E79" s="20">
        <v>1</v>
      </c>
      <c r="F79" s="97">
        <f t="shared" si="14"/>
        <v>9.2592592592592587E-3</v>
      </c>
    </row>
    <row r="80" spans="1:7" ht="15.75" thickBot="1" x14ac:dyDescent="0.3">
      <c r="A80" s="239"/>
      <c r="B80" s="9" t="s">
        <v>117</v>
      </c>
      <c r="C80" s="85" t="s">
        <v>144</v>
      </c>
      <c r="D80" s="221" t="s">
        <v>144</v>
      </c>
      <c r="E80" s="85">
        <v>2</v>
      </c>
      <c r="F80" s="98">
        <f t="shared" si="14"/>
        <v>1.8518518518518517E-2</v>
      </c>
    </row>
    <row r="81" spans="1:7" ht="15" customHeight="1" x14ac:dyDescent="0.25">
      <c r="A81" s="260" t="s">
        <v>457</v>
      </c>
      <c r="B81" s="3" t="s">
        <v>118</v>
      </c>
      <c r="C81" s="20">
        <v>1</v>
      </c>
      <c r="D81" s="211">
        <f>C81/2</f>
        <v>0.5</v>
      </c>
      <c r="E81" s="20">
        <v>1</v>
      </c>
      <c r="F81" s="210">
        <f>E81/8</f>
        <v>0.125</v>
      </c>
      <c r="G81" s="187" t="s">
        <v>447</v>
      </c>
    </row>
    <row r="82" spans="1:7" x14ac:dyDescent="0.25">
      <c r="A82" s="260"/>
      <c r="B82" s="3" t="s">
        <v>119</v>
      </c>
      <c r="C82" s="20" t="s">
        <v>144</v>
      </c>
      <c r="D82" s="211" t="s">
        <v>144</v>
      </c>
      <c r="E82" s="20">
        <v>5</v>
      </c>
      <c r="F82" s="127">
        <f>E82/8</f>
        <v>0.625</v>
      </c>
    </row>
    <row r="83" spans="1:7" x14ac:dyDescent="0.25">
      <c r="A83" s="260"/>
      <c r="B83" s="3" t="s">
        <v>120</v>
      </c>
      <c r="C83" s="16" t="s">
        <v>144</v>
      </c>
      <c r="D83" s="211" t="s">
        <v>144</v>
      </c>
      <c r="E83" s="20" t="s">
        <v>144</v>
      </c>
      <c r="F83" s="127" t="s">
        <v>144</v>
      </c>
    </row>
    <row r="84" spans="1:7" x14ac:dyDescent="0.25">
      <c r="A84" s="260"/>
      <c r="B84" s="3" t="s">
        <v>121</v>
      </c>
      <c r="C84" s="16" t="s">
        <v>144</v>
      </c>
      <c r="D84" s="211" t="s">
        <v>144</v>
      </c>
      <c r="E84" s="20" t="s">
        <v>144</v>
      </c>
      <c r="F84" s="127" t="s">
        <v>144</v>
      </c>
    </row>
    <row r="85" spans="1:7" x14ac:dyDescent="0.25">
      <c r="A85" s="260"/>
      <c r="B85" s="3" t="s">
        <v>122</v>
      </c>
      <c r="C85" s="16" t="s">
        <v>144</v>
      </c>
      <c r="D85" s="211" t="s">
        <v>144</v>
      </c>
      <c r="E85" s="20" t="s">
        <v>144</v>
      </c>
      <c r="F85" s="127" t="s">
        <v>144</v>
      </c>
    </row>
    <row r="86" spans="1:7" ht="15.75" thickBot="1" x14ac:dyDescent="0.3">
      <c r="A86" s="261"/>
      <c r="B86" s="110" t="s">
        <v>123</v>
      </c>
      <c r="C86" s="101">
        <v>1</v>
      </c>
      <c r="D86" s="217">
        <f>C86/2</f>
        <v>0.5</v>
      </c>
      <c r="E86" s="101">
        <v>2</v>
      </c>
      <c r="F86" s="128">
        <f>E86/8</f>
        <v>0.25</v>
      </c>
    </row>
    <row r="87" spans="1:7" ht="15" customHeight="1" x14ac:dyDescent="0.25">
      <c r="A87" s="267" t="s">
        <v>57</v>
      </c>
      <c r="B87" s="99" t="s">
        <v>131</v>
      </c>
      <c r="C87" s="100">
        <v>3</v>
      </c>
      <c r="D87" s="218">
        <f>C87/6</f>
        <v>0.5</v>
      </c>
      <c r="E87" s="100">
        <v>9</v>
      </c>
      <c r="F87" s="126">
        <f>E87/27</f>
        <v>0.33333333333333331</v>
      </c>
      <c r="G87" s="187" t="s">
        <v>447</v>
      </c>
    </row>
    <row r="88" spans="1:7" x14ac:dyDescent="0.25">
      <c r="A88" s="260"/>
      <c r="B88" s="15" t="s">
        <v>124</v>
      </c>
      <c r="C88" s="20">
        <v>2</v>
      </c>
      <c r="D88" s="211">
        <f>C88/6</f>
        <v>0.33333333333333331</v>
      </c>
      <c r="E88" s="20">
        <v>11</v>
      </c>
      <c r="F88" s="127">
        <f>E88/27</f>
        <v>0.40740740740740738</v>
      </c>
    </row>
    <row r="89" spans="1:7" ht="15.75" thickBot="1" x14ac:dyDescent="0.3">
      <c r="A89" s="260"/>
      <c r="B89" s="11" t="s">
        <v>125</v>
      </c>
      <c r="C89" s="20">
        <v>1</v>
      </c>
      <c r="D89" s="211">
        <f>C89/6</f>
        <v>0.16666666666666666</v>
      </c>
      <c r="E89" s="20">
        <v>7</v>
      </c>
      <c r="F89" s="127">
        <f>E89/27</f>
        <v>0.25925925925925924</v>
      </c>
    </row>
    <row r="90" spans="1:7" ht="15" customHeight="1" x14ac:dyDescent="0.25">
      <c r="A90" s="238" t="s">
        <v>458</v>
      </c>
      <c r="B90" s="5" t="s">
        <v>17</v>
      </c>
      <c r="C90" s="81">
        <v>6</v>
      </c>
      <c r="D90" s="219">
        <f>C90/SUM($C$90:$C$94)</f>
        <v>0.3</v>
      </c>
      <c r="E90" s="81">
        <v>38</v>
      </c>
      <c r="F90" s="96">
        <f>E90/SUM($E$90:$E$94)</f>
        <v>0.25165562913907286</v>
      </c>
    </row>
    <row r="91" spans="1:7" x14ac:dyDescent="0.25">
      <c r="A91" s="243"/>
      <c r="B91" s="3" t="s">
        <v>126</v>
      </c>
      <c r="C91" s="20" t="s">
        <v>144</v>
      </c>
      <c r="D91" s="212" t="s">
        <v>144</v>
      </c>
      <c r="E91" s="20">
        <v>19</v>
      </c>
      <c r="F91" s="97">
        <f t="shared" ref="F91:F94" si="15">E91/SUM($E$90:$E$94)</f>
        <v>0.12582781456953643</v>
      </c>
    </row>
    <row r="92" spans="1:7" x14ac:dyDescent="0.25">
      <c r="A92" s="243"/>
      <c r="B92" s="3" t="s">
        <v>127</v>
      </c>
      <c r="C92" s="20">
        <v>4</v>
      </c>
      <c r="D92" s="211">
        <f t="shared" ref="D92:D94" si="16">C92/SUM($C$90:$C$94)</f>
        <v>0.2</v>
      </c>
      <c r="E92" s="20">
        <v>14</v>
      </c>
      <c r="F92" s="97">
        <f t="shared" si="15"/>
        <v>9.2715231788079472E-2</v>
      </c>
    </row>
    <row r="93" spans="1:7" x14ac:dyDescent="0.25">
      <c r="A93" s="243"/>
      <c r="B93" s="3" t="s">
        <v>128</v>
      </c>
      <c r="C93" s="20">
        <v>5</v>
      </c>
      <c r="D93" s="211">
        <f t="shared" si="16"/>
        <v>0.25</v>
      </c>
      <c r="E93" s="20">
        <v>35</v>
      </c>
      <c r="F93" s="97">
        <f t="shared" si="15"/>
        <v>0.23178807947019867</v>
      </c>
    </row>
    <row r="94" spans="1:7" ht="15.75" thickBot="1" x14ac:dyDescent="0.3">
      <c r="A94" s="239"/>
      <c r="B94" s="9" t="s">
        <v>129</v>
      </c>
      <c r="C94" s="85">
        <v>5</v>
      </c>
      <c r="D94" s="220">
        <f t="shared" si="16"/>
        <v>0.25</v>
      </c>
      <c r="E94" s="85">
        <v>45</v>
      </c>
      <c r="F94" s="98">
        <f t="shared" si="15"/>
        <v>0.29801324503311261</v>
      </c>
    </row>
    <row r="95" spans="1:7" ht="15" customHeight="1" x14ac:dyDescent="0.25">
      <c r="A95" s="238" t="s">
        <v>459</v>
      </c>
      <c r="B95" s="5" t="s">
        <v>18</v>
      </c>
      <c r="C95" s="81">
        <v>8</v>
      </c>
      <c r="D95" s="219">
        <f>C95/SUM($C$95:$C$100)</f>
        <v>0.34782608695652173</v>
      </c>
      <c r="E95" s="81">
        <v>44</v>
      </c>
      <c r="F95" s="96">
        <f>E95/SUM($E$95:$E$100)</f>
        <v>0.30555555555555558</v>
      </c>
    </row>
    <row r="96" spans="1:7" x14ac:dyDescent="0.25">
      <c r="A96" s="243"/>
      <c r="B96" s="3" t="s">
        <v>130</v>
      </c>
      <c r="C96" s="83">
        <v>7</v>
      </c>
      <c r="D96" s="211">
        <f t="shared" ref="D96:D100" si="17">C96/SUM($C$95:$C$100)</f>
        <v>0.30434782608695654</v>
      </c>
      <c r="E96" s="20">
        <v>42</v>
      </c>
      <c r="F96" s="97">
        <f t="shared" ref="F96:F100" si="18">E96/SUM($E$95:$E$100)</f>
        <v>0.29166666666666669</v>
      </c>
    </row>
    <row r="97" spans="1:13" x14ac:dyDescent="0.25">
      <c r="A97" s="243"/>
      <c r="B97" s="3" t="s">
        <v>132</v>
      </c>
      <c r="C97" s="83">
        <v>5</v>
      </c>
      <c r="D97" s="211">
        <f t="shared" si="17"/>
        <v>0.21739130434782608</v>
      </c>
      <c r="E97" s="20">
        <v>32</v>
      </c>
      <c r="F97" s="97">
        <f t="shared" si="18"/>
        <v>0.22222222222222221</v>
      </c>
    </row>
    <row r="98" spans="1:13" x14ac:dyDescent="0.25">
      <c r="A98" s="243"/>
      <c r="B98" s="3" t="s">
        <v>133</v>
      </c>
      <c r="C98" s="83">
        <v>1</v>
      </c>
      <c r="D98" s="211">
        <f t="shared" si="17"/>
        <v>4.3478260869565216E-2</v>
      </c>
      <c r="E98" s="20">
        <v>8</v>
      </c>
      <c r="F98" s="97">
        <f t="shared" si="18"/>
        <v>5.5555555555555552E-2</v>
      </c>
    </row>
    <row r="99" spans="1:13" x14ac:dyDescent="0.25">
      <c r="A99" s="243"/>
      <c r="B99" s="3" t="s">
        <v>134</v>
      </c>
      <c r="C99" s="16" t="s">
        <v>144</v>
      </c>
      <c r="D99" s="212" t="s">
        <v>144</v>
      </c>
      <c r="E99" s="20">
        <v>1</v>
      </c>
      <c r="F99" s="97">
        <f t="shared" si="18"/>
        <v>6.9444444444444441E-3</v>
      </c>
    </row>
    <row r="100" spans="1:13" ht="15.75" thickBot="1" x14ac:dyDescent="0.3">
      <c r="A100" s="239"/>
      <c r="B100" s="9" t="s">
        <v>135</v>
      </c>
      <c r="C100" s="85">
        <v>2</v>
      </c>
      <c r="D100" s="220">
        <f t="shared" si="17"/>
        <v>8.6956521739130432E-2</v>
      </c>
      <c r="E100" s="85">
        <v>17</v>
      </c>
      <c r="F100" s="98">
        <f t="shared" si="18"/>
        <v>0.11805555555555555</v>
      </c>
    </row>
    <row r="101" spans="1:13" ht="15" customHeight="1" x14ac:dyDescent="0.25">
      <c r="A101" s="260" t="s">
        <v>438</v>
      </c>
      <c r="B101" s="26" t="s">
        <v>60</v>
      </c>
      <c r="C101" s="83">
        <v>4</v>
      </c>
      <c r="D101" s="211">
        <f t="shared" ref="D101:D102" si="19">C101/$C$1</f>
        <v>0.44444444444444442</v>
      </c>
      <c r="E101" s="20">
        <v>26</v>
      </c>
      <c r="F101" s="210">
        <f t="shared" si="12"/>
        <v>0.4</v>
      </c>
      <c r="G101" s="187" t="s">
        <v>447</v>
      </c>
    </row>
    <row r="102" spans="1:13" ht="15.75" thickBot="1" x14ac:dyDescent="0.3">
      <c r="A102" s="261"/>
      <c r="B102" s="105" t="s">
        <v>61</v>
      </c>
      <c r="C102" s="101">
        <v>5</v>
      </c>
      <c r="D102" s="217">
        <f t="shared" si="19"/>
        <v>0.55555555555555558</v>
      </c>
      <c r="E102" s="101">
        <v>39</v>
      </c>
      <c r="F102" s="128">
        <f t="shared" si="12"/>
        <v>0.6</v>
      </c>
    </row>
    <row r="104" spans="1:13" x14ac:dyDescent="0.25">
      <c r="A104" t="s">
        <v>463</v>
      </c>
    </row>
    <row r="105" spans="1:13" ht="15.75" thickBot="1" x14ac:dyDescent="0.3"/>
    <row r="106" spans="1:13" x14ac:dyDescent="0.25">
      <c r="A106" s="263" t="s">
        <v>445</v>
      </c>
      <c r="B106" s="264" t="s">
        <v>439</v>
      </c>
      <c r="C106" s="162"/>
      <c r="D106" s="255" t="s">
        <v>137</v>
      </c>
      <c r="E106" s="255" t="s">
        <v>138</v>
      </c>
      <c r="F106" s="255" t="s">
        <v>139</v>
      </c>
      <c r="G106" s="256" t="s">
        <v>140</v>
      </c>
      <c r="H106" s="142"/>
      <c r="I106" s="153"/>
      <c r="J106" s="255" t="s">
        <v>137</v>
      </c>
      <c r="K106" s="255" t="s">
        <v>138</v>
      </c>
      <c r="L106" s="255" t="s">
        <v>139</v>
      </c>
      <c r="M106" s="256" t="s">
        <v>140</v>
      </c>
    </row>
    <row r="107" spans="1:13" x14ac:dyDescent="0.25">
      <c r="A107" s="263"/>
      <c r="B107" s="265"/>
      <c r="C107" s="143"/>
      <c r="D107" s="235"/>
      <c r="E107" s="235"/>
      <c r="F107" s="235"/>
      <c r="G107" s="257"/>
      <c r="H107" s="142"/>
      <c r="I107" s="154"/>
      <c r="J107" s="235"/>
      <c r="K107" s="235"/>
      <c r="L107" s="235"/>
      <c r="M107" s="257"/>
    </row>
    <row r="108" spans="1:13" x14ac:dyDescent="0.25">
      <c r="A108" s="263"/>
      <c r="B108" s="265"/>
      <c r="C108" s="143" t="s">
        <v>19</v>
      </c>
      <c r="D108" s="163">
        <v>2</v>
      </c>
      <c r="E108" s="163">
        <v>7</v>
      </c>
      <c r="F108" s="164" t="s">
        <v>144</v>
      </c>
      <c r="G108" s="165" t="s">
        <v>144</v>
      </c>
      <c r="H108" s="142"/>
      <c r="I108" s="154" t="s">
        <v>19</v>
      </c>
      <c r="J108" s="166">
        <f>D108/$C$1</f>
        <v>0.22222222222222221</v>
      </c>
      <c r="K108" s="166">
        <f>E108/$C$1</f>
        <v>0.77777777777777779</v>
      </c>
      <c r="L108" s="167" t="s">
        <v>144</v>
      </c>
      <c r="M108" s="165" t="s">
        <v>144</v>
      </c>
    </row>
    <row r="109" spans="1:13" x14ac:dyDescent="0.25">
      <c r="A109" s="263"/>
      <c r="B109" s="265"/>
      <c r="C109" s="143" t="s">
        <v>20</v>
      </c>
      <c r="D109" s="163">
        <v>1</v>
      </c>
      <c r="E109" s="163">
        <v>4</v>
      </c>
      <c r="F109" s="163">
        <v>2</v>
      </c>
      <c r="G109" s="168">
        <v>2</v>
      </c>
      <c r="H109" s="142"/>
      <c r="I109" s="154" t="s">
        <v>20</v>
      </c>
      <c r="J109" s="166">
        <f t="shared" ref="J109:M112" si="20">D109/$C$1</f>
        <v>0.1111111111111111</v>
      </c>
      <c r="K109" s="166">
        <f t="shared" si="20"/>
        <v>0.44444444444444442</v>
      </c>
      <c r="L109" s="166">
        <f t="shared" si="20"/>
        <v>0.22222222222222221</v>
      </c>
      <c r="M109" s="157">
        <f t="shared" si="20"/>
        <v>0.22222222222222221</v>
      </c>
    </row>
    <row r="110" spans="1:13" x14ac:dyDescent="0.25">
      <c r="A110" s="263"/>
      <c r="B110" s="265"/>
      <c r="C110" s="143" t="s">
        <v>21</v>
      </c>
      <c r="D110" s="163">
        <v>1</v>
      </c>
      <c r="E110" s="163">
        <v>6</v>
      </c>
      <c r="F110" s="163">
        <v>2</v>
      </c>
      <c r="G110" s="168" t="s">
        <v>144</v>
      </c>
      <c r="H110" s="142"/>
      <c r="I110" s="154" t="s">
        <v>21</v>
      </c>
      <c r="J110" s="166">
        <f t="shared" si="20"/>
        <v>0.1111111111111111</v>
      </c>
      <c r="K110" s="166">
        <f t="shared" si="20"/>
        <v>0.66666666666666663</v>
      </c>
      <c r="L110" s="166">
        <f t="shared" si="20"/>
        <v>0.22222222222222221</v>
      </c>
      <c r="M110" s="157" t="s">
        <v>144</v>
      </c>
    </row>
    <row r="111" spans="1:13" x14ac:dyDescent="0.25">
      <c r="A111" s="263"/>
      <c r="B111" s="265"/>
      <c r="C111" s="143" t="s">
        <v>22</v>
      </c>
      <c r="D111" s="169">
        <v>1</v>
      </c>
      <c r="E111" s="169">
        <v>5</v>
      </c>
      <c r="F111" s="169">
        <v>2</v>
      </c>
      <c r="G111" s="168">
        <v>1</v>
      </c>
      <c r="H111" s="142"/>
      <c r="I111" s="154" t="s">
        <v>22</v>
      </c>
      <c r="J111" s="166">
        <f t="shared" si="20"/>
        <v>0.1111111111111111</v>
      </c>
      <c r="K111" s="166">
        <f t="shared" si="20"/>
        <v>0.55555555555555558</v>
      </c>
      <c r="L111" s="166">
        <f t="shared" si="20"/>
        <v>0.22222222222222221</v>
      </c>
      <c r="M111" s="157">
        <f t="shared" si="20"/>
        <v>0.1111111111111111</v>
      </c>
    </row>
    <row r="112" spans="1:13" ht="15.75" thickBot="1" x14ac:dyDescent="0.3">
      <c r="A112" s="263"/>
      <c r="B112" s="266"/>
      <c r="C112" s="170" t="s">
        <v>23</v>
      </c>
      <c r="D112" s="171">
        <v>2</v>
      </c>
      <c r="E112" s="171">
        <v>5</v>
      </c>
      <c r="F112" s="171">
        <v>1</v>
      </c>
      <c r="G112" s="172">
        <v>1</v>
      </c>
      <c r="H112" s="142"/>
      <c r="I112" s="159" t="s">
        <v>23</v>
      </c>
      <c r="J112" s="173">
        <f t="shared" si="20"/>
        <v>0.22222222222222221</v>
      </c>
      <c r="K112" s="173">
        <f t="shared" si="20"/>
        <v>0.55555555555555558</v>
      </c>
      <c r="L112" s="173">
        <f t="shared" si="20"/>
        <v>0.1111111111111111</v>
      </c>
      <c r="M112" s="174">
        <f t="shared" si="20"/>
        <v>0.1111111111111111</v>
      </c>
    </row>
    <row r="113" spans="1:15" ht="15.75" thickBot="1" x14ac:dyDescent="0.3"/>
    <row r="114" spans="1:15" x14ac:dyDescent="0.25">
      <c r="A114" s="30"/>
      <c r="B114" s="238" t="s">
        <v>464</v>
      </c>
      <c r="C114" s="24"/>
      <c r="D114" s="229" t="s">
        <v>28</v>
      </c>
      <c r="E114" s="229" t="s">
        <v>29</v>
      </c>
      <c r="F114" s="229" t="s">
        <v>30</v>
      </c>
      <c r="G114" s="229" t="s">
        <v>32</v>
      </c>
      <c r="H114" s="231" t="s">
        <v>31</v>
      </c>
      <c r="I114" s="25"/>
      <c r="J114" s="229" t="s">
        <v>28</v>
      </c>
      <c r="K114" s="229" t="s">
        <v>29</v>
      </c>
      <c r="L114" s="229" t="s">
        <v>30</v>
      </c>
      <c r="M114" s="229" t="s">
        <v>32</v>
      </c>
      <c r="N114" s="231" t="s">
        <v>31</v>
      </c>
      <c r="O114" s="187" t="s">
        <v>447</v>
      </c>
    </row>
    <row r="115" spans="1:15" x14ac:dyDescent="0.25">
      <c r="A115" s="30"/>
      <c r="B115" s="243"/>
      <c r="C115" s="26"/>
      <c r="D115" s="230"/>
      <c r="E115" s="230"/>
      <c r="F115" s="230"/>
      <c r="G115" s="230"/>
      <c r="H115" s="232"/>
      <c r="I115" s="27"/>
      <c r="J115" s="230"/>
      <c r="K115" s="230"/>
      <c r="L115" s="230"/>
      <c r="M115" s="230"/>
      <c r="N115" s="232"/>
    </row>
    <row r="116" spans="1:15" x14ac:dyDescent="0.25">
      <c r="A116" s="30"/>
      <c r="B116" s="243"/>
      <c r="C116" s="26" t="s">
        <v>24</v>
      </c>
      <c r="D116" s="20">
        <v>1</v>
      </c>
      <c r="E116" s="20">
        <v>6</v>
      </c>
      <c r="F116" s="20">
        <v>1</v>
      </c>
      <c r="G116" s="83">
        <v>1</v>
      </c>
      <c r="H116" s="119" t="s">
        <v>144</v>
      </c>
      <c r="I116" s="27" t="s">
        <v>24</v>
      </c>
      <c r="J116" s="121">
        <f>D116/$C$1</f>
        <v>0.1111111111111111</v>
      </c>
      <c r="K116" s="121">
        <f>E116/$C$1</f>
        <v>0.66666666666666663</v>
      </c>
      <c r="L116" s="121">
        <f>F116/$C$1</f>
        <v>0.1111111111111111</v>
      </c>
      <c r="M116" s="121">
        <f>G116/$C$1</f>
        <v>0.1111111111111111</v>
      </c>
      <c r="N116" s="122" t="s">
        <v>144</v>
      </c>
    </row>
    <row r="117" spans="1:15" ht="15" customHeight="1" x14ac:dyDescent="0.25">
      <c r="A117" s="30"/>
      <c r="B117" s="243"/>
      <c r="C117" s="26" t="s">
        <v>25</v>
      </c>
      <c r="D117" s="83">
        <v>1</v>
      </c>
      <c r="E117" s="83">
        <v>6</v>
      </c>
      <c r="F117" s="83">
        <v>2</v>
      </c>
      <c r="G117" s="83" t="s">
        <v>144</v>
      </c>
      <c r="H117" s="119" t="s">
        <v>144</v>
      </c>
      <c r="I117" s="175" t="s">
        <v>25</v>
      </c>
      <c r="J117" s="176">
        <f t="shared" ref="J117:L119" si="21">D117/$C$1</f>
        <v>0.1111111111111111</v>
      </c>
      <c r="K117" s="176">
        <f t="shared" si="21"/>
        <v>0.66666666666666663</v>
      </c>
      <c r="L117" s="176">
        <f t="shared" si="21"/>
        <v>0.22222222222222221</v>
      </c>
      <c r="M117" s="176" t="s">
        <v>144</v>
      </c>
      <c r="N117" s="177" t="s">
        <v>144</v>
      </c>
    </row>
    <row r="118" spans="1:15" x14ac:dyDescent="0.25">
      <c r="A118" s="30"/>
      <c r="B118" s="243"/>
      <c r="C118" s="26" t="s">
        <v>26</v>
      </c>
      <c r="D118" s="83">
        <v>1</v>
      </c>
      <c r="E118" s="83">
        <v>5</v>
      </c>
      <c r="F118" s="83">
        <v>3</v>
      </c>
      <c r="G118" s="83" t="s">
        <v>144</v>
      </c>
      <c r="H118" s="119" t="s">
        <v>144</v>
      </c>
      <c r="I118" s="27" t="s">
        <v>26</v>
      </c>
      <c r="J118" s="121">
        <f t="shared" si="21"/>
        <v>0.1111111111111111</v>
      </c>
      <c r="K118" s="121">
        <f t="shared" si="21"/>
        <v>0.55555555555555558</v>
      </c>
      <c r="L118" s="121">
        <f t="shared" si="21"/>
        <v>0.33333333333333331</v>
      </c>
      <c r="M118" s="121" t="s">
        <v>144</v>
      </c>
      <c r="N118" s="209" t="s">
        <v>144</v>
      </c>
    </row>
    <row r="119" spans="1:15" ht="15.75" thickBot="1" x14ac:dyDescent="0.3">
      <c r="A119" s="30"/>
      <c r="B119" s="239"/>
      <c r="C119" s="35" t="s">
        <v>27</v>
      </c>
      <c r="D119" s="85">
        <v>1</v>
      </c>
      <c r="E119" s="85">
        <v>7</v>
      </c>
      <c r="F119" s="85">
        <v>1</v>
      </c>
      <c r="G119" s="85" t="s">
        <v>144</v>
      </c>
      <c r="H119" s="120" t="s">
        <v>144</v>
      </c>
      <c r="I119" s="178" t="s">
        <v>27</v>
      </c>
      <c r="J119" s="179">
        <f t="shared" si="21"/>
        <v>0.1111111111111111</v>
      </c>
      <c r="K119" s="179">
        <f t="shared" si="21"/>
        <v>0.77777777777777779</v>
      </c>
      <c r="L119" s="179">
        <f t="shared" si="21"/>
        <v>0.1111111111111111</v>
      </c>
      <c r="M119" s="179" t="s">
        <v>144</v>
      </c>
      <c r="N119" s="180" t="s">
        <v>144</v>
      </c>
    </row>
    <row r="121" spans="1:15" ht="15.75" thickBot="1" x14ac:dyDescent="0.3"/>
    <row r="122" spans="1:15" x14ac:dyDescent="0.25">
      <c r="A122" s="259" t="s">
        <v>444</v>
      </c>
      <c r="B122" s="240" t="s">
        <v>439</v>
      </c>
      <c r="C122" s="140"/>
      <c r="D122" s="234" t="s">
        <v>137</v>
      </c>
      <c r="E122" s="234" t="s">
        <v>138</v>
      </c>
      <c r="F122" s="234" t="s">
        <v>139</v>
      </c>
      <c r="G122" s="236" t="s">
        <v>140</v>
      </c>
      <c r="H122" s="142"/>
      <c r="I122" s="153"/>
      <c r="J122" s="255" t="s">
        <v>137</v>
      </c>
      <c r="K122" s="255" t="s">
        <v>138</v>
      </c>
      <c r="L122" s="255" t="s">
        <v>139</v>
      </c>
      <c r="M122" s="256" t="s">
        <v>140</v>
      </c>
    </row>
    <row r="123" spans="1:15" x14ac:dyDescent="0.25">
      <c r="A123" s="259"/>
      <c r="B123" s="241"/>
      <c r="C123" s="143"/>
      <c r="D123" s="235"/>
      <c r="E123" s="235"/>
      <c r="F123" s="235"/>
      <c r="G123" s="237"/>
      <c r="H123" s="142"/>
      <c r="I123" s="154"/>
      <c r="J123" s="235"/>
      <c r="K123" s="235"/>
      <c r="L123" s="235"/>
      <c r="M123" s="257"/>
    </row>
    <row r="124" spans="1:15" x14ac:dyDescent="0.25">
      <c r="A124" s="259"/>
      <c r="B124" s="241"/>
      <c r="C124" s="143" t="s">
        <v>19</v>
      </c>
      <c r="D124" s="143">
        <v>36</v>
      </c>
      <c r="E124" s="143">
        <v>24</v>
      </c>
      <c r="F124" s="143">
        <v>5</v>
      </c>
      <c r="G124" s="155" t="s">
        <v>144</v>
      </c>
      <c r="H124" s="142"/>
      <c r="I124" s="154" t="s">
        <v>19</v>
      </c>
      <c r="J124" s="156">
        <f>D124/$E$1</f>
        <v>0.55384615384615388</v>
      </c>
      <c r="K124" s="156">
        <f t="shared" ref="K124:L128" si="22">E124/$E$1</f>
        <v>0.36923076923076925</v>
      </c>
      <c r="L124" s="156">
        <f t="shared" si="22"/>
        <v>7.6923076923076927E-2</v>
      </c>
      <c r="M124" s="157" t="s">
        <v>144</v>
      </c>
    </row>
    <row r="125" spans="1:15" x14ac:dyDescent="0.25">
      <c r="A125" s="259"/>
      <c r="B125" s="241"/>
      <c r="C125" s="143" t="s">
        <v>20</v>
      </c>
      <c r="D125" s="143">
        <v>11</v>
      </c>
      <c r="E125" s="143">
        <v>16</v>
      </c>
      <c r="F125" s="143">
        <v>26</v>
      </c>
      <c r="G125" s="139">
        <v>12</v>
      </c>
      <c r="H125" s="142"/>
      <c r="I125" s="154" t="s">
        <v>20</v>
      </c>
      <c r="J125" s="156">
        <f t="shared" ref="J125:J128" si="23">D125/$E$1</f>
        <v>0.16923076923076924</v>
      </c>
      <c r="K125" s="156">
        <f t="shared" si="22"/>
        <v>0.24615384615384617</v>
      </c>
      <c r="L125" s="156">
        <f t="shared" si="22"/>
        <v>0.4</v>
      </c>
      <c r="M125" s="158">
        <f>G125/$E$1</f>
        <v>0.18461538461538463</v>
      </c>
    </row>
    <row r="126" spans="1:15" x14ac:dyDescent="0.25">
      <c r="A126" s="259"/>
      <c r="B126" s="241"/>
      <c r="C126" s="143" t="s">
        <v>21</v>
      </c>
      <c r="D126" s="143">
        <v>15</v>
      </c>
      <c r="E126" s="143">
        <v>26</v>
      </c>
      <c r="F126" s="143">
        <v>18</v>
      </c>
      <c r="G126" s="139">
        <v>6</v>
      </c>
      <c r="H126" s="142"/>
      <c r="I126" s="154" t="s">
        <v>21</v>
      </c>
      <c r="J126" s="156">
        <f t="shared" si="23"/>
        <v>0.23076923076923078</v>
      </c>
      <c r="K126" s="156">
        <f t="shared" si="22"/>
        <v>0.4</v>
      </c>
      <c r="L126" s="156">
        <f t="shared" si="22"/>
        <v>0.27692307692307694</v>
      </c>
      <c r="M126" s="158">
        <f t="shared" ref="M126:M128" si="24">G126/$E$1</f>
        <v>9.2307692307692313E-2</v>
      </c>
    </row>
    <row r="127" spans="1:15" x14ac:dyDescent="0.25">
      <c r="A127" s="259"/>
      <c r="B127" s="241"/>
      <c r="C127" s="143" t="s">
        <v>22</v>
      </c>
      <c r="D127" s="147">
        <v>9</v>
      </c>
      <c r="E127" s="147">
        <v>7</v>
      </c>
      <c r="F127" s="147">
        <v>23</v>
      </c>
      <c r="G127" s="139">
        <v>26</v>
      </c>
      <c r="H127" s="142"/>
      <c r="I127" s="154" t="s">
        <v>22</v>
      </c>
      <c r="J127" s="156">
        <f t="shared" si="23"/>
        <v>0.13846153846153847</v>
      </c>
      <c r="K127" s="156">
        <f t="shared" si="22"/>
        <v>0.1076923076923077</v>
      </c>
      <c r="L127" s="156">
        <f t="shared" si="22"/>
        <v>0.35384615384615387</v>
      </c>
      <c r="M127" s="158">
        <f t="shared" si="24"/>
        <v>0.4</v>
      </c>
    </row>
    <row r="128" spans="1:15" ht="15.75" thickBot="1" x14ac:dyDescent="0.3">
      <c r="A128" s="259"/>
      <c r="B128" s="242"/>
      <c r="C128" s="148" t="s">
        <v>23</v>
      </c>
      <c r="D128" s="148">
        <v>13</v>
      </c>
      <c r="E128" s="148">
        <v>20</v>
      </c>
      <c r="F128" s="148">
        <v>20</v>
      </c>
      <c r="G128" s="149">
        <v>12</v>
      </c>
      <c r="H128" s="142"/>
      <c r="I128" s="159" t="s">
        <v>23</v>
      </c>
      <c r="J128" s="160">
        <f t="shared" si="23"/>
        <v>0.2</v>
      </c>
      <c r="K128" s="160">
        <f t="shared" si="22"/>
        <v>0.30769230769230771</v>
      </c>
      <c r="L128" s="160">
        <f t="shared" si="22"/>
        <v>0.30769230769230771</v>
      </c>
      <c r="M128" s="161">
        <f t="shared" si="24"/>
        <v>0.18461538461538463</v>
      </c>
    </row>
    <row r="129" spans="2:15" ht="15.75" thickBot="1" x14ac:dyDescent="0.3"/>
    <row r="130" spans="2:15" x14ac:dyDescent="0.25">
      <c r="B130" s="238" t="s">
        <v>440</v>
      </c>
      <c r="C130" s="24"/>
      <c r="D130" s="229" t="s">
        <v>28</v>
      </c>
      <c r="E130" s="229" t="s">
        <v>29</v>
      </c>
      <c r="F130" s="229" t="s">
        <v>30</v>
      </c>
      <c r="G130" s="229" t="s">
        <v>32</v>
      </c>
      <c r="H130" s="229" t="s">
        <v>31</v>
      </c>
      <c r="I130" s="102"/>
      <c r="J130" s="258" t="s">
        <v>28</v>
      </c>
      <c r="K130" s="258" t="s">
        <v>29</v>
      </c>
      <c r="L130" s="258" t="s">
        <v>30</v>
      </c>
      <c r="M130" s="258" t="s">
        <v>32</v>
      </c>
      <c r="N130" s="252" t="s">
        <v>31</v>
      </c>
      <c r="O130" s="187" t="s">
        <v>447</v>
      </c>
    </row>
    <row r="131" spans="2:15" x14ac:dyDescent="0.25">
      <c r="B131" s="243"/>
      <c r="C131" s="26"/>
      <c r="D131" s="230"/>
      <c r="E131" s="230"/>
      <c r="F131" s="230"/>
      <c r="G131" s="230"/>
      <c r="H131" s="230"/>
      <c r="I131" s="103"/>
      <c r="J131" s="230"/>
      <c r="K131" s="230"/>
      <c r="L131" s="230"/>
      <c r="M131" s="230"/>
      <c r="N131" s="253"/>
    </row>
    <row r="132" spans="2:15" x14ac:dyDescent="0.25">
      <c r="B132" s="243"/>
      <c r="C132" s="26" t="s">
        <v>24</v>
      </c>
      <c r="D132" s="26">
        <v>12</v>
      </c>
      <c r="E132" s="26">
        <v>31</v>
      </c>
      <c r="F132" s="26">
        <v>5</v>
      </c>
      <c r="G132" s="52">
        <v>15</v>
      </c>
      <c r="H132" s="26">
        <v>2</v>
      </c>
      <c r="I132" s="103" t="s">
        <v>24</v>
      </c>
      <c r="J132" s="34">
        <f>D132/$E$1</f>
        <v>0.18461538461538463</v>
      </c>
      <c r="K132" s="34">
        <f t="shared" ref="K132:N135" si="25">E132/$E$1</f>
        <v>0.47692307692307695</v>
      </c>
      <c r="L132" s="34">
        <f t="shared" si="25"/>
        <v>7.6923076923076927E-2</v>
      </c>
      <c r="M132" s="34">
        <f t="shared" si="25"/>
        <v>0.23076923076923078</v>
      </c>
      <c r="N132" s="131">
        <f t="shared" si="25"/>
        <v>3.0769230769230771E-2</v>
      </c>
    </row>
    <row r="133" spans="2:15" x14ac:dyDescent="0.25">
      <c r="B133" s="243"/>
      <c r="C133" s="26" t="s">
        <v>25</v>
      </c>
      <c r="D133" s="52">
        <v>10</v>
      </c>
      <c r="E133" s="52">
        <v>30</v>
      </c>
      <c r="F133" s="52">
        <v>20</v>
      </c>
      <c r="G133" s="129">
        <v>4</v>
      </c>
      <c r="H133" s="26">
        <v>1</v>
      </c>
      <c r="I133" s="181" t="s">
        <v>25</v>
      </c>
      <c r="J133" s="182">
        <f t="shared" ref="J133:J135" si="26">D133/$E$1</f>
        <v>0.15384615384615385</v>
      </c>
      <c r="K133" s="182">
        <f t="shared" si="25"/>
        <v>0.46153846153846156</v>
      </c>
      <c r="L133" s="182">
        <f t="shared" si="25"/>
        <v>0.30769230769230771</v>
      </c>
      <c r="M133" s="182">
        <f t="shared" si="25"/>
        <v>6.1538461538461542E-2</v>
      </c>
      <c r="N133" s="183">
        <f t="shared" si="25"/>
        <v>1.5384615384615385E-2</v>
      </c>
    </row>
    <row r="134" spans="2:15" x14ac:dyDescent="0.25">
      <c r="B134" s="243"/>
      <c r="C134" s="26" t="s">
        <v>26</v>
      </c>
      <c r="D134" s="52">
        <v>8</v>
      </c>
      <c r="E134" s="52">
        <v>37</v>
      </c>
      <c r="F134" s="52">
        <v>13</v>
      </c>
      <c r="G134" s="52">
        <v>7</v>
      </c>
      <c r="H134" s="26"/>
      <c r="I134" s="103" t="s">
        <v>26</v>
      </c>
      <c r="J134" s="34">
        <f t="shared" si="26"/>
        <v>0.12307692307692308</v>
      </c>
      <c r="K134" s="34">
        <f t="shared" si="25"/>
        <v>0.56923076923076921</v>
      </c>
      <c r="L134" s="34">
        <f t="shared" si="25"/>
        <v>0.2</v>
      </c>
      <c r="M134" s="34">
        <f t="shared" si="25"/>
        <v>0.1076923076923077</v>
      </c>
      <c r="N134" s="131">
        <f t="shared" si="25"/>
        <v>0</v>
      </c>
    </row>
    <row r="135" spans="2:15" ht="15.75" thickBot="1" x14ac:dyDescent="0.3">
      <c r="B135" s="239"/>
      <c r="C135" s="35" t="s">
        <v>27</v>
      </c>
      <c r="D135" s="35">
        <v>9</v>
      </c>
      <c r="E135" s="35">
        <v>33</v>
      </c>
      <c r="F135" s="35">
        <v>18</v>
      </c>
      <c r="G135" s="35">
        <v>4</v>
      </c>
      <c r="H135" s="35">
        <v>1</v>
      </c>
      <c r="I135" s="184" t="s">
        <v>27</v>
      </c>
      <c r="J135" s="185">
        <f t="shared" si="26"/>
        <v>0.13846153846153847</v>
      </c>
      <c r="K135" s="185">
        <f t="shared" si="25"/>
        <v>0.50769230769230766</v>
      </c>
      <c r="L135" s="185">
        <f t="shared" si="25"/>
        <v>0.27692307692307694</v>
      </c>
      <c r="M135" s="185">
        <f t="shared" si="25"/>
        <v>6.1538461538461542E-2</v>
      </c>
      <c r="N135" s="186">
        <f t="shared" si="25"/>
        <v>1.5384615384615385E-2</v>
      </c>
    </row>
    <row r="139" spans="2:15" x14ac:dyDescent="0.25">
      <c r="I139" s="226"/>
      <c r="J139" s="226"/>
      <c r="K139" s="226"/>
      <c r="L139" s="226"/>
      <c r="M139" s="226"/>
      <c r="N139" s="226"/>
    </row>
    <row r="140" spans="2:15" x14ac:dyDescent="0.25">
      <c r="I140" s="226"/>
      <c r="J140" s="254"/>
      <c r="K140" s="254"/>
      <c r="L140" s="254"/>
      <c r="M140" s="254"/>
      <c r="N140" s="254"/>
    </row>
    <row r="141" spans="2:15" x14ac:dyDescent="0.25">
      <c r="I141" s="226"/>
      <c r="J141" s="254"/>
      <c r="K141" s="254"/>
      <c r="L141" s="254"/>
      <c r="M141" s="254"/>
      <c r="N141" s="254"/>
    </row>
    <row r="142" spans="2:15" x14ac:dyDescent="0.25">
      <c r="I142" s="52"/>
      <c r="J142" s="227"/>
      <c r="K142" s="228"/>
      <c r="L142" s="228"/>
      <c r="M142" s="228"/>
      <c r="N142" s="228"/>
    </row>
    <row r="143" spans="2:15" x14ac:dyDescent="0.25">
      <c r="I143" s="52"/>
      <c r="J143" s="227"/>
      <c r="K143" s="228"/>
      <c r="L143" s="228"/>
      <c r="M143" s="228"/>
      <c r="N143" s="228"/>
    </row>
    <row r="144" spans="2:15" x14ac:dyDescent="0.25">
      <c r="I144" s="52"/>
      <c r="J144" s="227"/>
      <c r="K144" s="228"/>
      <c r="L144" s="228"/>
      <c r="M144" s="228"/>
      <c r="N144" s="228"/>
    </row>
    <row r="145" spans="9:14" x14ac:dyDescent="0.25">
      <c r="I145" s="52"/>
      <c r="J145" s="227"/>
      <c r="K145" s="228"/>
      <c r="L145" s="228"/>
      <c r="M145" s="228"/>
      <c r="N145" s="228"/>
    </row>
  </sheetData>
  <mergeCells count="67">
    <mergeCell ref="A42:A45"/>
    <mergeCell ref="A46:A54"/>
    <mergeCell ref="A55:A63"/>
    <mergeCell ref="A64:A71"/>
    <mergeCell ref="A5:A13"/>
    <mergeCell ref="A14:A17"/>
    <mergeCell ref="A18:A21"/>
    <mergeCell ref="A22:A26"/>
    <mergeCell ref="A27:A31"/>
    <mergeCell ref="A101:A102"/>
    <mergeCell ref="C3:D3"/>
    <mergeCell ref="E3:F3"/>
    <mergeCell ref="A106:A112"/>
    <mergeCell ref="B106:B112"/>
    <mergeCell ref="D106:D107"/>
    <mergeCell ref="E106:E107"/>
    <mergeCell ref="F106:F107"/>
    <mergeCell ref="A72:A74"/>
    <mergeCell ref="A75:A80"/>
    <mergeCell ref="A81:A86"/>
    <mergeCell ref="A87:A89"/>
    <mergeCell ref="A90:A94"/>
    <mergeCell ref="A95:A100"/>
    <mergeCell ref="A32:A36"/>
    <mergeCell ref="A37:A41"/>
    <mergeCell ref="B114:B119"/>
    <mergeCell ref="D114:D115"/>
    <mergeCell ref="E114:E115"/>
    <mergeCell ref="F114:F115"/>
    <mergeCell ref="G114:G115"/>
    <mergeCell ref="N114:N115"/>
    <mergeCell ref="G106:G107"/>
    <mergeCell ref="J106:J107"/>
    <mergeCell ref="K106:K107"/>
    <mergeCell ref="L106:L107"/>
    <mergeCell ref="M106:M107"/>
    <mergeCell ref="H114:H115"/>
    <mergeCell ref="J114:J115"/>
    <mergeCell ref="K114:K115"/>
    <mergeCell ref="L114:L115"/>
    <mergeCell ref="M114:M115"/>
    <mergeCell ref="A122:A128"/>
    <mergeCell ref="B122:B128"/>
    <mergeCell ref="D122:D123"/>
    <mergeCell ref="E122:E123"/>
    <mergeCell ref="F122:F123"/>
    <mergeCell ref="J122:J123"/>
    <mergeCell ref="K122:K123"/>
    <mergeCell ref="L122:L123"/>
    <mergeCell ref="M122:M123"/>
    <mergeCell ref="B130:B135"/>
    <mergeCell ref="D130:D131"/>
    <mergeCell ref="E130:E131"/>
    <mergeCell ref="F130:F131"/>
    <mergeCell ref="G130:G131"/>
    <mergeCell ref="H130:H131"/>
    <mergeCell ref="G122:G123"/>
    <mergeCell ref="J130:J131"/>
    <mergeCell ref="K130:K131"/>
    <mergeCell ref="L130:L131"/>
    <mergeCell ref="M130:M131"/>
    <mergeCell ref="N130:N131"/>
    <mergeCell ref="J140:J141"/>
    <mergeCell ref="K140:K141"/>
    <mergeCell ref="L140:L141"/>
    <mergeCell ref="M140:M141"/>
    <mergeCell ref="N140:N14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A7424-B66A-4812-97DB-C9FA5B6B1336}">
  <sheetPr filterMode="1">
    <outlinePr summaryBelow="0" summaryRight="0"/>
  </sheetPr>
  <dimension ref="A1:AE83"/>
  <sheetViews>
    <sheetView zoomScale="110" zoomScaleNormal="110" workbookViewId="0">
      <pane ySplit="1" topLeftCell="A2" activePane="bottomLeft" state="frozen"/>
      <selection pane="bottomLeft" activeCell="A44" sqref="A44:A54"/>
    </sheetView>
  </sheetViews>
  <sheetFormatPr defaultColWidth="12.5703125" defaultRowHeight="15.75" customHeight="1" x14ac:dyDescent="0.2"/>
  <cols>
    <col min="1" max="1" width="18.85546875" style="21" customWidth="1"/>
    <col min="2" max="2" width="18.85546875" style="22" customWidth="1"/>
    <col min="3" max="11" width="18.85546875" style="21" customWidth="1"/>
    <col min="12" max="12" width="31.42578125" style="21" customWidth="1"/>
    <col min="13" max="37" width="18.85546875" style="21" customWidth="1"/>
    <col min="38" max="16384" width="12.5703125" style="21"/>
  </cols>
  <sheetData>
    <row r="1" spans="1:31" ht="12.75" x14ac:dyDescent="0.2">
      <c r="A1" s="23" t="s">
        <v>437</v>
      </c>
      <c r="B1" s="22" t="s">
        <v>436</v>
      </c>
      <c r="C1" s="23" t="s">
        <v>435</v>
      </c>
      <c r="D1" s="23" t="s">
        <v>434</v>
      </c>
      <c r="E1" s="23" t="s">
        <v>433</v>
      </c>
      <c r="F1" s="23" t="s">
        <v>432</v>
      </c>
      <c r="G1" s="23" t="s">
        <v>431</v>
      </c>
      <c r="H1" s="23" t="s">
        <v>430</v>
      </c>
      <c r="I1" s="23" t="s">
        <v>429</v>
      </c>
      <c r="J1" s="23" t="s">
        <v>428</v>
      </c>
      <c r="K1" s="23" t="s">
        <v>427</v>
      </c>
      <c r="L1" s="23" t="s">
        <v>426</v>
      </c>
      <c r="M1" s="23" t="s">
        <v>425</v>
      </c>
      <c r="N1" s="23" t="s">
        <v>424</v>
      </c>
      <c r="O1" s="23" t="s">
        <v>423</v>
      </c>
      <c r="P1" s="23" t="s">
        <v>422</v>
      </c>
      <c r="Q1" s="23" t="s">
        <v>421</v>
      </c>
      <c r="R1" s="23" t="s">
        <v>420</v>
      </c>
      <c r="S1" s="23" t="s">
        <v>419</v>
      </c>
      <c r="T1" s="23" t="s">
        <v>418</v>
      </c>
      <c r="U1" s="23" t="s">
        <v>417</v>
      </c>
      <c r="V1" s="23" t="s">
        <v>416</v>
      </c>
      <c r="W1" s="23" t="s">
        <v>415</v>
      </c>
      <c r="X1" s="23" t="s">
        <v>414</v>
      </c>
      <c r="Y1" s="23" t="s">
        <v>413</v>
      </c>
      <c r="Z1" s="23" t="s">
        <v>412</v>
      </c>
      <c r="AA1" s="23" t="s">
        <v>411</v>
      </c>
      <c r="AB1" s="23" t="s">
        <v>410</v>
      </c>
      <c r="AC1" s="23" t="s">
        <v>409</v>
      </c>
      <c r="AD1" s="23" t="s">
        <v>408</v>
      </c>
      <c r="AE1" s="23" t="s">
        <v>407</v>
      </c>
    </row>
    <row r="2" spans="1:31" ht="12.75" hidden="1" x14ac:dyDescent="0.2">
      <c r="A2" s="23" t="s">
        <v>404</v>
      </c>
      <c r="B2" s="22" t="s">
        <v>325</v>
      </c>
      <c r="C2" s="23" t="s">
        <v>167</v>
      </c>
      <c r="D2" s="23" t="s">
        <v>194</v>
      </c>
      <c r="E2" s="23" t="s">
        <v>165</v>
      </c>
      <c r="F2" s="23">
        <v>1</v>
      </c>
      <c r="G2" s="23" t="s">
        <v>164</v>
      </c>
      <c r="H2" s="23" t="s">
        <v>245</v>
      </c>
      <c r="I2" s="23" t="s">
        <v>162</v>
      </c>
      <c r="J2" s="23" t="s">
        <v>161</v>
      </c>
      <c r="K2" s="23" t="s">
        <v>285</v>
      </c>
      <c r="L2" s="23" t="s">
        <v>262</v>
      </c>
      <c r="M2" s="23" t="s">
        <v>243</v>
      </c>
      <c r="N2" s="23" t="s">
        <v>178</v>
      </c>
      <c r="O2" s="23" t="s">
        <v>406</v>
      </c>
      <c r="P2" s="23" t="s">
        <v>176</v>
      </c>
      <c r="R2" s="23" t="s">
        <v>250</v>
      </c>
      <c r="S2" s="23" t="s">
        <v>405</v>
      </c>
      <c r="T2" s="23" t="s">
        <v>173</v>
      </c>
      <c r="U2" s="23" t="s">
        <v>173</v>
      </c>
      <c r="V2" s="23" t="s">
        <v>173</v>
      </c>
      <c r="W2" s="23" t="s">
        <v>173</v>
      </c>
      <c r="X2" s="23" t="s">
        <v>173</v>
      </c>
      <c r="Y2" s="23" t="s">
        <v>148</v>
      </c>
      <c r="Z2" s="23" t="s">
        <v>148</v>
      </c>
      <c r="AA2" s="23" t="s">
        <v>148</v>
      </c>
      <c r="AB2" s="23" t="s">
        <v>148</v>
      </c>
      <c r="AC2" s="23" t="s">
        <v>170</v>
      </c>
    </row>
    <row r="3" spans="1:31" ht="12.75" hidden="1" x14ac:dyDescent="0.2">
      <c r="A3" s="23" t="s">
        <v>404</v>
      </c>
      <c r="B3" s="22" t="s">
        <v>325</v>
      </c>
      <c r="C3" s="23" t="s">
        <v>167</v>
      </c>
      <c r="D3" s="23" t="s">
        <v>183</v>
      </c>
      <c r="E3" s="23" t="s">
        <v>193</v>
      </c>
      <c r="F3" s="23">
        <v>3</v>
      </c>
      <c r="G3" s="23" t="s">
        <v>324</v>
      </c>
      <c r="H3" s="23" t="s">
        <v>245</v>
      </c>
      <c r="I3" s="23" t="s">
        <v>208</v>
      </c>
      <c r="J3" s="23" t="s">
        <v>256</v>
      </c>
      <c r="K3" s="23" t="s">
        <v>253</v>
      </c>
      <c r="L3" s="23" t="s">
        <v>207</v>
      </c>
      <c r="M3" s="23" t="s">
        <v>225</v>
      </c>
      <c r="N3" s="23" t="s">
        <v>178</v>
      </c>
      <c r="O3" s="23" t="s">
        <v>402</v>
      </c>
      <c r="P3" s="23" t="s">
        <v>176</v>
      </c>
      <c r="R3" s="23" t="s">
        <v>250</v>
      </c>
      <c r="S3" s="23" t="s">
        <v>403</v>
      </c>
      <c r="T3" s="23" t="s">
        <v>151</v>
      </c>
      <c r="U3" s="23" t="s">
        <v>172</v>
      </c>
      <c r="V3" s="23" t="s">
        <v>173</v>
      </c>
      <c r="W3" s="23" t="s">
        <v>151</v>
      </c>
      <c r="X3" s="23" t="s">
        <v>172</v>
      </c>
      <c r="Y3" s="23" t="s">
        <v>171</v>
      </c>
      <c r="Z3" s="23" t="s">
        <v>148</v>
      </c>
      <c r="AA3" s="23" t="s">
        <v>148</v>
      </c>
      <c r="AB3" s="23" t="s">
        <v>149</v>
      </c>
      <c r="AC3" s="23" t="s">
        <v>170</v>
      </c>
    </row>
    <row r="4" spans="1:31" ht="12.75" hidden="1" x14ac:dyDescent="0.2">
      <c r="A4" s="23" t="s">
        <v>373</v>
      </c>
      <c r="B4" s="22" t="s">
        <v>315</v>
      </c>
      <c r="C4" s="23" t="s">
        <v>221</v>
      </c>
      <c r="D4" s="23" t="s">
        <v>194</v>
      </c>
      <c r="E4" s="23" t="s">
        <v>165</v>
      </c>
      <c r="F4" s="23">
        <v>3</v>
      </c>
      <c r="G4" s="23" t="s">
        <v>164</v>
      </c>
      <c r="H4" s="23" t="s">
        <v>163</v>
      </c>
      <c r="I4" s="23" t="s">
        <v>208</v>
      </c>
      <c r="J4" s="23" t="s">
        <v>161</v>
      </c>
      <c r="K4" s="23" t="s">
        <v>377</v>
      </c>
      <c r="L4" s="23" t="s">
        <v>262</v>
      </c>
      <c r="M4" s="23" t="s">
        <v>212</v>
      </c>
      <c r="N4" s="23" t="s">
        <v>178</v>
      </c>
      <c r="O4" s="23" t="s">
        <v>218</v>
      </c>
      <c r="P4" s="23" t="s">
        <v>176</v>
      </c>
      <c r="R4" s="23" t="s">
        <v>356</v>
      </c>
      <c r="S4" s="23" t="s">
        <v>261</v>
      </c>
      <c r="T4" s="23" t="s">
        <v>150</v>
      </c>
      <c r="U4" s="23" t="s">
        <v>150</v>
      </c>
      <c r="V4" s="23" t="s">
        <v>150</v>
      </c>
      <c r="W4" s="23" t="s">
        <v>151</v>
      </c>
      <c r="X4" s="23" t="s">
        <v>172</v>
      </c>
      <c r="Y4" s="23" t="s">
        <v>148</v>
      </c>
      <c r="Z4" s="23" t="s">
        <v>148</v>
      </c>
      <c r="AA4" s="23" t="s">
        <v>148</v>
      </c>
      <c r="AB4" s="23" t="s">
        <v>148</v>
      </c>
      <c r="AC4" s="23" t="s">
        <v>147</v>
      </c>
    </row>
    <row r="5" spans="1:31" ht="12.75" hidden="1" x14ac:dyDescent="0.2">
      <c r="A5" s="23" t="s">
        <v>373</v>
      </c>
      <c r="B5" s="22" t="s">
        <v>325</v>
      </c>
      <c r="C5" s="23" t="s">
        <v>347</v>
      </c>
      <c r="D5" s="23" t="s">
        <v>183</v>
      </c>
      <c r="E5" s="23" t="s">
        <v>182</v>
      </c>
      <c r="F5" s="23">
        <v>2</v>
      </c>
      <c r="G5" s="23" t="s">
        <v>164</v>
      </c>
      <c r="H5" s="23" t="s">
        <v>163</v>
      </c>
      <c r="I5" s="23" t="s">
        <v>208</v>
      </c>
      <c r="J5" s="23" t="s">
        <v>161</v>
      </c>
      <c r="K5" s="23" t="s">
        <v>393</v>
      </c>
      <c r="L5" s="23" t="s">
        <v>262</v>
      </c>
      <c r="M5" s="23" t="s">
        <v>158</v>
      </c>
      <c r="N5" s="23" t="s">
        <v>157</v>
      </c>
      <c r="O5" s="23" t="s">
        <v>402</v>
      </c>
      <c r="P5" s="23" t="s">
        <v>176</v>
      </c>
      <c r="R5" s="23" t="s">
        <v>401</v>
      </c>
      <c r="S5" s="23" t="s">
        <v>261</v>
      </c>
      <c r="T5" s="23" t="s">
        <v>173</v>
      </c>
      <c r="U5" s="23" t="s">
        <v>151</v>
      </c>
      <c r="V5" s="23" t="s">
        <v>151</v>
      </c>
      <c r="W5" s="23" t="s">
        <v>151</v>
      </c>
      <c r="X5" s="23" t="s">
        <v>172</v>
      </c>
      <c r="Y5" s="23" t="s">
        <v>148</v>
      </c>
      <c r="Z5" s="23" t="s">
        <v>149</v>
      </c>
      <c r="AA5" s="23" t="s">
        <v>148</v>
      </c>
      <c r="AB5" s="23" t="s">
        <v>149</v>
      </c>
      <c r="AC5" s="23" t="s">
        <v>147</v>
      </c>
    </row>
    <row r="6" spans="1:31" ht="12.75" hidden="1" x14ac:dyDescent="0.2">
      <c r="A6" s="23" t="s">
        <v>373</v>
      </c>
      <c r="B6" s="22" t="s">
        <v>184</v>
      </c>
      <c r="C6" s="23" t="s">
        <v>347</v>
      </c>
      <c r="D6" s="23" t="s">
        <v>183</v>
      </c>
      <c r="E6" s="23" t="s">
        <v>182</v>
      </c>
      <c r="F6" s="23">
        <v>3</v>
      </c>
      <c r="G6" s="23" t="s">
        <v>164</v>
      </c>
      <c r="H6" s="23" t="s">
        <v>163</v>
      </c>
      <c r="I6" s="23" t="s">
        <v>208</v>
      </c>
      <c r="J6" s="23" t="s">
        <v>161</v>
      </c>
      <c r="K6" s="23" t="s">
        <v>160</v>
      </c>
      <c r="L6" s="23" t="s">
        <v>262</v>
      </c>
      <c r="M6" s="23" t="s">
        <v>158</v>
      </c>
      <c r="N6" s="23" t="s">
        <v>157</v>
      </c>
      <c r="O6" s="23" t="s">
        <v>397</v>
      </c>
      <c r="P6" s="23" t="s">
        <v>396</v>
      </c>
      <c r="R6" s="23" t="s">
        <v>395</v>
      </c>
      <c r="S6" s="23" t="s">
        <v>174</v>
      </c>
      <c r="T6" s="23" t="s">
        <v>173</v>
      </c>
      <c r="U6" s="23" t="s">
        <v>173</v>
      </c>
      <c r="V6" s="23" t="s">
        <v>173</v>
      </c>
      <c r="W6" s="23" t="s">
        <v>173</v>
      </c>
      <c r="X6" s="23" t="s">
        <v>173</v>
      </c>
      <c r="Y6" s="23" t="s">
        <v>171</v>
      </c>
      <c r="Z6" s="23" t="s">
        <v>148</v>
      </c>
      <c r="AA6" s="23" t="s">
        <v>149</v>
      </c>
      <c r="AB6" s="23" t="s">
        <v>149</v>
      </c>
      <c r="AC6" s="23" t="s">
        <v>147</v>
      </c>
    </row>
    <row r="7" spans="1:31" ht="12.75" hidden="1" x14ac:dyDescent="0.2">
      <c r="A7" s="23" t="s">
        <v>373</v>
      </c>
      <c r="B7" s="22" t="s">
        <v>315</v>
      </c>
      <c r="C7" s="23" t="s">
        <v>347</v>
      </c>
      <c r="D7" s="23" t="s">
        <v>183</v>
      </c>
      <c r="E7" s="23" t="s">
        <v>182</v>
      </c>
      <c r="F7" s="23">
        <v>3</v>
      </c>
      <c r="G7" s="23" t="s">
        <v>164</v>
      </c>
      <c r="H7" s="23" t="s">
        <v>163</v>
      </c>
      <c r="I7" s="23" t="s">
        <v>208</v>
      </c>
      <c r="J7" s="23" t="s">
        <v>161</v>
      </c>
      <c r="K7" s="23" t="s">
        <v>160</v>
      </c>
      <c r="L7" s="23" t="s">
        <v>159</v>
      </c>
      <c r="M7" s="23" t="s">
        <v>212</v>
      </c>
      <c r="N7" s="23" t="s">
        <v>178</v>
      </c>
      <c r="O7" s="23" t="s">
        <v>223</v>
      </c>
      <c r="P7" s="23" t="s">
        <v>176</v>
      </c>
      <c r="R7" s="23" t="s">
        <v>250</v>
      </c>
      <c r="S7" s="23" t="s">
        <v>152</v>
      </c>
      <c r="T7" s="23" t="s">
        <v>173</v>
      </c>
      <c r="U7" s="23" t="s">
        <v>150</v>
      </c>
      <c r="V7" s="23" t="s">
        <v>173</v>
      </c>
      <c r="W7" s="23" t="s">
        <v>150</v>
      </c>
      <c r="X7" s="23" t="s">
        <v>172</v>
      </c>
      <c r="Y7" s="23" t="s">
        <v>149</v>
      </c>
      <c r="Z7" s="23" t="s">
        <v>149</v>
      </c>
      <c r="AA7" s="23" t="s">
        <v>149</v>
      </c>
      <c r="AB7" s="23" t="s">
        <v>149</v>
      </c>
      <c r="AC7" s="23" t="s">
        <v>170</v>
      </c>
    </row>
    <row r="8" spans="1:31" ht="12.75" hidden="1" x14ac:dyDescent="0.2">
      <c r="A8" s="23" t="s">
        <v>373</v>
      </c>
      <c r="B8" s="22" t="s">
        <v>325</v>
      </c>
      <c r="C8" s="23" t="s">
        <v>347</v>
      </c>
      <c r="D8" s="23" t="s">
        <v>183</v>
      </c>
      <c r="E8" s="23" t="s">
        <v>182</v>
      </c>
      <c r="F8" s="23">
        <v>1</v>
      </c>
      <c r="G8" s="23" t="s">
        <v>164</v>
      </c>
      <c r="H8" s="23" t="s">
        <v>163</v>
      </c>
      <c r="I8" s="23" t="s">
        <v>278</v>
      </c>
      <c r="J8" s="23" t="s">
        <v>161</v>
      </c>
      <c r="K8" s="23" t="s">
        <v>390</v>
      </c>
      <c r="L8" s="23" t="s">
        <v>262</v>
      </c>
      <c r="M8" s="23" t="s">
        <v>158</v>
      </c>
      <c r="N8" s="23" t="s">
        <v>178</v>
      </c>
      <c r="O8" s="23" t="s">
        <v>389</v>
      </c>
      <c r="R8" s="23" t="s">
        <v>210</v>
      </c>
      <c r="S8" s="23" t="s">
        <v>174</v>
      </c>
      <c r="T8" s="23" t="s">
        <v>173</v>
      </c>
      <c r="U8" s="23" t="s">
        <v>173</v>
      </c>
      <c r="V8" s="23" t="s">
        <v>173</v>
      </c>
      <c r="W8" s="23" t="s">
        <v>173</v>
      </c>
      <c r="X8" s="23" t="s">
        <v>173</v>
      </c>
      <c r="Y8" s="23" t="s">
        <v>171</v>
      </c>
      <c r="Z8" s="23" t="s">
        <v>171</v>
      </c>
      <c r="AA8" s="23" t="s">
        <v>171</v>
      </c>
      <c r="AB8" s="23" t="s">
        <v>171</v>
      </c>
      <c r="AC8" s="23" t="s">
        <v>170</v>
      </c>
    </row>
    <row r="9" spans="1:31" ht="12.75" hidden="1" x14ac:dyDescent="0.2">
      <c r="A9" s="23" t="s">
        <v>373</v>
      </c>
      <c r="B9" s="22" t="s">
        <v>325</v>
      </c>
      <c r="C9" s="23" t="s">
        <v>167</v>
      </c>
      <c r="D9" s="23" t="s">
        <v>183</v>
      </c>
      <c r="E9" s="23" t="s">
        <v>165</v>
      </c>
      <c r="F9" s="23">
        <v>1</v>
      </c>
      <c r="G9" s="23" t="s">
        <v>246</v>
      </c>
      <c r="H9" s="23" t="s">
        <v>245</v>
      </c>
      <c r="I9" s="23" t="s">
        <v>162</v>
      </c>
      <c r="J9" s="23" t="s">
        <v>256</v>
      </c>
      <c r="K9" s="23" t="s">
        <v>160</v>
      </c>
      <c r="L9" s="23" t="s">
        <v>372</v>
      </c>
      <c r="M9" s="23" t="s">
        <v>255</v>
      </c>
      <c r="N9" s="23" t="s">
        <v>178</v>
      </c>
      <c r="O9" s="23" t="s">
        <v>218</v>
      </c>
      <c r="P9" s="23" t="s">
        <v>176</v>
      </c>
      <c r="Q9" s="23" t="s">
        <v>154</v>
      </c>
      <c r="R9" s="23" t="s">
        <v>187</v>
      </c>
      <c r="S9" s="23" t="s">
        <v>228</v>
      </c>
      <c r="T9" s="23" t="s">
        <v>173</v>
      </c>
      <c r="U9" s="23" t="s">
        <v>172</v>
      </c>
      <c r="V9" s="23" t="s">
        <v>151</v>
      </c>
      <c r="W9" s="23" t="s">
        <v>151</v>
      </c>
      <c r="X9" s="23" t="s">
        <v>172</v>
      </c>
      <c r="Y9" s="23" t="s">
        <v>171</v>
      </c>
      <c r="Z9" s="23" t="s">
        <v>171</v>
      </c>
      <c r="AA9" s="23" t="s">
        <v>171</v>
      </c>
      <c r="AB9" s="23" t="s">
        <v>171</v>
      </c>
      <c r="AC9" s="23" t="s">
        <v>170</v>
      </c>
    </row>
    <row r="10" spans="1:31" ht="12.75" hidden="1" x14ac:dyDescent="0.2">
      <c r="A10" s="23" t="s">
        <v>373</v>
      </c>
      <c r="B10" s="22" t="s">
        <v>184</v>
      </c>
      <c r="C10" s="23" t="s">
        <v>167</v>
      </c>
      <c r="D10" s="23" t="s">
        <v>183</v>
      </c>
      <c r="E10" s="23" t="s">
        <v>165</v>
      </c>
      <c r="F10" s="23">
        <v>1</v>
      </c>
      <c r="G10" s="23" t="s">
        <v>246</v>
      </c>
      <c r="H10" s="23" t="s">
        <v>163</v>
      </c>
      <c r="I10" s="23" t="s">
        <v>197</v>
      </c>
      <c r="J10" s="23" t="s">
        <v>161</v>
      </c>
      <c r="K10" s="23" t="s">
        <v>253</v>
      </c>
      <c r="L10" s="23" t="s">
        <v>399</v>
      </c>
      <c r="M10" s="23" t="s">
        <v>255</v>
      </c>
      <c r="N10" s="23" t="s">
        <v>178</v>
      </c>
      <c r="O10" s="23" t="s">
        <v>218</v>
      </c>
      <c r="P10" s="23" t="s">
        <v>176</v>
      </c>
      <c r="R10" s="23" t="s">
        <v>364</v>
      </c>
      <c r="S10" s="23" t="s">
        <v>333</v>
      </c>
      <c r="T10" s="23" t="s">
        <v>173</v>
      </c>
      <c r="U10" s="23" t="s">
        <v>150</v>
      </c>
      <c r="V10" s="23" t="s">
        <v>150</v>
      </c>
      <c r="W10" s="23" t="s">
        <v>150</v>
      </c>
      <c r="X10" s="23" t="s">
        <v>151</v>
      </c>
      <c r="Y10" s="23" t="s">
        <v>148</v>
      </c>
      <c r="Z10" s="23" t="s">
        <v>148</v>
      </c>
      <c r="AA10" s="23" t="s">
        <v>148</v>
      </c>
      <c r="AB10" s="23" t="s">
        <v>148</v>
      </c>
      <c r="AC10" s="23" t="s">
        <v>147</v>
      </c>
    </row>
    <row r="11" spans="1:31" ht="12.75" hidden="1" x14ac:dyDescent="0.2">
      <c r="A11" s="23" t="s">
        <v>373</v>
      </c>
      <c r="B11" s="22" t="s">
        <v>325</v>
      </c>
      <c r="C11" s="23" t="s">
        <v>167</v>
      </c>
      <c r="D11" s="23" t="s">
        <v>183</v>
      </c>
      <c r="E11" s="23" t="s">
        <v>182</v>
      </c>
      <c r="F11" s="23">
        <v>2</v>
      </c>
      <c r="G11" s="23" t="s">
        <v>164</v>
      </c>
      <c r="H11" s="23" t="s">
        <v>163</v>
      </c>
      <c r="I11" s="23" t="s">
        <v>208</v>
      </c>
      <c r="J11" s="23" t="s">
        <v>161</v>
      </c>
      <c r="K11" s="23" t="s">
        <v>196</v>
      </c>
      <c r="L11" s="23" t="s">
        <v>291</v>
      </c>
      <c r="M11" s="23" t="s">
        <v>179</v>
      </c>
      <c r="N11" s="23" t="s">
        <v>178</v>
      </c>
      <c r="O11" s="23" t="s">
        <v>206</v>
      </c>
      <c r="P11" s="23" t="s">
        <v>176</v>
      </c>
      <c r="R11" s="23" t="s">
        <v>401</v>
      </c>
      <c r="S11" s="23" t="s">
        <v>333</v>
      </c>
      <c r="T11" s="23" t="s">
        <v>173</v>
      </c>
      <c r="U11" s="23" t="s">
        <v>150</v>
      </c>
      <c r="V11" s="23" t="s">
        <v>150</v>
      </c>
      <c r="W11" s="23" t="s">
        <v>151</v>
      </c>
      <c r="X11" s="23" t="s">
        <v>151</v>
      </c>
      <c r="Y11" s="23" t="s">
        <v>149</v>
      </c>
      <c r="Z11" s="23" t="s">
        <v>148</v>
      </c>
      <c r="AA11" s="23" t="s">
        <v>149</v>
      </c>
      <c r="AB11" s="23" t="s">
        <v>149</v>
      </c>
      <c r="AC11" s="23" t="s">
        <v>147</v>
      </c>
    </row>
    <row r="12" spans="1:31" ht="12.75" hidden="1" x14ac:dyDescent="0.2">
      <c r="A12" s="23" t="s">
        <v>373</v>
      </c>
      <c r="B12" s="22" t="s">
        <v>168</v>
      </c>
      <c r="C12" s="23" t="s">
        <v>167</v>
      </c>
      <c r="D12" s="23" t="s">
        <v>183</v>
      </c>
      <c r="E12" s="23" t="s">
        <v>182</v>
      </c>
      <c r="F12" s="23">
        <v>3</v>
      </c>
      <c r="G12" s="23" t="s">
        <v>192</v>
      </c>
      <c r="H12" s="23" t="s">
        <v>163</v>
      </c>
      <c r="I12" s="23" t="s">
        <v>208</v>
      </c>
      <c r="J12" s="23" t="s">
        <v>161</v>
      </c>
      <c r="K12" s="23" t="s">
        <v>160</v>
      </c>
      <c r="L12" s="23" t="s">
        <v>219</v>
      </c>
      <c r="M12" s="23" t="s">
        <v>158</v>
      </c>
      <c r="N12" s="23" t="s">
        <v>178</v>
      </c>
      <c r="O12" s="23" t="s">
        <v>177</v>
      </c>
      <c r="P12" s="23" t="s">
        <v>176</v>
      </c>
      <c r="Q12" s="23" t="s">
        <v>237</v>
      </c>
      <c r="R12" s="23" t="s">
        <v>205</v>
      </c>
      <c r="S12" s="23" t="s">
        <v>174</v>
      </c>
      <c r="T12" s="23" t="s">
        <v>150</v>
      </c>
      <c r="U12" s="23" t="s">
        <v>173</v>
      </c>
      <c r="V12" s="23" t="s">
        <v>173</v>
      </c>
      <c r="W12" s="23" t="s">
        <v>173</v>
      </c>
      <c r="X12" s="23" t="s">
        <v>173</v>
      </c>
      <c r="Y12" s="23" t="s">
        <v>149</v>
      </c>
      <c r="Z12" s="23" t="s">
        <v>148</v>
      </c>
      <c r="AA12" s="23" t="s">
        <v>148</v>
      </c>
      <c r="AB12" s="23" t="s">
        <v>148</v>
      </c>
      <c r="AC12" s="23" t="s">
        <v>170</v>
      </c>
    </row>
    <row r="13" spans="1:31" ht="12.75" hidden="1" x14ac:dyDescent="0.2">
      <c r="A13" s="23" t="s">
        <v>373</v>
      </c>
      <c r="B13" s="22" t="s">
        <v>315</v>
      </c>
      <c r="C13" s="23" t="s">
        <v>167</v>
      </c>
      <c r="D13" s="23" t="s">
        <v>183</v>
      </c>
      <c r="E13" s="23" t="s">
        <v>182</v>
      </c>
      <c r="F13" s="23">
        <v>3</v>
      </c>
      <c r="G13" s="23" t="s">
        <v>164</v>
      </c>
      <c r="H13" s="23" t="s">
        <v>163</v>
      </c>
      <c r="I13" s="23" t="s">
        <v>181</v>
      </c>
      <c r="J13" s="23" t="s">
        <v>161</v>
      </c>
      <c r="K13" s="23" t="s">
        <v>303</v>
      </c>
      <c r="L13" s="23" t="s">
        <v>262</v>
      </c>
      <c r="M13" s="23" t="s">
        <v>343</v>
      </c>
      <c r="N13" s="23" t="s">
        <v>178</v>
      </c>
      <c r="O13" s="23" t="s">
        <v>223</v>
      </c>
      <c r="P13" s="23" t="s">
        <v>176</v>
      </c>
      <c r="R13" s="23" t="s">
        <v>364</v>
      </c>
      <c r="S13" s="23" t="s">
        <v>263</v>
      </c>
      <c r="T13" s="23" t="s">
        <v>173</v>
      </c>
      <c r="U13" s="23" t="s">
        <v>150</v>
      </c>
      <c r="V13" s="23" t="s">
        <v>150</v>
      </c>
      <c r="W13" s="23" t="s">
        <v>150</v>
      </c>
      <c r="X13" s="23" t="s">
        <v>151</v>
      </c>
      <c r="Y13" s="23" t="s">
        <v>148</v>
      </c>
      <c r="Z13" s="23" t="s">
        <v>148</v>
      </c>
      <c r="AA13" s="23" t="s">
        <v>148</v>
      </c>
      <c r="AB13" s="23" t="s">
        <v>148</v>
      </c>
      <c r="AC13" s="23" t="s">
        <v>170</v>
      </c>
      <c r="AD13" s="23" t="s">
        <v>400</v>
      </c>
    </row>
    <row r="14" spans="1:31" ht="12.75" hidden="1" x14ac:dyDescent="0.2">
      <c r="A14" s="23" t="s">
        <v>373</v>
      </c>
      <c r="B14" s="22" t="s">
        <v>325</v>
      </c>
      <c r="C14" s="23" t="s">
        <v>167</v>
      </c>
      <c r="D14" s="23" t="s">
        <v>183</v>
      </c>
      <c r="E14" s="23" t="s">
        <v>182</v>
      </c>
      <c r="F14" s="23">
        <v>2</v>
      </c>
      <c r="G14" s="23" t="s">
        <v>164</v>
      </c>
      <c r="H14" s="23" t="s">
        <v>163</v>
      </c>
      <c r="I14" s="23" t="s">
        <v>208</v>
      </c>
      <c r="J14" s="23" t="s">
        <v>161</v>
      </c>
      <c r="K14" s="23" t="s">
        <v>253</v>
      </c>
      <c r="L14" s="23" t="s">
        <v>262</v>
      </c>
      <c r="M14" s="23" t="s">
        <v>179</v>
      </c>
      <c r="N14" s="23" t="s">
        <v>178</v>
      </c>
      <c r="O14" s="23" t="s">
        <v>206</v>
      </c>
      <c r="P14" s="23" t="s">
        <v>176</v>
      </c>
      <c r="R14" s="23" t="s">
        <v>153</v>
      </c>
      <c r="S14" s="23" t="s">
        <v>204</v>
      </c>
      <c r="T14" s="23" t="s">
        <v>173</v>
      </c>
      <c r="U14" s="23" t="s">
        <v>151</v>
      </c>
      <c r="V14" s="23" t="s">
        <v>151</v>
      </c>
      <c r="W14" s="23" t="s">
        <v>172</v>
      </c>
      <c r="X14" s="23" t="s">
        <v>172</v>
      </c>
      <c r="Y14" s="23" t="s">
        <v>148</v>
      </c>
      <c r="Z14" s="23" t="s">
        <v>148</v>
      </c>
      <c r="AA14" s="23" t="s">
        <v>148</v>
      </c>
      <c r="AB14" s="23" t="s">
        <v>148</v>
      </c>
      <c r="AC14" s="23" t="s">
        <v>147</v>
      </c>
    </row>
    <row r="15" spans="1:31" ht="12.75" hidden="1" x14ac:dyDescent="0.2">
      <c r="A15" s="23" t="s">
        <v>373</v>
      </c>
      <c r="B15" s="22" t="s">
        <v>184</v>
      </c>
      <c r="C15" s="23" t="s">
        <v>167</v>
      </c>
      <c r="D15" s="23" t="s">
        <v>183</v>
      </c>
      <c r="E15" s="23" t="s">
        <v>182</v>
      </c>
      <c r="F15" s="23">
        <v>3</v>
      </c>
      <c r="G15" s="23" t="s">
        <v>192</v>
      </c>
      <c r="H15" s="23" t="s">
        <v>163</v>
      </c>
      <c r="I15" s="23" t="s">
        <v>208</v>
      </c>
      <c r="J15" s="23" t="s">
        <v>161</v>
      </c>
      <c r="K15" s="23" t="s">
        <v>275</v>
      </c>
      <c r="L15" s="23" t="s">
        <v>399</v>
      </c>
      <c r="M15" s="23" t="s">
        <v>179</v>
      </c>
      <c r="N15" s="23" t="s">
        <v>178</v>
      </c>
      <c r="O15" s="23" t="s">
        <v>218</v>
      </c>
      <c r="P15" s="23" t="s">
        <v>176</v>
      </c>
      <c r="R15" s="23" t="s">
        <v>210</v>
      </c>
      <c r="S15" s="23" t="s">
        <v>204</v>
      </c>
      <c r="T15" s="23" t="s">
        <v>150</v>
      </c>
      <c r="U15" s="23" t="s">
        <v>150</v>
      </c>
      <c r="V15" s="23" t="s">
        <v>151</v>
      </c>
      <c r="W15" s="23" t="s">
        <v>150</v>
      </c>
      <c r="X15" s="23" t="s">
        <v>150</v>
      </c>
      <c r="Y15" s="23" t="s">
        <v>148</v>
      </c>
      <c r="Z15" s="23" t="s">
        <v>148</v>
      </c>
      <c r="AA15" s="23" t="s">
        <v>148</v>
      </c>
      <c r="AB15" s="23" t="s">
        <v>148</v>
      </c>
      <c r="AC15" s="23" t="s">
        <v>170</v>
      </c>
      <c r="AD15" s="23" t="s">
        <v>398</v>
      </c>
    </row>
    <row r="16" spans="1:31" ht="12.75" hidden="1" x14ac:dyDescent="0.2">
      <c r="A16" s="23" t="s">
        <v>373</v>
      </c>
      <c r="B16" s="22" t="s">
        <v>325</v>
      </c>
      <c r="C16" s="23" t="s">
        <v>167</v>
      </c>
      <c r="D16" s="23" t="s">
        <v>183</v>
      </c>
      <c r="E16" s="23" t="s">
        <v>165</v>
      </c>
      <c r="F16" s="23">
        <v>3</v>
      </c>
      <c r="G16" s="23" t="s">
        <v>164</v>
      </c>
      <c r="H16" s="23" t="s">
        <v>245</v>
      </c>
      <c r="I16" s="23" t="s">
        <v>208</v>
      </c>
      <c r="J16" s="23" t="s">
        <v>161</v>
      </c>
      <c r="K16" s="23" t="s">
        <v>160</v>
      </c>
      <c r="L16" s="23" t="s">
        <v>262</v>
      </c>
      <c r="M16" s="23" t="s">
        <v>158</v>
      </c>
      <c r="N16" s="23" t="s">
        <v>178</v>
      </c>
      <c r="O16" s="23" t="s">
        <v>223</v>
      </c>
      <c r="P16" s="23" t="s">
        <v>176</v>
      </c>
      <c r="R16" s="23" t="s">
        <v>250</v>
      </c>
      <c r="S16" s="23" t="s">
        <v>152</v>
      </c>
      <c r="T16" s="23" t="s">
        <v>173</v>
      </c>
      <c r="U16" s="23" t="s">
        <v>173</v>
      </c>
      <c r="V16" s="23" t="s">
        <v>150</v>
      </c>
      <c r="W16" s="23" t="s">
        <v>150</v>
      </c>
      <c r="X16" s="23" t="s">
        <v>173</v>
      </c>
      <c r="Y16" s="23" t="s">
        <v>148</v>
      </c>
      <c r="Z16" s="23" t="s">
        <v>148</v>
      </c>
      <c r="AA16" s="23" t="s">
        <v>171</v>
      </c>
      <c r="AB16" s="23" t="s">
        <v>171</v>
      </c>
      <c r="AC16" s="23" t="s">
        <v>147</v>
      </c>
    </row>
    <row r="17" spans="1:31" ht="12.75" hidden="1" x14ac:dyDescent="0.2">
      <c r="A17" s="23" t="s">
        <v>373</v>
      </c>
      <c r="B17" s="22" t="s">
        <v>325</v>
      </c>
      <c r="C17" s="23" t="s">
        <v>167</v>
      </c>
      <c r="D17" s="23" t="s">
        <v>183</v>
      </c>
      <c r="E17" s="23" t="s">
        <v>182</v>
      </c>
      <c r="F17" s="23">
        <v>2</v>
      </c>
      <c r="G17" s="23" t="s">
        <v>164</v>
      </c>
      <c r="H17" s="23" t="s">
        <v>163</v>
      </c>
      <c r="I17" s="23" t="s">
        <v>162</v>
      </c>
      <c r="J17" s="23" t="s">
        <v>161</v>
      </c>
      <c r="K17" s="23" t="s">
        <v>160</v>
      </c>
      <c r="L17" s="23" t="s">
        <v>262</v>
      </c>
      <c r="M17" s="23" t="s">
        <v>255</v>
      </c>
      <c r="N17" s="23" t="s">
        <v>178</v>
      </c>
      <c r="O17" s="23" t="s">
        <v>218</v>
      </c>
      <c r="P17" s="23" t="s">
        <v>176</v>
      </c>
      <c r="R17" s="23" t="s">
        <v>229</v>
      </c>
      <c r="S17" s="23" t="s">
        <v>174</v>
      </c>
      <c r="T17" s="23" t="s">
        <v>173</v>
      </c>
      <c r="U17" s="23" t="s">
        <v>172</v>
      </c>
      <c r="V17" s="23" t="s">
        <v>173</v>
      </c>
      <c r="W17" s="23" t="s">
        <v>151</v>
      </c>
      <c r="X17" s="23" t="s">
        <v>151</v>
      </c>
      <c r="Y17" s="23" t="s">
        <v>148</v>
      </c>
      <c r="Z17" s="23" t="s">
        <v>148</v>
      </c>
      <c r="AA17" s="23" t="s">
        <v>148</v>
      </c>
      <c r="AB17" s="23" t="s">
        <v>148</v>
      </c>
      <c r="AC17" s="23" t="s">
        <v>170</v>
      </c>
    </row>
    <row r="18" spans="1:31" ht="12.75" hidden="1" x14ac:dyDescent="0.2">
      <c r="A18" s="23" t="s">
        <v>373</v>
      </c>
      <c r="B18" s="22" t="s">
        <v>394</v>
      </c>
      <c r="C18" s="23" t="s">
        <v>167</v>
      </c>
      <c r="D18" s="23" t="s">
        <v>183</v>
      </c>
      <c r="E18" s="23" t="s">
        <v>182</v>
      </c>
      <c r="F18" s="23">
        <v>3</v>
      </c>
      <c r="G18" s="23" t="s">
        <v>164</v>
      </c>
      <c r="H18" s="23" t="s">
        <v>163</v>
      </c>
      <c r="I18" s="23" t="s">
        <v>208</v>
      </c>
      <c r="J18" s="23" t="s">
        <v>161</v>
      </c>
      <c r="K18" s="23" t="s">
        <v>393</v>
      </c>
      <c r="L18" s="23" t="s">
        <v>274</v>
      </c>
      <c r="M18" s="23" t="s">
        <v>158</v>
      </c>
      <c r="N18" s="23" t="s">
        <v>178</v>
      </c>
      <c r="O18" s="23" t="s">
        <v>389</v>
      </c>
      <c r="P18" s="23" t="s">
        <v>176</v>
      </c>
      <c r="R18" s="23" t="s">
        <v>391</v>
      </c>
      <c r="S18" s="23" t="s">
        <v>301</v>
      </c>
      <c r="T18" s="23" t="s">
        <v>173</v>
      </c>
      <c r="U18" s="23" t="s">
        <v>151</v>
      </c>
      <c r="V18" s="23" t="s">
        <v>151</v>
      </c>
      <c r="W18" s="23" t="s">
        <v>151</v>
      </c>
      <c r="X18" s="23" t="s">
        <v>150</v>
      </c>
      <c r="Y18" s="23" t="s">
        <v>149</v>
      </c>
      <c r="Z18" s="23" t="s">
        <v>148</v>
      </c>
      <c r="AA18" s="23" t="s">
        <v>148</v>
      </c>
      <c r="AB18" s="23" t="s">
        <v>148</v>
      </c>
      <c r="AC18" s="23" t="s">
        <v>170</v>
      </c>
    </row>
    <row r="19" spans="1:31" ht="12.75" hidden="1" x14ac:dyDescent="0.2">
      <c r="A19" s="23" t="s">
        <v>373</v>
      </c>
      <c r="B19" s="22" t="s">
        <v>315</v>
      </c>
      <c r="C19" s="23" t="s">
        <v>167</v>
      </c>
      <c r="D19" s="23" t="s">
        <v>183</v>
      </c>
      <c r="E19" s="23" t="s">
        <v>182</v>
      </c>
      <c r="F19" s="23">
        <v>2</v>
      </c>
      <c r="G19" s="23" t="s">
        <v>164</v>
      </c>
      <c r="H19" s="23" t="s">
        <v>163</v>
      </c>
      <c r="I19" s="23" t="s">
        <v>181</v>
      </c>
      <c r="J19" s="23" t="s">
        <v>161</v>
      </c>
      <c r="K19" s="23" t="s">
        <v>377</v>
      </c>
      <c r="L19" s="23" t="s">
        <v>219</v>
      </c>
      <c r="M19" s="23" t="s">
        <v>392</v>
      </c>
      <c r="N19" s="23" t="s">
        <v>178</v>
      </c>
      <c r="O19" s="23" t="s">
        <v>382</v>
      </c>
      <c r="P19" s="23" t="s">
        <v>176</v>
      </c>
      <c r="Q19" s="23" t="s">
        <v>211</v>
      </c>
      <c r="R19" s="23" t="s">
        <v>391</v>
      </c>
      <c r="S19" s="23" t="s">
        <v>204</v>
      </c>
      <c r="T19" s="23" t="s">
        <v>150</v>
      </c>
      <c r="U19" s="23" t="s">
        <v>151</v>
      </c>
      <c r="V19" s="23" t="s">
        <v>150</v>
      </c>
      <c r="W19" s="23" t="s">
        <v>172</v>
      </c>
      <c r="X19" s="23" t="s">
        <v>151</v>
      </c>
      <c r="Y19" s="23" t="s">
        <v>203</v>
      </c>
      <c r="Z19" s="23" t="s">
        <v>203</v>
      </c>
      <c r="AA19" s="23" t="s">
        <v>148</v>
      </c>
      <c r="AB19" s="23" t="s">
        <v>203</v>
      </c>
      <c r="AC19" s="23" t="s">
        <v>170</v>
      </c>
    </row>
    <row r="20" spans="1:31" ht="12.75" hidden="1" x14ac:dyDescent="0.2">
      <c r="A20" s="23" t="s">
        <v>373</v>
      </c>
      <c r="B20" s="22" t="s">
        <v>315</v>
      </c>
      <c r="C20" s="23" t="s">
        <v>167</v>
      </c>
      <c r="D20" s="23" t="s">
        <v>183</v>
      </c>
      <c r="E20" s="23" t="s">
        <v>182</v>
      </c>
      <c r="F20" s="23">
        <v>3</v>
      </c>
      <c r="G20" s="23" t="s">
        <v>192</v>
      </c>
      <c r="H20" s="23" t="s">
        <v>163</v>
      </c>
      <c r="I20" s="23" t="s">
        <v>162</v>
      </c>
      <c r="J20" s="23" t="s">
        <v>161</v>
      </c>
      <c r="K20" s="23" t="s">
        <v>388</v>
      </c>
      <c r="L20" s="23" t="s">
        <v>387</v>
      </c>
      <c r="M20" s="23" t="s">
        <v>179</v>
      </c>
      <c r="N20" s="23" t="s">
        <v>178</v>
      </c>
      <c r="O20" s="23" t="s">
        <v>218</v>
      </c>
      <c r="R20" s="23" t="s">
        <v>386</v>
      </c>
      <c r="S20" s="23" t="s">
        <v>174</v>
      </c>
      <c r="T20" s="23" t="s">
        <v>150</v>
      </c>
      <c r="U20" s="23" t="s">
        <v>151</v>
      </c>
      <c r="V20" s="23" t="s">
        <v>151</v>
      </c>
      <c r="W20" s="23" t="s">
        <v>151</v>
      </c>
      <c r="X20" s="23" t="s">
        <v>173</v>
      </c>
      <c r="Y20" s="23" t="s">
        <v>148</v>
      </c>
      <c r="Z20" s="23" t="s">
        <v>149</v>
      </c>
      <c r="AA20" s="23" t="s">
        <v>149</v>
      </c>
      <c r="AB20" s="23" t="s">
        <v>148</v>
      </c>
      <c r="AC20" s="23" t="s">
        <v>147</v>
      </c>
    </row>
    <row r="21" spans="1:31" ht="12.75" hidden="1" x14ac:dyDescent="0.2">
      <c r="A21" s="23" t="s">
        <v>373</v>
      </c>
      <c r="B21" s="22" t="s">
        <v>184</v>
      </c>
      <c r="C21" s="23" t="s">
        <v>167</v>
      </c>
      <c r="D21" s="23" t="s">
        <v>183</v>
      </c>
      <c r="E21" s="23" t="s">
        <v>165</v>
      </c>
      <c r="F21" s="23">
        <v>2</v>
      </c>
      <c r="G21" s="23" t="s">
        <v>164</v>
      </c>
      <c r="H21" s="23" t="s">
        <v>385</v>
      </c>
      <c r="I21" s="23" t="s">
        <v>208</v>
      </c>
      <c r="J21" s="23" t="s">
        <v>161</v>
      </c>
      <c r="K21" s="23" t="s">
        <v>384</v>
      </c>
      <c r="L21" s="23" t="s">
        <v>262</v>
      </c>
      <c r="M21" s="23" t="s">
        <v>383</v>
      </c>
      <c r="N21" s="23" t="s">
        <v>178</v>
      </c>
      <c r="O21" s="23" t="s">
        <v>382</v>
      </c>
      <c r="R21" s="23" t="s">
        <v>356</v>
      </c>
      <c r="S21" s="23" t="s">
        <v>174</v>
      </c>
      <c r="T21" s="23" t="s">
        <v>150</v>
      </c>
      <c r="U21" s="23" t="s">
        <v>151</v>
      </c>
      <c r="V21" s="23" t="s">
        <v>151</v>
      </c>
      <c r="W21" s="23" t="s">
        <v>150</v>
      </c>
      <c r="X21" s="23" t="s">
        <v>150</v>
      </c>
      <c r="Y21" s="23" t="s">
        <v>149</v>
      </c>
      <c r="Z21" s="23" t="s">
        <v>148</v>
      </c>
      <c r="AA21" s="23" t="s">
        <v>148</v>
      </c>
      <c r="AB21" s="23" t="s">
        <v>148</v>
      </c>
      <c r="AC21" s="23" t="s">
        <v>170</v>
      </c>
      <c r="AD21" s="23" t="s">
        <v>381</v>
      </c>
      <c r="AE21" s="23" t="s">
        <v>380</v>
      </c>
    </row>
    <row r="22" spans="1:31" ht="12.75" hidden="1" x14ac:dyDescent="0.2">
      <c r="A22" s="23" t="s">
        <v>373</v>
      </c>
      <c r="B22" s="22" t="s">
        <v>325</v>
      </c>
      <c r="C22" s="23" t="s">
        <v>167</v>
      </c>
      <c r="D22" s="23" t="s">
        <v>194</v>
      </c>
      <c r="E22" s="23" t="s">
        <v>193</v>
      </c>
      <c r="F22" s="23">
        <v>3</v>
      </c>
      <c r="G22" s="23" t="s">
        <v>246</v>
      </c>
      <c r="H22" s="23" t="s">
        <v>245</v>
      </c>
      <c r="I22" s="23" t="s">
        <v>208</v>
      </c>
      <c r="J22" s="23" t="s">
        <v>161</v>
      </c>
      <c r="K22" s="23" t="s">
        <v>160</v>
      </c>
      <c r="L22" s="23" t="s">
        <v>291</v>
      </c>
      <c r="M22" s="23" t="s">
        <v>158</v>
      </c>
      <c r="N22" s="23" t="s">
        <v>157</v>
      </c>
      <c r="O22" s="23" t="s">
        <v>379</v>
      </c>
      <c r="P22" s="23" t="s">
        <v>378</v>
      </c>
      <c r="Q22" s="23" t="s">
        <v>237</v>
      </c>
      <c r="R22" s="23" t="s">
        <v>229</v>
      </c>
      <c r="S22" s="23" t="s">
        <v>174</v>
      </c>
      <c r="T22" s="23" t="s">
        <v>151</v>
      </c>
      <c r="U22" s="23" t="s">
        <v>151</v>
      </c>
      <c r="V22" s="23" t="s">
        <v>172</v>
      </c>
      <c r="W22" s="23" t="s">
        <v>151</v>
      </c>
      <c r="X22" s="23" t="s">
        <v>150</v>
      </c>
      <c r="Y22" s="23" t="s">
        <v>149</v>
      </c>
      <c r="Z22" s="23" t="s">
        <v>203</v>
      </c>
      <c r="AA22" s="23" t="s">
        <v>149</v>
      </c>
      <c r="AB22" s="23" t="s">
        <v>203</v>
      </c>
      <c r="AC22" s="23" t="s">
        <v>170</v>
      </c>
    </row>
    <row r="23" spans="1:31" ht="12.75" hidden="1" x14ac:dyDescent="0.2">
      <c r="A23" s="23" t="s">
        <v>373</v>
      </c>
      <c r="B23" s="22" t="s">
        <v>315</v>
      </c>
      <c r="C23" s="23" t="s">
        <v>167</v>
      </c>
      <c r="D23" s="23" t="s">
        <v>183</v>
      </c>
      <c r="E23" s="23" t="s">
        <v>182</v>
      </c>
      <c r="F23" s="23">
        <v>3</v>
      </c>
      <c r="G23" s="23" t="s">
        <v>164</v>
      </c>
      <c r="H23" s="23" t="s">
        <v>163</v>
      </c>
      <c r="I23" s="23" t="s">
        <v>376</v>
      </c>
      <c r="J23" s="23" t="s">
        <v>161</v>
      </c>
      <c r="K23" s="23" t="s">
        <v>285</v>
      </c>
      <c r="L23" s="23" t="s">
        <v>274</v>
      </c>
      <c r="M23" s="23" t="s">
        <v>158</v>
      </c>
      <c r="N23" s="23" t="s">
        <v>157</v>
      </c>
      <c r="P23" s="23" t="s">
        <v>155</v>
      </c>
      <c r="R23" s="23" t="s">
        <v>250</v>
      </c>
      <c r="S23" s="23" t="s">
        <v>174</v>
      </c>
      <c r="T23" s="23" t="s">
        <v>173</v>
      </c>
      <c r="U23" s="23" t="s">
        <v>151</v>
      </c>
      <c r="V23" s="23" t="s">
        <v>151</v>
      </c>
      <c r="W23" s="23" t="s">
        <v>173</v>
      </c>
      <c r="X23" s="23" t="s">
        <v>173</v>
      </c>
      <c r="Y23" s="23" t="s">
        <v>148</v>
      </c>
      <c r="Z23" s="23" t="s">
        <v>148</v>
      </c>
      <c r="AA23" s="23" t="s">
        <v>149</v>
      </c>
      <c r="AB23" s="23" t="s">
        <v>148</v>
      </c>
      <c r="AC23" s="23" t="s">
        <v>147</v>
      </c>
    </row>
    <row r="24" spans="1:31" ht="12.75" hidden="1" x14ac:dyDescent="0.2">
      <c r="A24" s="23" t="s">
        <v>373</v>
      </c>
      <c r="B24" s="22" t="s">
        <v>315</v>
      </c>
      <c r="C24" s="23" t="s">
        <v>167</v>
      </c>
      <c r="D24" s="23" t="s">
        <v>183</v>
      </c>
      <c r="E24" s="23" t="s">
        <v>182</v>
      </c>
      <c r="F24" s="23">
        <v>3</v>
      </c>
      <c r="G24" s="23" t="s">
        <v>192</v>
      </c>
      <c r="H24" s="23" t="s">
        <v>163</v>
      </c>
      <c r="I24" s="23" t="s">
        <v>208</v>
      </c>
      <c r="J24" s="23" t="s">
        <v>161</v>
      </c>
      <c r="K24" s="23" t="s">
        <v>303</v>
      </c>
      <c r="L24" s="23" t="s">
        <v>329</v>
      </c>
      <c r="M24" s="23" t="s">
        <v>179</v>
      </c>
      <c r="N24" s="23" t="s">
        <v>178</v>
      </c>
      <c r="O24" s="23" t="s">
        <v>218</v>
      </c>
      <c r="P24" s="23" t="s">
        <v>176</v>
      </c>
      <c r="R24" s="23" t="s">
        <v>187</v>
      </c>
      <c r="S24" s="23" t="s">
        <v>204</v>
      </c>
      <c r="T24" s="23" t="s">
        <v>150</v>
      </c>
      <c r="U24" s="23" t="s">
        <v>151</v>
      </c>
      <c r="V24" s="23" t="s">
        <v>150</v>
      </c>
      <c r="W24" s="23" t="s">
        <v>151</v>
      </c>
      <c r="X24" s="23" t="s">
        <v>151</v>
      </c>
      <c r="Y24" s="23" t="s">
        <v>148</v>
      </c>
      <c r="Z24" s="23" t="s">
        <v>148</v>
      </c>
      <c r="AA24" s="23" t="s">
        <v>148</v>
      </c>
      <c r="AB24" s="23" t="s">
        <v>148</v>
      </c>
      <c r="AC24" s="23" t="s">
        <v>147</v>
      </c>
    </row>
    <row r="25" spans="1:31" ht="12.75" hidden="1" x14ac:dyDescent="0.2">
      <c r="A25" s="23" t="s">
        <v>373</v>
      </c>
      <c r="B25" s="22" t="s">
        <v>184</v>
      </c>
      <c r="C25" s="23" t="s">
        <v>167</v>
      </c>
      <c r="D25" s="23" t="s">
        <v>183</v>
      </c>
      <c r="E25" s="23" t="s">
        <v>182</v>
      </c>
      <c r="F25" s="23">
        <v>3</v>
      </c>
      <c r="G25" s="23" t="s">
        <v>164</v>
      </c>
      <c r="H25" s="23" t="s">
        <v>163</v>
      </c>
      <c r="I25" s="23" t="s">
        <v>181</v>
      </c>
      <c r="J25" s="23" t="s">
        <v>161</v>
      </c>
      <c r="K25" s="23" t="s">
        <v>160</v>
      </c>
      <c r="L25" s="23" t="s">
        <v>219</v>
      </c>
      <c r="M25" s="23" t="s">
        <v>255</v>
      </c>
      <c r="N25" s="23" t="s">
        <v>178</v>
      </c>
      <c r="O25" s="23" t="s">
        <v>258</v>
      </c>
      <c r="P25" s="23" t="s">
        <v>176</v>
      </c>
      <c r="R25" s="23" t="s">
        <v>205</v>
      </c>
      <c r="S25" s="23" t="s">
        <v>204</v>
      </c>
      <c r="T25" s="23" t="s">
        <v>173</v>
      </c>
      <c r="U25" s="23" t="s">
        <v>151</v>
      </c>
      <c r="V25" s="23" t="s">
        <v>150</v>
      </c>
      <c r="W25" s="23" t="s">
        <v>151</v>
      </c>
      <c r="X25" s="23" t="s">
        <v>150</v>
      </c>
      <c r="Y25" s="23" t="s">
        <v>149</v>
      </c>
      <c r="Z25" s="23" t="s">
        <v>149</v>
      </c>
      <c r="AA25" s="23" t="s">
        <v>149</v>
      </c>
      <c r="AB25" s="23" t="s">
        <v>149</v>
      </c>
      <c r="AC25" s="23" t="s">
        <v>170</v>
      </c>
    </row>
    <row r="26" spans="1:31" ht="12.75" hidden="1" x14ac:dyDescent="0.2">
      <c r="A26" s="23" t="s">
        <v>373</v>
      </c>
      <c r="B26" s="22" t="s">
        <v>168</v>
      </c>
      <c r="C26" s="23" t="s">
        <v>167</v>
      </c>
      <c r="D26" s="23" t="s">
        <v>194</v>
      </c>
      <c r="E26" s="23" t="s">
        <v>182</v>
      </c>
      <c r="F26" s="23">
        <v>3</v>
      </c>
      <c r="G26" s="23" t="s">
        <v>192</v>
      </c>
      <c r="H26" s="23" t="s">
        <v>163</v>
      </c>
      <c r="I26" s="23" t="s">
        <v>181</v>
      </c>
      <c r="J26" s="23" t="s">
        <v>161</v>
      </c>
      <c r="K26" s="23" t="s">
        <v>375</v>
      </c>
      <c r="L26" s="23" t="s">
        <v>305</v>
      </c>
      <c r="M26" s="23" t="s">
        <v>179</v>
      </c>
      <c r="N26" s="23" t="s">
        <v>178</v>
      </c>
      <c r="O26" s="23" t="s">
        <v>280</v>
      </c>
      <c r="P26" s="23" t="s">
        <v>176</v>
      </c>
      <c r="R26" s="23" t="s">
        <v>374</v>
      </c>
      <c r="S26" s="23" t="s">
        <v>261</v>
      </c>
      <c r="T26" s="23" t="s">
        <v>173</v>
      </c>
      <c r="U26" s="23" t="s">
        <v>173</v>
      </c>
      <c r="V26" s="23" t="s">
        <v>173</v>
      </c>
      <c r="W26" s="23" t="s">
        <v>150</v>
      </c>
      <c r="X26" s="23" t="s">
        <v>150</v>
      </c>
      <c r="Y26" s="23" t="s">
        <v>148</v>
      </c>
      <c r="Z26" s="23" t="s">
        <v>148</v>
      </c>
      <c r="AA26" s="23" t="s">
        <v>148</v>
      </c>
      <c r="AB26" s="23" t="s">
        <v>148</v>
      </c>
      <c r="AC26" s="23" t="s">
        <v>170</v>
      </c>
    </row>
    <row r="27" spans="1:31" ht="12.75" hidden="1" x14ac:dyDescent="0.2">
      <c r="A27" s="23" t="s">
        <v>373</v>
      </c>
      <c r="B27" s="22" t="s">
        <v>184</v>
      </c>
      <c r="C27" s="23" t="s">
        <v>167</v>
      </c>
      <c r="D27" s="23" t="s">
        <v>194</v>
      </c>
      <c r="E27" s="23" t="s">
        <v>165</v>
      </c>
      <c r="F27" s="23">
        <v>3</v>
      </c>
      <c r="G27" s="23" t="s">
        <v>164</v>
      </c>
      <c r="H27" s="23" t="s">
        <v>163</v>
      </c>
      <c r="I27" s="23" t="s">
        <v>208</v>
      </c>
      <c r="J27" s="23" t="s">
        <v>161</v>
      </c>
      <c r="K27" s="23" t="s">
        <v>253</v>
      </c>
      <c r="L27" s="23" t="s">
        <v>372</v>
      </c>
      <c r="M27" s="23" t="s">
        <v>179</v>
      </c>
      <c r="N27" s="23" t="s">
        <v>178</v>
      </c>
      <c r="O27" s="23" t="s">
        <v>258</v>
      </c>
      <c r="R27" s="23" t="s">
        <v>217</v>
      </c>
      <c r="S27" s="23" t="s">
        <v>301</v>
      </c>
      <c r="T27" s="23" t="s">
        <v>173</v>
      </c>
      <c r="U27" s="23" t="s">
        <v>151</v>
      </c>
      <c r="V27" s="23" t="s">
        <v>151</v>
      </c>
      <c r="W27" s="23" t="s">
        <v>150</v>
      </c>
      <c r="X27" s="23" t="s">
        <v>151</v>
      </c>
      <c r="Y27" s="23" t="s">
        <v>326</v>
      </c>
      <c r="Z27" s="23" t="s">
        <v>148</v>
      </c>
      <c r="AA27" s="23" t="s">
        <v>326</v>
      </c>
      <c r="AB27" s="23" t="s">
        <v>148</v>
      </c>
      <c r="AC27" s="23" t="s">
        <v>147</v>
      </c>
    </row>
    <row r="28" spans="1:31" ht="12.75" hidden="1" x14ac:dyDescent="0.2">
      <c r="A28" s="23" t="s">
        <v>353</v>
      </c>
      <c r="B28" s="22" t="s">
        <v>315</v>
      </c>
      <c r="C28" s="23" t="s">
        <v>167</v>
      </c>
      <c r="D28" s="23" t="s">
        <v>183</v>
      </c>
      <c r="E28" s="23" t="s">
        <v>165</v>
      </c>
      <c r="F28" s="23">
        <v>3</v>
      </c>
      <c r="G28" s="23" t="s">
        <v>246</v>
      </c>
      <c r="H28" s="23" t="s">
        <v>245</v>
      </c>
      <c r="I28" s="23" t="s">
        <v>162</v>
      </c>
      <c r="J28" s="23" t="s">
        <v>161</v>
      </c>
      <c r="K28" s="23" t="s">
        <v>260</v>
      </c>
      <c r="L28" s="23" t="s">
        <v>219</v>
      </c>
      <c r="M28" s="23" t="s">
        <v>158</v>
      </c>
      <c r="N28" s="23" t="s">
        <v>178</v>
      </c>
      <c r="O28" s="23" t="s">
        <v>200</v>
      </c>
      <c r="P28" s="23" t="s">
        <v>176</v>
      </c>
      <c r="R28" s="23" t="s">
        <v>270</v>
      </c>
      <c r="S28" s="23" t="s">
        <v>174</v>
      </c>
      <c r="T28" s="23" t="s">
        <v>173</v>
      </c>
      <c r="U28" s="23" t="s">
        <v>150</v>
      </c>
      <c r="V28" s="23" t="s">
        <v>150</v>
      </c>
      <c r="W28" s="23" t="s">
        <v>150</v>
      </c>
      <c r="X28" s="23" t="s">
        <v>173</v>
      </c>
      <c r="Y28" s="23" t="s">
        <v>148</v>
      </c>
      <c r="Z28" s="23" t="s">
        <v>171</v>
      </c>
      <c r="AA28" s="23" t="s">
        <v>171</v>
      </c>
      <c r="AB28" s="23" t="s">
        <v>171</v>
      </c>
      <c r="AC28" s="23" t="s">
        <v>170</v>
      </c>
    </row>
    <row r="29" spans="1:31" ht="12.75" hidden="1" x14ac:dyDescent="0.2">
      <c r="A29" s="23" t="s">
        <v>353</v>
      </c>
      <c r="B29" s="22" t="s">
        <v>168</v>
      </c>
      <c r="C29" s="23" t="s">
        <v>167</v>
      </c>
      <c r="D29" s="23" t="s">
        <v>166</v>
      </c>
      <c r="E29" s="23" t="s">
        <v>193</v>
      </c>
      <c r="F29" s="23">
        <v>3</v>
      </c>
      <c r="G29" s="23" t="s">
        <v>164</v>
      </c>
      <c r="H29" s="23" t="s">
        <v>371</v>
      </c>
      <c r="I29" s="23" t="s">
        <v>208</v>
      </c>
      <c r="J29" s="23" t="s">
        <v>161</v>
      </c>
      <c r="K29" s="23" t="s">
        <v>351</v>
      </c>
      <c r="L29" s="23" t="s">
        <v>262</v>
      </c>
      <c r="M29" s="23" t="s">
        <v>179</v>
      </c>
      <c r="N29" s="23" t="s">
        <v>178</v>
      </c>
      <c r="O29" s="23" t="s">
        <v>370</v>
      </c>
      <c r="P29" s="23" t="s">
        <v>176</v>
      </c>
      <c r="R29" s="23" t="s">
        <v>279</v>
      </c>
      <c r="S29" s="23" t="s">
        <v>198</v>
      </c>
      <c r="T29" s="23" t="s">
        <v>173</v>
      </c>
      <c r="U29" s="23" t="s">
        <v>151</v>
      </c>
      <c r="V29" s="23" t="s">
        <v>172</v>
      </c>
      <c r="W29" s="23" t="s">
        <v>173</v>
      </c>
      <c r="X29" s="23" t="s">
        <v>151</v>
      </c>
      <c r="Y29" s="23" t="s">
        <v>171</v>
      </c>
      <c r="Z29" s="23" t="s">
        <v>171</v>
      </c>
      <c r="AA29" s="23" t="s">
        <v>171</v>
      </c>
      <c r="AB29" s="23" t="s">
        <v>171</v>
      </c>
      <c r="AC29" s="23" t="s">
        <v>147</v>
      </c>
    </row>
    <row r="30" spans="1:31" ht="12.75" hidden="1" x14ac:dyDescent="0.2">
      <c r="A30" s="23" t="s">
        <v>353</v>
      </c>
      <c r="B30" s="22" t="s">
        <v>184</v>
      </c>
      <c r="C30" s="23" t="s">
        <v>167</v>
      </c>
      <c r="D30" s="23" t="s">
        <v>183</v>
      </c>
      <c r="E30" s="23" t="s">
        <v>165</v>
      </c>
      <c r="F30" s="23">
        <v>3</v>
      </c>
      <c r="G30" s="23" t="s">
        <v>246</v>
      </c>
      <c r="H30" s="23" t="s">
        <v>245</v>
      </c>
      <c r="I30" s="23" t="s">
        <v>162</v>
      </c>
      <c r="J30" s="23" t="s">
        <v>256</v>
      </c>
      <c r="K30" s="23" t="s">
        <v>369</v>
      </c>
      <c r="L30" s="23" t="s">
        <v>219</v>
      </c>
      <c r="M30" s="23" t="s">
        <v>273</v>
      </c>
      <c r="N30" s="23" t="s">
        <v>178</v>
      </c>
      <c r="O30" s="23" t="s">
        <v>218</v>
      </c>
      <c r="P30" s="23" t="s">
        <v>176</v>
      </c>
      <c r="R30" s="23" t="s">
        <v>279</v>
      </c>
      <c r="S30" s="23" t="s">
        <v>261</v>
      </c>
      <c r="T30" s="23" t="s">
        <v>173</v>
      </c>
      <c r="U30" s="23" t="s">
        <v>150</v>
      </c>
      <c r="V30" s="23" t="s">
        <v>173</v>
      </c>
      <c r="W30" s="23" t="s">
        <v>151</v>
      </c>
      <c r="X30" s="23" t="s">
        <v>151</v>
      </c>
      <c r="Y30" s="23" t="s">
        <v>148</v>
      </c>
      <c r="Z30" s="23" t="s">
        <v>148</v>
      </c>
      <c r="AA30" s="23" t="s">
        <v>148</v>
      </c>
      <c r="AB30" s="23" t="s">
        <v>148</v>
      </c>
      <c r="AC30" s="23" t="s">
        <v>147</v>
      </c>
    </row>
    <row r="31" spans="1:31" ht="12.75" hidden="1" x14ac:dyDescent="0.2">
      <c r="A31" s="23" t="s">
        <v>353</v>
      </c>
      <c r="B31" s="22" t="s">
        <v>315</v>
      </c>
      <c r="C31" s="23" t="s">
        <v>167</v>
      </c>
      <c r="D31" s="23" t="s">
        <v>166</v>
      </c>
      <c r="E31" s="23" t="s">
        <v>193</v>
      </c>
      <c r="F31" s="23">
        <v>2</v>
      </c>
      <c r="G31" s="23" t="s">
        <v>324</v>
      </c>
      <c r="H31" s="23" t="s">
        <v>245</v>
      </c>
      <c r="I31" s="23" t="s">
        <v>162</v>
      </c>
      <c r="J31" s="23" t="s">
        <v>161</v>
      </c>
      <c r="K31" s="23" t="s">
        <v>160</v>
      </c>
      <c r="L31" s="23" t="s">
        <v>262</v>
      </c>
      <c r="M31" s="23" t="s">
        <v>179</v>
      </c>
      <c r="N31" s="23" t="s">
        <v>178</v>
      </c>
      <c r="O31" s="23" t="s">
        <v>177</v>
      </c>
      <c r="P31" s="23" t="s">
        <v>176</v>
      </c>
      <c r="R31" s="23" t="s">
        <v>279</v>
      </c>
      <c r="S31" s="23" t="s">
        <v>198</v>
      </c>
      <c r="T31" s="23" t="s">
        <v>173</v>
      </c>
      <c r="U31" s="23" t="s">
        <v>173</v>
      </c>
      <c r="V31" s="23" t="s">
        <v>173</v>
      </c>
      <c r="W31" s="23" t="s">
        <v>173</v>
      </c>
      <c r="X31" s="23" t="s">
        <v>150</v>
      </c>
      <c r="Y31" s="23" t="s">
        <v>148</v>
      </c>
      <c r="Z31" s="23" t="s">
        <v>149</v>
      </c>
      <c r="AA31" s="23" t="s">
        <v>149</v>
      </c>
      <c r="AB31" s="23" t="s">
        <v>148</v>
      </c>
      <c r="AC31" s="23" t="s">
        <v>170</v>
      </c>
      <c r="AD31" s="23" t="s">
        <v>368</v>
      </c>
      <c r="AE31" s="23" t="s">
        <v>367</v>
      </c>
    </row>
    <row r="32" spans="1:31" ht="12.75" hidden="1" x14ac:dyDescent="0.2">
      <c r="A32" s="23" t="s">
        <v>353</v>
      </c>
      <c r="B32" s="22" t="s">
        <v>184</v>
      </c>
      <c r="C32" s="23" t="s">
        <v>167</v>
      </c>
      <c r="D32" s="23" t="s">
        <v>194</v>
      </c>
      <c r="E32" s="23" t="s">
        <v>193</v>
      </c>
      <c r="F32" s="23">
        <v>3</v>
      </c>
      <c r="G32" s="23" t="s">
        <v>246</v>
      </c>
      <c r="H32" s="23" t="s">
        <v>366</v>
      </c>
      <c r="I32" s="23" t="s">
        <v>197</v>
      </c>
      <c r="J32" s="23" t="s">
        <v>161</v>
      </c>
      <c r="K32" s="23" t="s">
        <v>260</v>
      </c>
      <c r="L32" s="23" t="s">
        <v>219</v>
      </c>
      <c r="M32" s="23" t="s">
        <v>158</v>
      </c>
      <c r="N32" s="23" t="s">
        <v>178</v>
      </c>
      <c r="O32" s="23" t="s">
        <v>223</v>
      </c>
      <c r="P32" s="23" t="s">
        <v>176</v>
      </c>
      <c r="Q32" s="23" t="s">
        <v>211</v>
      </c>
      <c r="R32" s="23" t="s">
        <v>279</v>
      </c>
      <c r="S32" s="23" t="s">
        <v>152</v>
      </c>
      <c r="T32" s="23" t="s">
        <v>173</v>
      </c>
      <c r="U32" s="23" t="s">
        <v>150</v>
      </c>
      <c r="V32" s="23" t="s">
        <v>172</v>
      </c>
      <c r="W32" s="23" t="s">
        <v>150</v>
      </c>
      <c r="X32" s="23" t="s">
        <v>151</v>
      </c>
      <c r="Y32" s="23" t="s">
        <v>171</v>
      </c>
      <c r="Z32" s="23" t="s">
        <v>149</v>
      </c>
      <c r="AA32" s="23" t="s">
        <v>171</v>
      </c>
      <c r="AB32" s="23" t="s">
        <v>148</v>
      </c>
      <c r="AC32" s="23" t="s">
        <v>147</v>
      </c>
    </row>
    <row r="33" spans="1:31" ht="12.75" hidden="1" x14ac:dyDescent="0.2">
      <c r="A33" s="23" t="s">
        <v>353</v>
      </c>
      <c r="B33" s="22" t="s">
        <v>184</v>
      </c>
      <c r="C33" s="23" t="s">
        <v>221</v>
      </c>
      <c r="D33" s="23" t="s">
        <v>194</v>
      </c>
      <c r="E33" s="23" t="s">
        <v>165</v>
      </c>
      <c r="F33" s="23">
        <v>2</v>
      </c>
      <c r="G33" s="23" t="s">
        <v>164</v>
      </c>
      <c r="H33" s="23" t="s">
        <v>163</v>
      </c>
      <c r="I33" s="23" t="s">
        <v>208</v>
      </c>
      <c r="J33" s="23" t="s">
        <v>161</v>
      </c>
      <c r="K33" s="23" t="s">
        <v>292</v>
      </c>
      <c r="L33" s="23" t="s">
        <v>219</v>
      </c>
      <c r="M33" s="23" t="s">
        <v>179</v>
      </c>
      <c r="N33" s="23" t="s">
        <v>178</v>
      </c>
      <c r="O33" s="23" t="s">
        <v>218</v>
      </c>
      <c r="P33" s="23" t="s">
        <v>176</v>
      </c>
      <c r="R33" s="23" t="s">
        <v>236</v>
      </c>
      <c r="S33" s="23" t="s">
        <v>333</v>
      </c>
      <c r="T33" s="23" t="s">
        <v>150</v>
      </c>
      <c r="U33" s="23" t="s">
        <v>172</v>
      </c>
      <c r="V33" s="23" t="s">
        <v>151</v>
      </c>
      <c r="W33" s="23" t="s">
        <v>172</v>
      </c>
      <c r="X33" s="23" t="s">
        <v>151</v>
      </c>
      <c r="Y33" s="23" t="s">
        <v>148</v>
      </c>
      <c r="Z33" s="23" t="s">
        <v>148</v>
      </c>
      <c r="AA33" s="23" t="s">
        <v>148</v>
      </c>
      <c r="AB33" s="23" t="s">
        <v>149</v>
      </c>
      <c r="AC33" s="23" t="s">
        <v>147</v>
      </c>
    </row>
    <row r="34" spans="1:31" ht="12.75" hidden="1" x14ac:dyDescent="0.2">
      <c r="A34" s="23" t="s">
        <v>353</v>
      </c>
      <c r="B34" s="22" t="s">
        <v>315</v>
      </c>
      <c r="C34" s="23" t="s">
        <v>167</v>
      </c>
      <c r="D34" s="23" t="s">
        <v>194</v>
      </c>
      <c r="E34" s="23" t="s">
        <v>193</v>
      </c>
      <c r="F34" s="23">
        <v>3</v>
      </c>
      <c r="G34" s="23" t="s">
        <v>164</v>
      </c>
      <c r="H34" s="23" t="s">
        <v>361</v>
      </c>
      <c r="I34" s="23" t="s">
        <v>162</v>
      </c>
      <c r="J34" s="23" t="s">
        <v>161</v>
      </c>
      <c r="K34" s="23" t="s">
        <v>365</v>
      </c>
      <c r="L34" s="23" t="s">
        <v>274</v>
      </c>
      <c r="M34" s="23" t="s">
        <v>243</v>
      </c>
      <c r="N34" s="23" t="s">
        <v>178</v>
      </c>
      <c r="O34" s="23" t="s">
        <v>258</v>
      </c>
      <c r="P34" s="23" t="s">
        <v>176</v>
      </c>
      <c r="R34" s="23" t="s">
        <v>364</v>
      </c>
      <c r="S34" s="23" t="s">
        <v>257</v>
      </c>
      <c r="T34" s="23" t="s">
        <v>151</v>
      </c>
      <c r="U34" s="23" t="s">
        <v>150</v>
      </c>
      <c r="V34" s="23" t="s">
        <v>150</v>
      </c>
      <c r="W34" s="23" t="s">
        <v>151</v>
      </c>
      <c r="X34" s="23" t="s">
        <v>172</v>
      </c>
      <c r="Y34" s="23" t="s">
        <v>148</v>
      </c>
      <c r="Z34" s="23" t="s">
        <v>148</v>
      </c>
      <c r="AA34" s="23" t="s">
        <v>203</v>
      </c>
      <c r="AB34" s="23" t="s">
        <v>148</v>
      </c>
      <c r="AC34" s="23" t="s">
        <v>170</v>
      </c>
      <c r="AD34" s="23" t="s">
        <v>363</v>
      </c>
      <c r="AE34" s="23" t="s">
        <v>362</v>
      </c>
    </row>
    <row r="35" spans="1:31" ht="12.75" hidden="1" x14ac:dyDescent="0.2">
      <c r="A35" s="23" t="s">
        <v>353</v>
      </c>
      <c r="B35" s="22" t="s">
        <v>184</v>
      </c>
      <c r="C35" s="23" t="s">
        <v>167</v>
      </c>
      <c r="D35" s="23" t="s">
        <v>194</v>
      </c>
      <c r="E35" s="23" t="s">
        <v>165</v>
      </c>
      <c r="F35" s="23">
        <v>2</v>
      </c>
      <c r="G35" s="23" t="s">
        <v>164</v>
      </c>
      <c r="H35" s="23" t="s">
        <v>361</v>
      </c>
      <c r="I35" s="23" t="s">
        <v>208</v>
      </c>
      <c r="J35" s="23" t="s">
        <v>161</v>
      </c>
      <c r="K35" s="23" t="s">
        <v>360</v>
      </c>
      <c r="L35" s="23" t="s">
        <v>359</v>
      </c>
      <c r="M35" s="23" t="s">
        <v>358</v>
      </c>
      <c r="N35" s="23" t="s">
        <v>178</v>
      </c>
      <c r="O35" s="23" t="s">
        <v>258</v>
      </c>
      <c r="P35" s="23" t="s">
        <v>176</v>
      </c>
      <c r="R35" s="23" t="s">
        <v>199</v>
      </c>
      <c r="S35" s="23" t="s">
        <v>235</v>
      </c>
      <c r="T35" s="23" t="s">
        <v>150</v>
      </c>
      <c r="U35" s="23" t="s">
        <v>172</v>
      </c>
      <c r="V35" s="23" t="s">
        <v>150</v>
      </c>
      <c r="W35" s="23" t="s">
        <v>151</v>
      </c>
      <c r="X35" s="23" t="s">
        <v>151</v>
      </c>
      <c r="Y35" s="23" t="s">
        <v>203</v>
      </c>
      <c r="Z35" s="23" t="s">
        <v>149</v>
      </c>
      <c r="AA35" s="23" t="s">
        <v>203</v>
      </c>
      <c r="AB35" s="23" t="s">
        <v>149</v>
      </c>
      <c r="AC35" s="23" t="s">
        <v>147</v>
      </c>
    </row>
    <row r="36" spans="1:31" ht="12.75" hidden="1" x14ac:dyDescent="0.2">
      <c r="A36" s="23" t="s">
        <v>353</v>
      </c>
      <c r="B36" s="22" t="s">
        <v>168</v>
      </c>
      <c r="C36" s="23" t="s">
        <v>167</v>
      </c>
      <c r="D36" s="23" t="s">
        <v>183</v>
      </c>
      <c r="E36" s="23" t="s">
        <v>182</v>
      </c>
      <c r="F36" s="23">
        <v>3</v>
      </c>
      <c r="G36" s="23" t="s">
        <v>164</v>
      </c>
      <c r="H36" s="23" t="s">
        <v>163</v>
      </c>
      <c r="I36" s="23" t="s">
        <v>208</v>
      </c>
      <c r="J36" s="23" t="s">
        <v>161</v>
      </c>
      <c r="K36" s="23" t="s">
        <v>190</v>
      </c>
      <c r="L36" s="23" t="s">
        <v>284</v>
      </c>
      <c r="M36" s="23" t="s">
        <v>255</v>
      </c>
      <c r="N36" s="23" t="s">
        <v>178</v>
      </c>
      <c r="O36" s="23" t="s">
        <v>177</v>
      </c>
      <c r="P36" s="23" t="s">
        <v>176</v>
      </c>
      <c r="Q36" s="23" t="s">
        <v>211</v>
      </c>
      <c r="R36" s="23" t="s">
        <v>229</v>
      </c>
      <c r="S36" s="23" t="s">
        <v>357</v>
      </c>
      <c r="T36" s="23" t="s">
        <v>150</v>
      </c>
      <c r="U36" s="23" t="s">
        <v>172</v>
      </c>
      <c r="V36" s="23" t="s">
        <v>172</v>
      </c>
      <c r="W36" s="23" t="s">
        <v>150</v>
      </c>
      <c r="X36" s="23" t="s">
        <v>150</v>
      </c>
      <c r="Y36" s="23" t="s">
        <v>148</v>
      </c>
      <c r="Z36" s="23" t="s">
        <v>148</v>
      </c>
      <c r="AA36" s="23" t="s">
        <v>148</v>
      </c>
      <c r="AB36" s="23" t="s">
        <v>148</v>
      </c>
      <c r="AC36" s="23" t="s">
        <v>170</v>
      </c>
    </row>
    <row r="37" spans="1:31" ht="12.75" hidden="1" x14ac:dyDescent="0.2">
      <c r="A37" s="23" t="s">
        <v>353</v>
      </c>
      <c r="B37" s="22" t="s">
        <v>315</v>
      </c>
      <c r="C37" s="23" t="s">
        <v>167</v>
      </c>
      <c r="D37" s="23" t="s">
        <v>194</v>
      </c>
      <c r="E37" s="23" t="s">
        <v>193</v>
      </c>
      <c r="F37" s="23">
        <v>3</v>
      </c>
      <c r="G37" s="23" t="s">
        <v>164</v>
      </c>
      <c r="H37" s="23" t="s">
        <v>245</v>
      </c>
      <c r="I37" s="23" t="s">
        <v>162</v>
      </c>
      <c r="J37" s="23" t="s">
        <v>161</v>
      </c>
      <c r="K37" s="23" t="s">
        <v>314</v>
      </c>
      <c r="L37" s="23" t="s">
        <v>262</v>
      </c>
      <c r="M37" s="23" t="s">
        <v>158</v>
      </c>
      <c r="N37" s="23" t="s">
        <v>178</v>
      </c>
      <c r="O37" s="23" t="s">
        <v>200</v>
      </c>
      <c r="P37" s="23" t="s">
        <v>176</v>
      </c>
      <c r="R37" s="23" t="s">
        <v>356</v>
      </c>
      <c r="S37" s="23" t="s">
        <v>261</v>
      </c>
      <c r="T37" s="23" t="s">
        <v>173</v>
      </c>
      <c r="U37" s="23" t="s">
        <v>173</v>
      </c>
      <c r="V37" s="23" t="s">
        <v>173</v>
      </c>
      <c r="W37" s="23" t="s">
        <v>173</v>
      </c>
      <c r="X37" s="23" t="s">
        <v>173</v>
      </c>
      <c r="Y37" s="23" t="s">
        <v>171</v>
      </c>
      <c r="Z37" s="23" t="s">
        <v>148</v>
      </c>
      <c r="AA37" s="23" t="s">
        <v>148</v>
      </c>
      <c r="AB37" s="23" t="s">
        <v>171</v>
      </c>
      <c r="AC37" s="23" t="s">
        <v>170</v>
      </c>
      <c r="AD37" s="23" t="s">
        <v>61</v>
      </c>
      <c r="AE37" s="23" t="s">
        <v>61</v>
      </c>
    </row>
    <row r="38" spans="1:31" ht="12.75" hidden="1" x14ac:dyDescent="0.2">
      <c r="A38" s="23" t="s">
        <v>353</v>
      </c>
      <c r="B38" s="22" t="s">
        <v>168</v>
      </c>
      <c r="C38" s="23" t="s">
        <v>167</v>
      </c>
      <c r="D38" s="23" t="s">
        <v>194</v>
      </c>
      <c r="E38" s="23" t="s">
        <v>182</v>
      </c>
      <c r="F38" s="23">
        <v>2</v>
      </c>
      <c r="G38" s="23" t="s">
        <v>192</v>
      </c>
      <c r="H38" s="23" t="s">
        <v>163</v>
      </c>
      <c r="I38" s="23" t="s">
        <v>208</v>
      </c>
      <c r="J38" s="23" t="s">
        <v>161</v>
      </c>
      <c r="K38" s="23" t="s">
        <v>190</v>
      </c>
      <c r="L38" s="23" t="s">
        <v>274</v>
      </c>
      <c r="M38" s="23" t="s">
        <v>179</v>
      </c>
      <c r="N38" s="23" t="s">
        <v>178</v>
      </c>
      <c r="O38" s="23" t="s">
        <v>355</v>
      </c>
      <c r="P38" s="23" t="s">
        <v>354</v>
      </c>
      <c r="R38" s="23" t="s">
        <v>205</v>
      </c>
      <c r="S38" s="23" t="s">
        <v>204</v>
      </c>
      <c r="T38" s="23" t="s">
        <v>150</v>
      </c>
      <c r="U38" s="23" t="s">
        <v>172</v>
      </c>
      <c r="V38" s="23" t="s">
        <v>172</v>
      </c>
      <c r="W38" s="23" t="s">
        <v>150</v>
      </c>
      <c r="X38" s="23" t="s">
        <v>173</v>
      </c>
      <c r="Y38" s="23" t="s">
        <v>149</v>
      </c>
      <c r="Z38" s="23" t="s">
        <v>203</v>
      </c>
      <c r="AA38" s="23" t="s">
        <v>148</v>
      </c>
      <c r="AB38" s="23" t="s">
        <v>203</v>
      </c>
      <c r="AC38" s="23" t="s">
        <v>147</v>
      </c>
    </row>
    <row r="39" spans="1:31" ht="12.75" hidden="1" x14ac:dyDescent="0.2">
      <c r="A39" s="23" t="s">
        <v>353</v>
      </c>
      <c r="B39" s="22" t="s">
        <v>184</v>
      </c>
      <c r="C39" s="23" t="s">
        <v>167</v>
      </c>
      <c r="D39" s="23" t="s">
        <v>183</v>
      </c>
      <c r="E39" s="23" t="s">
        <v>182</v>
      </c>
      <c r="F39" s="23">
        <v>3</v>
      </c>
      <c r="G39" s="23" t="s">
        <v>164</v>
      </c>
      <c r="H39" s="23" t="s">
        <v>163</v>
      </c>
      <c r="I39" s="23" t="s">
        <v>208</v>
      </c>
      <c r="J39" s="23" t="s">
        <v>161</v>
      </c>
      <c r="K39" s="23" t="s">
        <v>314</v>
      </c>
      <c r="L39" s="23" t="s">
        <v>219</v>
      </c>
      <c r="M39" s="23" t="s">
        <v>158</v>
      </c>
      <c r="N39" s="23" t="s">
        <v>157</v>
      </c>
      <c r="P39" s="23" t="s">
        <v>176</v>
      </c>
      <c r="R39" s="23" t="s">
        <v>205</v>
      </c>
      <c r="S39" s="23" t="s">
        <v>204</v>
      </c>
      <c r="T39" s="23" t="s">
        <v>173</v>
      </c>
      <c r="U39" s="23" t="s">
        <v>150</v>
      </c>
      <c r="V39" s="23" t="s">
        <v>150</v>
      </c>
      <c r="W39" s="23" t="s">
        <v>150</v>
      </c>
      <c r="X39" s="23" t="s">
        <v>151</v>
      </c>
      <c r="Y39" s="23" t="s">
        <v>148</v>
      </c>
      <c r="Z39" s="23" t="s">
        <v>149</v>
      </c>
      <c r="AA39" s="23" t="s">
        <v>148</v>
      </c>
      <c r="AB39" s="23" t="s">
        <v>149</v>
      </c>
      <c r="AC39" s="23" t="s">
        <v>147</v>
      </c>
    </row>
    <row r="40" spans="1:31" ht="12.75" hidden="1" x14ac:dyDescent="0.2">
      <c r="A40" s="23" t="s">
        <v>353</v>
      </c>
      <c r="B40" s="22" t="s">
        <v>325</v>
      </c>
      <c r="C40" s="23" t="s">
        <v>352</v>
      </c>
      <c r="D40" s="23" t="s">
        <v>183</v>
      </c>
      <c r="E40" s="23" t="s">
        <v>165</v>
      </c>
      <c r="F40" s="23">
        <v>3</v>
      </c>
      <c r="G40" s="23" t="s">
        <v>164</v>
      </c>
      <c r="H40" s="23" t="s">
        <v>163</v>
      </c>
      <c r="I40" s="23" t="s">
        <v>197</v>
      </c>
      <c r="J40" s="23" t="s">
        <v>161</v>
      </c>
      <c r="K40" s="23" t="s">
        <v>351</v>
      </c>
      <c r="L40" s="23" t="s">
        <v>262</v>
      </c>
      <c r="M40" s="23" t="s">
        <v>179</v>
      </c>
      <c r="N40" s="23" t="s">
        <v>178</v>
      </c>
      <c r="O40" s="23" t="s">
        <v>206</v>
      </c>
      <c r="P40" s="23" t="s">
        <v>176</v>
      </c>
      <c r="R40" s="23" t="s">
        <v>279</v>
      </c>
      <c r="S40" s="23" t="s">
        <v>261</v>
      </c>
      <c r="T40" s="23" t="s">
        <v>173</v>
      </c>
      <c r="U40" s="23" t="s">
        <v>151</v>
      </c>
      <c r="V40" s="23" t="s">
        <v>173</v>
      </c>
      <c r="W40" s="23" t="s">
        <v>150</v>
      </c>
      <c r="X40" s="23" t="s">
        <v>172</v>
      </c>
      <c r="Y40" s="23" t="s">
        <v>149</v>
      </c>
      <c r="Z40" s="23" t="s">
        <v>148</v>
      </c>
      <c r="AA40" s="23" t="s">
        <v>148</v>
      </c>
      <c r="AB40" s="23" t="s">
        <v>149</v>
      </c>
      <c r="AC40" s="23" t="s">
        <v>147</v>
      </c>
    </row>
    <row r="41" spans="1:31" ht="12.75" hidden="1" x14ac:dyDescent="0.2">
      <c r="A41" s="23" t="s">
        <v>349</v>
      </c>
      <c r="B41" s="22" t="s">
        <v>348</v>
      </c>
      <c r="C41" s="23" t="s">
        <v>167</v>
      </c>
      <c r="D41" s="23" t="s">
        <v>194</v>
      </c>
      <c r="E41" s="23" t="s">
        <v>165</v>
      </c>
      <c r="F41" s="23">
        <v>1</v>
      </c>
      <c r="G41" s="23" t="s">
        <v>246</v>
      </c>
      <c r="H41" s="23" t="s">
        <v>245</v>
      </c>
      <c r="I41" s="23" t="s">
        <v>208</v>
      </c>
      <c r="J41" s="23" t="s">
        <v>161</v>
      </c>
      <c r="K41" s="23" t="s">
        <v>160</v>
      </c>
      <c r="L41" s="23" t="s">
        <v>262</v>
      </c>
      <c r="M41" s="23" t="s">
        <v>350</v>
      </c>
      <c r="N41" s="23" t="s">
        <v>178</v>
      </c>
      <c r="O41" s="23" t="s">
        <v>223</v>
      </c>
      <c r="P41" s="23" t="s">
        <v>176</v>
      </c>
      <c r="R41" s="23" t="s">
        <v>229</v>
      </c>
      <c r="S41" s="23" t="s">
        <v>316</v>
      </c>
      <c r="T41" s="23" t="s">
        <v>173</v>
      </c>
      <c r="U41" s="23" t="s">
        <v>173</v>
      </c>
      <c r="V41" s="23" t="s">
        <v>173</v>
      </c>
      <c r="W41" s="23" t="s">
        <v>151</v>
      </c>
      <c r="X41" s="23" t="s">
        <v>151</v>
      </c>
      <c r="Y41" s="23" t="s">
        <v>171</v>
      </c>
      <c r="Z41" s="23" t="s">
        <v>171</v>
      </c>
      <c r="AA41" s="23" t="s">
        <v>171</v>
      </c>
      <c r="AB41" s="23" t="s">
        <v>171</v>
      </c>
      <c r="AC41" s="23" t="s">
        <v>170</v>
      </c>
    </row>
    <row r="42" spans="1:31" ht="12.75" hidden="1" x14ac:dyDescent="0.2">
      <c r="A42" s="23" t="s">
        <v>349</v>
      </c>
      <c r="B42" s="22" t="s">
        <v>348</v>
      </c>
      <c r="C42" s="23" t="s">
        <v>347</v>
      </c>
      <c r="D42" s="23" t="s">
        <v>194</v>
      </c>
      <c r="E42" s="23" t="s">
        <v>165</v>
      </c>
      <c r="F42" s="23">
        <v>3</v>
      </c>
      <c r="G42" s="23" t="s">
        <v>246</v>
      </c>
      <c r="H42" s="23" t="s">
        <v>245</v>
      </c>
      <c r="I42" s="23" t="s">
        <v>162</v>
      </c>
      <c r="J42" s="23" t="s">
        <v>161</v>
      </c>
      <c r="K42" s="23" t="s">
        <v>346</v>
      </c>
      <c r="L42" s="23" t="s">
        <v>345</v>
      </c>
      <c r="M42" s="23" t="s">
        <v>158</v>
      </c>
      <c r="N42" s="23" t="s">
        <v>157</v>
      </c>
      <c r="P42" s="23" t="s">
        <v>230</v>
      </c>
      <c r="R42" s="23" t="s">
        <v>199</v>
      </c>
      <c r="S42" s="23" t="s">
        <v>316</v>
      </c>
      <c r="T42" s="23" t="s">
        <v>173</v>
      </c>
      <c r="U42" s="23" t="s">
        <v>173</v>
      </c>
      <c r="V42" s="23" t="s">
        <v>173</v>
      </c>
      <c r="W42" s="23" t="s">
        <v>173</v>
      </c>
      <c r="X42" s="23" t="s">
        <v>173</v>
      </c>
      <c r="Y42" s="23" t="s">
        <v>171</v>
      </c>
      <c r="Z42" s="23" t="s">
        <v>171</v>
      </c>
      <c r="AA42" s="23" t="s">
        <v>171</v>
      </c>
      <c r="AB42" s="23" t="s">
        <v>171</v>
      </c>
      <c r="AC42" s="23" t="s">
        <v>170</v>
      </c>
    </row>
    <row r="43" spans="1:31" ht="12.75" hidden="1" x14ac:dyDescent="0.2">
      <c r="A43" s="23" t="s">
        <v>311</v>
      </c>
      <c r="B43" s="22" t="s">
        <v>168</v>
      </c>
      <c r="C43" s="23" t="s">
        <v>221</v>
      </c>
      <c r="D43" s="23" t="s">
        <v>183</v>
      </c>
      <c r="E43" s="23" t="s">
        <v>182</v>
      </c>
      <c r="F43" s="23">
        <v>3</v>
      </c>
      <c r="G43" s="23" t="s">
        <v>192</v>
      </c>
      <c r="H43" s="23" t="s">
        <v>163</v>
      </c>
      <c r="I43" s="23" t="s">
        <v>191</v>
      </c>
      <c r="J43" s="23" t="s">
        <v>161</v>
      </c>
      <c r="K43" s="23" t="s">
        <v>275</v>
      </c>
      <c r="L43" s="23" t="s">
        <v>344</v>
      </c>
      <c r="M43" s="23" t="s">
        <v>343</v>
      </c>
      <c r="N43" s="23" t="s">
        <v>224</v>
      </c>
      <c r="O43" s="23" t="s">
        <v>177</v>
      </c>
      <c r="P43" s="23" t="s">
        <v>176</v>
      </c>
      <c r="Q43" s="23" t="s">
        <v>237</v>
      </c>
      <c r="R43" s="23" t="s">
        <v>250</v>
      </c>
      <c r="S43" s="23" t="s">
        <v>174</v>
      </c>
      <c r="T43" s="23" t="s">
        <v>173</v>
      </c>
      <c r="U43" s="23" t="s">
        <v>150</v>
      </c>
      <c r="V43" s="23" t="s">
        <v>150</v>
      </c>
      <c r="W43" s="23" t="s">
        <v>173</v>
      </c>
      <c r="X43" s="23" t="s">
        <v>173</v>
      </c>
      <c r="Y43" s="23" t="s">
        <v>171</v>
      </c>
      <c r="Z43" s="23" t="s">
        <v>171</v>
      </c>
      <c r="AA43" s="23" t="s">
        <v>171</v>
      </c>
      <c r="AB43" s="23" t="s">
        <v>171</v>
      </c>
      <c r="AC43" s="23" t="s">
        <v>147</v>
      </c>
    </row>
    <row r="44" spans="1:31" ht="12.75" hidden="1" x14ac:dyDescent="0.2">
      <c r="A44" s="23" t="s">
        <v>311</v>
      </c>
      <c r="B44" s="22" t="s">
        <v>168</v>
      </c>
      <c r="C44" s="23" t="s">
        <v>167</v>
      </c>
      <c r="D44" s="23" t="s">
        <v>202</v>
      </c>
      <c r="E44" s="23" t="s">
        <v>227</v>
      </c>
      <c r="F44" s="23">
        <v>4</v>
      </c>
      <c r="G44" s="23" t="s">
        <v>192</v>
      </c>
      <c r="H44" s="23" t="s">
        <v>163</v>
      </c>
      <c r="I44" s="23" t="s">
        <v>191</v>
      </c>
      <c r="J44" s="23" t="s">
        <v>161</v>
      </c>
      <c r="K44" s="23" t="s">
        <v>160</v>
      </c>
      <c r="L44" s="23" t="s">
        <v>342</v>
      </c>
      <c r="M44" s="23" t="s">
        <v>255</v>
      </c>
      <c r="N44" s="23" t="s">
        <v>157</v>
      </c>
      <c r="O44" s="23" t="s">
        <v>177</v>
      </c>
      <c r="P44" s="23" t="s">
        <v>341</v>
      </c>
      <c r="Q44" s="23" t="s">
        <v>237</v>
      </c>
      <c r="R44" s="23" t="s">
        <v>210</v>
      </c>
      <c r="S44" s="23" t="s">
        <v>316</v>
      </c>
      <c r="T44" s="23" t="s">
        <v>173</v>
      </c>
      <c r="U44" s="23" t="s">
        <v>150</v>
      </c>
      <c r="V44" s="23" t="s">
        <v>172</v>
      </c>
      <c r="W44" s="23" t="s">
        <v>173</v>
      </c>
      <c r="X44" s="23" t="s">
        <v>150</v>
      </c>
      <c r="Y44" s="23" t="s">
        <v>149</v>
      </c>
      <c r="Z44" s="23" t="s">
        <v>149</v>
      </c>
      <c r="AA44" s="23" t="s">
        <v>149</v>
      </c>
      <c r="AB44" s="23" t="s">
        <v>149</v>
      </c>
      <c r="AC44" s="23" t="s">
        <v>147</v>
      </c>
      <c r="AD44" s="23" t="s">
        <v>340</v>
      </c>
    </row>
    <row r="45" spans="1:31" ht="12.75" hidden="1" x14ac:dyDescent="0.2">
      <c r="A45" s="23" t="s">
        <v>311</v>
      </c>
      <c r="B45" s="22" t="s">
        <v>325</v>
      </c>
      <c r="C45" s="23" t="s">
        <v>167</v>
      </c>
      <c r="D45" s="23" t="s">
        <v>183</v>
      </c>
      <c r="E45" s="23" t="s">
        <v>165</v>
      </c>
      <c r="F45" s="23">
        <v>1</v>
      </c>
      <c r="G45" s="23" t="s">
        <v>164</v>
      </c>
      <c r="H45" s="23" t="s">
        <v>163</v>
      </c>
      <c r="I45" s="23" t="s">
        <v>208</v>
      </c>
      <c r="J45" s="23" t="s">
        <v>161</v>
      </c>
      <c r="K45" s="23" t="s">
        <v>190</v>
      </c>
      <c r="L45" s="23" t="s">
        <v>339</v>
      </c>
      <c r="M45" s="23" t="s">
        <v>179</v>
      </c>
      <c r="N45" s="23" t="s">
        <v>178</v>
      </c>
      <c r="O45" s="23" t="s">
        <v>218</v>
      </c>
      <c r="P45" s="23" t="s">
        <v>176</v>
      </c>
      <c r="R45" s="23" t="s">
        <v>250</v>
      </c>
      <c r="S45" s="23" t="s">
        <v>333</v>
      </c>
      <c r="T45" s="23" t="s">
        <v>150</v>
      </c>
      <c r="U45" s="23" t="s">
        <v>172</v>
      </c>
      <c r="V45" s="23" t="s">
        <v>151</v>
      </c>
      <c r="W45" s="23" t="s">
        <v>151</v>
      </c>
      <c r="X45" s="23" t="s">
        <v>150</v>
      </c>
      <c r="Y45" s="23" t="s">
        <v>171</v>
      </c>
      <c r="Z45" s="23" t="s">
        <v>171</v>
      </c>
      <c r="AA45" s="23" t="s">
        <v>171</v>
      </c>
      <c r="AB45" s="23" t="s">
        <v>171</v>
      </c>
      <c r="AC45" s="23" t="s">
        <v>170</v>
      </c>
    </row>
    <row r="46" spans="1:31" ht="12.75" hidden="1" x14ac:dyDescent="0.2">
      <c r="A46" s="23" t="s">
        <v>311</v>
      </c>
      <c r="B46" s="22" t="s">
        <v>168</v>
      </c>
      <c r="C46" s="23" t="s">
        <v>167</v>
      </c>
      <c r="D46" s="23" t="s">
        <v>194</v>
      </c>
      <c r="E46" s="23" t="s">
        <v>182</v>
      </c>
      <c r="F46" s="23">
        <v>5</v>
      </c>
      <c r="G46" s="23" t="s">
        <v>335</v>
      </c>
      <c r="H46" s="23" t="s">
        <v>163</v>
      </c>
      <c r="I46" s="23" t="s">
        <v>191</v>
      </c>
      <c r="J46" s="23" t="s">
        <v>161</v>
      </c>
      <c r="K46" s="23" t="s">
        <v>338</v>
      </c>
      <c r="L46" s="23" t="s">
        <v>189</v>
      </c>
      <c r="M46" s="23" t="s">
        <v>255</v>
      </c>
      <c r="N46" s="23" t="s">
        <v>178</v>
      </c>
      <c r="O46" s="23" t="s">
        <v>177</v>
      </c>
      <c r="P46" s="23" t="s">
        <v>176</v>
      </c>
      <c r="Q46" s="23" t="s">
        <v>154</v>
      </c>
      <c r="R46" s="23" t="s">
        <v>286</v>
      </c>
      <c r="S46" s="23" t="s">
        <v>301</v>
      </c>
      <c r="T46" s="23" t="s">
        <v>173</v>
      </c>
      <c r="U46" s="23" t="s">
        <v>151</v>
      </c>
      <c r="V46" s="23" t="s">
        <v>150</v>
      </c>
      <c r="W46" s="23" t="s">
        <v>172</v>
      </c>
      <c r="X46" s="23" t="s">
        <v>151</v>
      </c>
      <c r="Y46" s="23" t="s">
        <v>149</v>
      </c>
      <c r="Z46" s="23" t="s">
        <v>203</v>
      </c>
      <c r="AA46" s="23" t="s">
        <v>149</v>
      </c>
      <c r="AB46" s="23" t="s">
        <v>326</v>
      </c>
      <c r="AC46" s="23" t="s">
        <v>147</v>
      </c>
      <c r="AD46" s="23" t="s">
        <v>337</v>
      </c>
      <c r="AE46" s="23" t="s">
        <v>336</v>
      </c>
    </row>
    <row r="47" spans="1:31" ht="12.75" hidden="1" x14ac:dyDescent="0.2">
      <c r="A47" s="23" t="s">
        <v>311</v>
      </c>
      <c r="B47" s="22" t="s">
        <v>184</v>
      </c>
      <c r="C47" s="23" t="s">
        <v>167</v>
      </c>
      <c r="D47" s="23" t="s">
        <v>183</v>
      </c>
      <c r="E47" s="23" t="s">
        <v>182</v>
      </c>
      <c r="F47" s="23">
        <v>4</v>
      </c>
      <c r="G47" s="23" t="s">
        <v>335</v>
      </c>
      <c r="H47" s="23" t="s">
        <v>163</v>
      </c>
      <c r="I47" s="23" t="s">
        <v>208</v>
      </c>
      <c r="J47" s="23" t="s">
        <v>161</v>
      </c>
      <c r="K47" s="23" t="s">
        <v>314</v>
      </c>
      <c r="L47" s="23" t="s">
        <v>219</v>
      </c>
      <c r="M47" s="23" t="s">
        <v>255</v>
      </c>
      <c r="N47" s="23" t="s">
        <v>178</v>
      </c>
      <c r="O47" s="23" t="s">
        <v>334</v>
      </c>
      <c r="P47" s="23" t="s">
        <v>176</v>
      </c>
      <c r="R47" s="23" t="s">
        <v>175</v>
      </c>
      <c r="S47" s="23" t="s">
        <v>333</v>
      </c>
      <c r="T47" s="23" t="s">
        <v>150</v>
      </c>
      <c r="U47" s="23" t="s">
        <v>151</v>
      </c>
      <c r="V47" s="23" t="s">
        <v>151</v>
      </c>
      <c r="W47" s="23" t="s">
        <v>172</v>
      </c>
      <c r="X47" s="23" t="s">
        <v>150</v>
      </c>
      <c r="Y47" s="23" t="s">
        <v>203</v>
      </c>
      <c r="Z47" s="23" t="s">
        <v>148</v>
      </c>
      <c r="AA47" s="23" t="s">
        <v>203</v>
      </c>
      <c r="AB47" s="23" t="s">
        <v>148</v>
      </c>
      <c r="AC47" s="23" t="s">
        <v>170</v>
      </c>
      <c r="AE47" s="23" t="s">
        <v>332</v>
      </c>
    </row>
    <row r="48" spans="1:31" ht="12.75" hidden="1" x14ac:dyDescent="0.2">
      <c r="A48" s="23" t="s">
        <v>311</v>
      </c>
      <c r="B48" s="22" t="s">
        <v>315</v>
      </c>
      <c r="C48" s="23" t="s">
        <v>167</v>
      </c>
      <c r="D48" s="23" t="s">
        <v>183</v>
      </c>
      <c r="E48" s="23" t="s">
        <v>182</v>
      </c>
      <c r="F48" s="23">
        <v>2</v>
      </c>
      <c r="G48" s="23" t="s">
        <v>164</v>
      </c>
      <c r="H48" s="23" t="s">
        <v>331</v>
      </c>
      <c r="I48" s="23" t="s">
        <v>208</v>
      </c>
      <c r="J48" s="23" t="s">
        <v>161</v>
      </c>
      <c r="K48" s="23" t="s">
        <v>330</v>
      </c>
      <c r="L48" s="23" t="s">
        <v>329</v>
      </c>
      <c r="M48" s="23" t="s">
        <v>158</v>
      </c>
      <c r="N48" s="23" t="s">
        <v>178</v>
      </c>
      <c r="O48" s="23" t="s">
        <v>177</v>
      </c>
      <c r="P48" s="23" t="s">
        <v>328</v>
      </c>
      <c r="R48" s="23" t="s">
        <v>270</v>
      </c>
      <c r="S48" s="23" t="s">
        <v>327</v>
      </c>
      <c r="T48" s="23" t="s">
        <v>173</v>
      </c>
      <c r="U48" s="23" t="s">
        <v>151</v>
      </c>
      <c r="V48" s="23" t="s">
        <v>173</v>
      </c>
      <c r="W48" s="23" t="s">
        <v>150</v>
      </c>
      <c r="X48" s="23" t="s">
        <v>172</v>
      </c>
      <c r="Y48" s="23" t="s">
        <v>326</v>
      </c>
      <c r="Z48" s="23" t="s">
        <v>203</v>
      </c>
      <c r="AA48" s="23" t="s">
        <v>149</v>
      </c>
      <c r="AB48" s="23" t="s">
        <v>148</v>
      </c>
      <c r="AC48" s="23" t="s">
        <v>170</v>
      </c>
    </row>
    <row r="49" spans="1:31" ht="12.75" hidden="1" x14ac:dyDescent="0.2">
      <c r="A49" s="23" t="s">
        <v>311</v>
      </c>
      <c r="B49" s="22" t="s">
        <v>325</v>
      </c>
      <c r="C49" s="23" t="s">
        <v>167</v>
      </c>
      <c r="D49" s="23" t="s">
        <v>183</v>
      </c>
      <c r="E49" s="23" t="s">
        <v>165</v>
      </c>
      <c r="F49" s="23">
        <v>2</v>
      </c>
      <c r="G49" s="23" t="s">
        <v>324</v>
      </c>
      <c r="H49" s="23" t="s">
        <v>245</v>
      </c>
      <c r="I49" s="23" t="s">
        <v>162</v>
      </c>
      <c r="J49" s="23" t="s">
        <v>161</v>
      </c>
      <c r="K49" s="23" t="s">
        <v>314</v>
      </c>
      <c r="L49" s="23" t="s">
        <v>262</v>
      </c>
      <c r="M49" s="23" t="s">
        <v>158</v>
      </c>
      <c r="N49" s="23" t="s">
        <v>157</v>
      </c>
      <c r="O49" s="23" t="s">
        <v>323</v>
      </c>
      <c r="P49" s="23" t="s">
        <v>155</v>
      </c>
      <c r="R49" s="23" t="s">
        <v>229</v>
      </c>
      <c r="S49" s="23" t="s">
        <v>316</v>
      </c>
      <c r="T49" s="23" t="s">
        <v>173</v>
      </c>
      <c r="U49" s="23" t="s">
        <v>173</v>
      </c>
      <c r="V49" s="23" t="s">
        <v>173</v>
      </c>
      <c r="W49" s="23" t="s">
        <v>173</v>
      </c>
      <c r="X49" s="23" t="s">
        <v>150</v>
      </c>
      <c r="Y49" s="23" t="s">
        <v>148</v>
      </c>
      <c r="Z49" s="23" t="s">
        <v>171</v>
      </c>
      <c r="AA49" s="23" t="s">
        <v>148</v>
      </c>
      <c r="AB49" s="23" t="s">
        <v>171</v>
      </c>
      <c r="AC49" s="23" t="s">
        <v>170</v>
      </c>
      <c r="AD49" s="23" t="s">
        <v>322</v>
      </c>
    </row>
    <row r="50" spans="1:31" ht="12.75" hidden="1" x14ac:dyDescent="0.2">
      <c r="A50" s="23" t="s">
        <v>311</v>
      </c>
      <c r="B50" s="22" t="s">
        <v>184</v>
      </c>
      <c r="C50" s="23" t="s">
        <v>167</v>
      </c>
      <c r="D50" s="23" t="s">
        <v>194</v>
      </c>
      <c r="E50" s="23" t="s">
        <v>165</v>
      </c>
      <c r="F50" s="23">
        <v>2</v>
      </c>
      <c r="G50" s="23" t="s">
        <v>164</v>
      </c>
      <c r="H50" s="23" t="s">
        <v>163</v>
      </c>
      <c r="I50" s="23" t="s">
        <v>321</v>
      </c>
      <c r="J50" s="23" t="s">
        <v>161</v>
      </c>
      <c r="K50" s="23" t="s">
        <v>253</v>
      </c>
      <c r="L50" s="23" t="s">
        <v>207</v>
      </c>
      <c r="M50" s="23" t="s">
        <v>240</v>
      </c>
      <c r="N50" s="23" t="s">
        <v>178</v>
      </c>
      <c r="O50" s="23" t="s">
        <v>223</v>
      </c>
      <c r="P50" s="23" t="s">
        <v>176</v>
      </c>
      <c r="R50" s="23" t="s">
        <v>205</v>
      </c>
      <c r="S50" s="23" t="s">
        <v>320</v>
      </c>
      <c r="T50" s="23" t="s">
        <v>150</v>
      </c>
      <c r="U50" s="23" t="s">
        <v>150</v>
      </c>
      <c r="V50" s="23" t="s">
        <v>150</v>
      </c>
      <c r="W50" s="23" t="s">
        <v>150</v>
      </c>
      <c r="X50" s="23" t="s">
        <v>150</v>
      </c>
      <c r="Y50" s="23" t="s">
        <v>149</v>
      </c>
      <c r="Z50" s="23" t="s">
        <v>149</v>
      </c>
      <c r="AA50" s="23" t="s">
        <v>149</v>
      </c>
      <c r="AB50" s="23" t="s">
        <v>149</v>
      </c>
      <c r="AC50" s="23" t="s">
        <v>147</v>
      </c>
    </row>
    <row r="51" spans="1:31" ht="12.75" hidden="1" x14ac:dyDescent="0.2">
      <c r="A51" s="23" t="s">
        <v>311</v>
      </c>
      <c r="B51" s="22" t="s">
        <v>315</v>
      </c>
      <c r="C51" s="23" t="s">
        <v>167</v>
      </c>
      <c r="D51" s="23" t="s">
        <v>183</v>
      </c>
      <c r="E51" s="23" t="s">
        <v>182</v>
      </c>
      <c r="F51" s="23">
        <v>3</v>
      </c>
      <c r="G51" s="23" t="s">
        <v>164</v>
      </c>
      <c r="H51" s="23" t="s">
        <v>163</v>
      </c>
      <c r="I51" s="23" t="s">
        <v>197</v>
      </c>
      <c r="J51" s="23" t="s">
        <v>161</v>
      </c>
      <c r="K51" s="23" t="s">
        <v>319</v>
      </c>
      <c r="L51" s="23" t="s">
        <v>159</v>
      </c>
      <c r="M51" s="23" t="s">
        <v>273</v>
      </c>
      <c r="N51" s="23" t="s">
        <v>224</v>
      </c>
      <c r="O51" s="23" t="s">
        <v>206</v>
      </c>
      <c r="P51" s="23" t="s">
        <v>176</v>
      </c>
      <c r="R51" s="23" t="s">
        <v>153</v>
      </c>
      <c r="S51" s="23" t="s">
        <v>174</v>
      </c>
      <c r="T51" s="23" t="s">
        <v>173</v>
      </c>
      <c r="U51" s="23" t="s">
        <v>150</v>
      </c>
      <c r="V51" s="23" t="s">
        <v>151</v>
      </c>
      <c r="W51" s="23" t="s">
        <v>151</v>
      </c>
      <c r="X51" s="23" t="s">
        <v>150</v>
      </c>
      <c r="Y51" s="23" t="s">
        <v>148</v>
      </c>
      <c r="Z51" s="23" t="s">
        <v>148</v>
      </c>
      <c r="AA51" s="23" t="s">
        <v>149</v>
      </c>
      <c r="AB51" s="23" t="s">
        <v>148</v>
      </c>
      <c r="AC51" s="23" t="s">
        <v>170</v>
      </c>
    </row>
    <row r="52" spans="1:31" ht="12.75" hidden="1" x14ac:dyDescent="0.2">
      <c r="A52" s="23" t="s">
        <v>311</v>
      </c>
      <c r="B52" s="22" t="s">
        <v>315</v>
      </c>
      <c r="C52" s="23" t="s">
        <v>167</v>
      </c>
      <c r="D52" s="23" t="s">
        <v>183</v>
      </c>
      <c r="E52" s="23" t="s">
        <v>182</v>
      </c>
      <c r="F52" s="23">
        <v>3</v>
      </c>
      <c r="G52" s="23" t="s">
        <v>164</v>
      </c>
      <c r="H52" s="23" t="s">
        <v>163</v>
      </c>
      <c r="I52" s="23" t="s">
        <v>318</v>
      </c>
      <c r="J52" s="23" t="s">
        <v>161</v>
      </c>
      <c r="K52" s="23" t="s">
        <v>275</v>
      </c>
      <c r="L52" s="23" t="s">
        <v>317</v>
      </c>
      <c r="M52" s="23" t="s">
        <v>273</v>
      </c>
      <c r="N52" s="23" t="s">
        <v>224</v>
      </c>
      <c r="O52" s="23" t="s">
        <v>218</v>
      </c>
      <c r="R52" s="23" t="s">
        <v>250</v>
      </c>
      <c r="S52" s="23" t="s">
        <v>316</v>
      </c>
      <c r="T52" s="23" t="s">
        <v>173</v>
      </c>
      <c r="U52" s="23" t="s">
        <v>173</v>
      </c>
      <c r="V52" s="23" t="s">
        <v>150</v>
      </c>
      <c r="W52" s="23" t="s">
        <v>150</v>
      </c>
      <c r="X52" s="23" t="s">
        <v>150</v>
      </c>
      <c r="Y52" s="23" t="s">
        <v>149</v>
      </c>
      <c r="Z52" s="23" t="s">
        <v>148</v>
      </c>
      <c r="AA52" s="23" t="s">
        <v>148</v>
      </c>
      <c r="AB52" s="23" t="s">
        <v>148</v>
      </c>
      <c r="AC52" s="23" t="s">
        <v>170</v>
      </c>
    </row>
    <row r="53" spans="1:31" ht="12.75" hidden="1" x14ac:dyDescent="0.2">
      <c r="A53" s="23" t="s">
        <v>311</v>
      </c>
      <c r="B53" s="22" t="s">
        <v>315</v>
      </c>
      <c r="C53" s="23" t="s">
        <v>234</v>
      </c>
      <c r="D53" s="23" t="s">
        <v>183</v>
      </c>
      <c r="E53" s="23" t="s">
        <v>182</v>
      </c>
      <c r="F53" s="23">
        <v>3</v>
      </c>
      <c r="G53" s="23" t="s">
        <v>164</v>
      </c>
      <c r="H53" s="23" t="s">
        <v>163</v>
      </c>
      <c r="I53" s="23" t="s">
        <v>208</v>
      </c>
      <c r="J53" s="23" t="s">
        <v>161</v>
      </c>
      <c r="K53" s="23" t="s">
        <v>314</v>
      </c>
      <c r="L53" s="23" t="s">
        <v>313</v>
      </c>
      <c r="M53" s="23" t="s">
        <v>179</v>
      </c>
      <c r="N53" s="23" t="s">
        <v>157</v>
      </c>
      <c r="P53" s="23" t="s">
        <v>312</v>
      </c>
      <c r="R53" s="23" t="s">
        <v>153</v>
      </c>
      <c r="S53" s="23" t="s">
        <v>209</v>
      </c>
      <c r="T53" s="23" t="s">
        <v>173</v>
      </c>
      <c r="U53" s="23" t="s">
        <v>150</v>
      </c>
      <c r="V53" s="23" t="s">
        <v>150</v>
      </c>
      <c r="W53" s="23" t="s">
        <v>150</v>
      </c>
      <c r="X53" s="23" t="s">
        <v>150</v>
      </c>
      <c r="Y53" s="23" t="s">
        <v>148</v>
      </c>
      <c r="Z53" s="23" t="s">
        <v>148</v>
      </c>
      <c r="AA53" s="23" t="s">
        <v>148</v>
      </c>
      <c r="AB53" s="23" t="s">
        <v>148</v>
      </c>
      <c r="AC53" s="23" t="s">
        <v>170</v>
      </c>
    </row>
    <row r="54" spans="1:31" ht="12.75" hidden="1" x14ac:dyDescent="0.2">
      <c r="A54" s="23" t="s">
        <v>311</v>
      </c>
      <c r="B54" s="22" t="s">
        <v>184</v>
      </c>
      <c r="C54" s="23" t="s">
        <v>167</v>
      </c>
      <c r="D54" s="23" t="s">
        <v>183</v>
      </c>
      <c r="E54" s="23" t="s">
        <v>182</v>
      </c>
      <c r="F54" s="23">
        <v>2</v>
      </c>
      <c r="G54" s="23" t="s">
        <v>164</v>
      </c>
      <c r="H54" s="23" t="s">
        <v>163</v>
      </c>
      <c r="I54" s="23" t="s">
        <v>162</v>
      </c>
      <c r="J54" s="23" t="s">
        <v>161</v>
      </c>
      <c r="K54" s="23" t="s">
        <v>310</v>
      </c>
      <c r="L54" s="23" t="s">
        <v>309</v>
      </c>
      <c r="M54" s="23" t="s">
        <v>179</v>
      </c>
      <c r="N54" s="23" t="s">
        <v>178</v>
      </c>
      <c r="O54" s="23" t="s">
        <v>218</v>
      </c>
      <c r="R54" s="23" t="s">
        <v>308</v>
      </c>
      <c r="S54" s="23" t="s">
        <v>152</v>
      </c>
      <c r="T54" s="23" t="s">
        <v>173</v>
      </c>
      <c r="U54" s="23" t="s">
        <v>151</v>
      </c>
      <c r="V54" s="23" t="s">
        <v>173</v>
      </c>
      <c r="W54" s="23" t="s">
        <v>151</v>
      </c>
      <c r="X54" s="23" t="s">
        <v>173</v>
      </c>
      <c r="Y54" s="23" t="s">
        <v>148</v>
      </c>
      <c r="Z54" s="23" t="s">
        <v>149</v>
      </c>
      <c r="AA54" s="23" t="s">
        <v>148</v>
      </c>
      <c r="AB54" s="23" t="s">
        <v>149</v>
      </c>
      <c r="AC54" s="23" t="s">
        <v>170</v>
      </c>
      <c r="AD54" s="23" t="s">
        <v>307</v>
      </c>
    </row>
    <row r="55" spans="1:31" ht="12.75" hidden="1" x14ac:dyDescent="0.2">
      <c r="A55" s="23" t="s">
        <v>216</v>
      </c>
      <c r="B55" s="22" t="s">
        <v>168</v>
      </c>
      <c r="C55" s="23" t="s">
        <v>234</v>
      </c>
      <c r="D55" s="23" t="s">
        <v>183</v>
      </c>
      <c r="E55" s="23" t="s">
        <v>193</v>
      </c>
      <c r="F55" s="23">
        <v>3</v>
      </c>
      <c r="G55" s="23" t="s">
        <v>246</v>
      </c>
      <c r="H55" s="23" t="s">
        <v>245</v>
      </c>
      <c r="I55" s="23" t="s">
        <v>162</v>
      </c>
      <c r="J55" s="23" t="s">
        <v>161</v>
      </c>
      <c r="K55" s="23" t="s">
        <v>160</v>
      </c>
      <c r="L55" s="23" t="s">
        <v>219</v>
      </c>
      <c r="M55" s="23" t="s">
        <v>179</v>
      </c>
      <c r="N55" s="23" t="s">
        <v>178</v>
      </c>
      <c r="O55" s="23" t="s">
        <v>281</v>
      </c>
      <c r="P55" s="23" t="s">
        <v>176</v>
      </c>
      <c r="Q55" s="23" t="s">
        <v>211</v>
      </c>
      <c r="R55" s="23" t="s">
        <v>153</v>
      </c>
      <c r="S55" s="23" t="s">
        <v>174</v>
      </c>
      <c r="T55" s="23" t="s">
        <v>150</v>
      </c>
      <c r="U55" s="23" t="s">
        <v>151</v>
      </c>
      <c r="V55" s="23" t="s">
        <v>150</v>
      </c>
      <c r="W55" s="23" t="s">
        <v>150</v>
      </c>
      <c r="X55" s="23" t="s">
        <v>150</v>
      </c>
      <c r="Y55" s="23" t="s">
        <v>148</v>
      </c>
      <c r="Z55" s="23" t="s">
        <v>148</v>
      </c>
      <c r="AA55" s="23" t="s">
        <v>149</v>
      </c>
      <c r="AB55" s="23" t="s">
        <v>149</v>
      </c>
      <c r="AC55" s="23" t="s">
        <v>170</v>
      </c>
    </row>
    <row r="56" spans="1:31" ht="12.75" hidden="1" x14ac:dyDescent="0.2">
      <c r="A56" s="23" t="s">
        <v>216</v>
      </c>
      <c r="B56" s="22" t="s">
        <v>168</v>
      </c>
      <c r="C56" s="23" t="s">
        <v>234</v>
      </c>
      <c r="D56" s="23" t="s">
        <v>194</v>
      </c>
      <c r="E56" s="23" t="s">
        <v>165</v>
      </c>
      <c r="F56" s="23">
        <v>2</v>
      </c>
      <c r="G56" s="23" t="s">
        <v>164</v>
      </c>
      <c r="H56" s="23" t="s">
        <v>163</v>
      </c>
      <c r="I56" s="23" t="s">
        <v>208</v>
      </c>
      <c r="J56" s="23" t="s">
        <v>161</v>
      </c>
      <c r="K56" s="23" t="s">
        <v>233</v>
      </c>
      <c r="L56" s="23" t="s">
        <v>232</v>
      </c>
      <c r="M56" s="23" t="s">
        <v>158</v>
      </c>
      <c r="N56" s="23" t="s">
        <v>157</v>
      </c>
      <c r="O56" s="23" t="s">
        <v>231</v>
      </c>
      <c r="P56" s="23" t="s">
        <v>230</v>
      </c>
      <c r="Q56" s="23" t="s">
        <v>211</v>
      </c>
      <c r="R56" s="23" t="s">
        <v>229</v>
      </c>
      <c r="S56" s="23" t="s">
        <v>228</v>
      </c>
      <c r="T56" s="23" t="s">
        <v>150</v>
      </c>
      <c r="U56" s="23" t="s">
        <v>172</v>
      </c>
      <c r="V56" s="23" t="s">
        <v>150</v>
      </c>
      <c r="W56" s="23" t="s">
        <v>151</v>
      </c>
      <c r="X56" s="23" t="s">
        <v>150</v>
      </c>
      <c r="Y56" s="23" t="s">
        <v>149</v>
      </c>
      <c r="Z56" s="23" t="s">
        <v>148</v>
      </c>
      <c r="AA56" s="23" t="s">
        <v>148</v>
      </c>
      <c r="AB56" s="23" t="s">
        <v>203</v>
      </c>
      <c r="AC56" s="23" t="s">
        <v>147</v>
      </c>
    </row>
    <row r="57" spans="1:31" ht="12.75" hidden="1" x14ac:dyDescent="0.2">
      <c r="A57" s="23" t="s">
        <v>216</v>
      </c>
      <c r="B57" s="22" t="s">
        <v>168</v>
      </c>
      <c r="C57" s="23" t="s">
        <v>293</v>
      </c>
      <c r="D57" s="23" t="s">
        <v>202</v>
      </c>
      <c r="E57" s="23" t="s">
        <v>227</v>
      </c>
      <c r="F57" s="23">
        <v>1</v>
      </c>
      <c r="G57" s="23" t="s">
        <v>192</v>
      </c>
      <c r="H57" s="23" t="s">
        <v>163</v>
      </c>
      <c r="I57" s="23" t="s">
        <v>208</v>
      </c>
      <c r="J57" s="23" t="s">
        <v>161</v>
      </c>
      <c r="K57" s="23" t="s">
        <v>292</v>
      </c>
      <c r="L57" s="23" t="s">
        <v>291</v>
      </c>
      <c r="M57" s="23" t="s">
        <v>273</v>
      </c>
      <c r="N57" s="23" t="s">
        <v>178</v>
      </c>
      <c r="O57" s="23" t="s">
        <v>223</v>
      </c>
      <c r="P57" s="23" t="s">
        <v>176</v>
      </c>
      <c r="Q57" s="23" t="s">
        <v>154</v>
      </c>
      <c r="R57" s="23" t="s">
        <v>187</v>
      </c>
      <c r="S57" s="23" t="s">
        <v>174</v>
      </c>
      <c r="T57" s="23" t="s">
        <v>150</v>
      </c>
      <c r="U57" s="23" t="s">
        <v>150</v>
      </c>
      <c r="V57" s="23" t="s">
        <v>151</v>
      </c>
      <c r="W57" s="23" t="s">
        <v>150</v>
      </c>
      <c r="X57" s="23" t="s">
        <v>150</v>
      </c>
      <c r="Y57" s="23" t="s">
        <v>148</v>
      </c>
      <c r="Z57" s="23" t="s">
        <v>148</v>
      </c>
      <c r="AA57" s="23" t="s">
        <v>148</v>
      </c>
      <c r="AB57" s="23" t="s">
        <v>149</v>
      </c>
      <c r="AC57" s="23" t="s">
        <v>170</v>
      </c>
    </row>
    <row r="58" spans="1:31" ht="12.75" hidden="1" x14ac:dyDescent="0.2">
      <c r="A58" s="23" t="s">
        <v>216</v>
      </c>
      <c r="B58" s="22" t="s">
        <v>168</v>
      </c>
      <c r="C58" s="23" t="s">
        <v>268</v>
      </c>
      <c r="D58" s="23" t="s">
        <v>194</v>
      </c>
      <c r="E58" s="23" t="s">
        <v>165</v>
      </c>
      <c r="F58" s="23">
        <v>2</v>
      </c>
      <c r="G58" s="23" t="s">
        <v>164</v>
      </c>
      <c r="H58" s="23" t="s">
        <v>163</v>
      </c>
      <c r="I58" s="23" t="s">
        <v>267</v>
      </c>
      <c r="J58" s="23" t="s">
        <v>161</v>
      </c>
      <c r="K58" s="23" t="s">
        <v>266</v>
      </c>
      <c r="L58" s="23" t="s">
        <v>207</v>
      </c>
      <c r="M58" s="23" t="s">
        <v>265</v>
      </c>
      <c r="N58" s="23" t="s">
        <v>178</v>
      </c>
      <c r="O58" s="23" t="s">
        <v>223</v>
      </c>
      <c r="P58" s="23" t="s">
        <v>176</v>
      </c>
      <c r="Q58" s="23" t="s">
        <v>237</v>
      </c>
      <c r="R58" s="23" t="s">
        <v>264</v>
      </c>
      <c r="S58" s="23" t="s">
        <v>263</v>
      </c>
      <c r="T58" s="23" t="s">
        <v>173</v>
      </c>
      <c r="U58" s="23" t="s">
        <v>150</v>
      </c>
      <c r="V58" s="23" t="s">
        <v>151</v>
      </c>
      <c r="W58" s="23" t="s">
        <v>151</v>
      </c>
      <c r="X58" s="23" t="s">
        <v>172</v>
      </c>
      <c r="Y58" s="23" t="s">
        <v>203</v>
      </c>
      <c r="Z58" s="23" t="s">
        <v>149</v>
      </c>
      <c r="AA58" s="23" t="s">
        <v>149</v>
      </c>
      <c r="AB58" s="23" t="s">
        <v>149</v>
      </c>
      <c r="AC58" s="23" t="s">
        <v>170</v>
      </c>
    </row>
    <row r="59" spans="1:31" ht="12.75" hidden="1" x14ac:dyDescent="0.2">
      <c r="A59" s="23" t="s">
        <v>216</v>
      </c>
      <c r="B59" s="22" t="s">
        <v>168</v>
      </c>
      <c r="C59" s="23" t="s">
        <v>221</v>
      </c>
      <c r="D59" s="23" t="s">
        <v>202</v>
      </c>
      <c r="E59" s="23" t="s">
        <v>227</v>
      </c>
      <c r="F59" s="23">
        <v>1</v>
      </c>
      <c r="G59" s="23" t="s">
        <v>164</v>
      </c>
      <c r="H59" s="23" t="s">
        <v>163</v>
      </c>
      <c r="I59" s="23" t="s">
        <v>162</v>
      </c>
      <c r="J59" s="23" t="s">
        <v>161</v>
      </c>
      <c r="K59" s="23" t="s">
        <v>226</v>
      </c>
      <c r="L59" s="23" t="s">
        <v>219</v>
      </c>
      <c r="M59" s="23" t="s">
        <v>225</v>
      </c>
      <c r="N59" s="23" t="s">
        <v>224</v>
      </c>
      <c r="O59" s="23" t="s">
        <v>223</v>
      </c>
      <c r="P59" s="23" t="s">
        <v>176</v>
      </c>
      <c r="Q59" s="23" t="s">
        <v>154</v>
      </c>
      <c r="R59" s="23" t="s">
        <v>222</v>
      </c>
      <c r="S59" s="23" t="s">
        <v>204</v>
      </c>
      <c r="T59" s="23" t="s">
        <v>150</v>
      </c>
      <c r="U59" s="23" t="s">
        <v>151</v>
      </c>
      <c r="V59" s="23" t="s">
        <v>150</v>
      </c>
      <c r="W59" s="23" t="s">
        <v>150</v>
      </c>
      <c r="X59" s="23" t="s">
        <v>150</v>
      </c>
      <c r="Y59" s="23" t="s">
        <v>148</v>
      </c>
      <c r="Z59" s="23" t="s">
        <v>148</v>
      </c>
      <c r="AA59" s="23" t="s">
        <v>148</v>
      </c>
      <c r="AB59" s="23" t="s">
        <v>148</v>
      </c>
      <c r="AC59" s="23" t="s">
        <v>147</v>
      </c>
    </row>
    <row r="60" spans="1:31" ht="12.75" hidden="1" x14ac:dyDescent="0.2">
      <c r="A60" s="23" t="s">
        <v>216</v>
      </c>
      <c r="B60" s="22" t="s">
        <v>168</v>
      </c>
      <c r="C60" s="23" t="s">
        <v>221</v>
      </c>
      <c r="D60" s="23" t="s">
        <v>194</v>
      </c>
      <c r="E60" s="23" t="s">
        <v>182</v>
      </c>
      <c r="F60" s="23">
        <v>4</v>
      </c>
      <c r="G60" s="23" t="s">
        <v>164</v>
      </c>
      <c r="H60" s="23" t="s">
        <v>163</v>
      </c>
      <c r="I60" s="23" t="s">
        <v>181</v>
      </c>
      <c r="J60" s="23" t="s">
        <v>161</v>
      </c>
      <c r="K60" s="23" t="s">
        <v>220</v>
      </c>
      <c r="L60" s="23" t="s">
        <v>219</v>
      </c>
      <c r="M60" s="23" t="s">
        <v>179</v>
      </c>
      <c r="N60" s="23" t="s">
        <v>178</v>
      </c>
      <c r="O60" s="23" t="s">
        <v>218</v>
      </c>
      <c r="P60" s="23" t="s">
        <v>176</v>
      </c>
      <c r="Q60" s="23" t="s">
        <v>154</v>
      </c>
      <c r="R60" s="23" t="s">
        <v>217</v>
      </c>
      <c r="S60" s="23" t="s">
        <v>204</v>
      </c>
      <c r="T60" s="23" t="s">
        <v>150</v>
      </c>
      <c r="U60" s="23" t="s">
        <v>173</v>
      </c>
      <c r="V60" s="23" t="s">
        <v>173</v>
      </c>
      <c r="W60" s="23" t="s">
        <v>150</v>
      </c>
      <c r="X60" s="23" t="s">
        <v>173</v>
      </c>
      <c r="Y60" s="23" t="s">
        <v>203</v>
      </c>
      <c r="Z60" s="23" t="s">
        <v>148</v>
      </c>
      <c r="AA60" s="23" t="s">
        <v>149</v>
      </c>
      <c r="AB60" s="23" t="s">
        <v>148</v>
      </c>
      <c r="AC60" s="23" t="s">
        <v>170</v>
      </c>
    </row>
    <row r="61" spans="1:31" ht="12.75" hidden="1" x14ac:dyDescent="0.2">
      <c r="A61" s="23" t="s">
        <v>216</v>
      </c>
      <c r="B61" s="22" t="s">
        <v>168</v>
      </c>
      <c r="C61" s="23" t="s">
        <v>290</v>
      </c>
      <c r="D61" s="23" t="s">
        <v>194</v>
      </c>
      <c r="E61" s="23" t="s">
        <v>165</v>
      </c>
      <c r="F61" s="23">
        <v>4</v>
      </c>
      <c r="G61" s="23" t="s">
        <v>246</v>
      </c>
      <c r="H61" s="23" t="s">
        <v>245</v>
      </c>
      <c r="I61" s="23" t="s">
        <v>162</v>
      </c>
      <c r="J61" s="23" t="s">
        <v>161</v>
      </c>
      <c r="K61" s="23" t="s">
        <v>289</v>
      </c>
      <c r="L61" s="23" t="s">
        <v>288</v>
      </c>
      <c r="M61" s="23" t="s">
        <v>158</v>
      </c>
      <c r="N61" s="23" t="s">
        <v>178</v>
      </c>
      <c r="O61" s="23" t="s">
        <v>287</v>
      </c>
      <c r="P61" s="23" t="s">
        <v>176</v>
      </c>
      <c r="Q61" s="23" t="s">
        <v>211</v>
      </c>
      <c r="R61" s="23" t="s">
        <v>286</v>
      </c>
      <c r="S61" s="23" t="s">
        <v>269</v>
      </c>
      <c r="T61" s="23" t="s">
        <v>151</v>
      </c>
      <c r="U61" s="23" t="s">
        <v>151</v>
      </c>
      <c r="V61" s="23" t="s">
        <v>151</v>
      </c>
      <c r="W61" s="23" t="s">
        <v>151</v>
      </c>
      <c r="X61" s="23" t="s">
        <v>151</v>
      </c>
      <c r="Y61" s="23" t="s">
        <v>148</v>
      </c>
      <c r="Z61" s="23" t="s">
        <v>171</v>
      </c>
      <c r="AA61" s="23" t="s">
        <v>148</v>
      </c>
      <c r="AB61" s="23" t="s">
        <v>148</v>
      </c>
      <c r="AC61" s="23" t="s">
        <v>170</v>
      </c>
    </row>
    <row r="62" spans="1:31" ht="12.75" hidden="1" x14ac:dyDescent="0.2">
      <c r="A62" s="23" t="s">
        <v>216</v>
      </c>
      <c r="B62" s="22" t="s">
        <v>168</v>
      </c>
      <c r="C62" s="23" t="s">
        <v>167</v>
      </c>
      <c r="D62" s="23" t="s">
        <v>166</v>
      </c>
      <c r="E62" s="23" t="s">
        <v>165</v>
      </c>
      <c r="F62" s="23">
        <v>2</v>
      </c>
      <c r="G62" s="23" t="s">
        <v>164</v>
      </c>
      <c r="H62" s="23" t="s">
        <v>163</v>
      </c>
      <c r="I62" s="23" t="s">
        <v>162</v>
      </c>
      <c r="J62" s="23" t="s">
        <v>161</v>
      </c>
      <c r="K62" s="23" t="s">
        <v>306</v>
      </c>
      <c r="L62" s="23" t="s">
        <v>305</v>
      </c>
      <c r="M62" s="23" t="s">
        <v>179</v>
      </c>
      <c r="N62" s="23" t="s">
        <v>178</v>
      </c>
      <c r="O62" s="23" t="s">
        <v>304</v>
      </c>
      <c r="P62" s="23" t="s">
        <v>176</v>
      </c>
      <c r="Q62" s="23" t="s">
        <v>211</v>
      </c>
      <c r="R62" s="23" t="s">
        <v>205</v>
      </c>
      <c r="S62" s="23" t="s">
        <v>198</v>
      </c>
      <c r="T62" s="23" t="s">
        <v>150</v>
      </c>
      <c r="U62" s="23" t="s">
        <v>172</v>
      </c>
      <c r="V62" s="23" t="s">
        <v>150</v>
      </c>
      <c r="W62" s="23" t="s">
        <v>151</v>
      </c>
      <c r="X62" s="23" t="s">
        <v>151</v>
      </c>
      <c r="Y62" s="23" t="s">
        <v>148</v>
      </c>
      <c r="Z62" s="23" t="s">
        <v>148</v>
      </c>
      <c r="AA62" s="23" t="s">
        <v>149</v>
      </c>
      <c r="AB62" s="23" t="s">
        <v>149</v>
      </c>
      <c r="AC62" s="23" t="s">
        <v>170</v>
      </c>
    </row>
    <row r="63" spans="1:31" ht="12.75" hidden="1" x14ac:dyDescent="0.2">
      <c r="A63" s="23" t="s">
        <v>216</v>
      </c>
      <c r="B63" s="22" t="s">
        <v>168</v>
      </c>
      <c r="C63" s="23" t="s">
        <v>167</v>
      </c>
      <c r="D63" s="23" t="s">
        <v>194</v>
      </c>
      <c r="E63" s="23" t="s">
        <v>165</v>
      </c>
      <c r="F63" s="23">
        <v>2</v>
      </c>
      <c r="G63" s="23" t="s">
        <v>164</v>
      </c>
      <c r="H63" s="23" t="s">
        <v>163</v>
      </c>
      <c r="I63" s="23" t="s">
        <v>162</v>
      </c>
      <c r="J63" s="23" t="s">
        <v>161</v>
      </c>
      <c r="K63" s="23" t="s">
        <v>303</v>
      </c>
      <c r="L63" s="23" t="s">
        <v>302</v>
      </c>
      <c r="M63" s="23" t="s">
        <v>158</v>
      </c>
      <c r="N63" s="23" t="s">
        <v>178</v>
      </c>
      <c r="O63" s="23" t="s">
        <v>177</v>
      </c>
      <c r="P63" s="23" t="s">
        <v>176</v>
      </c>
      <c r="Q63" s="23" t="s">
        <v>211</v>
      </c>
      <c r="R63" s="23" t="s">
        <v>210</v>
      </c>
      <c r="S63" s="23" t="s">
        <v>301</v>
      </c>
      <c r="T63" s="23" t="s">
        <v>150</v>
      </c>
      <c r="U63" s="23" t="s">
        <v>151</v>
      </c>
      <c r="V63" s="23" t="s">
        <v>151</v>
      </c>
      <c r="W63" s="23" t="s">
        <v>172</v>
      </c>
      <c r="X63" s="23" t="s">
        <v>172</v>
      </c>
      <c r="Y63" s="23" t="s">
        <v>149</v>
      </c>
      <c r="Z63" s="23" t="s">
        <v>148</v>
      </c>
      <c r="AA63" s="23" t="s">
        <v>149</v>
      </c>
      <c r="AB63" s="23" t="s">
        <v>148</v>
      </c>
      <c r="AC63" s="23" t="s">
        <v>170</v>
      </c>
      <c r="AD63" s="23" t="s">
        <v>300</v>
      </c>
      <c r="AE63" s="23" t="s">
        <v>299</v>
      </c>
    </row>
    <row r="64" spans="1:31" ht="12.75" hidden="1" x14ac:dyDescent="0.2">
      <c r="A64" s="23" t="s">
        <v>216</v>
      </c>
      <c r="B64" s="22" t="s">
        <v>168</v>
      </c>
      <c r="C64" s="23" t="s">
        <v>167</v>
      </c>
      <c r="D64" s="23" t="s">
        <v>194</v>
      </c>
      <c r="E64" s="23" t="s">
        <v>165</v>
      </c>
      <c r="F64" s="23">
        <v>5</v>
      </c>
      <c r="G64" s="23" t="s">
        <v>164</v>
      </c>
      <c r="H64" s="23" t="s">
        <v>163</v>
      </c>
      <c r="I64" s="23" t="s">
        <v>197</v>
      </c>
      <c r="J64" s="23" t="s">
        <v>161</v>
      </c>
      <c r="K64" s="23" t="s">
        <v>298</v>
      </c>
      <c r="L64" s="23" t="s">
        <v>297</v>
      </c>
      <c r="M64" s="23" t="s">
        <v>240</v>
      </c>
      <c r="N64" s="23" t="s">
        <v>178</v>
      </c>
      <c r="O64" s="23" t="s">
        <v>296</v>
      </c>
      <c r="P64" s="23" t="s">
        <v>176</v>
      </c>
      <c r="Q64" s="23" t="s">
        <v>154</v>
      </c>
      <c r="R64" s="23" t="s">
        <v>153</v>
      </c>
      <c r="S64" s="23" t="s">
        <v>174</v>
      </c>
      <c r="T64" s="23" t="s">
        <v>150</v>
      </c>
      <c r="U64" s="23" t="s">
        <v>151</v>
      </c>
      <c r="V64" s="23" t="s">
        <v>150</v>
      </c>
      <c r="W64" s="23" t="s">
        <v>150</v>
      </c>
      <c r="X64" s="23" t="s">
        <v>172</v>
      </c>
      <c r="Y64" s="23" t="s">
        <v>148</v>
      </c>
      <c r="Z64" s="23" t="s">
        <v>149</v>
      </c>
      <c r="AA64" s="23" t="s">
        <v>149</v>
      </c>
      <c r="AB64" s="23" t="s">
        <v>149</v>
      </c>
      <c r="AC64" s="23" t="s">
        <v>147</v>
      </c>
      <c r="AD64" s="23" t="s">
        <v>295</v>
      </c>
    </row>
    <row r="65" spans="1:31" ht="12.75" hidden="1" x14ac:dyDescent="0.2">
      <c r="A65" s="23" t="s">
        <v>216</v>
      </c>
      <c r="B65" s="22" t="s">
        <v>168</v>
      </c>
      <c r="C65" s="23" t="s">
        <v>167</v>
      </c>
      <c r="D65" s="23" t="s">
        <v>183</v>
      </c>
      <c r="E65" s="23" t="s">
        <v>182</v>
      </c>
      <c r="F65" s="23">
        <v>2</v>
      </c>
      <c r="G65" s="23" t="s">
        <v>164</v>
      </c>
      <c r="H65" s="23" t="s">
        <v>163</v>
      </c>
      <c r="I65" s="23" t="s">
        <v>208</v>
      </c>
      <c r="J65" s="23" t="s">
        <v>161</v>
      </c>
      <c r="K65" s="23" t="s">
        <v>294</v>
      </c>
      <c r="L65" s="23" t="s">
        <v>219</v>
      </c>
      <c r="M65" s="23" t="s">
        <v>212</v>
      </c>
      <c r="N65" s="23" t="s">
        <v>178</v>
      </c>
      <c r="O65" s="23" t="s">
        <v>206</v>
      </c>
      <c r="P65" s="23" t="s">
        <v>176</v>
      </c>
      <c r="Q65" s="23" t="s">
        <v>154</v>
      </c>
      <c r="R65" s="23" t="s">
        <v>229</v>
      </c>
      <c r="S65" s="23" t="s">
        <v>174</v>
      </c>
      <c r="T65" s="23" t="s">
        <v>150</v>
      </c>
      <c r="U65" s="23" t="s">
        <v>150</v>
      </c>
      <c r="V65" s="23" t="s">
        <v>150</v>
      </c>
      <c r="W65" s="23" t="s">
        <v>150</v>
      </c>
      <c r="X65" s="23" t="s">
        <v>150</v>
      </c>
      <c r="Y65" s="23" t="s">
        <v>148</v>
      </c>
      <c r="Z65" s="23" t="s">
        <v>149</v>
      </c>
      <c r="AA65" s="23" t="s">
        <v>148</v>
      </c>
      <c r="AB65" s="23" t="s">
        <v>149</v>
      </c>
      <c r="AC65" s="23" t="s">
        <v>147</v>
      </c>
    </row>
    <row r="66" spans="1:31" ht="12.75" hidden="1" x14ac:dyDescent="0.2">
      <c r="A66" s="23" t="s">
        <v>216</v>
      </c>
      <c r="B66" s="22" t="s">
        <v>168</v>
      </c>
      <c r="C66" s="23" t="s">
        <v>167</v>
      </c>
      <c r="D66" s="23" t="s">
        <v>194</v>
      </c>
      <c r="E66" s="23" t="s">
        <v>165</v>
      </c>
      <c r="F66" s="23">
        <v>4</v>
      </c>
      <c r="G66" s="23" t="s">
        <v>164</v>
      </c>
      <c r="H66" s="23" t="s">
        <v>163</v>
      </c>
      <c r="I66" s="23" t="s">
        <v>197</v>
      </c>
      <c r="J66" s="23" t="s">
        <v>161</v>
      </c>
      <c r="K66" s="23" t="s">
        <v>285</v>
      </c>
      <c r="L66" s="23" t="s">
        <v>284</v>
      </c>
      <c r="M66" s="23" t="s">
        <v>255</v>
      </c>
      <c r="N66" s="23" t="s">
        <v>178</v>
      </c>
      <c r="O66" s="23" t="s">
        <v>200</v>
      </c>
      <c r="P66" s="23" t="s">
        <v>176</v>
      </c>
      <c r="Q66" s="23" t="s">
        <v>211</v>
      </c>
      <c r="R66" s="23" t="s">
        <v>210</v>
      </c>
      <c r="S66" s="23" t="s">
        <v>174</v>
      </c>
      <c r="T66" s="23" t="s">
        <v>150</v>
      </c>
      <c r="U66" s="23" t="s">
        <v>151</v>
      </c>
      <c r="V66" s="23" t="s">
        <v>150</v>
      </c>
      <c r="W66" s="23" t="s">
        <v>150</v>
      </c>
      <c r="X66" s="23" t="s">
        <v>150</v>
      </c>
      <c r="Y66" s="23" t="s">
        <v>171</v>
      </c>
      <c r="Z66" s="23" t="s">
        <v>148</v>
      </c>
      <c r="AA66" s="23" t="s">
        <v>148</v>
      </c>
      <c r="AB66" s="23" t="s">
        <v>148</v>
      </c>
      <c r="AC66" s="23" t="s">
        <v>147</v>
      </c>
      <c r="AD66" s="23" t="s">
        <v>283</v>
      </c>
      <c r="AE66" s="23" t="s">
        <v>282</v>
      </c>
    </row>
    <row r="67" spans="1:31" ht="12.75" hidden="1" x14ac:dyDescent="0.2">
      <c r="A67" s="23" t="s">
        <v>216</v>
      </c>
      <c r="B67" s="22" t="s">
        <v>168</v>
      </c>
      <c r="C67" s="23" t="s">
        <v>167</v>
      </c>
      <c r="D67" s="23" t="s">
        <v>183</v>
      </c>
      <c r="E67" s="23" t="s">
        <v>182</v>
      </c>
      <c r="F67" s="23">
        <v>3</v>
      </c>
      <c r="G67" s="23" t="s">
        <v>164</v>
      </c>
      <c r="H67" s="23" t="s">
        <v>163</v>
      </c>
      <c r="I67" s="23" t="s">
        <v>208</v>
      </c>
      <c r="J67" s="23" t="s">
        <v>161</v>
      </c>
      <c r="K67" s="23" t="s">
        <v>233</v>
      </c>
      <c r="L67" s="23" t="s">
        <v>262</v>
      </c>
      <c r="M67" s="23" t="s">
        <v>179</v>
      </c>
      <c r="N67" s="23" t="s">
        <v>178</v>
      </c>
      <c r="O67" s="23" t="s">
        <v>280</v>
      </c>
      <c r="P67" s="23" t="s">
        <v>176</v>
      </c>
      <c r="Q67" s="23" t="s">
        <v>154</v>
      </c>
      <c r="R67" s="23" t="s">
        <v>279</v>
      </c>
      <c r="S67" s="23" t="s">
        <v>261</v>
      </c>
      <c r="T67" s="23" t="s">
        <v>150</v>
      </c>
      <c r="U67" s="23" t="s">
        <v>151</v>
      </c>
      <c r="V67" s="23" t="s">
        <v>150</v>
      </c>
      <c r="W67" s="23" t="s">
        <v>151</v>
      </c>
      <c r="X67" s="23" t="s">
        <v>151</v>
      </c>
      <c r="Y67" s="23" t="s">
        <v>148</v>
      </c>
      <c r="Z67" s="23" t="s">
        <v>148</v>
      </c>
      <c r="AA67" s="23" t="s">
        <v>148</v>
      </c>
      <c r="AB67" s="23" t="s">
        <v>148</v>
      </c>
      <c r="AC67" s="23" t="s">
        <v>170</v>
      </c>
    </row>
    <row r="68" spans="1:31" ht="12.75" hidden="1" x14ac:dyDescent="0.2">
      <c r="A68" s="23" t="s">
        <v>216</v>
      </c>
      <c r="B68" s="22" t="s">
        <v>168</v>
      </c>
      <c r="C68" s="23" t="s">
        <v>167</v>
      </c>
      <c r="D68" s="23" t="s">
        <v>194</v>
      </c>
      <c r="E68" s="23" t="s">
        <v>165</v>
      </c>
      <c r="F68" s="23">
        <v>2</v>
      </c>
      <c r="G68" s="23" t="s">
        <v>164</v>
      </c>
      <c r="H68" s="23" t="s">
        <v>163</v>
      </c>
      <c r="I68" s="23" t="s">
        <v>278</v>
      </c>
      <c r="J68" s="23" t="s">
        <v>161</v>
      </c>
      <c r="K68" s="23" t="s">
        <v>277</v>
      </c>
      <c r="L68" s="23" t="s">
        <v>219</v>
      </c>
      <c r="M68" s="23" t="s">
        <v>158</v>
      </c>
      <c r="N68" s="23" t="s">
        <v>157</v>
      </c>
      <c r="O68" s="23" t="s">
        <v>223</v>
      </c>
      <c r="P68" s="23" t="s">
        <v>230</v>
      </c>
      <c r="Q68" s="23" t="s">
        <v>237</v>
      </c>
      <c r="R68" s="23" t="s">
        <v>276</v>
      </c>
      <c r="S68" s="23" t="s">
        <v>204</v>
      </c>
      <c r="T68" s="23" t="s">
        <v>173</v>
      </c>
      <c r="U68" s="23" t="s">
        <v>151</v>
      </c>
      <c r="V68" s="23" t="s">
        <v>150</v>
      </c>
      <c r="W68" s="23" t="s">
        <v>172</v>
      </c>
      <c r="X68" s="23" t="s">
        <v>173</v>
      </c>
      <c r="Y68" s="23" t="s">
        <v>148</v>
      </c>
      <c r="Z68" s="23" t="s">
        <v>148</v>
      </c>
      <c r="AA68" s="23" t="s">
        <v>148</v>
      </c>
      <c r="AB68" s="23" t="s">
        <v>149</v>
      </c>
      <c r="AC68" s="23" t="s">
        <v>170</v>
      </c>
    </row>
    <row r="69" spans="1:31" ht="12.75" hidden="1" x14ac:dyDescent="0.2">
      <c r="A69" s="23" t="s">
        <v>216</v>
      </c>
      <c r="B69" s="22" t="s">
        <v>168</v>
      </c>
      <c r="C69" s="23" t="s">
        <v>167</v>
      </c>
      <c r="D69" s="23" t="s">
        <v>183</v>
      </c>
      <c r="E69" s="23" t="s">
        <v>182</v>
      </c>
      <c r="F69" s="23">
        <v>3</v>
      </c>
      <c r="G69" s="23" t="s">
        <v>192</v>
      </c>
      <c r="H69" s="23" t="s">
        <v>163</v>
      </c>
      <c r="I69" s="23" t="s">
        <v>208</v>
      </c>
      <c r="J69" s="23" t="s">
        <v>256</v>
      </c>
      <c r="K69" s="23" t="s">
        <v>275</v>
      </c>
      <c r="L69" s="23" t="s">
        <v>274</v>
      </c>
      <c r="M69" s="23" t="s">
        <v>273</v>
      </c>
      <c r="N69" s="23" t="s">
        <v>178</v>
      </c>
      <c r="O69" s="23" t="s">
        <v>223</v>
      </c>
      <c r="P69" s="23" t="s">
        <v>176</v>
      </c>
      <c r="Q69" s="23" t="s">
        <v>237</v>
      </c>
      <c r="R69" s="23" t="s">
        <v>153</v>
      </c>
      <c r="S69" s="23" t="s">
        <v>174</v>
      </c>
      <c r="T69" s="23" t="s">
        <v>150</v>
      </c>
      <c r="U69" s="23" t="s">
        <v>151</v>
      </c>
      <c r="V69" s="23" t="s">
        <v>151</v>
      </c>
      <c r="W69" s="23" t="s">
        <v>151</v>
      </c>
      <c r="X69" s="23" t="s">
        <v>172</v>
      </c>
      <c r="Y69" s="23" t="s">
        <v>171</v>
      </c>
      <c r="Z69" s="23" t="s">
        <v>149</v>
      </c>
      <c r="AA69" s="23" t="s">
        <v>171</v>
      </c>
      <c r="AB69" s="23" t="s">
        <v>148</v>
      </c>
      <c r="AC69" s="23" t="s">
        <v>170</v>
      </c>
    </row>
    <row r="70" spans="1:31" ht="12.75" hidden="1" x14ac:dyDescent="0.2">
      <c r="A70" s="23" t="s">
        <v>216</v>
      </c>
      <c r="B70" s="22" t="s">
        <v>168</v>
      </c>
      <c r="C70" s="23" t="s">
        <v>167</v>
      </c>
      <c r="D70" s="23" t="s">
        <v>183</v>
      </c>
      <c r="E70" s="23" t="s">
        <v>182</v>
      </c>
      <c r="F70" s="23">
        <v>2</v>
      </c>
      <c r="G70" s="23" t="s">
        <v>164</v>
      </c>
      <c r="H70" s="23" t="s">
        <v>163</v>
      </c>
      <c r="I70" s="23" t="s">
        <v>162</v>
      </c>
      <c r="J70" s="23" t="s">
        <v>161</v>
      </c>
      <c r="K70" s="23" t="s">
        <v>272</v>
      </c>
      <c r="L70" s="23" t="s">
        <v>271</v>
      </c>
      <c r="M70" s="23" t="s">
        <v>243</v>
      </c>
      <c r="N70" s="23" t="s">
        <v>178</v>
      </c>
      <c r="O70" s="23" t="s">
        <v>218</v>
      </c>
      <c r="P70" s="23" t="s">
        <v>176</v>
      </c>
      <c r="Q70" s="23" t="s">
        <v>211</v>
      </c>
      <c r="R70" s="23" t="s">
        <v>270</v>
      </c>
      <c r="S70" s="23" t="s">
        <v>269</v>
      </c>
      <c r="T70" s="23" t="s">
        <v>150</v>
      </c>
      <c r="U70" s="23" t="s">
        <v>173</v>
      </c>
      <c r="V70" s="23" t="s">
        <v>150</v>
      </c>
      <c r="W70" s="23" t="s">
        <v>150</v>
      </c>
      <c r="X70" s="23" t="s">
        <v>173</v>
      </c>
      <c r="Y70" s="23" t="s">
        <v>148</v>
      </c>
      <c r="Z70" s="23" t="s">
        <v>203</v>
      </c>
      <c r="AA70" s="23" t="s">
        <v>148</v>
      </c>
      <c r="AB70" s="23" t="s">
        <v>149</v>
      </c>
      <c r="AC70" s="23" t="s">
        <v>147</v>
      </c>
    </row>
    <row r="71" spans="1:31" ht="12.75" hidden="1" x14ac:dyDescent="0.2">
      <c r="A71" s="23" t="s">
        <v>216</v>
      </c>
      <c r="B71" s="22" t="s">
        <v>168</v>
      </c>
      <c r="C71" s="23" t="s">
        <v>167</v>
      </c>
      <c r="D71" s="23" t="s">
        <v>183</v>
      </c>
      <c r="E71" s="23" t="s">
        <v>165</v>
      </c>
      <c r="F71" s="23">
        <v>2</v>
      </c>
      <c r="G71" s="23" t="s">
        <v>246</v>
      </c>
      <c r="H71" s="23" t="s">
        <v>245</v>
      </c>
      <c r="I71" s="23" t="s">
        <v>197</v>
      </c>
      <c r="J71" s="23" t="s">
        <v>161</v>
      </c>
      <c r="K71" s="23" t="s">
        <v>160</v>
      </c>
      <c r="L71" s="23" t="s">
        <v>262</v>
      </c>
      <c r="M71" s="23" t="s">
        <v>240</v>
      </c>
      <c r="N71" s="23" t="s">
        <v>224</v>
      </c>
      <c r="O71" s="23" t="s">
        <v>218</v>
      </c>
      <c r="P71" s="23" t="s">
        <v>176</v>
      </c>
      <c r="Q71" s="23" t="s">
        <v>211</v>
      </c>
      <c r="R71" s="23" t="s">
        <v>205</v>
      </c>
      <c r="S71" s="23" t="s">
        <v>261</v>
      </c>
      <c r="T71" s="23" t="s">
        <v>173</v>
      </c>
      <c r="U71" s="23" t="s">
        <v>150</v>
      </c>
      <c r="V71" s="23" t="s">
        <v>173</v>
      </c>
      <c r="W71" s="23" t="s">
        <v>150</v>
      </c>
      <c r="X71" s="23" t="s">
        <v>151</v>
      </c>
      <c r="Y71" s="23" t="s">
        <v>171</v>
      </c>
      <c r="Z71" s="23" t="s">
        <v>149</v>
      </c>
      <c r="AA71" s="23" t="s">
        <v>148</v>
      </c>
      <c r="AB71" s="23" t="s">
        <v>148</v>
      </c>
      <c r="AC71" s="23" t="s">
        <v>170</v>
      </c>
    </row>
    <row r="72" spans="1:31" ht="12.75" hidden="1" x14ac:dyDescent="0.2">
      <c r="A72" s="23" t="s">
        <v>216</v>
      </c>
      <c r="B72" s="22" t="s">
        <v>168</v>
      </c>
      <c r="C72" s="23" t="s">
        <v>167</v>
      </c>
      <c r="D72" s="23" t="s">
        <v>183</v>
      </c>
      <c r="E72" s="23" t="s">
        <v>182</v>
      </c>
      <c r="F72" s="23">
        <v>2</v>
      </c>
      <c r="G72" s="23" t="s">
        <v>192</v>
      </c>
      <c r="H72" s="23" t="s">
        <v>163</v>
      </c>
      <c r="I72" s="23" t="s">
        <v>181</v>
      </c>
      <c r="J72" s="23" t="s">
        <v>161</v>
      </c>
      <c r="K72" s="23" t="s">
        <v>260</v>
      </c>
      <c r="L72" s="23" t="s">
        <v>259</v>
      </c>
      <c r="M72" s="23" t="s">
        <v>158</v>
      </c>
      <c r="N72" s="23" t="s">
        <v>178</v>
      </c>
      <c r="O72" s="23" t="s">
        <v>258</v>
      </c>
      <c r="P72" s="23" t="s">
        <v>176</v>
      </c>
      <c r="Q72" s="23" t="s">
        <v>237</v>
      </c>
      <c r="R72" s="23" t="s">
        <v>210</v>
      </c>
      <c r="S72" s="23" t="s">
        <v>257</v>
      </c>
      <c r="T72" s="23" t="s">
        <v>151</v>
      </c>
      <c r="U72" s="23" t="s">
        <v>172</v>
      </c>
      <c r="V72" s="23" t="s">
        <v>151</v>
      </c>
      <c r="W72" s="23" t="s">
        <v>150</v>
      </c>
      <c r="X72" s="23" t="s">
        <v>173</v>
      </c>
      <c r="Y72" s="23" t="s">
        <v>203</v>
      </c>
      <c r="Z72" s="23" t="s">
        <v>148</v>
      </c>
      <c r="AA72" s="23" t="s">
        <v>148</v>
      </c>
      <c r="AB72" s="23" t="s">
        <v>149</v>
      </c>
      <c r="AC72" s="23" t="s">
        <v>170</v>
      </c>
    </row>
    <row r="73" spans="1:31" ht="12.75" hidden="1" x14ac:dyDescent="0.2">
      <c r="A73" s="23" t="s">
        <v>216</v>
      </c>
      <c r="B73" s="22" t="s">
        <v>168</v>
      </c>
      <c r="C73" s="23" t="s">
        <v>167</v>
      </c>
      <c r="D73" s="23" t="s">
        <v>202</v>
      </c>
      <c r="E73" s="23" t="s">
        <v>165</v>
      </c>
      <c r="F73" s="23">
        <v>2</v>
      </c>
      <c r="G73" s="23" t="s">
        <v>246</v>
      </c>
      <c r="H73" s="23" t="s">
        <v>245</v>
      </c>
      <c r="I73" s="23" t="s">
        <v>162</v>
      </c>
      <c r="J73" s="23" t="s">
        <v>256</v>
      </c>
      <c r="K73" s="23" t="s">
        <v>220</v>
      </c>
      <c r="L73" s="23" t="s">
        <v>159</v>
      </c>
      <c r="M73" s="23" t="s">
        <v>255</v>
      </c>
      <c r="N73" s="23" t="s">
        <v>178</v>
      </c>
      <c r="O73" s="23" t="s">
        <v>218</v>
      </c>
      <c r="P73" s="23" t="s">
        <v>176</v>
      </c>
      <c r="Q73" s="23" t="s">
        <v>154</v>
      </c>
      <c r="R73" s="23" t="s">
        <v>205</v>
      </c>
      <c r="S73" s="23" t="s">
        <v>204</v>
      </c>
      <c r="T73" s="23" t="s">
        <v>151</v>
      </c>
      <c r="U73" s="23" t="s">
        <v>172</v>
      </c>
      <c r="V73" s="23" t="s">
        <v>151</v>
      </c>
      <c r="W73" s="23" t="s">
        <v>151</v>
      </c>
      <c r="X73" s="23" t="s">
        <v>172</v>
      </c>
      <c r="Y73" s="23" t="s">
        <v>149</v>
      </c>
      <c r="Z73" s="23" t="s">
        <v>148</v>
      </c>
      <c r="AA73" s="23" t="s">
        <v>149</v>
      </c>
      <c r="AB73" s="23" t="s">
        <v>149</v>
      </c>
      <c r="AC73" s="23" t="s">
        <v>170</v>
      </c>
    </row>
    <row r="74" spans="1:31" ht="12.75" hidden="1" x14ac:dyDescent="0.2">
      <c r="A74" s="23" t="s">
        <v>216</v>
      </c>
      <c r="B74" s="22" t="s">
        <v>168</v>
      </c>
      <c r="C74" s="23" t="s">
        <v>167</v>
      </c>
      <c r="D74" s="23" t="s">
        <v>194</v>
      </c>
      <c r="E74" s="23" t="s">
        <v>165</v>
      </c>
      <c r="F74" s="23">
        <v>3</v>
      </c>
      <c r="G74" s="23" t="s">
        <v>164</v>
      </c>
      <c r="H74" s="23" t="s">
        <v>254</v>
      </c>
      <c r="I74" s="23" t="s">
        <v>162</v>
      </c>
      <c r="J74" s="23" t="s">
        <v>161</v>
      </c>
      <c r="K74" s="23" t="s">
        <v>253</v>
      </c>
      <c r="L74" s="23" t="s">
        <v>252</v>
      </c>
      <c r="M74" s="23" t="s">
        <v>158</v>
      </c>
      <c r="N74" s="23" t="s">
        <v>178</v>
      </c>
      <c r="O74" s="23" t="s">
        <v>251</v>
      </c>
      <c r="P74" s="23" t="s">
        <v>176</v>
      </c>
      <c r="Q74" s="23" t="s">
        <v>211</v>
      </c>
      <c r="R74" s="23" t="s">
        <v>250</v>
      </c>
      <c r="S74" s="23" t="s">
        <v>249</v>
      </c>
      <c r="T74" s="23" t="s">
        <v>173</v>
      </c>
      <c r="U74" s="23" t="s">
        <v>150</v>
      </c>
      <c r="V74" s="23" t="s">
        <v>173</v>
      </c>
      <c r="W74" s="23" t="s">
        <v>150</v>
      </c>
      <c r="X74" s="23" t="s">
        <v>150</v>
      </c>
      <c r="Y74" s="23" t="s">
        <v>171</v>
      </c>
      <c r="Z74" s="23" t="s">
        <v>148</v>
      </c>
      <c r="AA74" s="23" t="s">
        <v>171</v>
      </c>
      <c r="AB74" s="23" t="s">
        <v>171</v>
      </c>
      <c r="AC74" s="23" t="s">
        <v>170</v>
      </c>
      <c r="AD74" s="23" t="s">
        <v>248</v>
      </c>
      <c r="AE74" s="23" t="s">
        <v>247</v>
      </c>
    </row>
    <row r="75" spans="1:31" ht="12.75" hidden="1" x14ac:dyDescent="0.2">
      <c r="A75" s="23" t="s">
        <v>216</v>
      </c>
      <c r="B75" s="22" t="s">
        <v>168</v>
      </c>
      <c r="C75" s="23" t="s">
        <v>167</v>
      </c>
      <c r="D75" s="23" t="s">
        <v>194</v>
      </c>
      <c r="E75" s="23" t="s">
        <v>193</v>
      </c>
      <c r="F75" s="23">
        <v>2</v>
      </c>
      <c r="G75" s="23" t="s">
        <v>246</v>
      </c>
      <c r="H75" s="23" t="s">
        <v>245</v>
      </c>
      <c r="I75" s="23" t="s">
        <v>197</v>
      </c>
      <c r="J75" s="23" t="s">
        <v>161</v>
      </c>
      <c r="K75" s="23" t="s">
        <v>244</v>
      </c>
      <c r="L75" s="23" t="s">
        <v>219</v>
      </c>
      <c r="M75" s="23" t="s">
        <v>243</v>
      </c>
      <c r="N75" s="23" t="s">
        <v>178</v>
      </c>
      <c r="O75" s="23" t="s">
        <v>218</v>
      </c>
      <c r="P75" s="23" t="s">
        <v>176</v>
      </c>
      <c r="Q75" s="23" t="s">
        <v>211</v>
      </c>
      <c r="R75" s="23" t="s">
        <v>187</v>
      </c>
      <c r="S75" s="23" t="s">
        <v>209</v>
      </c>
      <c r="T75" s="23" t="s">
        <v>173</v>
      </c>
      <c r="U75" s="23" t="s">
        <v>151</v>
      </c>
      <c r="V75" s="23" t="s">
        <v>150</v>
      </c>
      <c r="W75" s="23" t="s">
        <v>151</v>
      </c>
      <c r="X75" s="23" t="s">
        <v>151</v>
      </c>
      <c r="Y75" s="23" t="s">
        <v>171</v>
      </c>
      <c r="Z75" s="23" t="s">
        <v>171</v>
      </c>
      <c r="AA75" s="23" t="s">
        <v>149</v>
      </c>
      <c r="AB75" s="23" t="s">
        <v>148</v>
      </c>
      <c r="AC75" s="23" t="s">
        <v>170</v>
      </c>
    </row>
    <row r="76" spans="1:31" ht="12.75" hidden="1" x14ac:dyDescent="0.2">
      <c r="A76" s="23" t="s">
        <v>216</v>
      </c>
      <c r="B76" s="22" t="s">
        <v>168</v>
      </c>
      <c r="C76" s="23" t="s">
        <v>167</v>
      </c>
      <c r="D76" s="23" t="s">
        <v>194</v>
      </c>
      <c r="E76" s="23" t="s">
        <v>165</v>
      </c>
      <c r="F76" s="23">
        <v>3</v>
      </c>
      <c r="G76" s="23" t="s">
        <v>164</v>
      </c>
      <c r="H76" s="23" t="s">
        <v>163</v>
      </c>
      <c r="I76" s="23" t="s">
        <v>197</v>
      </c>
      <c r="J76" s="23" t="s">
        <v>161</v>
      </c>
      <c r="K76" s="23" t="s">
        <v>242</v>
      </c>
      <c r="L76" s="23" t="s">
        <v>241</v>
      </c>
      <c r="M76" s="23" t="s">
        <v>240</v>
      </c>
      <c r="N76" s="23" t="s">
        <v>157</v>
      </c>
      <c r="O76" s="23" t="s">
        <v>239</v>
      </c>
      <c r="P76" s="23" t="s">
        <v>238</v>
      </c>
      <c r="Q76" s="23" t="s">
        <v>237</v>
      </c>
      <c r="R76" s="23" t="s">
        <v>236</v>
      </c>
      <c r="S76" s="23" t="s">
        <v>235</v>
      </c>
      <c r="T76" s="23" t="s">
        <v>173</v>
      </c>
      <c r="U76" s="23" t="s">
        <v>150</v>
      </c>
      <c r="V76" s="23" t="s">
        <v>150</v>
      </c>
      <c r="W76" s="23" t="s">
        <v>151</v>
      </c>
      <c r="X76" s="23" t="s">
        <v>151</v>
      </c>
      <c r="Y76" s="23" t="s">
        <v>148</v>
      </c>
      <c r="Z76" s="23" t="s">
        <v>148</v>
      </c>
      <c r="AA76" s="23" t="s">
        <v>149</v>
      </c>
      <c r="AB76" s="23" t="s">
        <v>149</v>
      </c>
      <c r="AC76" s="23" t="s">
        <v>147</v>
      </c>
    </row>
    <row r="77" spans="1:31" ht="12.75" hidden="1" x14ac:dyDescent="0.2">
      <c r="A77" s="23" t="s">
        <v>216</v>
      </c>
      <c r="B77" s="22" t="s">
        <v>168</v>
      </c>
      <c r="C77" s="23" t="s">
        <v>167</v>
      </c>
      <c r="D77" s="23" t="s">
        <v>194</v>
      </c>
      <c r="E77" s="23" t="s">
        <v>165</v>
      </c>
      <c r="F77" s="23">
        <v>4</v>
      </c>
      <c r="G77" s="23" t="s">
        <v>164</v>
      </c>
      <c r="H77" s="23" t="s">
        <v>163</v>
      </c>
      <c r="I77" s="23" t="s">
        <v>215</v>
      </c>
      <c r="J77" s="23" t="s">
        <v>161</v>
      </c>
      <c r="K77" s="23" t="s">
        <v>214</v>
      </c>
      <c r="L77" s="23" t="s">
        <v>213</v>
      </c>
      <c r="M77" s="23" t="s">
        <v>212</v>
      </c>
      <c r="N77" s="23" t="s">
        <v>178</v>
      </c>
      <c r="O77" s="23" t="s">
        <v>206</v>
      </c>
      <c r="P77" s="23" t="s">
        <v>176</v>
      </c>
      <c r="Q77" s="23" t="s">
        <v>211</v>
      </c>
      <c r="R77" s="23" t="s">
        <v>210</v>
      </c>
      <c r="S77" s="23" t="s">
        <v>209</v>
      </c>
      <c r="T77" s="23" t="s">
        <v>150</v>
      </c>
      <c r="U77" s="23" t="s">
        <v>151</v>
      </c>
      <c r="V77" s="23" t="s">
        <v>150</v>
      </c>
      <c r="W77" s="23" t="s">
        <v>150</v>
      </c>
      <c r="X77" s="23" t="s">
        <v>172</v>
      </c>
      <c r="Y77" s="23" t="s">
        <v>203</v>
      </c>
      <c r="Z77" s="23" t="s">
        <v>148</v>
      </c>
      <c r="AA77" s="23" t="s">
        <v>203</v>
      </c>
      <c r="AB77" s="23" t="s">
        <v>149</v>
      </c>
      <c r="AC77" s="23" t="s">
        <v>147</v>
      </c>
    </row>
    <row r="78" spans="1:31" ht="12.75" x14ac:dyDescent="0.2">
      <c r="A78" s="23" t="s">
        <v>169</v>
      </c>
      <c r="B78" s="22" t="s">
        <v>168</v>
      </c>
      <c r="C78" s="23" t="s">
        <v>167</v>
      </c>
      <c r="D78" s="23" t="s">
        <v>183</v>
      </c>
      <c r="E78" s="23" t="s">
        <v>182</v>
      </c>
      <c r="F78" s="23">
        <v>4</v>
      </c>
      <c r="G78" s="23" t="s">
        <v>192</v>
      </c>
      <c r="H78" s="23" t="s">
        <v>163</v>
      </c>
      <c r="I78" s="23" t="s">
        <v>208</v>
      </c>
      <c r="J78" s="23" t="s">
        <v>161</v>
      </c>
      <c r="K78" s="23" t="s">
        <v>190</v>
      </c>
      <c r="L78" s="23" t="s">
        <v>207</v>
      </c>
      <c r="M78" s="23" t="s">
        <v>179</v>
      </c>
      <c r="N78" s="23" t="s">
        <v>178</v>
      </c>
      <c r="O78" s="23" t="s">
        <v>206</v>
      </c>
      <c r="P78" s="23" t="s">
        <v>176</v>
      </c>
      <c r="Q78" s="23" t="s">
        <v>154</v>
      </c>
      <c r="R78" s="23" t="s">
        <v>205</v>
      </c>
      <c r="S78" s="23" t="s">
        <v>204</v>
      </c>
      <c r="T78" s="23" t="s">
        <v>150</v>
      </c>
      <c r="U78" s="23" t="s">
        <v>151</v>
      </c>
      <c r="V78" s="23" t="s">
        <v>150</v>
      </c>
      <c r="W78" s="23" t="s">
        <v>151</v>
      </c>
      <c r="X78" s="23" t="s">
        <v>172</v>
      </c>
      <c r="Y78" s="23" t="s">
        <v>149</v>
      </c>
      <c r="Z78" s="23" t="s">
        <v>203</v>
      </c>
      <c r="AA78" s="23" t="s">
        <v>149</v>
      </c>
      <c r="AB78" s="23" t="s">
        <v>203</v>
      </c>
      <c r="AC78" s="23" t="s">
        <v>147</v>
      </c>
    </row>
    <row r="79" spans="1:31" ht="12.75" x14ac:dyDescent="0.2">
      <c r="A79" s="23" t="s">
        <v>169</v>
      </c>
      <c r="B79" s="22" t="s">
        <v>168</v>
      </c>
      <c r="C79" s="23" t="s">
        <v>167</v>
      </c>
      <c r="D79" s="23" t="s">
        <v>202</v>
      </c>
      <c r="E79" s="23" t="s">
        <v>165</v>
      </c>
      <c r="F79" s="23">
        <v>3</v>
      </c>
      <c r="G79" s="23" t="s">
        <v>164</v>
      </c>
      <c r="H79" s="23" t="s">
        <v>163</v>
      </c>
      <c r="I79" s="23" t="s">
        <v>191</v>
      </c>
      <c r="J79" s="23" t="s">
        <v>161</v>
      </c>
      <c r="K79" s="23" t="s">
        <v>160</v>
      </c>
      <c r="L79" s="23" t="s">
        <v>201</v>
      </c>
      <c r="M79" s="23" t="s">
        <v>179</v>
      </c>
      <c r="N79" s="23" t="s">
        <v>178</v>
      </c>
      <c r="O79" s="23" t="s">
        <v>200</v>
      </c>
      <c r="P79" s="23" t="s">
        <v>176</v>
      </c>
      <c r="R79" s="23" t="s">
        <v>199</v>
      </c>
      <c r="S79" s="23" t="s">
        <v>198</v>
      </c>
      <c r="T79" s="23" t="s">
        <v>173</v>
      </c>
      <c r="U79" s="23" t="s">
        <v>173</v>
      </c>
      <c r="V79" s="23" t="s">
        <v>173</v>
      </c>
      <c r="W79" s="23" t="s">
        <v>173</v>
      </c>
      <c r="X79" s="23" t="s">
        <v>173</v>
      </c>
      <c r="Y79" s="23" t="s">
        <v>148</v>
      </c>
      <c r="Z79" s="23" t="s">
        <v>148</v>
      </c>
      <c r="AA79" s="23" t="s">
        <v>171</v>
      </c>
      <c r="AB79" s="23" t="s">
        <v>148</v>
      </c>
      <c r="AC79" s="23" t="s">
        <v>147</v>
      </c>
    </row>
    <row r="80" spans="1:31" ht="12.75" x14ac:dyDescent="0.2">
      <c r="A80" s="23" t="s">
        <v>169</v>
      </c>
      <c r="B80" s="22" t="s">
        <v>168</v>
      </c>
      <c r="C80" s="23" t="s">
        <v>167</v>
      </c>
      <c r="D80" s="23" t="s">
        <v>194</v>
      </c>
      <c r="E80" s="23" t="s">
        <v>182</v>
      </c>
      <c r="F80" s="23">
        <v>2</v>
      </c>
      <c r="G80" s="23" t="s">
        <v>192</v>
      </c>
      <c r="H80" s="23" t="s">
        <v>163</v>
      </c>
      <c r="I80" s="23" t="s">
        <v>197</v>
      </c>
      <c r="J80" s="23" t="s">
        <v>161</v>
      </c>
      <c r="K80" s="23" t="s">
        <v>196</v>
      </c>
      <c r="L80" s="23" t="s">
        <v>195</v>
      </c>
      <c r="M80" s="23" t="s">
        <v>158</v>
      </c>
      <c r="N80" s="23" t="s">
        <v>178</v>
      </c>
      <c r="O80" s="23" t="s">
        <v>177</v>
      </c>
      <c r="P80" s="23" t="s">
        <v>176</v>
      </c>
      <c r="Q80" s="23" t="s">
        <v>154</v>
      </c>
      <c r="R80" s="23" t="s">
        <v>153</v>
      </c>
      <c r="S80" s="23" t="s">
        <v>174</v>
      </c>
      <c r="T80" s="23" t="s">
        <v>173</v>
      </c>
      <c r="U80" s="23" t="s">
        <v>151</v>
      </c>
      <c r="V80" s="23" t="s">
        <v>151</v>
      </c>
      <c r="W80" s="23" t="s">
        <v>151</v>
      </c>
      <c r="X80" s="23" t="s">
        <v>150</v>
      </c>
      <c r="Y80" s="23" t="s">
        <v>148</v>
      </c>
      <c r="Z80" s="23" t="s">
        <v>148</v>
      </c>
      <c r="AA80" s="23" t="s">
        <v>148</v>
      </c>
      <c r="AB80" s="23" t="s">
        <v>148</v>
      </c>
      <c r="AC80" s="23" t="s">
        <v>170</v>
      </c>
    </row>
    <row r="81" spans="1:31" ht="12.75" x14ac:dyDescent="0.2">
      <c r="A81" s="23" t="s">
        <v>169</v>
      </c>
      <c r="B81" s="22" t="s">
        <v>168</v>
      </c>
      <c r="C81" s="23" t="s">
        <v>167</v>
      </c>
      <c r="D81" s="23" t="s">
        <v>194</v>
      </c>
      <c r="E81" s="23" t="s">
        <v>193</v>
      </c>
      <c r="F81" s="23">
        <v>5</v>
      </c>
      <c r="G81" s="23" t="s">
        <v>192</v>
      </c>
      <c r="H81" s="23" t="s">
        <v>163</v>
      </c>
      <c r="I81" s="23" t="s">
        <v>191</v>
      </c>
      <c r="J81" s="23" t="s">
        <v>161</v>
      </c>
      <c r="K81" s="23" t="s">
        <v>190</v>
      </c>
      <c r="L81" s="23" t="s">
        <v>189</v>
      </c>
      <c r="M81" s="23" t="s">
        <v>158</v>
      </c>
      <c r="N81" s="23" t="s">
        <v>157</v>
      </c>
      <c r="O81" s="23" t="s">
        <v>177</v>
      </c>
      <c r="P81" s="23" t="s">
        <v>188</v>
      </c>
      <c r="R81" s="23" t="s">
        <v>187</v>
      </c>
      <c r="S81" s="23" t="s">
        <v>174</v>
      </c>
      <c r="T81" s="23" t="s">
        <v>150</v>
      </c>
      <c r="U81" s="23" t="s">
        <v>172</v>
      </c>
      <c r="V81" s="23" t="s">
        <v>150</v>
      </c>
      <c r="W81" s="23" t="s">
        <v>151</v>
      </c>
      <c r="X81" s="23" t="s">
        <v>151</v>
      </c>
      <c r="Y81" s="23" t="s">
        <v>148</v>
      </c>
      <c r="Z81" s="23" t="s">
        <v>148</v>
      </c>
      <c r="AA81" s="23" t="s">
        <v>149</v>
      </c>
      <c r="AB81" s="23" t="s">
        <v>149</v>
      </c>
      <c r="AC81" s="23" t="s">
        <v>170</v>
      </c>
      <c r="AD81" s="23" t="s">
        <v>186</v>
      </c>
      <c r="AE81" s="23" t="s">
        <v>185</v>
      </c>
    </row>
    <row r="82" spans="1:31" ht="12.75" x14ac:dyDescent="0.2">
      <c r="A82" s="23" t="s">
        <v>169</v>
      </c>
      <c r="B82" s="22" t="s">
        <v>184</v>
      </c>
      <c r="C82" s="23" t="s">
        <v>167</v>
      </c>
      <c r="D82" s="23" t="s">
        <v>183</v>
      </c>
      <c r="E82" s="23" t="s">
        <v>182</v>
      </c>
      <c r="F82" s="23">
        <v>3</v>
      </c>
      <c r="G82" s="23" t="s">
        <v>164</v>
      </c>
      <c r="H82" s="23" t="s">
        <v>163</v>
      </c>
      <c r="I82" s="23" t="s">
        <v>181</v>
      </c>
      <c r="J82" s="23" t="s">
        <v>161</v>
      </c>
      <c r="K82" s="23" t="s">
        <v>160</v>
      </c>
      <c r="L82" s="23" t="s">
        <v>180</v>
      </c>
      <c r="M82" s="23" t="s">
        <v>179</v>
      </c>
      <c r="N82" s="23" t="s">
        <v>178</v>
      </c>
      <c r="O82" s="23" t="s">
        <v>177</v>
      </c>
      <c r="P82" s="23" t="s">
        <v>176</v>
      </c>
      <c r="R82" s="23" t="s">
        <v>175</v>
      </c>
      <c r="S82" s="23" t="s">
        <v>174</v>
      </c>
      <c r="T82" s="23" t="s">
        <v>173</v>
      </c>
      <c r="U82" s="23" t="s">
        <v>172</v>
      </c>
      <c r="V82" s="23" t="s">
        <v>151</v>
      </c>
      <c r="W82" s="23" t="s">
        <v>172</v>
      </c>
      <c r="X82" s="23" t="s">
        <v>172</v>
      </c>
      <c r="Y82" s="23" t="s">
        <v>148</v>
      </c>
      <c r="Z82" s="23" t="s">
        <v>171</v>
      </c>
      <c r="AA82" s="23" t="s">
        <v>148</v>
      </c>
      <c r="AB82" s="23" t="s">
        <v>148</v>
      </c>
      <c r="AC82" s="23" t="s">
        <v>170</v>
      </c>
    </row>
    <row r="83" spans="1:31" ht="12.75" x14ac:dyDescent="0.2">
      <c r="A83" s="23" t="s">
        <v>169</v>
      </c>
      <c r="B83" s="22" t="s">
        <v>168</v>
      </c>
      <c r="C83" s="23" t="s">
        <v>167</v>
      </c>
      <c r="D83" s="23" t="s">
        <v>166</v>
      </c>
      <c r="E83" s="23" t="s">
        <v>165</v>
      </c>
      <c r="F83" s="23">
        <v>3</v>
      </c>
      <c r="G83" s="23" t="s">
        <v>164</v>
      </c>
      <c r="H83" s="23" t="s">
        <v>163</v>
      </c>
      <c r="I83" s="23" t="s">
        <v>162</v>
      </c>
      <c r="J83" s="23" t="s">
        <v>161</v>
      </c>
      <c r="K83" s="23" t="s">
        <v>160</v>
      </c>
      <c r="L83" s="23" t="s">
        <v>159</v>
      </c>
      <c r="M83" s="23" t="s">
        <v>158</v>
      </c>
      <c r="N83" s="23" t="s">
        <v>157</v>
      </c>
      <c r="O83" s="23" t="s">
        <v>156</v>
      </c>
      <c r="P83" s="23" t="s">
        <v>155</v>
      </c>
      <c r="Q83" s="23" t="s">
        <v>154</v>
      </c>
      <c r="R83" s="23" t="s">
        <v>153</v>
      </c>
      <c r="S83" s="23" t="s">
        <v>152</v>
      </c>
      <c r="T83" s="23" t="s">
        <v>150</v>
      </c>
      <c r="U83" s="23" t="s">
        <v>151</v>
      </c>
      <c r="V83" s="23" t="s">
        <v>151</v>
      </c>
      <c r="W83" s="23" t="s">
        <v>151</v>
      </c>
      <c r="X83" s="23" t="s">
        <v>150</v>
      </c>
      <c r="Y83" s="23" t="s">
        <v>149</v>
      </c>
      <c r="Z83" s="23" t="s">
        <v>148</v>
      </c>
      <c r="AA83" s="23" t="s">
        <v>149</v>
      </c>
      <c r="AB83" s="23" t="s">
        <v>148</v>
      </c>
      <c r="AC83" s="23" t="s">
        <v>147</v>
      </c>
      <c r="AD83" s="23" t="s">
        <v>146</v>
      </c>
    </row>
  </sheetData>
  <autoFilter ref="A1:AE83" xr:uid="{451A7424-B66A-4812-97DB-C9FA5B6B1336}">
    <filterColumn colId="0">
      <filters>
        <filter val="Фрілансер (вільнозайнятий)"/>
      </filters>
    </filterColumn>
    <filterColumn colId="2">
      <filters>
        <filter val="Столичний (Київська, Чернігівська, Житомирська обл.)"/>
      </filters>
    </filterColumn>
    <sortState xmlns:xlrd2="http://schemas.microsoft.com/office/spreadsheetml/2017/richdata2" ref="A2:AE83">
      <sortCondition ref="A1:A83"/>
    </sortState>
  </autoFilter>
  <sortState xmlns:xlrd2="http://schemas.microsoft.com/office/spreadsheetml/2017/richdata2" ref="C55:AC77">
    <sortCondition ref="C1:C92"/>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Ukraine</vt:lpstr>
      <vt:lpstr>Respondents</vt:lpstr>
      <vt:lpstr>Regions</vt:lpstr>
      <vt:lpstr>Answers from the Google Form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Iryna Ryzhkova</dc:creator>
  <cp:lastModifiedBy>Iryna Ryzhkova</cp:lastModifiedBy>
  <dcterms:created xsi:type="dcterms:W3CDTF">2015-06-05T18:17:20Z</dcterms:created>
  <dcterms:modified xsi:type="dcterms:W3CDTF">2022-03-30T18:05:06Z</dcterms:modified>
</cp:coreProperties>
</file>