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zi\Documents\Lesárna\Diplomka\"/>
    </mc:Choice>
  </mc:AlternateContent>
  <xr:revisionPtr revIDLastSave="0" documentId="8_{E0648F9F-C6B5-4F6F-994B-1C2F07E4CB0D}" xr6:coauthVersionLast="47" xr6:coauthVersionMax="47" xr10:uidLastSave="{00000000-0000-0000-0000-000000000000}"/>
  <bookViews>
    <workbookView xWindow="-108" yWindow="-108" windowWidth="23256" windowHeight="12576" activeTab="1" xr2:uid="{490A7A66-10BF-403E-B561-82606D137921}"/>
  </bookViews>
  <sheets>
    <sheet name="Ex_situ" sheetId="1" r:id="rId1"/>
    <sheet name="In_sit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2" l="1"/>
  <c r="E13" i="2"/>
  <c r="G13" i="2" s="1"/>
  <c r="D13" i="2"/>
  <c r="C13" i="2"/>
  <c r="B13" i="2"/>
  <c r="C12" i="2"/>
  <c r="D12" i="2" s="1"/>
  <c r="E12" i="2" s="1"/>
  <c r="B12" i="2"/>
  <c r="C11" i="2"/>
  <c r="B11" i="2"/>
  <c r="D10" i="2"/>
  <c r="C10" i="2"/>
  <c r="F10" i="2" s="1"/>
  <c r="B10" i="2"/>
  <c r="E10" i="2" s="1"/>
  <c r="C9" i="2"/>
  <c r="B9" i="2"/>
  <c r="D9" i="2" s="1"/>
  <c r="C8" i="2"/>
  <c r="B8" i="2"/>
  <c r="C7" i="2"/>
  <c r="B7" i="2"/>
  <c r="D7" i="2" s="1"/>
  <c r="C6" i="2"/>
  <c r="F6" i="2" s="1"/>
  <c r="B6" i="2"/>
  <c r="D6" i="2" s="1"/>
  <c r="E6" i="2" s="1"/>
  <c r="F5" i="2"/>
  <c r="D5" i="2"/>
  <c r="C5" i="2"/>
  <c r="B5" i="2"/>
  <c r="E5" i="2" s="1"/>
  <c r="G5" i="2" s="1"/>
  <c r="C4" i="2"/>
  <c r="B4" i="2"/>
  <c r="D4" i="2" s="1"/>
  <c r="E4" i="2" s="1"/>
  <c r="C3" i="2"/>
  <c r="B3" i="2"/>
  <c r="C2" i="2"/>
  <c r="B2" i="2"/>
  <c r="D2" i="2" s="1"/>
  <c r="E9" i="2" l="1"/>
  <c r="G9" i="2" s="1"/>
  <c r="F9" i="2"/>
  <c r="F2" i="2"/>
  <c r="F8" i="2"/>
  <c r="G12" i="2"/>
  <c r="G6" i="2"/>
  <c r="G10" i="2"/>
  <c r="F7" i="2"/>
  <c r="E7" i="2"/>
  <c r="G7" i="2" s="1"/>
  <c r="F4" i="2"/>
  <c r="G4" i="2" s="1"/>
  <c r="E11" i="2"/>
  <c r="G11" i="2" s="1"/>
  <c r="D3" i="2"/>
  <c r="E3" i="2" s="1"/>
  <c r="E2" i="2"/>
  <c r="D11" i="2"/>
  <c r="F11" i="2" s="1"/>
  <c r="F12" i="2"/>
  <c r="D8" i="2"/>
  <c r="E8" i="2" s="1"/>
  <c r="G8" i="2" l="1"/>
  <c r="C17" i="2"/>
  <c r="C18" i="2"/>
  <c r="C16" i="2"/>
  <c r="G2" i="2"/>
  <c r="F3" i="2"/>
  <c r="G3" i="2" s="1"/>
  <c r="L67" i="1" l="1"/>
  <c r="L33" i="1"/>
  <c r="L34" i="1"/>
  <c r="L41" i="1"/>
  <c r="L42" i="1"/>
  <c r="L22" i="1"/>
  <c r="L43" i="1"/>
  <c r="L23" i="1"/>
  <c r="L24" i="1"/>
  <c r="L44" i="1"/>
  <c r="L35" i="1"/>
  <c r="L25" i="1"/>
  <c r="L45" i="1"/>
  <c r="L46" i="1"/>
  <c r="L47" i="1"/>
  <c r="L26" i="1"/>
  <c r="L36" i="1"/>
  <c r="L37" i="1"/>
  <c r="L27" i="1"/>
  <c r="L38" i="1"/>
  <c r="L28" i="1"/>
  <c r="L39" i="1"/>
  <c r="L40" i="1"/>
  <c r="L29" i="1"/>
  <c r="L30" i="1"/>
  <c r="L31" i="1"/>
  <c r="L32" i="1"/>
  <c r="E34" i="1"/>
  <c r="E33" i="1"/>
  <c r="E32" i="1"/>
  <c r="E31" i="1"/>
  <c r="E30" i="1"/>
  <c r="E29" i="1"/>
  <c r="E40" i="1"/>
  <c r="E39" i="1"/>
  <c r="E28" i="1"/>
  <c r="E38" i="1"/>
  <c r="E27" i="1"/>
  <c r="E37" i="1"/>
  <c r="E36" i="1"/>
  <c r="E26" i="1"/>
  <c r="E47" i="1"/>
  <c r="E46" i="1"/>
  <c r="E45" i="1"/>
  <c r="E25" i="1"/>
  <c r="E35" i="1"/>
  <c r="E44" i="1"/>
  <c r="E24" i="1"/>
  <c r="E23" i="1"/>
  <c r="E43" i="1"/>
  <c r="E22" i="1"/>
  <c r="E42" i="1"/>
  <c r="E41" i="1"/>
  <c r="L6" i="1"/>
  <c r="L15" i="1"/>
  <c r="L7" i="1"/>
  <c r="L16" i="1"/>
  <c r="L8" i="1"/>
  <c r="L3" i="1"/>
  <c r="L9" i="1"/>
  <c r="L4" i="1"/>
  <c r="L5" i="1"/>
  <c r="L17" i="1"/>
  <c r="L10" i="1"/>
  <c r="L18" i="1"/>
  <c r="L19" i="1"/>
  <c r="L20" i="1"/>
  <c r="L11" i="1"/>
  <c r="L21" i="1"/>
  <c r="L12" i="1"/>
  <c r="L13" i="1"/>
  <c r="L14" i="1"/>
  <c r="L54" i="1"/>
  <c r="L48" i="1"/>
  <c r="L61" i="1"/>
  <c r="L55" i="1"/>
  <c r="L62" i="1"/>
  <c r="L56" i="1"/>
  <c r="L63" i="1"/>
  <c r="L57" i="1"/>
  <c r="L58" i="1"/>
  <c r="L59" i="1"/>
  <c r="L49" i="1"/>
  <c r="L50" i="1"/>
  <c r="L64" i="1"/>
  <c r="L51" i="1"/>
  <c r="L60" i="1"/>
  <c r="L65" i="1"/>
  <c r="L66" i="1"/>
  <c r="L52" i="1"/>
  <c r="L53" i="1"/>
  <c r="L2" i="1"/>
</calcChain>
</file>

<file path=xl/sharedStrings.xml><?xml version="1.0" encoding="utf-8"?>
<sst xmlns="http://schemas.openxmlformats.org/spreadsheetml/2006/main" count="173" uniqueCount="81">
  <si>
    <t>Číslo rostliny</t>
  </si>
  <si>
    <t>Rok</t>
  </si>
  <si>
    <t>Klíčící</t>
  </si>
  <si>
    <t>Neklíčící</t>
  </si>
  <si>
    <t>Celkem</t>
  </si>
  <si>
    <t>Typ biotopu</t>
  </si>
  <si>
    <t>Výška v cm</t>
  </si>
  <si>
    <t>Počet stvolů</t>
  </si>
  <si>
    <t>Počet květů</t>
  </si>
  <si>
    <t>Počet růžic</t>
  </si>
  <si>
    <t>Kategorie - výška</t>
  </si>
  <si>
    <t>30y</t>
  </si>
  <si>
    <t>Mezické</t>
  </si>
  <si>
    <t>47r</t>
  </si>
  <si>
    <t>Suché</t>
  </si>
  <si>
    <t>76m</t>
  </si>
  <si>
    <t>Vyprahlé</t>
  </si>
  <si>
    <t>36y</t>
  </si>
  <si>
    <t>NW</t>
  </si>
  <si>
    <t>50y</t>
  </si>
  <si>
    <t>40y</t>
  </si>
  <si>
    <t>24r</t>
  </si>
  <si>
    <t>22y</t>
  </si>
  <si>
    <t>20y</t>
  </si>
  <si>
    <t>18r</t>
  </si>
  <si>
    <t>89m</t>
  </si>
  <si>
    <t>KW</t>
  </si>
  <si>
    <t>68r</t>
  </si>
  <si>
    <t>33y</t>
  </si>
  <si>
    <t>71m</t>
  </si>
  <si>
    <t>53z</t>
  </si>
  <si>
    <t>56r</t>
  </si>
  <si>
    <t>8r</t>
  </si>
  <si>
    <t>48y</t>
  </si>
  <si>
    <t>99r</t>
  </si>
  <si>
    <t>83z</t>
  </si>
  <si>
    <t>91m</t>
  </si>
  <si>
    <t>MJ</t>
  </si>
  <si>
    <t>NV</t>
  </si>
  <si>
    <t>52č</t>
  </si>
  <si>
    <t>51y</t>
  </si>
  <si>
    <t>94r</t>
  </si>
  <si>
    <t>11y</t>
  </si>
  <si>
    <t>17y</t>
  </si>
  <si>
    <t>OH</t>
  </si>
  <si>
    <t>28y</t>
  </si>
  <si>
    <t>KJ</t>
  </si>
  <si>
    <t>10z</t>
  </si>
  <si>
    <t>1r</t>
  </si>
  <si>
    <t>14z</t>
  </si>
  <si>
    <t>38y</t>
  </si>
  <si>
    <t>IP</t>
  </si>
  <si>
    <t>15m</t>
  </si>
  <si>
    <t>62y</t>
  </si>
  <si>
    <t>99m</t>
  </si>
  <si>
    <t>75r</t>
  </si>
  <si>
    <t>55y</t>
  </si>
  <si>
    <t>NM</t>
  </si>
  <si>
    <t>38č</t>
  </si>
  <si>
    <t>OA</t>
  </si>
  <si>
    <t>57y</t>
  </si>
  <si>
    <t>2y</t>
  </si>
  <si>
    <t>54y</t>
  </si>
  <si>
    <t>79 stříb</t>
  </si>
  <si>
    <t>90r</t>
  </si>
  <si>
    <t>14č</t>
  </si>
  <si>
    <t>14y</t>
  </si>
  <si>
    <t>58y</t>
  </si>
  <si>
    <t>56y</t>
  </si>
  <si>
    <t>22+12</t>
  </si>
  <si>
    <t>Klíčivost %</t>
  </si>
  <si>
    <t>rozdvojený stvol</t>
  </si>
  <si>
    <t>Plocha</t>
  </si>
  <si>
    <t>Klíčící %</t>
  </si>
  <si>
    <t>Neklíčící %</t>
  </si>
  <si>
    <t>Celkem %</t>
  </si>
  <si>
    <t>2 krásné protokormy</t>
  </si>
  <si>
    <t>3 protokormy, jeden roztrojen</t>
  </si>
  <si>
    <t>1 protokorm 0,8 cm</t>
  </si>
  <si>
    <t>1 protokorm; 0,5 cm, podhoubí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</si>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</sst>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FF505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3" fillId="3" borderId="0" xfId="0" applyFont="1" applyFill="1"/>
    <xf numFmtId="0" fontId="3" fillId="0" borderId="0" xfId="0" applyFont="1"/>
    <xf numFmtId="9" fontId="0" fillId="4" borderId="0" xfId="1" applyFont="1" applyFill="1"/>
    <xf numFmtId="0" fontId="0" fillId="5" borderId="0" xfId="0" applyFill="1"/>
    <xf numFmtId="0" fontId="0" fillId="4" borderId="0" xfId="0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1" fontId="3" fillId="0" borderId="0" xfId="0" applyNumberFormat="1" applyFont="1" applyFill="1"/>
    <xf numFmtId="0" fontId="0" fillId="0" borderId="0" xfId="0" applyFill="1"/>
    <xf numFmtId="1" fontId="0" fillId="0" borderId="0" xfId="0" applyNumberFormat="1" applyFill="1"/>
    <xf numFmtId="0" fontId="0" fillId="6" borderId="0" xfId="0" applyFill="1"/>
    <xf numFmtId="0" fontId="0" fillId="7" borderId="0" xfId="0" applyFill="1"/>
    <xf numFmtId="1" fontId="0" fillId="0" borderId="0" xfId="0" applyNumberFormat="1"/>
    <xf numFmtId="9" fontId="3" fillId="8" borderId="0" xfId="1" applyFont="1" applyFill="1" applyBorder="1"/>
    <xf numFmtId="9" fontId="0" fillId="9" borderId="0" xfId="1" applyFont="1" applyFill="1"/>
    <xf numFmtId="0" fontId="0" fillId="9" borderId="0" xfId="0" applyFill="1"/>
    <xf numFmtId="9" fontId="3" fillId="10" borderId="0" xfId="1" applyFont="1" applyFill="1" applyBorder="1"/>
    <xf numFmtId="9" fontId="3" fillId="11" borderId="0" xfId="1" applyFont="1" applyFill="1" applyBorder="1"/>
    <xf numFmtId="0" fontId="0" fillId="11" borderId="0" xfId="0" applyFill="1"/>
    <xf numFmtId="9" fontId="0" fillId="11" borderId="0" xfId="1" applyFont="1" applyFill="1"/>
    <xf numFmtId="2" fontId="3" fillId="0" borderId="0" xfId="0" applyNumberFormat="1" applyFont="1"/>
    <xf numFmtId="9" fontId="0" fillId="0" borderId="0" xfId="1" applyFont="1"/>
    <xf numFmtId="9" fontId="0" fillId="0" borderId="0" xfId="0" applyNumberFormat="1"/>
    <xf numFmtId="0" fontId="0" fillId="12" borderId="0" xfId="0" applyFill="1"/>
    <xf numFmtId="16" fontId="2" fillId="0" borderId="0" xfId="0" applyNumberFormat="1" applyFont="1"/>
    <xf numFmtId="0" fontId="2" fillId="0" borderId="0" xfId="0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5050"/>
      <color rgb="FFFF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ABBE-53D2-42F7-8374-EAE92D9AB430}">
  <dimension ref="A1:M67"/>
  <sheetViews>
    <sheetView workbookViewId="0">
      <selection activeCell="O9" sqref="O9"/>
    </sheetView>
  </sheetViews>
  <sheetFormatPr defaultRowHeight="14.4" x14ac:dyDescent="0.3"/>
  <cols>
    <col min="1" max="1" width="11.5546875" bestFit="1" customWidth="1"/>
    <col min="2" max="2" width="8.88671875" style="12"/>
    <col min="3" max="4" width="8.88671875" style="13"/>
    <col min="5" max="5" width="8.88671875" style="12"/>
    <col min="6" max="6" width="11.21875" bestFit="1" customWidth="1"/>
    <col min="7" max="7" width="10.44140625" bestFit="1" customWidth="1"/>
    <col min="8" max="8" width="11.33203125" bestFit="1" customWidth="1"/>
    <col min="9" max="9" width="11" bestFit="1" customWidth="1"/>
    <col min="10" max="10" width="10.109375" bestFit="1" customWidth="1"/>
  </cols>
  <sheetData>
    <row r="1" spans="1:12" ht="28.8" x14ac:dyDescent="0.3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70</v>
      </c>
    </row>
    <row r="2" spans="1:12" s="5" customFormat="1" x14ac:dyDescent="0.3">
      <c r="A2" s="4" t="s">
        <v>11</v>
      </c>
      <c r="B2" s="10">
        <v>2019</v>
      </c>
      <c r="C2" s="11">
        <v>27.25</v>
      </c>
      <c r="D2" s="11">
        <v>72.75</v>
      </c>
      <c r="E2" s="11">
        <v>100</v>
      </c>
      <c r="F2" s="17" t="s">
        <v>12</v>
      </c>
      <c r="G2" s="5">
        <v>7</v>
      </c>
      <c r="H2" s="5">
        <v>1</v>
      </c>
      <c r="I2" s="5">
        <v>10</v>
      </c>
      <c r="J2" s="5">
        <v>1</v>
      </c>
      <c r="K2" s="5">
        <v>1</v>
      </c>
      <c r="L2" s="24">
        <f>C2/100</f>
        <v>0.27250000000000002</v>
      </c>
    </row>
    <row r="3" spans="1:12" s="5" customFormat="1" x14ac:dyDescent="0.3">
      <c r="A3" s="3" t="s">
        <v>20</v>
      </c>
      <c r="B3" s="12">
        <v>2019</v>
      </c>
      <c r="C3" s="13">
        <v>17.75</v>
      </c>
      <c r="D3" s="13">
        <v>82.25</v>
      </c>
      <c r="E3" s="12">
        <v>100</v>
      </c>
      <c r="F3" s="18" t="s">
        <v>12</v>
      </c>
      <c r="G3">
        <v>11</v>
      </c>
      <c r="H3">
        <v>1</v>
      </c>
      <c r="I3">
        <v>8</v>
      </c>
      <c r="J3">
        <v>3</v>
      </c>
      <c r="K3">
        <v>2</v>
      </c>
      <c r="L3" s="24">
        <f>C3/100</f>
        <v>0.17749999999999999</v>
      </c>
    </row>
    <row r="4" spans="1:12" s="5" customFormat="1" x14ac:dyDescent="0.3">
      <c r="A4" s="3" t="s">
        <v>22</v>
      </c>
      <c r="B4" s="12">
        <v>2019</v>
      </c>
      <c r="C4" s="13">
        <v>27.75</v>
      </c>
      <c r="D4" s="13">
        <v>72.25</v>
      </c>
      <c r="E4" s="12">
        <v>100</v>
      </c>
      <c r="F4" s="18" t="s">
        <v>12</v>
      </c>
      <c r="G4">
        <v>12</v>
      </c>
      <c r="H4">
        <v>1</v>
      </c>
      <c r="I4">
        <v>12</v>
      </c>
      <c r="J4">
        <v>1</v>
      </c>
      <c r="K4">
        <v>3</v>
      </c>
      <c r="L4" s="24">
        <f>C4/100</f>
        <v>0.27750000000000002</v>
      </c>
    </row>
    <row r="5" spans="1:12" s="5" customFormat="1" x14ac:dyDescent="0.3">
      <c r="A5" s="3" t="s">
        <v>23</v>
      </c>
      <c r="B5" s="12">
        <v>2019</v>
      </c>
      <c r="C5" s="13">
        <v>17.25</v>
      </c>
      <c r="D5" s="13">
        <v>82.75</v>
      </c>
      <c r="E5" s="12">
        <v>100</v>
      </c>
      <c r="F5" s="18" t="s">
        <v>12</v>
      </c>
      <c r="G5">
        <v>12</v>
      </c>
      <c r="H5">
        <v>1</v>
      </c>
      <c r="I5">
        <v>14</v>
      </c>
      <c r="J5">
        <v>1</v>
      </c>
      <c r="K5">
        <v>3</v>
      </c>
      <c r="L5" s="24">
        <f>C5/100</f>
        <v>0.17249999999999999</v>
      </c>
    </row>
    <row r="6" spans="1:12" x14ac:dyDescent="0.3">
      <c r="A6" s="4" t="s">
        <v>13</v>
      </c>
      <c r="B6" s="10">
        <v>2019</v>
      </c>
      <c r="C6" s="11">
        <v>20</v>
      </c>
      <c r="D6" s="11">
        <v>80</v>
      </c>
      <c r="E6" s="10">
        <v>100</v>
      </c>
      <c r="F6" s="20" t="s">
        <v>14</v>
      </c>
      <c r="G6" s="5">
        <v>8</v>
      </c>
      <c r="H6" s="5">
        <v>1</v>
      </c>
      <c r="I6" s="5">
        <v>9</v>
      </c>
      <c r="J6" s="5">
        <v>2</v>
      </c>
      <c r="K6" s="5">
        <v>1</v>
      </c>
      <c r="L6" s="24">
        <f>C6/100</f>
        <v>0.2</v>
      </c>
    </row>
    <row r="7" spans="1:12" x14ac:dyDescent="0.3">
      <c r="A7" s="4" t="s">
        <v>17</v>
      </c>
      <c r="B7" s="10">
        <v>2019</v>
      </c>
      <c r="C7" s="11">
        <v>23.25</v>
      </c>
      <c r="D7" s="11">
        <v>76.75</v>
      </c>
      <c r="E7" s="10">
        <v>100</v>
      </c>
      <c r="F7" s="20" t="s">
        <v>14</v>
      </c>
      <c r="G7" s="5">
        <v>9</v>
      </c>
      <c r="H7" s="5">
        <v>1</v>
      </c>
      <c r="I7" s="5">
        <v>12</v>
      </c>
      <c r="J7" s="5">
        <v>1</v>
      </c>
      <c r="K7" s="5">
        <v>1</v>
      </c>
      <c r="L7" s="24">
        <f>C7/100</f>
        <v>0.23250000000000001</v>
      </c>
    </row>
    <row r="8" spans="1:12" x14ac:dyDescent="0.3">
      <c r="A8" s="3" t="s">
        <v>19</v>
      </c>
      <c r="B8" s="12">
        <v>2019</v>
      </c>
      <c r="C8" s="13">
        <v>26.75</v>
      </c>
      <c r="D8" s="13">
        <v>73.25</v>
      </c>
      <c r="E8" s="12">
        <v>100</v>
      </c>
      <c r="F8" s="6" t="s">
        <v>14</v>
      </c>
      <c r="G8">
        <v>10</v>
      </c>
      <c r="H8">
        <v>2</v>
      </c>
      <c r="I8">
        <v>12</v>
      </c>
      <c r="J8">
        <v>3</v>
      </c>
      <c r="K8">
        <v>2</v>
      </c>
      <c r="L8" s="24">
        <f>C8/100</f>
        <v>0.26750000000000002</v>
      </c>
    </row>
    <row r="9" spans="1:12" x14ac:dyDescent="0.3">
      <c r="A9" s="3" t="s">
        <v>21</v>
      </c>
      <c r="B9" s="12">
        <v>2019</v>
      </c>
      <c r="C9" s="13">
        <v>35.75</v>
      </c>
      <c r="D9" s="13">
        <v>64.25</v>
      </c>
      <c r="E9" s="12">
        <v>100</v>
      </c>
      <c r="F9" s="6" t="s">
        <v>14</v>
      </c>
      <c r="G9">
        <v>11</v>
      </c>
      <c r="H9">
        <v>2</v>
      </c>
      <c r="I9">
        <v>14</v>
      </c>
      <c r="J9">
        <v>3</v>
      </c>
      <c r="K9">
        <v>2</v>
      </c>
      <c r="L9" s="24">
        <f>C9/100</f>
        <v>0.35749999999999998</v>
      </c>
    </row>
    <row r="10" spans="1:12" x14ac:dyDescent="0.3">
      <c r="A10" s="3" t="s">
        <v>25</v>
      </c>
      <c r="B10" s="12">
        <v>2019</v>
      </c>
      <c r="C10" s="13">
        <v>33</v>
      </c>
      <c r="D10" s="13">
        <v>67</v>
      </c>
      <c r="E10" s="12">
        <v>100</v>
      </c>
      <c r="F10" s="6" t="s">
        <v>14</v>
      </c>
      <c r="G10">
        <v>12</v>
      </c>
      <c r="H10">
        <v>2</v>
      </c>
      <c r="I10">
        <v>13</v>
      </c>
      <c r="J10">
        <v>5</v>
      </c>
      <c r="K10">
        <v>3</v>
      </c>
      <c r="L10" s="24">
        <f>C10/100</f>
        <v>0.33</v>
      </c>
    </row>
    <row r="11" spans="1:12" x14ac:dyDescent="0.3">
      <c r="A11" s="3" t="s">
        <v>29</v>
      </c>
      <c r="B11" s="12">
        <v>2019</v>
      </c>
      <c r="C11" s="13">
        <v>24.25</v>
      </c>
      <c r="D11" s="13">
        <v>75.75</v>
      </c>
      <c r="E11" s="12">
        <v>100</v>
      </c>
      <c r="F11" s="6" t="s">
        <v>14</v>
      </c>
      <c r="G11">
        <v>13</v>
      </c>
      <c r="H11">
        <v>1</v>
      </c>
      <c r="I11">
        <v>14</v>
      </c>
      <c r="J11">
        <v>2</v>
      </c>
      <c r="K11">
        <v>3</v>
      </c>
      <c r="L11" s="24">
        <f>C11/100</f>
        <v>0.24249999999999999</v>
      </c>
    </row>
    <row r="12" spans="1:12" x14ac:dyDescent="0.3">
      <c r="A12" s="3" t="s">
        <v>29</v>
      </c>
      <c r="B12" s="12">
        <v>2019</v>
      </c>
      <c r="C12" s="13">
        <v>33.5</v>
      </c>
      <c r="D12" s="13">
        <v>66.5</v>
      </c>
      <c r="E12" s="12">
        <v>100</v>
      </c>
      <c r="F12" s="6" t="s">
        <v>14</v>
      </c>
      <c r="G12">
        <v>13</v>
      </c>
      <c r="H12">
        <v>1</v>
      </c>
      <c r="I12">
        <v>14</v>
      </c>
      <c r="J12">
        <v>2</v>
      </c>
      <c r="K12">
        <v>3</v>
      </c>
      <c r="L12" s="24">
        <f>C12/100</f>
        <v>0.33500000000000002</v>
      </c>
    </row>
    <row r="13" spans="1:12" x14ac:dyDescent="0.3">
      <c r="A13" s="3" t="s">
        <v>31</v>
      </c>
      <c r="B13" s="12">
        <v>2019</v>
      </c>
      <c r="C13" s="13">
        <v>13.5</v>
      </c>
      <c r="D13" s="13">
        <v>86.5</v>
      </c>
      <c r="E13" s="12">
        <v>100</v>
      </c>
      <c r="F13" s="6" t="s">
        <v>14</v>
      </c>
      <c r="G13">
        <v>14</v>
      </c>
      <c r="H13">
        <v>2</v>
      </c>
      <c r="I13">
        <v>13</v>
      </c>
      <c r="J13">
        <v>2</v>
      </c>
      <c r="K13">
        <v>4</v>
      </c>
      <c r="L13" s="24">
        <f>C13/100</f>
        <v>0.13500000000000001</v>
      </c>
    </row>
    <row r="14" spans="1:12" x14ac:dyDescent="0.3">
      <c r="A14" s="3" t="s">
        <v>32</v>
      </c>
      <c r="B14" s="12">
        <v>2019</v>
      </c>
      <c r="C14" s="13">
        <v>34.25</v>
      </c>
      <c r="D14" s="13">
        <v>65.75</v>
      </c>
      <c r="E14" s="12">
        <v>100</v>
      </c>
      <c r="F14" s="6" t="s">
        <v>14</v>
      </c>
      <c r="G14">
        <v>19</v>
      </c>
      <c r="H14">
        <v>2</v>
      </c>
      <c r="I14">
        <v>17</v>
      </c>
      <c r="J14">
        <v>2</v>
      </c>
      <c r="K14">
        <v>4</v>
      </c>
      <c r="L14" s="24">
        <f>C14/100</f>
        <v>0.34250000000000003</v>
      </c>
    </row>
    <row r="15" spans="1:12" x14ac:dyDescent="0.3">
      <c r="A15" s="4" t="s">
        <v>15</v>
      </c>
      <c r="B15" s="10">
        <v>2019</v>
      </c>
      <c r="C15" s="11">
        <v>21.5</v>
      </c>
      <c r="D15" s="11">
        <v>78.5</v>
      </c>
      <c r="E15" s="10">
        <v>100</v>
      </c>
      <c r="F15" s="21" t="s">
        <v>16</v>
      </c>
      <c r="G15" s="5">
        <v>9</v>
      </c>
      <c r="H15" s="5">
        <v>1</v>
      </c>
      <c r="I15" s="5">
        <v>10</v>
      </c>
      <c r="J15" s="5">
        <v>1</v>
      </c>
      <c r="K15" s="5">
        <v>1</v>
      </c>
      <c r="L15" s="24">
        <f>C15/100</f>
        <v>0.215</v>
      </c>
    </row>
    <row r="16" spans="1:12" x14ac:dyDescent="0.3">
      <c r="A16" s="3" t="s">
        <v>18</v>
      </c>
      <c r="B16" s="12">
        <v>2019</v>
      </c>
      <c r="C16" s="13">
        <v>26</v>
      </c>
      <c r="D16" s="13">
        <v>74</v>
      </c>
      <c r="E16" s="12">
        <v>100</v>
      </c>
      <c r="F16" s="22" t="s">
        <v>16</v>
      </c>
      <c r="G16">
        <v>10</v>
      </c>
      <c r="H16">
        <v>1</v>
      </c>
      <c r="I16">
        <v>12</v>
      </c>
      <c r="J16">
        <v>1</v>
      </c>
      <c r="K16">
        <v>2</v>
      </c>
      <c r="L16" s="24">
        <f>C16/100</f>
        <v>0.26</v>
      </c>
    </row>
    <row r="17" spans="1:12" x14ac:dyDescent="0.3">
      <c r="A17" s="3" t="s">
        <v>24</v>
      </c>
      <c r="B17" s="12">
        <v>2019</v>
      </c>
      <c r="C17" s="13">
        <v>10.5</v>
      </c>
      <c r="D17" s="13">
        <v>89.5</v>
      </c>
      <c r="E17" s="12">
        <v>100</v>
      </c>
      <c r="F17" s="23" t="s">
        <v>16</v>
      </c>
      <c r="G17">
        <v>12</v>
      </c>
      <c r="H17">
        <v>1</v>
      </c>
      <c r="I17">
        <v>15</v>
      </c>
      <c r="J17">
        <v>1</v>
      </c>
      <c r="K17">
        <v>3</v>
      </c>
      <c r="L17" s="24">
        <f>C17/100</f>
        <v>0.105</v>
      </c>
    </row>
    <row r="18" spans="1:12" x14ac:dyDescent="0.3">
      <c r="A18" s="3" t="s">
        <v>26</v>
      </c>
      <c r="B18" s="12">
        <v>2019</v>
      </c>
      <c r="C18" s="13">
        <v>22.75</v>
      </c>
      <c r="D18" s="13">
        <v>77.25</v>
      </c>
      <c r="E18" s="12">
        <v>100</v>
      </c>
      <c r="F18" s="23" t="s">
        <v>16</v>
      </c>
      <c r="G18">
        <v>12</v>
      </c>
      <c r="H18">
        <v>1</v>
      </c>
      <c r="I18">
        <v>11</v>
      </c>
      <c r="J18">
        <v>1</v>
      </c>
      <c r="K18">
        <v>3</v>
      </c>
      <c r="L18" s="24">
        <f>C18/100</f>
        <v>0.22750000000000001</v>
      </c>
    </row>
    <row r="19" spans="1:12" x14ac:dyDescent="0.3">
      <c r="A19" s="3" t="s">
        <v>27</v>
      </c>
      <c r="B19" s="12">
        <v>2019</v>
      </c>
      <c r="C19" s="13">
        <v>26.75</v>
      </c>
      <c r="D19" s="13">
        <v>73.25</v>
      </c>
      <c r="E19" s="12">
        <v>100</v>
      </c>
      <c r="F19" s="23" t="s">
        <v>16</v>
      </c>
      <c r="G19">
        <v>12</v>
      </c>
      <c r="H19">
        <v>1</v>
      </c>
      <c r="I19">
        <v>15</v>
      </c>
      <c r="J19">
        <v>1</v>
      </c>
      <c r="K19">
        <v>3</v>
      </c>
      <c r="L19" s="24">
        <f>C19/100</f>
        <v>0.26750000000000002</v>
      </c>
    </row>
    <row r="20" spans="1:12" x14ac:dyDescent="0.3">
      <c r="A20" s="3" t="s">
        <v>28</v>
      </c>
      <c r="B20" s="12">
        <v>2019</v>
      </c>
      <c r="C20" s="13">
        <v>9</v>
      </c>
      <c r="D20" s="13">
        <v>91</v>
      </c>
      <c r="E20" s="12">
        <v>100</v>
      </c>
      <c r="F20" s="23" t="s">
        <v>16</v>
      </c>
      <c r="G20">
        <v>13</v>
      </c>
      <c r="H20">
        <v>1</v>
      </c>
      <c r="I20">
        <v>13</v>
      </c>
      <c r="J20">
        <v>1</v>
      </c>
      <c r="K20">
        <v>3</v>
      </c>
      <c r="L20" s="24">
        <f>C20/100</f>
        <v>0.09</v>
      </c>
    </row>
    <row r="21" spans="1:12" x14ac:dyDescent="0.3">
      <c r="A21" s="3" t="s">
        <v>30</v>
      </c>
      <c r="B21" s="12">
        <v>2019</v>
      </c>
      <c r="C21" s="13">
        <v>31.75</v>
      </c>
      <c r="D21" s="13">
        <v>68.25</v>
      </c>
      <c r="E21" s="12">
        <v>100</v>
      </c>
      <c r="F21" s="23" t="s">
        <v>16</v>
      </c>
      <c r="G21">
        <v>13</v>
      </c>
      <c r="H21">
        <v>1</v>
      </c>
      <c r="I21">
        <v>12</v>
      </c>
      <c r="J21">
        <v>5</v>
      </c>
      <c r="K21">
        <v>3</v>
      </c>
      <c r="L21" s="24">
        <f>C21/100</f>
        <v>0.3175</v>
      </c>
    </row>
    <row r="22" spans="1:12" x14ac:dyDescent="0.3">
      <c r="A22" s="14" t="s">
        <v>20</v>
      </c>
      <c r="B22">
        <v>2020</v>
      </c>
      <c r="C22" s="16">
        <v>0</v>
      </c>
      <c r="D22" s="16">
        <v>100</v>
      </c>
      <c r="E22" s="16">
        <f>C22+D22</f>
        <v>100</v>
      </c>
      <c r="F22" s="19" t="s">
        <v>12</v>
      </c>
      <c r="G22">
        <v>10</v>
      </c>
      <c r="H22">
        <v>3</v>
      </c>
      <c r="I22">
        <v>7</v>
      </c>
      <c r="J22">
        <v>3</v>
      </c>
      <c r="K22">
        <v>2</v>
      </c>
      <c r="L22" s="24">
        <f>C22/100</f>
        <v>0</v>
      </c>
    </row>
    <row r="23" spans="1:12" x14ac:dyDescent="0.3">
      <c r="A23" s="15" t="s">
        <v>53</v>
      </c>
      <c r="B23">
        <v>2020</v>
      </c>
      <c r="C23" s="16">
        <v>0</v>
      </c>
      <c r="D23" s="16">
        <v>100</v>
      </c>
      <c r="E23" s="16">
        <f>C23+D23</f>
        <v>100</v>
      </c>
      <c r="F23" s="19" t="s">
        <v>12</v>
      </c>
      <c r="G23">
        <v>12</v>
      </c>
      <c r="H23">
        <v>1</v>
      </c>
      <c r="I23">
        <v>14</v>
      </c>
      <c r="J23">
        <v>1</v>
      </c>
      <c r="K23">
        <v>3</v>
      </c>
      <c r="L23" s="24">
        <f>C23/100</f>
        <v>0</v>
      </c>
    </row>
    <row r="24" spans="1:12" x14ac:dyDescent="0.3">
      <c r="A24" s="15" t="s">
        <v>23</v>
      </c>
      <c r="B24">
        <v>2020</v>
      </c>
      <c r="C24" s="16">
        <v>0</v>
      </c>
      <c r="D24" s="16">
        <v>100</v>
      </c>
      <c r="E24" s="16">
        <f>C24+D24</f>
        <v>100</v>
      </c>
      <c r="F24" s="19" t="s">
        <v>12</v>
      </c>
      <c r="G24">
        <v>12</v>
      </c>
      <c r="H24">
        <v>1</v>
      </c>
      <c r="I24">
        <v>12</v>
      </c>
      <c r="J24">
        <v>1</v>
      </c>
      <c r="K24">
        <v>3</v>
      </c>
      <c r="L24" s="24">
        <f>C24/100</f>
        <v>0</v>
      </c>
    </row>
    <row r="25" spans="1:12" x14ac:dyDescent="0.3">
      <c r="A25" s="15" t="s">
        <v>56</v>
      </c>
      <c r="B25">
        <v>2020</v>
      </c>
      <c r="C25" s="16">
        <v>0</v>
      </c>
      <c r="D25" s="16">
        <v>100</v>
      </c>
      <c r="E25" s="16">
        <f>C25+D25</f>
        <v>100</v>
      </c>
      <c r="F25" s="19" t="s">
        <v>12</v>
      </c>
      <c r="G25">
        <v>13</v>
      </c>
      <c r="H25">
        <v>1</v>
      </c>
      <c r="I25">
        <v>16</v>
      </c>
      <c r="J25">
        <v>1</v>
      </c>
      <c r="K25">
        <v>3</v>
      </c>
      <c r="L25" s="24">
        <f>C25/100</f>
        <v>0</v>
      </c>
    </row>
    <row r="26" spans="1:12" x14ac:dyDescent="0.3">
      <c r="A26" s="15" t="s">
        <v>60</v>
      </c>
      <c r="B26">
        <v>2020</v>
      </c>
      <c r="C26" s="16">
        <v>0</v>
      </c>
      <c r="D26" s="16">
        <v>100</v>
      </c>
      <c r="E26" s="16">
        <f>C26+D26</f>
        <v>100</v>
      </c>
      <c r="F26" s="19" t="s">
        <v>12</v>
      </c>
      <c r="G26">
        <v>15</v>
      </c>
      <c r="H26">
        <v>1</v>
      </c>
      <c r="I26">
        <v>15</v>
      </c>
      <c r="J26">
        <v>2</v>
      </c>
      <c r="K26">
        <v>4</v>
      </c>
      <c r="L26" s="24">
        <f>C26/100</f>
        <v>0</v>
      </c>
    </row>
    <row r="27" spans="1:12" x14ac:dyDescent="0.3">
      <c r="A27" s="15" t="s">
        <v>43</v>
      </c>
      <c r="B27">
        <v>2020</v>
      </c>
      <c r="C27" s="16">
        <v>0</v>
      </c>
      <c r="D27" s="16">
        <v>100</v>
      </c>
      <c r="E27" s="16">
        <f>C27+D27</f>
        <v>100</v>
      </c>
      <c r="F27" s="19" t="s">
        <v>12</v>
      </c>
      <c r="G27">
        <v>16</v>
      </c>
      <c r="H27">
        <v>1</v>
      </c>
      <c r="I27">
        <v>20</v>
      </c>
      <c r="J27">
        <v>1</v>
      </c>
      <c r="K27">
        <v>4</v>
      </c>
      <c r="L27" s="24">
        <f>C27/100</f>
        <v>0</v>
      </c>
    </row>
    <row r="28" spans="1:12" x14ac:dyDescent="0.3">
      <c r="A28" s="15" t="s">
        <v>62</v>
      </c>
      <c r="B28">
        <v>2020</v>
      </c>
      <c r="C28" s="16">
        <v>0</v>
      </c>
      <c r="D28" s="16">
        <v>100</v>
      </c>
      <c r="E28" s="16">
        <f>C28+D28</f>
        <v>100</v>
      </c>
      <c r="F28" s="19" t="s">
        <v>12</v>
      </c>
      <c r="G28">
        <v>18</v>
      </c>
      <c r="H28">
        <v>1</v>
      </c>
      <c r="I28">
        <v>18</v>
      </c>
      <c r="J28">
        <v>1</v>
      </c>
      <c r="K28">
        <v>4</v>
      </c>
      <c r="L28" s="24">
        <f>C28/100</f>
        <v>0</v>
      </c>
    </row>
    <row r="29" spans="1:12" x14ac:dyDescent="0.3">
      <c r="A29" s="15" t="s">
        <v>64</v>
      </c>
      <c r="B29">
        <v>2020</v>
      </c>
      <c r="C29" s="16">
        <v>0</v>
      </c>
      <c r="D29" s="16">
        <v>100</v>
      </c>
      <c r="E29" s="16">
        <f>C29+D29</f>
        <v>100</v>
      </c>
      <c r="F29" s="19" t="s">
        <v>12</v>
      </c>
      <c r="G29">
        <v>19</v>
      </c>
      <c r="H29">
        <v>2</v>
      </c>
      <c r="I29">
        <v>12</v>
      </c>
      <c r="J29">
        <v>2</v>
      </c>
      <c r="K29">
        <v>4</v>
      </c>
      <c r="L29" s="24">
        <f>C29/100</f>
        <v>0</v>
      </c>
    </row>
    <row r="30" spans="1:12" x14ac:dyDescent="0.3">
      <c r="A30" s="15" t="s">
        <v>65</v>
      </c>
      <c r="B30">
        <v>2020</v>
      </c>
      <c r="C30" s="16">
        <v>0</v>
      </c>
      <c r="D30" s="16">
        <v>100</v>
      </c>
      <c r="E30" s="16">
        <f>C30+D30</f>
        <v>100</v>
      </c>
      <c r="F30" s="19" t="s">
        <v>12</v>
      </c>
      <c r="G30">
        <v>20</v>
      </c>
      <c r="H30">
        <v>1</v>
      </c>
      <c r="I30">
        <v>21</v>
      </c>
      <c r="J30">
        <v>1</v>
      </c>
      <c r="K30">
        <v>4</v>
      </c>
      <c r="L30" s="24">
        <f>C30/100</f>
        <v>0</v>
      </c>
    </row>
    <row r="31" spans="1:12" x14ac:dyDescent="0.3">
      <c r="A31" s="15" t="s">
        <v>66</v>
      </c>
      <c r="B31">
        <v>2020</v>
      </c>
      <c r="C31" s="16">
        <v>0</v>
      </c>
      <c r="D31" s="16">
        <v>100</v>
      </c>
      <c r="E31" s="16">
        <f>C31+D31</f>
        <v>100</v>
      </c>
      <c r="F31" s="19" t="s">
        <v>12</v>
      </c>
      <c r="G31">
        <v>20</v>
      </c>
      <c r="H31">
        <v>1</v>
      </c>
      <c r="I31">
        <v>23</v>
      </c>
      <c r="J31">
        <v>3</v>
      </c>
      <c r="K31">
        <v>4</v>
      </c>
      <c r="L31" s="24">
        <f>C31/100</f>
        <v>0</v>
      </c>
    </row>
    <row r="32" spans="1:12" x14ac:dyDescent="0.3">
      <c r="A32" s="15" t="s">
        <v>67</v>
      </c>
      <c r="B32">
        <v>2020</v>
      </c>
      <c r="C32" s="16">
        <v>0</v>
      </c>
      <c r="D32" s="16">
        <v>100</v>
      </c>
      <c r="E32" s="16">
        <f>C32+D32</f>
        <v>100</v>
      </c>
      <c r="F32" s="19" t="s">
        <v>12</v>
      </c>
      <c r="G32">
        <v>22</v>
      </c>
      <c r="H32">
        <v>1</v>
      </c>
      <c r="I32">
        <v>18</v>
      </c>
      <c r="J32">
        <v>1</v>
      </c>
      <c r="K32">
        <v>4</v>
      </c>
      <c r="L32" s="24">
        <f>C32/100</f>
        <v>0</v>
      </c>
    </row>
    <row r="33" spans="1:13" x14ac:dyDescent="0.3">
      <c r="A33" s="15" t="s">
        <v>68</v>
      </c>
      <c r="B33">
        <v>2020</v>
      </c>
      <c r="C33" s="16">
        <v>0</v>
      </c>
      <c r="D33" s="16">
        <v>100</v>
      </c>
      <c r="E33" s="16">
        <f>C33+D33</f>
        <v>100</v>
      </c>
      <c r="F33" s="19" t="s">
        <v>12</v>
      </c>
      <c r="G33">
        <v>22</v>
      </c>
      <c r="H33">
        <v>1</v>
      </c>
      <c r="I33" t="s">
        <v>69</v>
      </c>
      <c r="J33">
        <v>1</v>
      </c>
      <c r="K33">
        <v>4</v>
      </c>
      <c r="L33" s="24">
        <f>C33/100</f>
        <v>0</v>
      </c>
      <c r="M33" t="s">
        <v>71</v>
      </c>
    </row>
    <row r="34" spans="1:13" x14ac:dyDescent="0.3">
      <c r="A34" s="14" t="s">
        <v>49</v>
      </c>
      <c r="B34">
        <v>2020</v>
      </c>
      <c r="C34" s="16">
        <v>0</v>
      </c>
      <c r="D34" s="16">
        <v>100</v>
      </c>
      <c r="E34" s="16">
        <f>C34+D34</f>
        <v>100</v>
      </c>
      <c r="F34" s="19" t="s">
        <v>12</v>
      </c>
      <c r="G34">
        <v>22</v>
      </c>
      <c r="H34">
        <v>1</v>
      </c>
      <c r="I34">
        <v>22</v>
      </c>
      <c r="J34">
        <v>1</v>
      </c>
      <c r="K34">
        <v>4</v>
      </c>
      <c r="L34" s="24">
        <f>C34/100</f>
        <v>0</v>
      </c>
    </row>
    <row r="35" spans="1:13" x14ac:dyDescent="0.3">
      <c r="A35" s="15" t="s">
        <v>55</v>
      </c>
      <c r="B35">
        <v>2020</v>
      </c>
      <c r="C35" s="16">
        <v>0</v>
      </c>
      <c r="D35" s="16">
        <v>100</v>
      </c>
      <c r="E35" s="16">
        <f>C35+D35</f>
        <v>100</v>
      </c>
      <c r="F35" s="8" t="s">
        <v>14</v>
      </c>
      <c r="G35">
        <v>12</v>
      </c>
      <c r="H35">
        <v>1</v>
      </c>
      <c r="I35">
        <v>6</v>
      </c>
      <c r="J35">
        <v>0</v>
      </c>
      <c r="K35">
        <v>3</v>
      </c>
      <c r="L35" s="24">
        <f>C35/100</f>
        <v>0</v>
      </c>
    </row>
    <row r="36" spans="1:13" x14ac:dyDescent="0.3">
      <c r="A36" s="15" t="s">
        <v>61</v>
      </c>
      <c r="B36">
        <v>2020</v>
      </c>
      <c r="C36" s="16">
        <v>0</v>
      </c>
      <c r="D36" s="16">
        <v>100</v>
      </c>
      <c r="E36" s="16">
        <f>C36+D36</f>
        <v>100</v>
      </c>
      <c r="F36" s="8" t="s">
        <v>14</v>
      </c>
      <c r="G36">
        <v>15</v>
      </c>
      <c r="H36">
        <v>1</v>
      </c>
      <c r="I36">
        <v>12</v>
      </c>
      <c r="J36">
        <v>1</v>
      </c>
      <c r="K36">
        <v>4</v>
      </c>
      <c r="L36" s="24">
        <f>C36/100</f>
        <v>0</v>
      </c>
    </row>
    <row r="37" spans="1:13" x14ac:dyDescent="0.3">
      <c r="A37" s="14" t="s">
        <v>11</v>
      </c>
      <c r="B37">
        <v>2020</v>
      </c>
      <c r="C37" s="16">
        <v>0</v>
      </c>
      <c r="D37" s="16">
        <v>100</v>
      </c>
      <c r="E37" s="16">
        <f>C37+D37</f>
        <v>100</v>
      </c>
      <c r="F37" s="8" t="s">
        <v>14</v>
      </c>
      <c r="G37">
        <v>15</v>
      </c>
      <c r="H37">
        <v>1</v>
      </c>
      <c r="I37">
        <v>18</v>
      </c>
      <c r="J37">
        <v>1</v>
      </c>
      <c r="K37">
        <v>4</v>
      </c>
      <c r="L37" s="24">
        <f>C37/100</f>
        <v>0</v>
      </c>
    </row>
    <row r="38" spans="1:13" x14ac:dyDescent="0.3">
      <c r="A38" s="15" t="s">
        <v>40</v>
      </c>
      <c r="B38">
        <v>2020</v>
      </c>
      <c r="C38" s="16">
        <v>0</v>
      </c>
      <c r="D38" s="16">
        <v>100</v>
      </c>
      <c r="E38" s="16">
        <f>C38+D38</f>
        <v>100</v>
      </c>
      <c r="F38" s="8" t="s">
        <v>14</v>
      </c>
      <c r="G38">
        <v>16</v>
      </c>
      <c r="H38">
        <v>3</v>
      </c>
      <c r="I38">
        <v>18</v>
      </c>
      <c r="J38">
        <v>3</v>
      </c>
      <c r="K38">
        <v>4</v>
      </c>
      <c r="L38" s="24">
        <f>C38/100</f>
        <v>0</v>
      </c>
    </row>
    <row r="39" spans="1:13" x14ac:dyDescent="0.3">
      <c r="A39" s="15" t="s">
        <v>63</v>
      </c>
      <c r="B39">
        <v>2020</v>
      </c>
      <c r="C39" s="16">
        <v>0</v>
      </c>
      <c r="D39" s="16">
        <v>100</v>
      </c>
      <c r="E39" s="16">
        <f>C39+D39</f>
        <v>100</v>
      </c>
      <c r="F39" s="8" t="s">
        <v>14</v>
      </c>
      <c r="G39">
        <v>18</v>
      </c>
      <c r="H39">
        <v>3</v>
      </c>
      <c r="I39">
        <v>16</v>
      </c>
      <c r="J39">
        <v>3</v>
      </c>
      <c r="K39">
        <v>4</v>
      </c>
      <c r="L39" s="24">
        <f>C39/100</f>
        <v>0</v>
      </c>
    </row>
    <row r="40" spans="1:13" x14ac:dyDescent="0.3">
      <c r="A40" s="14" t="s">
        <v>29</v>
      </c>
      <c r="B40">
        <v>2020</v>
      </c>
      <c r="C40" s="16">
        <v>0</v>
      </c>
      <c r="D40" s="16">
        <v>100</v>
      </c>
      <c r="E40" s="16">
        <f>C40+D40</f>
        <v>100</v>
      </c>
      <c r="F40" s="8" t="s">
        <v>14</v>
      </c>
      <c r="G40">
        <v>18</v>
      </c>
      <c r="H40">
        <v>2</v>
      </c>
      <c r="I40">
        <v>13</v>
      </c>
      <c r="J40">
        <v>2</v>
      </c>
      <c r="K40">
        <v>4</v>
      </c>
      <c r="L40" s="24">
        <f>C40/100</f>
        <v>0</v>
      </c>
    </row>
    <row r="41" spans="1:13" x14ac:dyDescent="0.3">
      <c r="A41" s="14" t="s">
        <v>24</v>
      </c>
      <c r="B41">
        <v>2020</v>
      </c>
      <c r="C41" s="16">
        <v>0</v>
      </c>
      <c r="D41" s="16">
        <v>100</v>
      </c>
      <c r="E41" s="16">
        <f>C41+D41</f>
        <v>100</v>
      </c>
      <c r="F41" s="22" t="s">
        <v>16</v>
      </c>
      <c r="G41">
        <v>8</v>
      </c>
      <c r="H41">
        <v>1</v>
      </c>
      <c r="I41">
        <v>7</v>
      </c>
      <c r="J41">
        <v>1</v>
      </c>
      <c r="K41">
        <v>1</v>
      </c>
      <c r="L41" s="24">
        <f>C41/100</f>
        <v>0</v>
      </c>
    </row>
    <row r="42" spans="1:13" x14ac:dyDescent="0.3">
      <c r="A42" s="15" t="s">
        <v>51</v>
      </c>
      <c r="B42">
        <v>2020</v>
      </c>
      <c r="C42" s="16">
        <v>0</v>
      </c>
      <c r="D42" s="16">
        <v>100</v>
      </c>
      <c r="E42" s="16">
        <f>C42+D42</f>
        <v>100</v>
      </c>
      <c r="F42" s="22" t="s">
        <v>16</v>
      </c>
      <c r="G42">
        <v>8</v>
      </c>
      <c r="H42">
        <v>1</v>
      </c>
      <c r="I42">
        <v>8</v>
      </c>
      <c r="J42">
        <v>1</v>
      </c>
      <c r="K42">
        <v>1</v>
      </c>
      <c r="L42" s="24">
        <f>C42/100</f>
        <v>0</v>
      </c>
    </row>
    <row r="43" spans="1:13" x14ac:dyDescent="0.3">
      <c r="A43" s="15" t="s">
        <v>52</v>
      </c>
      <c r="B43">
        <v>2020</v>
      </c>
      <c r="C43" s="16">
        <v>0</v>
      </c>
      <c r="D43" s="16">
        <v>100</v>
      </c>
      <c r="E43" s="16">
        <f>C43+D43</f>
        <v>100</v>
      </c>
      <c r="F43" s="22" t="s">
        <v>16</v>
      </c>
      <c r="G43">
        <v>10</v>
      </c>
      <c r="H43">
        <v>1</v>
      </c>
      <c r="I43">
        <v>15</v>
      </c>
      <c r="J43">
        <v>1</v>
      </c>
      <c r="K43">
        <v>2</v>
      </c>
      <c r="L43" s="24">
        <f>C43/100</f>
        <v>0</v>
      </c>
    </row>
    <row r="44" spans="1:13" x14ac:dyDescent="0.3">
      <c r="A44" s="15" t="s">
        <v>54</v>
      </c>
      <c r="B44">
        <v>2020</v>
      </c>
      <c r="C44" s="16">
        <v>0</v>
      </c>
      <c r="D44" s="16">
        <v>100</v>
      </c>
      <c r="E44" s="16">
        <f>C44+D44</f>
        <v>100</v>
      </c>
      <c r="F44" s="22" t="s">
        <v>16</v>
      </c>
      <c r="G44">
        <v>12</v>
      </c>
      <c r="H44">
        <v>1</v>
      </c>
      <c r="I44">
        <v>9</v>
      </c>
      <c r="J44">
        <v>1</v>
      </c>
      <c r="K44">
        <v>3</v>
      </c>
      <c r="L44" s="24">
        <f>C44/100</f>
        <v>0</v>
      </c>
    </row>
    <row r="45" spans="1:13" x14ac:dyDescent="0.3">
      <c r="A45" s="15" t="s">
        <v>57</v>
      </c>
      <c r="B45">
        <v>2020</v>
      </c>
      <c r="C45" s="16">
        <v>0</v>
      </c>
      <c r="D45" s="16">
        <v>100</v>
      </c>
      <c r="E45" s="16">
        <f>C45+D45</f>
        <v>100</v>
      </c>
      <c r="F45" s="22" t="s">
        <v>16</v>
      </c>
      <c r="G45">
        <v>13</v>
      </c>
      <c r="H45">
        <v>1</v>
      </c>
      <c r="I45">
        <v>11</v>
      </c>
      <c r="J45">
        <v>3</v>
      </c>
      <c r="K45">
        <v>3</v>
      </c>
      <c r="L45" s="24">
        <f>C45/100</f>
        <v>0</v>
      </c>
    </row>
    <row r="46" spans="1:13" x14ac:dyDescent="0.3">
      <c r="A46" s="15" t="s">
        <v>58</v>
      </c>
      <c r="B46">
        <v>2020</v>
      </c>
      <c r="C46" s="16">
        <v>0</v>
      </c>
      <c r="D46" s="16">
        <v>100</v>
      </c>
      <c r="E46" s="16">
        <f>C46+D46</f>
        <v>100</v>
      </c>
      <c r="F46" s="22" t="s">
        <v>16</v>
      </c>
      <c r="G46">
        <v>14</v>
      </c>
      <c r="H46">
        <v>1</v>
      </c>
      <c r="I46">
        <v>10</v>
      </c>
      <c r="J46">
        <v>4</v>
      </c>
      <c r="K46">
        <v>4</v>
      </c>
      <c r="L46" s="24">
        <f>C46/100</f>
        <v>0</v>
      </c>
    </row>
    <row r="47" spans="1:13" x14ac:dyDescent="0.3">
      <c r="A47" s="15" t="s">
        <v>59</v>
      </c>
      <c r="B47">
        <v>2020</v>
      </c>
      <c r="C47" s="16">
        <v>0</v>
      </c>
      <c r="D47" s="16">
        <v>100</v>
      </c>
      <c r="E47" s="16">
        <f>C47+D47</f>
        <v>100</v>
      </c>
      <c r="F47" s="22" t="s">
        <v>16</v>
      </c>
      <c r="G47">
        <v>14</v>
      </c>
      <c r="H47">
        <v>1</v>
      </c>
      <c r="I47">
        <v>18</v>
      </c>
      <c r="J47">
        <v>1</v>
      </c>
      <c r="K47">
        <v>4</v>
      </c>
      <c r="L47" s="24">
        <f>C47/100</f>
        <v>0</v>
      </c>
    </row>
    <row r="48" spans="1:13" x14ac:dyDescent="0.3">
      <c r="A48" s="7" t="s">
        <v>34</v>
      </c>
      <c r="B48" s="12">
        <v>2021</v>
      </c>
      <c r="C48" s="13">
        <v>0</v>
      </c>
      <c r="D48" s="13">
        <v>100</v>
      </c>
      <c r="E48" s="13">
        <v>100</v>
      </c>
      <c r="F48" s="19" t="s">
        <v>12</v>
      </c>
      <c r="G48">
        <v>10</v>
      </c>
      <c r="H48">
        <v>1</v>
      </c>
      <c r="I48">
        <v>10</v>
      </c>
      <c r="J48">
        <v>1</v>
      </c>
      <c r="K48">
        <v>2</v>
      </c>
      <c r="L48" s="24">
        <f>C48/100</f>
        <v>0</v>
      </c>
    </row>
    <row r="49" spans="1:12" x14ac:dyDescent="0.3">
      <c r="A49" s="7" t="s">
        <v>42</v>
      </c>
      <c r="B49" s="12">
        <v>2021</v>
      </c>
      <c r="C49" s="13">
        <v>0</v>
      </c>
      <c r="D49" s="13">
        <v>100</v>
      </c>
      <c r="E49" s="12">
        <v>100</v>
      </c>
      <c r="F49" s="19" t="s">
        <v>12</v>
      </c>
      <c r="G49">
        <v>14</v>
      </c>
      <c r="H49">
        <v>1</v>
      </c>
      <c r="I49">
        <v>17</v>
      </c>
      <c r="J49">
        <v>1</v>
      </c>
      <c r="K49">
        <v>4</v>
      </c>
      <c r="L49" s="24">
        <f>C49/100</f>
        <v>0</v>
      </c>
    </row>
    <row r="50" spans="1:12" x14ac:dyDescent="0.3">
      <c r="A50" s="7" t="s">
        <v>43</v>
      </c>
      <c r="B50" s="12">
        <v>2021</v>
      </c>
      <c r="C50" s="13">
        <v>0.16666666666666666</v>
      </c>
      <c r="D50" s="13">
        <v>99.833333333333329</v>
      </c>
      <c r="E50" s="12">
        <v>100</v>
      </c>
      <c r="F50" s="19" t="s">
        <v>12</v>
      </c>
      <c r="G50">
        <v>14</v>
      </c>
      <c r="H50">
        <v>1</v>
      </c>
      <c r="I50">
        <v>14</v>
      </c>
      <c r="J50">
        <v>1</v>
      </c>
      <c r="K50">
        <v>4</v>
      </c>
      <c r="L50" s="24">
        <f>C50/100</f>
        <v>1.6666666666666666E-3</v>
      </c>
    </row>
    <row r="51" spans="1:12" x14ac:dyDescent="0.3">
      <c r="A51" s="7" t="s">
        <v>22</v>
      </c>
      <c r="B51" s="12">
        <v>2021</v>
      </c>
      <c r="C51" s="13">
        <v>0</v>
      </c>
      <c r="D51" s="13">
        <v>100</v>
      </c>
      <c r="E51" s="12">
        <v>100</v>
      </c>
      <c r="F51" s="19" t="s">
        <v>12</v>
      </c>
      <c r="G51">
        <v>15</v>
      </c>
      <c r="H51">
        <v>1</v>
      </c>
      <c r="I51">
        <v>16</v>
      </c>
      <c r="J51">
        <v>1</v>
      </c>
      <c r="K51">
        <v>4</v>
      </c>
      <c r="L51" s="24">
        <f>C51/100</f>
        <v>0</v>
      </c>
    </row>
    <row r="52" spans="1:12" x14ac:dyDescent="0.3">
      <c r="A52" s="7" t="s">
        <v>49</v>
      </c>
      <c r="B52" s="12">
        <v>2021</v>
      </c>
      <c r="C52" s="13">
        <v>0</v>
      </c>
      <c r="D52" s="13">
        <v>100</v>
      </c>
      <c r="E52" s="12">
        <v>100</v>
      </c>
      <c r="F52" s="19" t="s">
        <v>12</v>
      </c>
      <c r="G52">
        <v>17</v>
      </c>
      <c r="H52">
        <v>1</v>
      </c>
      <c r="I52">
        <v>15</v>
      </c>
      <c r="J52">
        <v>1</v>
      </c>
      <c r="K52">
        <v>4</v>
      </c>
      <c r="L52" s="24">
        <f>C52/100</f>
        <v>0</v>
      </c>
    </row>
    <row r="53" spans="1:12" x14ac:dyDescent="0.3">
      <c r="A53" s="7" t="s">
        <v>50</v>
      </c>
      <c r="B53" s="12">
        <v>2021</v>
      </c>
      <c r="C53" s="13">
        <v>1</v>
      </c>
      <c r="D53" s="13">
        <v>99</v>
      </c>
      <c r="E53" s="12">
        <v>100</v>
      </c>
      <c r="F53" s="19" t="s">
        <v>12</v>
      </c>
      <c r="G53">
        <v>10</v>
      </c>
      <c r="H53">
        <v>3</v>
      </c>
      <c r="I53">
        <v>15</v>
      </c>
      <c r="J53">
        <v>4</v>
      </c>
      <c r="K53">
        <v>2</v>
      </c>
      <c r="L53" s="24">
        <f>C53/100</f>
        <v>0.01</v>
      </c>
    </row>
    <row r="54" spans="1:12" x14ac:dyDescent="0.3">
      <c r="A54" s="7" t="s">
        <v>33</v>
      </c>
      <c r="B54" s="12">
        <v>2021</v>
      </c>
      <c r="C54" s="13">
        <v>8.3333333333333329E-2</v>
      </c>
      <c r="D54" s="13">
        <v>99.916666666666671</v>
      </c>
      <c r="E54" s="13">
        <v>100</v>
      </c>
      <c r="F54" s="8" t="s">
        <v>14</v>
      </c>
      <c r="G54">
        <v>8</v>
      </c>
      <c r="H54">
        <v>1</v>
      </c>
      <c r="I54">
        <v>6</v>
      </c>
      <c r="J54">
        <v>2</v>
      </c>
      <c r="K54">
        <v>1</v>
      </c>
      <c r="L54" s="24">
        <f>C54/100</f>
        <v>8.3333333333333328E-4</v>
      </c>
    </row>
    <row r="55" spans="1:12" x14ac:dyDescent="0.3">
      <c r="A55" s="7" t="s">
        <v>36</v>
      </c>
      <c r="B55" s="12">
        <v>2021</v>
      </c>
      <c r="C55" s="13">
        <v>0</v>
      </c>
      <c r="D55" s="13">
        <v>100</v>
      </c>
      <c r="E55" s="13">
        <v>100</v>
      </c>
      <c r="F55" s="8" t="s">
        <v>14</v>
      </c>
      <c r="G55">
        <v>11</v>
      </c>
      <c r="H55">
        <v>2</v>
      </c>
      <c r="I55">
        <v>12</v>
      </c>
      <c r="J55">
        <v>5</v>
      </c>
      <c r="K55">
        <v>2</v>
      </c>
      <c r="L55" s="24">
        <f>C55/100</f>
        <v>0</v>
      </c>
    </row>
    <row r="56" spans="1:12" x14ac:dyDescent="0.3">
      <c r="A56" s="7" t="s">
        <v>32</v>
      </c>
      <c r="B56" s="12">
        <v>2021</v>
      </c>
      <c r="C56" s="13">
        <v>8.3333333333333329E-2</v>
      </c>
      <c r="D56" s="13">
        <v>99.916666666666671</v>
      </c>
      <c r="E56" s="13">
        <v>100</v>
      </c>
      <c r="F56" s="8" t="s">
        <v>14</v>
      </c>
      <c r="G56">
        <v>12</v>
      </c>
      <c r="H56">
        <v>2</v>
      </c>
      <c r="I56">
        <v>6</v>
      </c>
      <c r="J56">
        <v>2</v>
      </c>
      <c r="K56">
        <v>3</v>
      </c>
      <c r="L56" s="24">
        <f>C56/100</f>
        <v>8.3333333333333328E-4</v>
      </c>
    </row>
    <row r="57" spans="1:12" x14ac:dyDescent="0.3">
      <c r="A57" s="7" t="s">
        <v>39</v>
      </c>
      <c r="B57" s="12">
        <v>2021</v>
      </c>
      <c r="C57" s="13">
        <v>0</v>
      </c>
      <c r="D57" s="13">
        <v>100</v>
      </c>
      <c r="E57" s="12">
        <v>100</v>
      </c>
      <c r="F57" s="8" t="s">
        <v>14</v>
      </c>
      <c r="G57">
        <v>14</v>
      </c>
      <c r="H57">
        <v>2</v>
      </c>
      <c r="I57">
        <v>11</v>
      </c>
      <c r="J57">
        <v>2</v>
      </c>
      <c r="K57">
        <v>4</v>
      </c>
      <c r="L57" s="24">
        <f>C57/100</f>
        <v>0</v>
      </c>
    </row>
    <row r="58" spans="1:12" x14ac:dyDescent="0.3">
      <c r="A58" s="7" t="s">
        <v>40</v>
      </c>
      <c r="B58" s="12">
        <v>2021</v>
      </c>
      <c r="C58" s="13">
        <v>0</v>
      </c>
      <c r="D58" s="13">
        <v>100</v>
      </c>
      <c r="E58" s="12">
        <v>100</v>
      </c>
      <c r="F58" s="8" t="s">
        <v>14</v>
      </c>
      <c r="G58">
        <v>14</v>
      </c>
      <c r="H58">
        <v>1</v>
      </c>
      <c r="I58">
        <v>12</v>
      </c>
      <c r="J58">
        <v>3</v>
      </c>
      <c r="K58">
        <v>4</v>
      </c>
      <c r="L58" s="24">
        <f>C58/100</f>
        <v>0</v>
      </c>
    </row>
    <row r="59" spans="1:12" x14ac:dyDescent="0.3">
      <c r="A59" s="7" t="s">
        <v>41</v>
      </c>
      <c r="B59" s="12">
        <v>2021</v>
      </c>
      <c r="C59" s="13">
        <v>0.33333333333333331</v>
      </c>
      <c r="D59" s="13">
        <v>99.666666666666671</v>
      </c>
      <c r="E59" s="12">
        <v>100</v>
      </c>
      <c r="F59" s="8" t="s">
        <v>14</v>
      </c>
      <c r="G59">
        <v>14</v>
      </c>
      <c r="H59">
        <v>1</v>
      </c>
      <c r="I59">
        <v>15</v>
      </c>
      <c r="J59">
        <v>0</v>
      </c>
      <c r="K59">
        <v>4</v>
      </c>
      <c r="L59" s="24">
        <f>C59/100</f>
        <v>3.3333333333333331E-3</v>
      </c>
    </row>
    <row r="60" spans="1:12" x14ac:dyDescent="0.3">
      <c r="A60" s="7" t="s">
        <v>45</v>
      </c>
      <c r="B60" s="12">
        <v>2021</v>
      </c>
      <c r="C60" s="13">
        <v>0</v>
      </c>
      <c r="D60" s="13">
        <v>100</v>
      </c>
      <c r="E60" s="12">
        <v>100</v>
      </c>
      <c r="F60" s="8" t="s">
        <v>14</v>
      </c>
      <c r="G60">
        <v>16</v>
      </c>
      <c r="H60">
        <v>1</v>
      </c>
      <c r="I60">
        <v>18</v>
      </c>
      <c r="J60">
        <v>1</v>
      </c>
      <c r="K60">
        <v>4</v>
      </c>
      <c r="L60" s="24">
        <f>C60/100</f>
        <v>0</v>
      </c>
    </row>
    <row r="61" spans="1:12" x14ac:dyDescent="0.3">
      <c r="A61" s="7" t="s">
        <v>35</v>
      </c>
      <c r="B61" s="12">
        <v>2021</v>
      </c>
      <c r="C61" s="13">
        <v>0</v>
      </c>
      <c r="D61" s="13">
        <v>100</v>
      </c>
      <c r="E61" s="13">
        <v>100</v>
      </c>
      <c r="F61" s="22" t="s">
        <v>16</v>
      </c>
      <c r="G61">
        <v>11</v>
      </c>
      <c r="H61">
        <v>2</v>
      </c>
      <c r="I61">
        <v>11</v>
      </c>
      <c r="J61">
        <v>2</v>
      </c>
      <c r="K61">
        <v>2</v>
      </c>
      <c r="L61" s="24">
        <f>C61/100</f>
        <v>0</v>
      </c>
    </row>
    <row r="62" spans="1:12" x14ac:dyDescent="0.3">
      <c r="A62" s="7" t="s">
        <v>37</v>
      </c>
      <c r="B62" s="12">
        <v>2021</v>
      </c>
      <c r="C62" s="13">
        <v>4.125</v>
      </c>
      <c r="D62" s="13">
        <v>95.875</v>
      </c>
      <c r="E62" s="13">
        <v>100</v>
      </c>
      <c r="F62" s="22" t="s">
        <v>16</v>
      </c>
      <c r="G62">
        <v>12</v>
      </c>
      <c r="H62">
        <v>1</v>
      </c>
      <c r="I62">
        <v>10</v>
      </c>
      <c r="J62">
        <v>1</v>
      </c>
      <c r="K62">
        <v>3</v>
      </c>
      <c r="L62" s="24">
        <f>C62/100</f>
        <v>4.1250000000000002E-2</v>
      </c>
    </row>
    <row r="63" spans="1:12" x14ac:dyDescent="0.3">
      <c r="A63" s="7" t="s">
        <v>38</v>
      </c>
      <c r="B63" s="12">
        <v>2021</v>
      </c>
      <c r="C63" s="13">
        <v>0</v>
      </c>
      <c r="D63" s="13">
        <v>100</v>
      </c>
      <c r="E63" s="13">
        <v>100</v>
      </c>
      <c r="F63" s="22" t="s">
        <v>16</v>
      </c>
      <c r="G63">
        <v>13</v>
      </c>
      <c r="H63">
        <v>1</v>
      </c>
      <c r="I63">
        <v>13</v>
      </c>
      <c r="J63">
        <v>1</v>
      </c>
      <c r="K63">
        <v>3</v>
      </c>
      <c r="L63" s="24">
        <f>C63/100</f>
        <v>0</v>
      </c>
    </row>
    <row r="64" spans="1:12" x14ac:dyDescent="0.3">
      <c r="A64" s="7" t="s">
        <v>44</v>
      </c>
      <c r="B64" s="12">
        <v>2021</v>
      </c>
      <c r="C64" s="13">
        <v>0.625</v>
      </c>
      <c r="D64" s="13">
        <v>99.375</v>
      </c>
      <c r="E64" s="12">
        <v>100</v>
      </c>
      <c r="F64" s="22" t="s">
        <v>16</v>
      </c>
      <c r="G64">
        <v>15</v>
      </c>
      <c r="H64">
        <v>1</v>
      </c>
      <c r="I64">
        <v>15</v>
      </c>
      <c r="J64">
        <v>1</v>
      </c>
      <c r="K64">
        <v>4</v>
      </c>
      <c r="L64" s="24">
        <f>C64/100</f>
        <v>6.2500000000000003E-3</v>
      </c>
    </row>
    <row r="65" spans="1:12" x14ac:dyDescent="0.3">
      <c r="A65" s="7" t="s">
        <v>46</v>
      </c>
      <c r="B65" s="12">
        <v>2021</v>
      </c>
      <c r="C65" s="13">
        <v>17.25</v>
      </c>
      <c r="D65" s="13">
        <v>82.75</v>
      </c>
      <c r="E65" s="12">
        <v>100</v>
      </c>
      <c r="F65" s="22" t="s">
        <v>16</v>
      </c>
      <c r="G65">
        <v>17</v>
      </c>
      <c r="H65">
        <v>1</v>
      </c>
      <c r="I65">
        <v>14</v>
      </c>
      <c r="J65">
        <v>1</v>
      </c>
      <c r="K65">
        <v>4</v>
      </c>
      <c r="L65" s="24">
        <f>C65/100</f>
        <v>0.17249999999999999</v>
      </c>
    </row>
    <row r="66" spans="1:12" x14ac:dyDescent="0.3">
      <c r="A66" s="7" t="s">
        <v>47</v>
      </c>
      <c r="B66" s="12">
        <v>2021</v>
      </c>
      <c r="C66" s="13">
        <v>0</v>
      </c>
      <c r="D66" s="13">
        <v>100</v>
      </c>
      <c r="E66" s="12">
        <v>100</v>
      </c>
      <c r="F66" s="22" t="s">
        <v>16</v>
      </c>
      <c r="G66">
        <v>17</v>
      </c>
      <c r="H66">
        <v>1</v>
      </c>
      <c r="I66">
        <v>17</v>
      </c>
      <c r="J66">
        <v>1</v>
      </c>
      <c r="K66">
        <v>4</v>
      </c>
      <c r="L66" s="24">
        <f>C66/100</f>
        <v>0</v>
      </c>
    </row>
    <row r="67" spans="1:12" x14ac:dyDescent="0.3">
      <c r="A67" s="7" t="s">
        <v>48</v>
      </c>
      <c r="B67" s="12">
        <v>2021</v>
      </c>
      <c r="C67" s="13">
        <v>0.25</v>
      </c>
      <c r="D67" s="13">
        <v>99.75</v>
      </c>
      <c r="E67" s="12">
        <v>100</v>
      </c>
      <c r="F67" s="22" t="s">
        <v>16</v>
      </c>
      <c r="G67">
        <v>17</v>
      </c>
      <c r="H67">
        <v>1</v>
      </c>
      <c r="I67">
        <v>21</v>
      </c>
      <c r="J67">
        <v>1</v>
      </c>
      <c r="K67">
        <v>4</v>
      </c>
      <c r="L67" s="24">
        <f>C67/100</f>
        <v>2.5000000000000001E-3</v>
      </c>
    </row>
  </sheetData>
  <sortState xmlns:xlrd2="http://schemas.microsoft.com/office/spreadsheetml/2017/richdata2" ref="A2:L68">
    <sortCondition ref="B1:B68"/>
  </sortState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1C58-EF7B-4B0E-BF26-C2FADAE5D71F}">
  <dimension ref="A1:I18"/>
  <sheetViews>
    <sheetView tabSelected="1" workbookViewId="0">
      <selection activeCell="I21" sqref="I21"/>
    </sheetView>
  </sheetViews>
  <sheetFormatPr defaultRowHeight="14.4" x14ac:dyDescent="0.3"/>
  <cols>
    <col min="6" max="6" width="9.6640625" bestFit="1" customWidth="1"/>
  </cols>
  <sheetData>
    <row r="1" spans="1:9" x14ac:dyDescent="0.3">
      <c r="A1" s="28" t="s">
        <v>72</v>
      </c>
      <c r="B1" s="29" t="s">
        <v>2</v>
      </c>
      <c r="C1" s="29" t="s">
        <v>3</v>
      </c>
      <c r="D1" s="29" t="s">
        <v>4</v>
      </c>
      <c r="E1" s="29" t="s">
        <v>73</v>
      </c>
      <c r="F1" s="29" t="s">
        <v>74</v>
      </c>
      <c r="G1" s="29" t="s">
        <v>75</v>
      </c>
    </row>
    <row r="2" spans="1:9" x14ac:dyDescent="0.3">
      <c r="A2" s="7" t="s">
        <v>12</v>
      </c>
      <c r="B2">
        <f>1+1+2+5+8+2+2+3+4+1</f>
        <v>29</v>
      </c>
      <c r="C2">
        <f>3+22+19+15+10+25+23+12+2+20+19+1</f>
        <v>171</v>
      </c>
      <c r="D2">
        <f t="shared" ref="D2:D13" si="0">SUM(B2:C2)</f>
        <v>200</v>
      </c>
      <c r="E2" s="25">
        <f t="shared" ref="E2:E13" si="1">B2/D2</f>
        <v>0.14499999999999999</v>
      </c>
      <c r="F2" s="25">
        <f t="shared" ref="F2:F13" si="2">C2/D2</f>
        <v>0.85499999999999998</v>
      </c>
      <c r="G2" s="26">
        <f t="shared" ref="G2:G13" si="3">SUM(E2:F2)</f>
        <v>1</v>
      </c>
    </row>
    <row r="3" spans="1:9" x14ac:dyDescent="0.3">
      <c r="A3" s="7" t="s">
        <v>12</v>
      </c>
      <c r="B3">
        <f>3+1+1+4+5+2+5+2</f>
        <v>23</v>
      </c>
      <c r="C3">
        <f>1+2+15+16+15+11+10+3+14+41+30+19</f>
        <v>177</v>
      </c>
      <c r="D3">
        <f t="shared" si="0"/>
        <v>200</v>
      </c>
      <c r="E3" s="25">
        <f t="shared" si="1"/>
        <v>0.115</v>
      </c>
      <c r="F3" s="25">
        <f t="shared" si="2"/>
        <v>0.88500000000000001</v>
      </c>
      <c r="G3" s="26">
        <f t="shared" si="3"/>
        <v>1</v>
      </c>
      <c r="I3" t="s">
        <v>76</v>
      </c>
    </row>
    <row r="4" spans="1:9" x14ac:dyDescent="0.3">
      <c r="A4" s="7" t="s">
        <v>12</v>
      </c>
      <c r="B4">
        <f>2+2+4+2+4+9+3+1+2</f>
        <v>29</v>
      </c>
      <c r="C4">
        <f>3+5+12+33+13+22+32+40+11</f>
        <v>171</v>
      </c>
      <c r="D4">
        <f t="shared" si="0"/>
        <v>200</v>
      </c>
      <c r="E4" s="25">
        <f t="shared" si="1"/>
        <v>0.14499999999999999</v>
      </c>
      <c r="F4" s="25">
        <f t="shared" si="2"/>
        <v>0.85499999999999998</v>
      </c>
      <c r="G4" s="26">
        <f t="shared" si="3"/>
        <v>1</v>
      </c>
    </row>
    <row r="5" spans="1:9" x14ac:dyDescent="0.3">
      <c r="A5" s="7" t="s">
        <v>12</v>
      </c>
      <c r="B5">
        <f>9+3+4+1+7+12</f>
        <v>36</v>
      </c>
      <c r="C5">
        <f>10+2+3+2+41+18+20+10+3+5+23+12+11+4</f>
        <v>164</v>
      </c>
      <c r="D5">
        <f t="shared" si="0"/>
        <v>200</v>
      </c>
      <c r="E5" s="25">
        <f t="shared" si="1"/>
        <v>0.18</v>
      </c>
      <c r="F5" s="25">
        <f t="shared" si="2"/>
        <v>0.82</v>
      </c>
      <c r="G5" s="26">
        <f t="shared" si="3"/>
        <v>1</v>
      </c>
    </row>
    <row r="6" spans="1:9" x14ac:dyDescent="0.3">
      <c r="A6" s="27" t="s">
        <v>14</v>
      </c>
      <c r="B6">
        <f>4+4+2+3+2+1+8+1+3+14+3+10+6+3+2</f>
        <v>66</v>
      </c>
      <c r="C6">
        <f>14+12+10+3+1+7+19+23+18+9+4+3+11</f>
        <v>134</v>
      </c>
      <c r="D6">
        <f t="shared" si="0"/>
        <v>200</v>
      </c>
      <c r="E6" s="25">
        <f t="shared" si="1"/>
        <v>0.33</v>
      </c>
      <c r="F6" s="25">
        <f t="shared" si="2"/>
        <v>0.67</v>
      </c>
      <c r="G6" s="26">
        <f t="shared" si="3"/>
        <v>1</v>
      </c>
    </row>
    <row r="7" spans="1:9" x14ac:dyDescent="0.3">
      <c r="A7" s="27" t="s">
        <v>14</v>
      </c>
      <c r="B7">
        <f>2+1+1+1+1+6+4+8</f>
        <v>24</v>
      </c>
      <c r="C7">
        <f>1+2+8+3+3+7+26+17+12+6+1+19+23+14+8+4+5+6+11</f>
        <v>176</v>
      </c>
      <c r="D7">
        <f t="shared" si="0"/>
        <v>200</v>
      </c>
      <c r="E7" s="25">
        <f t="shared" si="1"/>
        <v>0.12</v>
      </c>
      <c r="F7" s="25">
        <f t="shared" si="2"/>
        <v>0.88</v>
      </c>
      <c r="G7" s="26">
        <f t="shared" si="3"/>
        <v>1</v>
      </c>
    </row>
    <row r="8" spans="1:9" x14ac:dyDescent="0.3">
      <c r="A8" s="27" t="s">
        <v>14</v>
      </c>
      <c r="B8">
        <f>1+2+3+6+3+11+2</f>
        <v>28</v>
      </c>
      <c r="C8">
        <f>1+8+12+10+15+6+7+10+27+19+6+8+15+16+11+1</f>
        <v>172</v>
      </c>
      <c r="D8">
        <f t="shared" si="0"/>
        <v>200</v>
      </c>
      <c r="E8" s="25">
        <f t="shared" si="1"/>
        <v>0.14000000000000001</v>
      </c>
      <c r="F8" s="25">
        <f t="shared" si="2"/>
        <v>0.86</v>
      </c>
      <c r="G8" s="26">
        <f t="shared" si="3"/>
        <v>1</v>
      </c>
      <c r="I8" t="s">
        <v>77</v>
      </c>
    </row>
    <row r="9" spans="1:9" x14ac:dyDescent="0.3">
      <c r="A9" s="27" t="s">
        <v>14</v>
      </c>
      <c r="B9">
        <f>2+3+2+3+6+3+4+2+5</f>
        <v>30</v>
      </c>
      <c r="C9">
        <f>3+12+10+7+5+5+33+20+17+5+13+20+15+5</f>
        <v>170</v>
      </c>
      <c r="D9">
        <f t="shared" si="0"/>
        <v>200</v>
      </c>
      <c r="E9" s="25">
        <f t="shared" si="1"/>
        <v>0.15</v>
      </c>
      <c r="F9" s="25">
        <f t="shared" si="2"/>
        <v>0.85</v>
      </c>
      <c r="G9" s="26">
        <f t="shared" si="3"/>
        <v>1</v>
      </c>
    </row>
    <row r="10" spans="1:9" x14ac:dyDescent="0.3">
      <c r="A10" s="3" t="s">
        <v>16</v>
      </c>
      <c r="B10">
        <f>1+1+1+2+7+2+2+4</f>
        <v>20</v>
      </c>
      <c r="C10">
        <f>2+29+15+8+20+28+16+10+8+17+18+4+5</f>
        <v>180</v>
      </c>
      <c r="D10">
        <f t="shared" si="0"/>
        <v>200</v>
      </c>
      <c r="E10" s="25">
        <f t="shared" si="1"/>
        <v>0.1</v>
      </c>
      <c r="F10" s="25">
        <f t="shared" si="2"/>
        <v>0.9</v>
      </c>
      <c r="G10" s="26">
        <f t="shared" si="3"/>
        <v>1</v>
      </c>
      <c r="I10" t="s">
        <v>78</v>
      </c>
    </row>
    <row r="11" spans="1:9" x14ac:dyDescent="0.3">
      <c r="A11" s="3" t="s">
        <v>16</v>
      </c>
      <c r="B11">
        <f>3+8+2+1+1+3+6+2+1</f>
        <v>27</v>
      </c>
      <c r="C11">
        <f>10+17+16+16+11+12+11+18+9+2+11+13+12+15</f>
        <v>173</v>
      </c>
      <c r="D11">
        <f t="shared" si="0"/>
        <v>200</v>
      </c>
      <c r="E11" s="25">
        <f t="shared" si="1"/>
        <v>0.13500000000000001</v>
      </c>
      <c r="F11" s="25">
        <f t="shared" si="2"/>
        <v>0.86499999999999999</v>
      </c>
      <c r="G11" s="26">
        <f t="shared" si="3"/>
        <v>1</v>
      </c>
      <c r="I11" t="s">
        <v>79</v>
      </c>
    </row>
    <row r="12" spans="1:9" x14ac:dyDescent="0.3">
      <c r="A12" s="3" t="s">
        <v>16</v>
      </c>
      <c r="B12">
        <f>4+8+4</f>
        <v>16</v>
      </c>
      <c r="C12">
        <f>22+18+27+40+43+23+5+3+3</f>
        <v>184</v>
      </c>
      <c r="D12">
        <f t="shared" si="0"/>
        <v>200</v>
      </c>
      <c r="E12" s="25">
        <f t="shared" si="1"/>
        <v>0.08</v>
      </c>
      <c r="F12" s="25">
        <f t="shared" si="2"/>
        <v>0.92</v>
      </c>
      <c r="G12" s="26">
        <f t="shared" si="3"/>
        <v>1</v>
      </c>
    </row>
    <row r="13" spans="1:9" x14ac:dyDescent="0.3">
      <c r="A13" s="3" t="s">
        <v>16</v>
      </c>
      <c r="B13">
        <f>2+1+2+3+4</f>
        <v>12</v>
      </c>
      <c r="C13">
        <f>8+10+20+7+45+63+35</f>
        <v>188</v>
      </c>
      <c r="D13">
        <f t="shared" si="0"/>
        <v>200</v>
      </c>
      <c r="E13" s="25">
        <f t="shared" si="1"/>
        <v>0.06</v>
      </c>
      <c r="F13" s="25">
        <f t="shared" si="2"/>
        <v>0.94</v>
      </c>
      <c r="G13" s="26">
        <f t="shared" si="3"/>
        <v>1</v>
      </c>
    </row>
    <row r="16" spans="1:9" x14ac:dyDescent="0.3">
      <c r="A16" s="12" t="s">
        <v>80</v>
      </c>
      <c r="B16" t="s">
        <v>12</v>
      </c>
      <c r="C16" s="26">
        <f>AVERAGE(E2:E5)</f>
        <v>0.14624999999999999</v>
      </c>
    </row>
    <row r="17" spans="2:3" x14ac:dyDescent="0.3">
      <c r="B17" t="s">
        <v>14</v>
      </c>
      <c r="C17" s="26">
        <f>AVERAGE(E6:E9)</f>
        <v>0.18500000000000003</v>
      </c>
    </row>
    <row r="18" spans="2:3" x14ac:dyDescent="0.3">
      <c r="B18" t="s">
        <v>16</v>
      </c>
      <c r="C18" s="26">
        <f>AVERAGE(E10:E13)</f>
        <v>9.375E-2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Ex_situ</vt:lpstr>
      <vt:lpstr>In_situ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Anastázie Panská</dc:creator>
  <cp:lastModifiedBy>Anastázie Panská</cp:lastModifiedBy>
  <dcterms:created xsi:type="dcterms:W3CDTF">2022-02-25T10:54:00Z</dcterms:created>
  <dcterms:modified xsi:type="dcterms:W3CDTF">2022-04-10T13:35:58Z</dcterms:modified>
</cp:coreProperties>
</file>