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etr.hovorka\Škola\2018_2019\Bakalářská práce\Podklady\"/>
    </mc:Choice>
  </mc:AlternateContent>
  <xr:revisionPtr revIDLastSave="0" documentId="13_ncr:80001_{36AB10F5-7716-455B-961E-B9B304081063}" xr6:coauthVersionLast="36" xr6:coauthVersionMax="36" xr10:uidLastSave="{00000000-0000-0000-0000-000000000000}"/>
  <bookViews>
    <workbookView xWindow="3588" yWindow="-192" windowWidth="14520" windowHeight="9252" xr2:uid="{00000000-000D-0000-FFFF-FFFF00000000}"/>
  </bookViews>
  <sheets>
    <sheet name="Data sušky" sheetId="2" r:id="rId1"/>
    <sheet name="Efektivita sušení" sheetId="4" r:id="rId2"/>
    <sheet name="Množství a cena sušení" sheetId="5" r:id="rId3"/>
    <sheet name="Graf poměrná cena a množství" sheetId="6" r:id="rId4"/>
    <sheet name="Graf poměrná cena a množstv (2" sheetId="10" r:id="rId5"/>
    <sheet name="Data pro graf" sheetId="3" r:id="rId6"/>
    <sheet name="Graf cena a množství" sheetId="9" r:id="rId7"/>
    <sheet name="Data pro graf (2)" sheetId="12" r:id="rId8"/>
    <sheet name="Graf cena a množství (2)" sheetId="11" r:id="rId9"/>
    <sheet name="List1" sheetId="8" r:id="rId10"/>
  </sheets>
  <definedNames>
    <definedName name="_xlnm._FilterDatabase" localSheetId="0" hidden="1">'Data sušky'!$A$2:$AC$2</definedName>
    <definedName name="_Ref534148089" localSheetId="0">'Data sušky'!$A$1</definedName>
  </definedNames>
  <calcPr calcId="191029"/>
  <pivotCaches>
    <pivotCache cacheId="14" r:id="rId11"/>
  </pivotCaches>
</workbook>
</file>

<file path=xl/calcChain.xml><?xml version="1.0" encoding="utf-8"?>
<calcChain xmlns="http://schemas.openxmlformats.org/spreadsheetml/2006/main">
  <c r="W6" i="2" l="1"/>
  <c r="AA6" i="2" s="1"/>
  <c r="W11" i="2"/>
  <c r="AA11" i="2" s="1"/>
  <c r="W8" i="2"/>
  <c r="AA8" i="2" s="1"/>
  <c r="W14" i="2"/>
  <c r="AA14" i="2" s="1"/>
  <c r="W12" i="2"/>
  <c r="AA12" i="2" s="1"/>
  <c r="W5" i="2"/>
  <c r="AA5" i="2" s="1"/>
  <c r="W16" i="2"/>
  <c r="AA16" i="2" s="1"/>
  <c r="W15" i="2"/>
  <c r="AA15" i="2" s="1"/>
  <c r="W13" i="2"/>
  <c r="AA13" i="2" s="1"/>
  <c r="W10" i="2"/>
  <c r="AA10" i="2" s="1"/>
  <c r="W18" i="2"/>
  <c r="AA18" i="2" s="1"/>
  <c r="W3" i="2"/>
  <c r="AA3" i="2" s="1"/>
  <c r="W9" i="2"/>
  <c r="AA9" i="2" s="1"/>
  <c r="W17" i="2"/>
  <c r="AA17" i="2" s="1"/>
  <c r="W4" i="2"/>
  <c r="AA4" i="2" s="1"/>
  <c r="W7" i="2"/>
  <c r="AA7" i="2" s="1"/>
  <c r="K6" i="2"/>
  <c r="O6" i="2" s="1"/>
  <c r="K11" i="2"/>
  <c r="O11" i="2" s="1"/>
  <c r="K8" i="2"/>
  <c r="O8" i="2" s="1"/>
  <c r="K14" i="2"/>
  <c r="O14" i="2" s="1"/>
  <c r="K12" i="2"/>
  <c r="O12" i="2" s="1"/>
  <c r="K5" i="2"/>
  <c r="O5" i="2" s="1"/>
  <c r="K16" i="2"/>
  <c r="O16" i="2" s="1"/>
  <c r="K15" i="2"/>
  <c r="O15" i="2" s="1"/>
  <c r="K13" i="2"/>
  <c r="O13" i="2" s="1"/>
  <c r="K10" i="2"/>
  <c r="O10" i="2" s="1"/>
  <c r="K18" i="2"/>
  <c r="O18" i="2" s="1"/>
  <c r="K3" i="2"/>
  <c r="O3" i="2" s="1"/>
  <c r="K9" i="2"/>
  <c r="O9" i="2" s="1"/>
  <c r="K17" i="2"/>
  <c r="O17" i="2" s="1"/>
  <c r="K4" i="2"/>
  <c r="O4" i="2" s="1"/>
  <c r="K7" i="2"/>
  <c r="O7" i="2" s="1"/>
  <c r="AF3" i="2" l="1"/>
  <c r="AF11" i="2"/>
  <c r="AF10" i="2"/>
  <c r="AF17" i="2"/>
  <c r="AF9" i="2"/>
  <c r="AF18" i="2"/>
  <c r="AF16" i="2"/>
  <c r="AF8" i="2"/>
  <c r="AF7" i="2"/>
  <c r="AF14" i="2"/>
  <c r="AF13" i="2"/>
  <c r="AF5" i="2"/>
  <c r="AF15" i="2"/>
  <c r="AF6" i="2"/>
  <c r="AF12" i="2"/>
  <c r="AF4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3" i="2"/>
  <c r="Z6" i="2" l="1"/>
  <c r="Z11" i="2"/>
  <c r="Z8" i="2"/>
  <c r="Z14" i="2"/>
  <c r="Z12" i="2"/>
  <c r="Z5" i="2"/>
  <c r="Z16" i="2"/>
  <c r="Z15" i="2"/>
  <c r="Z13" i="2"/>
  <c r="Z10" i="2"/>
  <c r="Z18" i="2"/>
  <c r="Z3" i="2"/>
  <c r="Z9" i="2"/>
  <c r="Z17" i="2"/>
  <c r="Z4" i="2"/>
  <c r="Z7" i="2"/>
  <c r="N6" i="2"/>
  <c r="AB6" i="2" s="1"/>
  <c r="N11" i="2"/>
  <c r="N8" i="2"/>
  <c r="AB8" i="2" s="1"/>
  <c r="N14" i="2"/>
  <c r="N12" i="2"/>
  <c r="N5" i="2"/>
  <c r="N16" i="2"/>
  <c r="N15" i="2"/>
  <c r="N13" i="2"/>
  <c r="N10" i="2"/>
  <c r="N18" i="2"/>
  <c r="AB18" i="2" s="1"/>
  <c r="N3" i="2"/>
  <c r="N9" i="2"/>
  <c r="N17" i="2"/>
  <c r="N4" i="2"/>
  <c r="N7" i="2"/>
  <c r="AB17" i="2" l="1"/>
  <c r="AB14" i="2"/>
  <c r="AB12" i="2"/>
  <c r="AB3" i="2"/>
  <c r="AB10" i="2"/>
  <c r="AB11" i="2"/>
  <c r="AB7" i="2"/>
  <c r="AB13" i="2"/>
  <c r="AB9" i="2"/>
  <c r="AB4" i="2"/>
  <c r="AB15" i="2"/>
  <c r="AE10" i="2"/>
  <c r="AE18" i="2"/>
  <c r="AE4" i="2"/>
  <c r="AE11" i="2"/>
  <c r="AE3" i="2"/>
  <c r="AE15" i="2"/>
  <c r="AE5" i="2"/>
  <c r="AE12" i="2"/>
  <c r="AE7" i="2"/>
  <c r="AE16" i="2"/>
  <c r="AE6" i="2"/>
  <c r="AE13" i="2"/>
  <c r="AE14" i="2"/>
  <c r="AE8" i="2"/>
  <c r="AE9" i="2"/>
  <c r="AE17" i="2"/>
  <c r="AB5" i="2"/>
  <c r="AB16" i="2"/>
  <c r="F14" i="2" l="1"/>
  <c r="R14" i="2"/>
  <c r="F6" i="2"/>
  <c r="R6" i="2"/>
  <c r="F16" i="2"/>
  <c r="R16" i="2"/>
  <c r="F4" i="2"/>
  <c r="R4" i="2"/>
  <c r="F7" i="2"/>
  <c r="R7" i="2"/>
  <c r="F8" i="2"/>
  <c r="R8" i="2"/>
  <c r="F11" i="2"/>
  <c r="R11" i="2"/>
  <c r="F12" i="2"/>
  <c r="R12" i="2"/>
  <c r="F5" i="2"/>
  <c r="R5" i="2"/>
  <c r="F13" i="2"/>
  <c r="R13" i="2"/>
  <c r="F15" i="2"/>
  <c r="R15" i="2"/>
  <c r="F10" i="2"/>
  <c r="R10" i="2"/>
  <c r="F3" i="2"/>
  <c r="R3" i="2"/>
  <c r="F9" i="2"/>
  <c r="R9" i="2"/>
  <c r="F17" i="2"/>
  <c r="R17" i="2"/>
  <c r="F18" i="2"/>
  <c r="R18" i="2"/>
  <c r="AC4" i="2" l="1"/>
  <c r="AC12" i="2"/>
  <c r="AC16" i="2"/>
  <c r="AC13" i="2"/>
  <c r="AC10" i="2"/>
  <c r="AC15" i="2"/>
  <c r="AC9" i="2"/>
  <c r="AC18" i="2"/>
  <c r="AC17" i="2"/>
  <c r="AC3" i="2"/>
  <c r="AC5" i="2"/>
  <c r="AC7" i="2"/>
  <c r="AC14" i="2"/>
  <c r="AC11" i="2"/>
  <c r="AC8" i="2"/>
  <c r="AC6" i="2"/>
</calcChain>
</file>

<file path=xl/sharedStrings.xml><?xml version="1.0" encoding="utf-8"?>
<sst xmlns="http://schemas.openxmlformats.org/spreadsheetml/2006/main" count="200" uniqueCount="82">
  <si>
    <t>Kolín</t>
  </si>
  <si>
    <t>Středisko</t>
  </si>
  <si>
    <t>PLYN</t>
  </si>
  <si>
    <t>Sušárna</t>
  </si>
  <si>
    <t xml:space="preserve">Pečky </t>
  </si>
  <si>
    <t xml:space="preserve">Mimoň </t>
  </si>
  <si>
    <t xml:space="preserve">Městec Králové </t>
  </si>
  <si>
    <t xml:space="preserve">Kutná hora </t>
  </si>
  <si>
    <t xml:space="preserve">Dobrovice </t>
  </si>
  <si>
    <t xml:space="preserve">Vratislavice </t>
  </si>
  <si>
    <t xml:space="preserve">Kutná Hora </t>
  </si>
  <si>
    <t xml:space="preserve">Kněžmost </t>
  </si>
  <si>
    <t xml:space="preserve">Kouřim </t>
  </si>
  <si>
    <t>LTO</t>
  </si>
  <si>
    <t>2016 Provozní hodiny</t>
  </si>
  <si>
    <t>2017 Provozní hodiny</t>
  </si>
  <si>
    <t>2016-2017 Porovnání efektivity sušení</t>
  </si>
  <si>
    <t>2016-2017 porovnání hodinové spotřeby</t>
  </si>
  <si>
    <t>Palivo [Plyn/LTO]</t>
  </si>
  <si>
    <t>(Vše)</t>
  </si>
  <si>
    <t>Celkový součet</t>
  </si>
  <si>
    <t>2016 Doprava převozy cena celkem</t>
  </si>
  <si>
    <t>2017 Doprava převozy cena celkem</t>
  </si>
  <si>
    <t>Křinec (LTO)</t>
  </si>
  <si>
    <t>Mělník (LTO)</t>
  </si>
  <si>
    <t>Měšice (LTO)</t>
  </si>
  <si>
    <t>OTV 1,2 S</t>
  </si>
  <si>
    <t>Stela MDB- XN 1/13 SU</t>
  </si>
  <si>
    <t>OTV   1000</t>
  </si>
  <si>
    <t>OTV 1500 S</t>
  </si>
  <si>
    <t>Stela MDB-XN 1/11 SU</t>
  </si>
  <si>
    <t>OTV 1,8 S</t>
  </si>
  <si>
    <t>Stela MDB-XN 1/13 SU</t>
  </si>
  <si>
    <t>Stela  SLI 1401</t>
  </si>
  <si>
    <t>Stela GDB-XN 1/9-S</t>
  </si>
  <si>
    <t>Stela MDB - XN 1/13 SU</t>
  </si>
  <si>
    <t>Stela SLI 2001</t>
  </si>
  <si>
    <t>LAW SBC 9L</t>
  </si>
  <si>
    <t>Stela MDB-XN 1/7</t>
  </si>
  <si>
    <t xml:space="preserve">Uhlířské Janovice (LTO) </t>
  </si>
  <si>
    <t>Porovnání efektivity sušení</t>
  </si>
  <si>
    <t>Stela  MDB - XN 1/12SU</t>
  </si>
  <si>
    <t>Stela GDB-XN 1/9-S Celkem</t>
  </si>
  <si>
    <t>LAW SBC 9L Celkem</t>
  </si>
  <si>
    <t>Stela MDB-XN 1/11 SU Celkem</t>
  </si>
  <si>
    <t>Stela MDB-XN 1/7 Celkem</t>
  </si>
  <si>
    <t>Stela MDB- XN 1/13 SU Celkem</t>
  </si>
  <si>
    <t>Stela MDB - XN 1/13 SU Celkem</t>
  </si>
  <si>
    <t>Stela MDB-XN 1/13 SU Celkem</t>
  </si>
  <si>
    <t>OTV 1500 S Celkem</t>
  </si>
  <si>
    <t>OTV 1,8 S Celkem</t>
  </si>
  <si>
    <t>OTV 1,2 S Celkem</t>
  </si>
  <si>
    <t>OTV   1000 Celkem</t>
  </si>
  <si>
    <t>Stela SLI 2001 Celkem</t>
  </si>
  <si>
    <t>Stela  SLI 1401 Celkem</t>
  </si>
  <si>
    <t>Stela  MDB - XN 1/12SU Celkem</t>
  </si>
  <si>
    <t>Stela MDB - XN 1/7 SU</t>
  </si>
  <si>
    <t>Stela MDB - XN 1/7 SU Celkem</t>
  </si>
  <si>
    <t>2016 Spotřeba média za hodinu (m3/hod.)</t>
  </si>
  <si>
    <t>2016 Médium cena celkem (Kč)</t>
  </si>
  <si>
    <t>2016 Elektřina sušárna cena celkem (Kč)</t>
  </si>
  <si>
    <t>2016 Elektřina cesty cena celkem (Kč)</t>
  </si>
  <si>
    <t>2016 Cena celkem (Kč)</t>
  </si>
  <si>
    <t>2016 Sušení (t)</t>
  </si>
  <si>
    <t>2016 Sušení (t.%)</t>
  </si>
  <si>
    <t>2016 Efektivita sušení (t.%/m3)</t>
  </si>
  <si>
    <t>2016 Cena sušení (Kč/t.%)</t>
  </si>
  <si>
    <t>2017 Spotřeba média (m3)</t>
  </si>
  <si>
    <t>2017 Spotřeba média za hodinu (m3/hod.)</t>
  </si>
  <si>
    <t>2017 Médium cena celkem (Kč)</t>
  </si>
  <si>
    <t>2017 Elektřina sušárna cena celkem (Kč)</t>
  </si>
  <si>
    <t>2017 Elektřina cesty cena celkem (Kč)</t>
  </si>
  <si>
    <t>2017 Cena celkem (Kč)</t>
  </si>
  <si>
    <t>2017 Sušení (t)</t>
  </si>
  <si>
    <t>2017 Sušení (t.%)</t>
  </si>
  <si>
    <t>2017 Efektivita sušení (t.%/m3)</t>
  </si>
  <si>
    <t>2017 Cena sušení (Kč/t.%)</t>
  </si>
  <si>
    <t>Podíl množství sušení k celku (% z t.%)</t>
  </si>
  <si>
    <t>Podíl efektivity sušení k celku (% z t.%/m3)</t>
  </si>
  <si>
    <t>Podíl ceny sušení k celku (% z Kč/t.%)</t>
  </si>
  <si>
    <t>2016 Spotřeba média (m3)</t>
  </si>
  <si>
    <t>Příloha 13 – Tabulka reálných spotřeb sušiček, zdroj ZZN Polabí,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</si>
</sst>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center"/>
    </xf>
    <xf numFmtId="0" fontId="1" fillId="0" borderId="0" xfId="0" pivotButton="1" applyFont="1" applyAlignment="1">
      <alignment vertical="top" wrapText="1"/>
    </xf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0" fontId="0" fillId="0" borderId="0" xfId="0" applyAlignment="1">
      <alignment horizontal="left" vertical="top" wrapText="1"/>
    </xf>
    <xf numFmtId="0" fontId="0" fillId="0" borderId="0" xfId="0" pivotButton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49" fontId="6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10" fontId="6" fillId="4" borderId="1" xfId="0" applyNumberFormat="1" applyFont="1" applyFill="1" applyBorder="1" applyAlignment="1">
      <alignment vertical="center"/>
    </xf>
    <xf numFmtId="10" fontId="7" fillId="4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</cellXfs>
  <cellStyles count="1">
    <cellStyle name="Normální" xfId="0" builtinId="0"/>
  </cellStyles>
  <dxfs count="101">
    <dxf>
      <alignment wrapText="1"/>
    </dxf>
    <dxf>
      <alignment wrapText="1"/>
    </dxf>
    <dxf>
      <alignment vertical="top"/>
    </dxf>
    <dxf>
      <alignment vertical="top"/>
    </dxf>
    <dxf>
      <alignment horizontal="left"/>
    </dxf>
    <dxf>
      <alignment horizontal="left"/>
    </dxf>
    <dxf>
      <numFmt numFmtId="164" formatCode="#,##0.00\ &quot;Kč&quot;"/>
    </dxf>
    <dxf>
      <numFmt numFmtId="14" formatCode="0.00%"/>
    </dxf>
    <dxf>
      <numFmt numFmtId="0" formatCode="General"/>
    </dxf>
    <dxf>
      <alignment wrapText="1"/>
    </dxf>
    <dxf>
      <alignment wrapText="1"/>
    </dxf>
    <dxf>
      <numFmt numFmtId="14" formatCode="0.00%"/>
    </dxf>
    <dxf>
      <numFmt numFmtId="14" formatCode="0.00%"/>
    </dxf>
    <dxf>
      <numFmt numFmtId="0" formatCode="General"/>
    </dxf>
    <dxf>
      <alignment wrapText="1"/>
    </dxf>
    <dxf>
      <alignment wrapText="1"/>
    </dxf>
    <dxf>
      <numFmt numFmtId="14" formatCode="0.00%"/>
    </dxf>
    <dxf>
      <numFmt numFmtId="3" formatCode="#,##0"/>
    </dxf>
    <dxf>
      <numFmt numFmtId="3" formatCode="#,##0"/>
    </dxf>
    <dxf>
      <numFmt numFmtId="14" formatCode="0.00%"/>
    </dxf>
    <dxf>
      <font>
        <b/>
      </font>
    </dxf>
    <dxf>
      <font>
        <sz val="12"/>
      </font>
    </dxf>
    <dxf>
      <font>
        <sz val="12"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numFmt numFmtId="14" formatCode="0.00%"/>
    </dxf>
    <dxf>
      <font>
        <b/>
      </font>
    </dxf>
    <dxf>
      <alignment wrapText="1"/>
    </dxf>
    <dxf>
      <alignment wrapText="1"/>
    </dxf>
    <dxf>
      <alignment horizontal="left"/>
    </dxf>
    <dxf>
      <alignment horizontal="left"/>
    </dxf>
    <dxf>
      <alignment vertical="top"/>
    </dxf>
    <dxf>
      <alignment vertical="top"/>
    </dxf>
    <dxf>
      <numFmt numFmtId="164" formatCode="#,##0.00\ &quot;Kč&quot;"/>
    </dxf>
    <dxf>
      <numFmt numFmtId="164" formatCode="#,##0.00\ &quot;Kč&quot;"/>
    </dxf>
    <dxf>
      <numFmt numFmtId="164" formatCode="#,##0.00\ &quot;Kč&quot;"/>
    </dxf>
    <dxf>
      <numFmt numFmtId="4" formatCode="#,##0.00"/>
    </dxf>
    <dxf>
      <numFmt numFmtId="4" formatCode="#,##0.00"/>
    </dxf>
    <dxf>
      <alignment wrapText="1"/>
    </dxf>
    <dxf>
      <alignment wrapText="1"/>
    </dxf>
    <dxf>
      <alignment vertical="top"/>
    </dxf>
    <dxf>
      <numFmt numFmtId="14" formatCode="0.00%"/>
    </dxf>
    <dxf>
      <font>
        <b/>
      </font>
    </dxf>
    <dxf>
      <font>
        <sz val="12"/>
      </font>
    </dxf>
    <dxf>
      <font>
        <b/>
      </font>
    </dxf>
    <dxf>
      <font>
        <b/>
      </font>
    </dxf>
    <dxf>
      <font>
        <sz val="12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i/>
      </font>
    </dxf>
    <dxf>
      <font>
        <i/>
      </font>
    </dxf>
    <dxf>
      <numFmt numFmtId="3" formatCode="#,##0"/>
    </dxf>
    <dxf>
      <numFmt numFmtId="3" formatCode="#,##0"/>
    </dxf>
    <dxf>
      <alignment wrapText="1"/>
    </dxf>
    <dxf>
      <alignment horizontal="left"/>
    </dxf>
    <dxf>
      <numFmt numFmtId="14" formatCode="0.00%"/>
    </dxf>
    <dxf>
      <font>
        <b/>
      </font>
    </dxf>
    <dxf>
      <font>
        <i/>
      </font>
    </dxf>
    <dxf>
      <font>
        <sz val="12"/>
      </font>
    </dxf>
    <dxf>
      <numFmt numFmtId="14" formatCode="0.00%"/>
    </dxf>
    <dxf>
      <alignment wrapText="1" readingOrder="0"/>
    </dxf>
    <dxf>
      <alignment vertical="top" readingOrder="0"/>
    </dxf>
    <dxf>
      <alignment vertical="top" readingOrder="0"/>
    </dxf>
    <dxf>
      <alignment horizontal="left"/>
    </dxf>
    <dxf>
      <alignment vertical="top"/>
    </dxf>
    <dxf>
      <alignment wrapText="1"/>
    </dxf>
    <dxf>
      <alignment wrapText="1"/>
    </dxf>
    <dxf>
      <numFmt numFmtId="14" formatCode="0.00%"/>
    </dxf>
    <dxf>
      <alignment wrapText="1"/>
    </dxf>
    <dxf>
      <numFmt numFmtId="14" formatCode="0.00%"/>
    </dxf>
    <dxf>
      <alignment vertical="top"/>
    </dxf>
    <dxf>
      <alignment horizontal="left"/>
    </dxf>
    <dxf>
      <alignment wrapText="1"/>
    </dxf>
    <dxf>
      <font>
        <sz val="12"/>
      </font>
    </dxf>
    <dxf>
      <font>
        <sz val="12"/>
      </font>
    </dxf>
    <dxf>
      <font>
        <i/>
      </font>
    </dxf>
    <dxf>
      <font>
        <i/>
      </font>
    </dxf>
    <dxf>
      <font>
        <i/>
      </font>
    </dxf>
    <dxf>
      <font>
        <sz val="12"/>
      </font>
    </dxf>
    <dxf>
      <font>
        <b/>
      </font>
    </dxf>
    <dxf>
      <alignment vertical="top" readingOrder="0"/>
    </dxf>
    <dxf>
      <alignment vertical="top" readingOrder="0"/>
    </dxf>
    <dxf>
      <alignment wrapText="1" readingOrder="0"/>
    </dxf>
    <dxf>
      <numFmt numFmtId="14" formatCode="0.00%"/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i/>
      </font>
    </dxf>
    <dxf>
      <font>
        <sz val="12"/>
      </font>
    </dxf>
    <dxf>
      <font>
        <b/>
      </font>
    </dxf>
    <dxf>
      <font>
        <b/>
      </font>
    </dxf>
    <dxf>
      <alignment vertical="top"/>
    </dxf>
    <dxf>
      <alignment wrapText="1"/>
    </dxf>
  </dxfs>
  <tableStyles count="0" defaultTableStyle="TableStyleMedium2" defaultPivotStyle="PivotStyleLight16"/>
  <colors>
    <mruColors>
      <color rgb="FF23B800"/>
      <color rgb="FFFFD501"/>
      <color rgb="FF001DF0"/>
      <color rgb="FF53FFFB"/>
      <color rgb="FFFF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[xhovp002_BP_2019_příloha 13.xlsx]Data pro graf!Kontingenční tabulka2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Podíl ceny </a:t>
            </a:r>
            <a:r>
              <a:rPr lang="en-US"/>
              <a:t>a množství sušení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 w="38100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rgbClr val="23B800"/>
          </a:solidFill>
          <a:ln>
            <a:solidFill>
              <a:srgbClr val="92D050"/>
            </a:solidFill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1579260796734772E-2"/>
          <c:y val="0.1529312012042052"/>
          <c:w val="0.9086390721430091"/>
          <c:h val="0.5877643130361880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645214776"/>
        <c:axId val="645217520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7128"/>
        <c:axId val="645216736"/>
      </c:lineChart>
      <c:valAx>
        <c:axId val="64521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5217128"/>
        <c:crosses val="autoZero"/>
        <c:crossBetween val="between"/>
      </c:valAx>
      <c:catAx>
        <c:axId val="64521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5216736"/>
        <c:crosses val="autoZero"/>
        <c:auto val="1"/>
        <c:lblAlgn val="ctr"/>
        <c:lblOffset val="100"/>
        <c:noMultiLvlLbl val="0"/>
      </c:catAx>
      <c:valAx>
        <c:axId val="645217520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5214776"/>
        <c:crosses val="max"/>
        <c:crossBetween val="between"/>
      </c:valAx>
      <c:catAx>
        <c:axId val="6452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521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64618218054828"/>
          <c:y val="1.3460359743274903E-2"/>
          <c:w val="0.27753012537907401"/>
          <c:h val="0.1022366736986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[xhovp002_BP_2019_příloha 13.xlsx]Data pro graf!Kontingenční tabulka2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Podíl ceny </a:t>
            </a:r>
            <a:r>
              <a:rPr lang="en-US"/>
              <a:t>a množství sušení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 w="38100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rgbClr val="23B800"/>
          </a:solidFill>
          <a:ln>
            <a:solidFill>
              <a:srgbClr val="92D050"/>
            </a:solidFill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marker>
          <c:symbol val="none"/>
        </c:marker>
      </c:pivotFmt>
      <c:pivotFmt>
        <c:idx val="5"/>
        <c:spPr>
          <a:solidFill>
            <a:srgbClr val="23B800"/>
          </a:solidFill>
          <a:ln>
            <a:solidFill>
              <a:srgbClr val="92D050"/>
            </a:solidFill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marker>
          <c:symbol val="none"/>
        </c:marker>
      </c:pivotFmt>
      <c:pivotFmt>
        <c:idx val="6"/>
        <c:spPr>
          <a:solidFill>
            <a:schemeClr val="accent6"/>
          </a:solidFill>
          <a:ln w="38100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1579260796734772E-2"/>
          <c:y val="0.1529312012042052"/>
          <c:w val="0.9086390721430091"/>
          <c:h val="0.5877643130361880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871103240"/>
        <c:axId val="871100496"/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1102848"/>
        <c:axId val="871101672"/>
      </c:lineChart>
      <c:valAx>
        <c:axId val="87110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1102848"/>
        <c:crosses val="autoZero"/>
        <c:crossBetween val="between"/>
      </c:valAx>
      <c:catAx>
        <c:axId val="8711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1101672"/>
        <c:crosses val="autoZero"/>
        <c:auto val="1"/>
        <c:lblAlgn val="ctr"/>
        <c:lblOffset val="100"/>
        <c:noMultiLvlLbl val="0"/>
      </c:catAx>
      <c:valAx>
        <c:axId val="8711004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1103240"/>
        <c:crosses val="max"/>
        <c:crossBetween val="between"/>
      </c:valAx>
      <c:catAx>
        <c:axId val="87110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110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64618218054828"/>
          <c:y val="1.3460359743274903E-2"/>
          <c:w val="0.27753012537907401"/>
          <c:h val="0.1022366736986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[xhovp002_BP_2019_příloha 13.xlsx]List1!Kontingenční tabulka1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cap="none" baseline="0"/>
              <a:t>Cena a množství t</a:t>
            </a:r>
            <a:r>
              <a:rPr lang="en-US"/>
              <a:t>.% 2016 - 2017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 w="28575" cap="rnd">
            <a:solidFill>
              <a:srgbClr val="001DF0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>
              <a:solidFill>
                <a:srgbClr val="001DF0"/>
              </a:solidFill>
            </a:ln>
            <a:effectLst/>
          </c:spPr>
        </c:marker>
      </c:pivotFmt>
      <c:pivotFmt>
        <c:idx val="5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</c:marker>
      </c:pivotFmt>
      <c:pivotFmt>
        <c:idx val="6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</c:pivotFmt>
      <c:pivotFmt>
        <c:idx val="7"/>
        <c:spPr>
          <a:solidFill>
            <a:srgbClr val="FFFF00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1663344"/>
        <c:axId val="651662560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1776"/>
        <c:axId val="651662168"/>
      </c:lineChart>
      <c:catAx>
        <c:axId val="6516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2168"/>
        <c:crosses val="autoZero"/>
        <c:auto val="1"/>
        <c:lblAlgn val="ctr"/>
        <c:lblOffset val="100"/>
        <c:noMultiLvlLbl val="0"/>
      </c:catAx>
      <c:valAx>
        <c:axId val="651662168"/>
        <c:scaling>
          <c:orientation val="minMax"/>
          <c:max val="125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Cena [Kč/t.%]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\ &quot;Kč&quot;" sourceLinked="0"/>
        <c:majorTickMark val="cross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1776"/>
        <c:crosses val="autoZero"/>
        <c:crossBetween val="between"/>
        <c:majorUnit val="20"/>
        <c:minorUnit val="10"/>
      </c:valAx>
      <c:valAx>
        <c:axId val="651662560"/>
        <c:scaling>
          <c:orientation val="minMax"/>
          <c:max val="170000"/>
          <c:min val="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Sušení [t.%]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3344"/>
        <c:crosses val="max"/>
        <c:crossBetween val="between"/>
      </c:valAx>
      <c:catAx>
        <c:axId val="65166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2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[xhovp002_BP_2019_příloha 13.xlsx]List1!Kontingenční tabulka1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cap="none" baseline="0"/>
              <a:t>Cena a množství t</a:t>
            </a:r>
            <a:r>
              <a:rPr lang="en-US"/>
              <a:t>.% 2016 - 2017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 w="28575" cap="rnd">
            <a:solidFill>
              <a:srgbClr val="001DF0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>
              <a:solidFill>
                <a:srgbClr val="001DF0"/>
              </a:solidFill>
            </a:ln>
            <a:effectLst/>
          </c:spPr>
        </c:marker>
      </c:pivotFmt>
      <c:pivotFmt>
        <c:idx val="5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</c:marker>
      </c:pivotFmt>
      <c:pivotFmt>
        <c:idx val="6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</c:pivotFmt>
      <c:pivotFmt>
        <c:idx val="7"/>
        <c:spPr>
          <a:solidFill>
            <a:srgbClr val="FFFF00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</c:pivotFmt>
      <c:pivotFmt>
        <c:idx val="8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</c:pivotFmt>
      <c:pivotFmt>
        <c:idx val="9"/>
        <c:spPr>
          <a:solidFill>
            <a:srgbClr val="FFFF00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</c:pivotFmt>
      <c:pivotFmt>
        <c:idx val="10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 w="28575" cap="rnd">
            <a:solidFill>
              <a:srgbClr val="001DF0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>
              <a:solidFill>
                <a:srgbClr val="001DF0"/>
              </a:solidFill>
            </a:ln>
            <a:effectLst/>
          </c:spPr>
        </c:marker>
      </c:pivotFmt>
      <c:pivotFmt>
        <c:idx val="1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7.0524087587314294E-2"/>
          <c:y val="0.20945886607773712"/>
          <c:w val="0.86878987812979946"/>
          <c:h val="0.5342539848549564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1663344"/>
        <c:axId val="651662560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1776"/>
        <c:axId val="651662168"/>
      </c:lineChart>
      <c:catAx>
        <c:axId val="6516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2168"/>
        <c:crosses val="autoZero"/>
        <c:auto val="1"/>
        <c:lblAlgn val="ctr"/>
        <c:lblOffset val="100"/>
        <c:noMultiLvlLbl val="0"/>
      </c:catAx>
      <c:valAx>
        <c:axId val="651662168"/>
        <c:scaling>
          <c:orientation val="minMax"/>
          <c:max val="125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Cena [Kč/t.%]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\ &quot;Kč&quot;" sourceLinked="0"/>
        <c:majorTickMark val="cross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1776"/>
        <c:crosses val="autoZero"/>
        <c:crossBetween val="between"/>
        <c:majorUnit val="20"/>
        <c:minorUnit val="10"/>
      </c:valAx>
      <c:valAx>
        <c:axId val="651662560"/>
        <c:scaling>
          <c:orientation val="minMax"/>
          <c:max val="170000"/>
          <c:min val="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Sušení [t.%]</a:t>
                </a:r>
              </a:p>
            </c:rich>
          </c:tx>
          <c:layout>
            <c:manualLayout>
              <c:xMode val="edge"/>
              <c:yMode val="edge"/>
              <c:x val="0.95872884889009624"/>
              <c:y val="0.10152764416199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3344"/>
        <c:crosses val="max"/>
        <c:crossBetween val="between"/>
      </c:valAx>
      <c:catAx>
        <c:axId val="65166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1662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0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1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FBE680-F57F-4A17-A550-BCF9D0DBBC06}">
  <sheetPr/>
  <sheetViews>
    <sheetView zoomScale="104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1226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1C3106A-640B-479B-B0DB-F1A6DF363C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1226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1226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805C1EF-37FD-4AE0-A801-B3250227D6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1226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752A98C-693D-42F2-81E4-03BD2A3803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etr Hovorka" refreshedDate="43553.401928125" createdVersion="6" refreshedVersion="6" minRefreshableVersion="3" recordCount="16" xr:uid="{00000000-000A-0000-FFFF-FFFF40000000}">
  <cacheSource type="worksheet">
    <worksheetSource ref="A2:AF18" sheet="Data sušky"/>
  </cacheSource>
  <cacheFields count="32">
    <cacheField name="Středisko" numFmtId="49">
      <sharedItems count="14">
        <s v="Mimoň "/>
        <s v="Vratislavice "/>
        <s v="Kutná hora "/>
        <s v="Kněžmost "/>
        <s v="Dobrovice "/>
        <s v="Kolín"/>
        <s v="Pečky "/>
        <s v="Městec Králové "/>
        <s v="Křinec (LTO)"/>
        <s v="Mělník (LTO)"/>
        <s v="Kouřim "/>
        <s v="Uhlířské Janovice (LTO) "/>
        <s v="Měšice (LTO)"/>
        <s v="Uhlířské Janovice (LZO) " u="1"/>
      </sharedItems>
    </cacheField>
    <cacheField name="Sušárna" numFmtId="49">
      <sharedItems count="32">
        <s v="Stela GDB-XN 1/9-S"/>
        <s v="LAW SBC 9L"/>
        <s v="Stela MDB-XN 1/11 SU"/>
        <s v="Stela  MDB - XN 1/12SU"/>
        <s v="Stela MDB-XN 1/7"/>
        <s v="Stela MDB- XN 1/13 SU"/>
        <s v="Stela MDB - XN 1/13 SU"/>
        <s v="Stela MDB-XN 1/13 SU"/>
        <s v="OTV 1,2 S"/>
        <s v="OTV 1500 S"/>
        <s v="OTV 1,8 S"/>
        <s v="OTV   1000"/>
        <s v="Stela MDB - XN 1/7 SU"/>
        <s v="Stela SLI 2001"/>
        <s v="Stela  SLI 1401"/>
        <s v="Stela MDB-XN 1/7                          " u="1"/>
        <s v="Stela  SLI 1401                                  " u="1"/>
        <s v="LAW SBC 9L                                      " u="1"/>
        <s v="OTV 1,2 S                                            " u="1"/>
        <s v="Stela MDB - XN 1/7 SU (nová)" u="1"/>
        <s v="OTV   1000                                          " u="1"/>
        <s v="OTV 1,8 S                                           " u="1"/>
        <s v="Stela MDB-XN 1/11 SU                " u="1"/>
        <s v="Stela SLI 2001                                    " u="1"/>
        <s v="Stela GDB-XN 1/9-S                       " u="1"/>
        <s v="Stela  MDB - XN 1/12SU                " u="1"/>
        <s v="Stela MDB - XN 1/13 SU                " u="1"/>
        <s v="Stela MDB- XN 1/13 SU                 " u="1"/>
        <s v="Stela MDB-XN 1/13 SU                  " u="1"/>
        <s v="Stela  MBD - XN 1/12SU" u="1"/>
        <s v="Stela MDB - XN 1/7 SU (nová)    " u="1"/>
        <s v="OTV 1500 S                                         " u="1"/>
      </sharedItems>
    </cacheField>
    <cacheField name="Palivo [Plyn/LTO]" numFmtId="49">
      <sharedItems count="2">
        <s v="PLYN"/>
        <s v="LTO"/>
      </sharedItems>
    </cacheField>
    <cacheField name="2016 Provozní hodiny" numFmtId="3">
      <sharedItems containsSemiMixedTypes="0" containsString="0" containsNumber="1" containsInteger="1" minValue="26" maxValue="1464"/>
    </cacheField>
    <cacheField name="2016 Spotřeba média (m3)" numFmtId="3">
      <sharedItems containsSemiMixedTypes="0" containsString="0" containsNumber="1" containsInteger="1" minValue="1762" maxValue="238170"/>
    </cacheField>
    <cacheField name="2016 Spotřeba média za hodinu (m3/hod.)" numFmtId="4">
      <sharedItems containsSemiMixedTypes="0" containsString="0" containsNumber="1" minValue="12.236111111111111" maxValue="176.27066929133858"/>
    </cacheField>
    <cacheField name="2016 Médium cena celkem (Kč)" numFmtId="3">
      <sharedItems containsSemiMixedTypes="0" containsString="0" containsNumber="1" minValue="14762.0404" maxValue="1789280.56"/>
    </cacheField>
    <cacheField name="2016 Elektřina sušárna cena celkem (Kč)" numFmtId="3">
      <sharedItems containsSemiMixedTypes="0" containsString="0" containsNumber="1" minValue="3108.2999999999997" maxValue="155396.79999999999"/>
    </cacheField>
    <cacheField name="2016 Elektřina cesty cena celkem (Kč)" numFmtId="3">
      <sharedItems containsSemiMixedTypes="0" containsString="0" containsNumber="1" minValue="1761.37" maxValue="158101.125"/>
    </cacheField>
    <cacheField name="2016 Doprava převozy cena celkem" numFmtId="3">
      <sharedItems containsNonDate="0" containsString="0" containsBlank="1"/>
    </cacheField>
    <cacheField name="2016 Cena celkem (Kč)" numFmtId="3">
      <sharedItems containsSemiMixedTypes="0" containsString="0" containsNumber="1" minValue="22762.069999999996" maxValue="1896805.12"/>
    </cacheField>
    <cacheField name="2016 Sušení (t)" numFmtId="3">
      <sharedItems containsSemiMixedTypes="0" containsString="0" containsNumber="1" containsInteger="1" minValue="717" maxValue="19338"/>
    </cacheField>
    <cacheField name="2016 Sušení (t.%)" numFmtId="3">
      <sharedItems containsSemiMixedTypes="0" containsString="0" containsNumber="1" containsInteger="1" minValue="2040" maxValue="162970"/>
    </cacheField>
    <cacheField name="2016 Efektivita sušení (t.%/m3)" numFmtId="4">
      <sharedItems containsSemiMixedTypes="0" containsString="0" containsNumber="1" minValue="0.25835866261398177" maxValue="2.953461975028377"/>
    </cacheField>
    <cacheField name="2016 Cena sušení (Kč/t.%)" numFmtId="4">
      <sharedItems containsSemiMixedTypes="0" containsString="0" containsNumber="1" minValue="5.855958159193408" maxValue="104.08850955882353"/>
    </cacheField>
    <cacheField name="2017 Provozní hodiny" numFmtId="3">
      <sharedItems containsSemiMixedTypes="0" containsString="0" containsNumber="1" minValue="57" maxValue="1464"/>
    </cacheField>
    <cacheField name="2017 Spotřeba média (m3)" numFmtId="3">
      <sharedItems containsSemiMixedTypes="0" containsString="0" containsNumber="1" minValue="622.52" maxValue="200304"/>
    </cacheField>
    <cacheField name="2017 Spotřeba média za hodinu (m3/hod.)" numFmtId="4">
      <sharedItems containsSemiMixedTypes="0" containsString="0" containsNumber="1" minValue="10.921403508771929" maxValue="196.6946847960445"/>
    </cacheField>
    <cacheField name="2017 Médium cena celkem (Kč)" numFmtId="3">
      <sharedItems containsSemiMixedTypes="0" containsString="0" containsNumber="1" minValue="4650.2244000000001" maxValue="2096335.6600000001"/>
    </cacheField>
    <cacheField name="2017 Elektřina sušárna cena celkem (Kč)" numFmtId="3">
      <sharedItems containsSemiMixedTypes="0" containsString="0" containsNumber="1" minValue="892.64499999999998" maxValue="149147.70000000001"/>
    </cacheField>
    <cacheField name="2017 Elektřina cesty cena celkem (Kč)" numFmtId="3">
      <sharedItems containsSemiMixedTypes="0" containsString="0" containsNumber="1" minValue="6159.5625" maxValue="151974.22500000001"/>
    </cacheField>
    <cacheField name="2017 Doprava převozy cena celkem" numFmtId="3">
      <sharedItems containsNonDate="0" containsString="0" containsBlank="1"/>
    </cacheField>
    <cacheField name="2017 Cena celkem (Kč)" numFmtId="3">
      <sharedItems containsSemiMixedTypes="0" containsString="0" containsNumber="1" minValue="12773.293900000001" maxValue="2206951.4640000002"/>
    </cacheField>
    <cacheField name="2017 Sušení (t)" numFmtId="3">
      <sharedItems containsSemiMixedTypes="0" containsString="0" containsNumber="1" containsInteger="1" minValue="924" maxValue="14973"/>
    </cacheField>
    <cacheField name="2017 Sušení (t.%)" numFmtId="3">
      <sharedItems containsSemiMixedTypes="0" containsString="0" containsNumber="1" containsInteger="1" minValue="1503" maxValue="145802"/>
    </cacheField>
    <cacheField name="2017 Efektivita sušení (t.%/m3)" numFmtId="4">
      <sharedItems containsSemiMixedTypes="0" containsString="0" containsNumber="1" minValue="0.23716699155295645" maxValue="2.4143802608751526"/>
    </cacheField>
    <cacheField name="2017 Cena sušení (Kč/t.%)" numFmtId="4">
      <sharedItems containsSemiMixedTypes="0" containsString="0" containsNumber="1" minValue="7.9278494347379231" maxValue="77.921769097222239"/>
    </cacheField>
    <cacheField name="2016-2017 Porovnání efektivity sušení" numFmtId="10">
      <sharedItems containsSemiMixedTypes="0" containsString="0" containsNumber="1" minValue="-0.60361225100483296" maxValue="2.5784492072148084"/>
    </cacheField>
    <cacheField name="2016-2017 porovnání hodinové spotřeby" numFmtId="10">
      <sharedItems containsSemiMixedTypes="0" containsString="0" containsNumber="1" minValue="-0.33907720925555851" maxValue="0.38613030659690262"/>
    </cacheField>
    <cacheField name="Podíl množství sušení k celku (% z t.%)" numFmtId="10">
      <sharedItems containsSemiMixedTypes="0" containsString="0" containsNumber="1" minValue="4.7547311595461487E-3" maxValue="0.21889486351504153"/>
    </cacheField>
    <cacheField name="Podíl efektivity sušení k celku (% z t.%/m3)" numFmtId="10">
      <sharedItems containsSemiMixedTypes="0" containsString="0" containsNumber="1" minValue="1.9788930281035459E-2" maxValue="0.18940608431156913"/>
    </cacheField>
    <cacheField name="Podíl ceny sušení k celku (% z Kč/t.%)" numFmtId="10">
      <sharedItems containsSemiMixedTypes="0" containsString="0" containsNumber="1" minValue="1.6467215233918076E-2" maxValue="0.1491082864591571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x v="0"/>
    <n v="122"/>
    <n v="6626"/>
    <n v="54.311475409836063"/>
    <n v="55265.009999999995"/>
    <n v="18634.2"/>
    <n v="33541.56"/>
    <m/>
    <n v="107440.76999999999"/>
    <n v="4849"/>
    <n v="9499"/>
    <n v="1.4335949290673107"/>
    <n v="11.310745341614906"/>
    <n v="121"/>
    <n v="7619"/>
    <n v="62.966942148760332"/>
    <n v="55313.939999999995"/>
    <n v="15641.6"/>
    <n v="21610.03"/>
    <m/>
    <n v="92565.569999999992"/>
    <n v="4913"/>
    <n v="11676"/>
    <n v="1.5324845780286127"/>
    <n v="7.9278494347379231"/>
    <n v="6.8980188863837055E-2"/>
    <n v="-0.13746049027560525"/>
    <n v="1.501139590031157E-2"/>
    <n v="0.10465909400954392"/>
    <n v="2.1786434578889818E-2"/>
  </r>
  <r>
    <x v="1"/>
    <x v="1"/>
    <x v="0"/>
    <n v="144"/>
    <n v="1762"/>
    <n v="12.236111111111111"/>
    <n v="14762.0404"/>
    <n v="6342.2124999999996"/>
    <n v="15947.8735"/>
    <m/>
    <n v="37052.126400000001"/>
    <n v="2590"/>
    <n v="5204"/>
    <n v="2.953461975028377"/>
    <n v="7.1199320522674867"/>
    <n v="57"/>
    <n v="622.52"/>
    <n v="10.921403508771929"/>
    <n v="4650.2244000000001"/>
    <n v="892.64499999999998"/>
    <n v="7230.4245000000001"/>
    <m/>
    <n v="12773.293900000001"/>
    <n v="924"/>
    <n v="1503"/>
    <n v="2.4143802608751526"/>
    <n v="8.4985322022621421"/>
    <n v="-0.18252536132551522"/>
    <n v="0.12037899719419998"/>
    <n v="4.7547311595461487E-3"/>
    <n v="0.18940608431156913"/>
    <n v="1.7686876492782284E-2"/>
  </r>
  <r>
    <x v="2"/>
    <x v="2"/>
    <x v="0"/>
    <n v="340"/>
    <n v="44200"/>
    <n v="130"/>
    <n v="180072"/>
    <n v="27455.063999999998"/>
    <n v="40478.619999999995"/>
    <m/>
    <n v="248005.68400000001"/>
    <n v="4702"/>
    <n v="42351"/>
    <n v="0.95816742081447959"/>
    <n v="5.855958159193408"/>
    <n v="809"/>
    <n v="159126"/>
    <n v="196.6946847960445"/>
    <n v="997934.7"/>
    <n v="137515.46249999999"/>
    <n v="80612.512499999997"/>
    <m/>
    <n v="1216062.6749999998"/>
    <n v="10242"/>
    <n v="140011"/>
    <n v="0.87987506755652756"/>
    <n v="8.6854795337509181"/>
    <n v="-8.1710514840298454E-2"/>
    <n v="-0.33907720925555851"/>
    <n v="0.12928019736352389"/>
    <n v="6.4855935629420755E-2"/>
    <n v="1.6467215233918076E-2"/>
  </r>
  <r>
    <x v="3"/>
    <x v="3"/>
    <x v="0"/>
    <n v="441"/>
    <n v="56391"/>
    <n v="127.87074829931973"/>
    <n v="377665.4"/>
    <n v="111104.67549999998"/>
    <n v="19781.391500000002"/>
    <m/>
    <n v="508551.46700000006"/>
    <n v="14439"/>
    <n v="76342"/>
    <n v="1.3537975918142966"/>
    <n v="6.6614899662047113"/>
    <n v="273"/>
    <n v="38306"/>
    <n v="140.31501831501831"/>
    <n v="439031.19"/>
    <n v="77395.903000000006"/>
    <n v="11715.353000000003"/>
    <m/>
    <n v="528142.446"/>
    <n v="8367"/>
    <n v="54489"/>
    <n v="1.4224664543413565"/>
    <n v="9.6926433959147715"/>
    <n v="5.0723138334906492E-2"/>
    <n v="-8.8688083179807697E-2"/>
    <n v="9.2748804582463429E-2"/>
    <n v="9.7961392844256104E-2"/>
    <n v="1.8519973040141191E-2"/>
  </r>
  <r>
    <x v="4"/>
    <x v="4"/>
    <x v="0"/>
    <n v="26"/>
    <n v="2096"/>
    <n v="80.615384615384613"/>
    <n v="17892.399999999998"/>
    <n v="3108.2999999999997"/>
    <n v="1761.37"/>
    <m/>
    <n v="22762.069999999996"/>
    <n v="717"/>
    <n v="2254"/>
    <n v="1.0753816793893129"/>
    <n v="10.098522626441879"/>
    <n v="113.5"/>
    <n v="6601"/>
    <n v="58.158590308370044"/>
    <n v="46801.09"/>
    <n v="12859.762500000001"/>
    <n v="7287.1987499999996"/>
    <m/>
    <n v="66948.05124999999"/>
    <n v="1779"/>
    <n v="6768"/>
    <n v="1.0252991970913499"/>
    <n v="9.8918515440307306"/>
    <n v="-4.6571820273527353E-2"/>
    <n v="0.38613030659690262"/>
    <n v="6.3958825885530573E-3"/>
    <n v="7.4123217806423641E-2"/>
    <n v="2.2637774958899268E-2"/>
  </r>
  <r>
    <x v="5"/>
    <x v="5"/>
    <x v="0"/>
    <n v="846"/>
    <n v="100022"/>
    <n v="118.22931442080379"/>
    <n v="807544.24"/>
    <n v="126480.9"/>
    <n v="158101.125"/>
    <m/>
    <n v="1092126.2650000001"/>
    <n v="17290"/>
    <n v="99012"/>
    <n v="0.9899022215112675"/>
    <n v="11.030241435381571"/>
    <n v="968"/>
    <n v="141814"/>
    <n v="146.50206611570249"/>
    <n v="1046364.3200000001"/>
    <n v="138944.52000000002"/>
    <n v="151974.22500000001"/>
    <m/>
    <n v="1337283.0650000002"/>
    <n v="14973"/>
    <n v="131509"/>
    <n v="0.92733439575782362"/>
    <n v="10.168757005223979"/>
    <n v="-6.3206066613248568E-2"/>
    <n v="-0.19298534446995319"/>
    <n v="0.16342110953179331"/>
    <n v="6.7650326596190108E-2"/>
    <n v="2.4006461908118414E-2"/>
  </r>
  <r>
    <x v="6"/>
    <x v="6"/>
    <x v="0"/>
    <n v="1392"/>
    <n v="238170"/>
    <n v="171.09913793103448"/>
    <n v="1789280.56"/>
    <n v="9774.9599999999991"/>
    <n v="97749.6"/>
    <m/>
    <n v="1896805.12"/>
    <n v="19338"/>
    <n v="162970"/>
    <n v="0.68425914262921439"/>
    <n v="11.638983371172609"/>
    <n v="1019"/>
    <n v="200304"/>
    <n v="196.56918547595683"/>
    <n v="1345316.24"/>
    <n v="124794.15"/>
    <n v="124794.15"/>
    <m/>
    <n v="1594904.5399999998"/>
    <n v="14071"/>
    <n v="145802"/>
    <n v="0.72790358654844634"/>
    <n v="10.938838561885294"/>
    <n v="6.3783501308483093E-2"/>
    <n v="-0.12957294137049624"/>
    <n v="0.21889486351504153"/>
    <n v="4.9828627815336299E-2"/>
    <n v="2.5567888205795461E-2"/>
  </r>
  <r>
    <x v="7"/>
    <x v="7"/>
    <x v="0"/>
    <n v="1016"/>
    <n v="179091"/>
    <n v="176.27066929133858"/>
    <n v="1004172.65"/>
    <n v="155396.79999999999"/>
    <n v="117886.6"/>
    <m/>
    <n v="1277456.05"/>
    <n v="11031"/>
    <n v="82871"/>
    <n v="0.46273123719226539"/>
    <n v="15.414994992216819"/>
    <n v="760"/>
    <n v="134015"/>
    <n v="176.33552631578948"/>
    <n v="1099430.5"/>
    <n v="149147.70000000001"/>
    <n v="103987"/>
    <m/>
    <n v="1352565.2"/>
    <n v="9134"/>
    <n v="107185"/>
    <n v="0.79979853001529677"/>
    <n v="12.618978401828613"/>
    <n v="0.7284299518404449"/>
    <n v="-3.6780463815755393E-4"/>
    <n v="0.13473463325759696"/>
    <n v="4.4548779383664236E-2"/>
    <n v="3.1746618421758445E-2"/>
  </r>
  <r>
    <x v="5"/>
    <x v="8"/>
    <x v="0"/>
    <n v="1035"/>
    <n v="48349"/>
    <n v="46.714009661835746"/>
    <n v="434228.87"/>
    <n v="61401.911999999997"/>
    <n v="44772.227500000001"/>
    <m/>
    <n v="540403.00950000004"/>
    <n v="6882"/>
    <n v="56178"/>
    <n v="1.1619268237192082"/>
    <n v="9.6194775445904099"/>
    <n v="954"/>
    <n v="66009"/>
    <n v="69.191823899371073"/>
    <n v="514824.63"/>
    <n v="51447.240000000005"/>
    <n v="37513.612500000003"/>
    <m/>
    <n v="603785.48250000004"/>
    <n v="4073"/>
    <n v="30402"/>
    <n v="0.46057355815116119"/>
    <n v="19.860057973159662"/>
    <n v="-0.60361225100483296"/>
    <n v="-0.32486228821234531"/>
    <n v="6.1378354524154702E-2"/>
    <n v="5.7250461287516742E-2"/>
    <n v="3.3383621799807799E-2"/>
  </r>
  <r>
    <x v="8"/>
    <x v="9"/>
    <x v="1"/>
    <n v="64"/>
    <n v="4705"/>
    <n v="73.515625"/>
    <n v="110274.91"/>
    <n v="13432.783000000001"/>
    <n v="2514.6225000000004"/>
    <m/>
    <n v="126222.3155"/>
    <n v="810"/>
    <n v="2533"/>
    <n v="0.53836344314558982"/>
    <n v="49.831154954599285"/>
    <n v="326"/>
    <n v="25192"/>
    <n v="77.276073619631902"/>
    <n v="543906.46"/>
    <n v="59585.558499999999"/>
    <n v="11061.582999999999"/>
    <m/>
    <n v="614553.60149999999"/>
    <n v="3490"/>
    <n v="23230"/>
    <n v="0.92211813274055254"/>
    <n v="26.455170103314678"/>
    <n v="0.71281713957532555"/>
    <n v="-4.8662521832327665E-2"/>
    <n v="1.826392408877105E-2"/>
    <n v="5.1533574263331897E-2"/>
    <n v="8.6389211346195927E-2"/>
  </r>
  <r>
    <x v="9"/>
    <x v="10"/>
    <x v="1"/>
    <n v="119"/>
    <n v="7896"/>
    <n v="66.352941176470594"/>
    <n v="185643.48"/>
    <n v="22417.395"/>
    <n v="4279.6845000000003"/>
    <m/>
    <n v="212340.5595"/>
    <n v="1200"/>
    <n v="2040"/>
    <n v="0.25835866261398177"/>
    <n v="104.08850955882353"/>
    <n v="204"/>
    <n v="11434"/>
    <n v="56.049019607843135"/>
    <n v="253146.82"/>
    <n v="32264.374999999996"/>
    <n v="6159.5625"/>
    <m/>
    <n v="291570.75750000001"/>
    <n v="3520"/>
    <n v="10571"/>
    <n v="0.92452335140808117"/>
    <n v="27.582135796045787"/>
    <n v="2.5784492072148084"/>
    <n v="0.18383767710337606"/>
    <n v="8.9401989940415209E-3"/>
    <n v="4.1738382134248714E-2"/>
    <n v="0.14910828645915719"/>
  </r>
  <r>
    <x v="10"/>
    <x v="11"/>
    <x v="0"/>
    <n v="1464"/>
    <n v="145169"/>
    <n v="99.159153005464475"/>
    <n v="1257163.54"/>
    <n v="5441.9040000000005"/>
    <n v="9266.8810000000012"/>
    <m/>
    <n v="1271872.3250000002"/>
    <n v="4411"/>
    <n v="39088"/>
    <n v="0.26925858826608989"/>
    <n v="32.538690262996319"/>
    <n v="1464"/>
    <n v="144994"/>
    <n v="99.039617486338798"/>
    <n v="1081655.24"/>
    <n v="120203.005"/>
    <n v="96086.535999999993"/>
    <m/>
    <n v="1297944.7810000002"/>
    <n v="7063"/>
    <n v="42878"/>
    <n v="0.29572258162406723"/>
    <n v="30.270646508699105"/>
    <n v="9.8284676928576786E-2"/>
    <n v="1.2069464943376129E-3"/>
    <n v="5.8107394397399682E-2"/>
    <n v="1.9935546984393017E-2"/>
    <n v="7.112741457613958E-2"/>
  </r>
  <r>
    <x v="9"/>
    <x v="12"/>
    <x v="1"/>
    <n v="417"/>
    <n v="45635"/>
    <n v="109.43645083932854"/>
    <n v="1052015.56"/>
    <n v="21812.648000000001"/>
    <n v="51639.12"/>
    <m/>
    <n v="1125467.3280000002"/>
    <n v="3750"/>
    <n v="36650"/>
    <n v="0.80311164676235347"/>
    <n v="30.708521909959078"/>
    <n v="678"/>
    <n v="91147"/>
    <n v="134.43510324483776"/>
    <n v="2096335.6600000001"/>
    <n v="32534.059999999998"/>
    <n v="78081.743999999992"/>
    <m/>
    <n v="2206951.4640000002"/>
    <n v="6590"/>
    <n v="58855"/>
    <n v="0.64571516341733681"/>
    <n v="37.498113397332432"/>
    <n v="-0.19598331561936799"/>
    <n v="-0.1859533098284667"/>
    <n v="6.7705471804451314E-2"/>
    <n v="5.1122332010110891E-2"/>
    <n v="7.7239497751415739E-2"/>
  </r>
  <r>
    <x v="2"/>
    <x v="8"/>
    <x v="0"/>
    <n v="232"/>
    <n v="20880"/>
    <n v="90"/>
    <n v="363616.5"/>
    <n v="70446.22"/>
    <n v="41296.06"/>
    <m/>
    <n v="475358.77999999997"/>
    <n v="2703"/>
    <n v="6758"/>
    <n v="0.3236590038314176"/>
    <n v="70.340156851139383"/>
    <n v="171"/>
    <n v="15390"/>
    <n v="90"/>
    <n v="104344.2"/>
    <n v="16732.521000000001"/>
    <n v="24669.7425"/>
    <m/>
    <n v="145746.46349999998"/>
    <n v="1404"/>
    <n v="3650"/>
    <n v="0.23716699155295645"/>
    <n v="39.930537945205472"/>
    <n v="-0.26723190535280683"/>
    <n v="0"/>
    <n v="7.3784466838461788E-3"/>
    <n v="1.9788930281035459E-2"/>
    <n v="0.12487425958481209"/>
  </r>
  <r>
    <x v="11"/>
    <x v="13"/>
    <x v="1"/>
    <n v="261"/>
    <n v="13001"/>
    <n v="49.812260536398469"/>
    <n v="312649.32"/>
    <n v="58465.251000000004"/>
    <n v="22313.07"/>
    <m/>
    <n v="393427.641"/>
    <n v="4513"/>
    <n v="6548"/>
    <n v="0.50365356511037618"/>
    <n v="60.083634850335983"/>
    <n v="141"/>
    <n v="5928"/>
    <n v="42.042553191489361"/>
    <n v="128519.04000000001"/>
    <n v="24780.619500000001"/>
    <n v="9452.3974999999991"/>
    <m/>
    <n v="162752.057"/>
    <n v="2193"/>
    <n v="2608"/>
    <n v="0.4399460188933873"/>
    <n v="62.404929831288342"/>
    <n v="-0.12649080763089071"/>
    <n v="0.18480579211069226"/>
    <n v="6.4908779628454656E-3"/>
    <n v="3.3295222644354631E-2"/>
    <n v="0.13871018814629985"/>
  </r>
  <r>
    <x v="12"/>
    <x v="14"/>
    <x v="1"/>
    <n v="142"/>
    <n v="11413"/>
    <n v="80.373239436619713"/>
    <n v="265089.69"/>
    <n v="8697.39"/>
    <n v="17394.78"/>
    <m/>
    <n v="291181.86"/>
    <n v="2000"/>
    <n v="6280"/>
    <n v="0.55024971523701038"/>
    <n v="46.366538216560507"/>
    <n v="106"/>
    <n v="7886"/>
    <n v="74.396226415094333"/>
    <n v="170732.2"/>
    <n v="24220.420000000002"/>
    <n v="29462.075000000001"/>
    <m/>
    <n v="224414.69500000004"/>
    <n v="1300"/>
    <n v="2880"/>
    <n v="0.36520415926959165"/>
    <n v="77.921769097222239"/>
    <n v="-0.33629377870320865"/>
    <n v="8.0340271402699726E-2"/>
    <n v="6.493713645660165E-3"/>
    <n v="3.2302091998604392E-2"/>
    <n v="0.140748277495868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1" cacheId="14" applyNumberFormats="0" applyBorderFormats="0" applyFontFormats="0" applyPatternFormats="0" applyAlignmentFormats="0" applyWidthHeightFormats="1" dataCaption="Hodnoty" updatedVersion="6" minRefreshableVersion="3" showDrill="0" itemPrintTitles="1" createdVersion="6" indent="0" compact="0" compactData="0" fieldListSortAscending="1">
  <location ref="A4:B18" firstHeaderRow="1" firstDataRow="1" firstDataCol="1" rowPageCount="1" colPageCount="1"/>
  <pivotFields count="32">
    <pivotField axis="axisRow" compact="0" outline="0" showAll="0" sortType="ascending">
      <items count="15">
        <item x="4"/>
        <item x="3"/>
        <item x="5"/>
        <item x="10"/>
        <item x="8"/>
        <item x="2"/>
        <item x="9"/>
        <item x="7"/>
        <item x="12"/>
        <item x="0"/>
        <item x="6"/>
        <item x="11"/>
        <item m="1" x="13"/>
        <item x="1"/>
        <item t="default"/>
      </items>
    </pivotField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dataField="1" compact="0" outline="0" showAll="0"/>
    <pivotField compact="0" outline="0" showAll="0"/>
    <pivotField compact="0" numFmtId="10" outline="0" subtotalTop="0" showAll="0"/>
    <pivotField compact="0" numFmtId="10" outline="0" subtotalTop="0" showAll="0"/>
    <pivotField compact="0" numFmtId="1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2" hier="-1"/>
  </pageFields>
  <dataFields count="1">
    <dataField name="Porovnání efektivity sušení" fld="27" subtotal="average" baseField="0" baseItem="3" numFmtId="10"/>
  </dataFields>
  <formats count="14">
    <format dxfId="100">
      <pivotArea field="0" type="button" dataOnly="0" labelOnly="1" outline="0" axis="axisRow" fieldPosition="0"/>
    </format>
    <format dxfId="99">
      <pivotArea field="0" type="button" dataOnly="0" labelOnly="1" outline="0" axis="axisRow" fieldPosition="0"/>
    </format>
    <format dxfId="98">
      <pivotArea field="0" type="button" dataOnly="0" labelOnly="1" outline="0" axis="axisRow" fieldPosition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grandRow="1" outline="0" collapsedLevelsAreSubtotals="1" fieldPosition="0"/>
    </format>
    <format dxfId="91">
      <pivotArea dataOnly="0" labelOnly="1" grandRow="1" outline="0" fieldPosition="0"/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field="0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1" cacheId="14" applyNumberFormats="0" applyBorderFormats="0" applyFontFormats="0" applyPatternFormats="0" applyAlignmentFormats="0" applyWidthHeightFormats="1" dataCaption="Hodnoty" updatedVersion="6" minRefreshableVersion="3" showDrill="0" itemPrintTitles="1" createdVersion="6" indent="0" compact="0" compactData="0" chartFormat="2" fieldListSortAscending="1">
  <location ref="A4:A18" firstHeaderRow="1" firstDataRow="1" firstDataCol="1" rowPageCount="1" colPageCount="1"/>
  <pivotFields count="32">
    <pivotField axis="axisRow" compact="0" outline="0" showAll="0" sortType="ascending">
      <items count="15">
        <item x="4"/>
        <item x="3"/>
        <item x="5"/>
        <item x="10"/>
        <item x="8"/>
        <item x="2"/>
        <item x="9"/>
        <item x="7"/>
        <item x="12"/>
        <item x="0"/>
        <item x="6"/>
        <item x="11"/>
        <item m="1" x="13"/>
        <item x="1"/>
        <item t="default"/>
      </items>
    </pivotField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outline="0" showAll="0"/>
    <pivotField compact="0" numFmtId="10" outline="0" subtotalTop="0" showAll="0"/>
    <pivotField compact="0" numFmtId="10" outline="0" subtotalTop="0" showAll="0"/>
    <pivotField compact="0" numFmtId="1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2" hier="-1"/>
  </pageFields>
  <formats count="10">
    <format dxfId="86">
      <pivotArea dataOnly="0" labelOnly="1" outline="0" fieldPosition="0">
        <references count="1">
          <reference field="0" count="0"/>
        </references>
      </pivotArea>
    </format>
    <format dxfId="85">
      <pivotArea dataOnly="0" labelOnly="1" outline="0" fieldPosition="0">
        <references count="1">
          <reference field="0" count="0"/>
        </references>
      </pivotArea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grandRow="1" outline="0" collapsedLevelsAreSubtotals="1" fieldPosition="0"/>
    </format>
    <format dxfId="80">
      <pivotArea dataOnly="0" labelOnly="1" grandRow="1" outline="0" fieldPosition="0"/>
    </format>
    <format dxfId="79">
      <pivotArea field="0" type="button" dataOnly="0" labelOnly="1" outline="0" axis="axisRow" fieldPosition="0"/>
    </format>
    <format dxfId="78">
      <pivotArea field="0" type="button" dataOnly="0" labelOnly="1" outline="0" axis="axisRow" fieldPosition="0"/>
    </format>
    <format dxfId="77">
      <pivotArea field="0" type="button" dataOnly="0" labelOnly="1" outline="0" axis="axisRow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í tabulka2" cacheId="14" applyNumberFormats="0" applyBorderFormats="0" applyFontFormats="0" applyPatternFormats="0" applyAlignmentFormats="0" applyWidthHeightFormats="1" dataCaption="Hodnoty" updatedVersion="6" minRefreshableVersion="3" itemPrintTitles="1" createdVersion="6" indent="0" compact="0" compactData="0" chartFormat="4" fieldListSortAscending="1">
  <location ref="A3:A17" firstHeaderRow="1" firstDataRow="1" firstDataCol="1" rowPageCount="1" colPageCount="1"/>
  <pivotFields count="32">
    <pivotField axis="axisRow" compact="0" outline="0" showAll="0">
      <items count="15">
        <item x="4"/>
        <item x="3"/>
        <item x="5"/>
        <item x="10"/>
        <item x="2"/>
        <item x="7"/>
        <item x="0"/>
        <item x="6"/>
        <item x="1"/>
        <item x="8"/>
        <item x="9"/>
        <item x="12"/>
        <item m="1" x="13"/>
        <item x="11"/>
        <item t="default"/>
      </items>
    </pivotField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outline="0" showAll="0"/>
    <pivotField compact="0" numFmtId="10" outline="0" subtotalTop="0" showAll="0"/>
    <pivotField compact="0" numFmtId="10" outline="0" subtotalTop="0" showAll="0"/>
    <pivotField compact="0" numFmtId="1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2" hier="-1"/>
  </pageFields>
  <formats count="2">
    <format dxfId="76">
      <pivotArea outline="0" collapsedLevelsAreSubtotals="1" fieldPosition="0"/>
    </format>
    <format dxfId="75">
      <pivotArea field="0" type="button" dataOnly="0" labelOnly="1" outline="0" axis="axisRow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FE691-8879-43BC-9AF6-3FEDCD06EEE7}" name="Kontingenční tabulka2" cacheId="14" applyNumberFormats="0" applyBorderFormats="0" applyFontFormats="0" applyPatternFormats="0" applyAlignmentFormats="0" applyWidthHeightFormats="1" dataCaption="Hodnoty" updatedVersion="6" minRefreshableVersion="3" itemPrintTitles="1" createdVersion="6" indent="0" compact="0" compactData="0" chartFormat="4" fieldListSortAscending="1">
  <location ref="A3:A19" firstHeaderRow="1" firstDataRow="1" firstDataCol="1" rowPageCount="1" colPageCount="1"/>
  <pivotFields count="32">
    <pivotField compact="0" outline="0" showAll="0">
      <items count="15">
        <item x="4"/>
        <item x="3"/>
        <item x="5"/>
        <item x="10"/>
        <item x="2"/>
        <item x="7"/>
        <item x="0"/>
        <item x="6"/>
        <item x="1"/>
        <item x="8"/>
        <item x="9"/>
        <item x="12"/>
        <item m="1" x="13"/>
        <item x="11"/>
        <item t="default"/>
      </items>
    </pivotField>
    <pivotField axis="axisRow" compact="0" outline="0" showAll="0">
      <items count="33">
        <item x="1"/>
        <item x="11"/>
        <item x="8"/>
        <item x="10"/>
        <item x="9"/>
        <item m="1" x="29"/>
        <item x="14"/>
        <item x="0"/>
        <item x="6"/>
        <item m="1" x="19"/>
        <item x="5"/>
        <item x="2"/>
        <item x="7"/>
        <item x="4"/>
        <item x="13"/>
        <item x="3"/>
        <item m="1" x="15"/>
        <item m="1" x="25"/>
        <item m="1" x="18"/>
        <item m="1" x="27"/>
        <item m="1" x="20"/>
        <item m="1" x="31"/>
        <item m="1" x="22"/>
        <item m="1" x="30"/>
        <item m="1" x="21"/>
        <item m="1" x="28"/>
        <item m="1" x="16"/>
        <item m="1" x="24"/>
        <item m="1" x="26"/>
        <item m="1" x="23"/>
        <item m="1" x="17"/>
        <item x="12"/>
        <item t="default"/>
      </items>
    </pivotField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outline="0" showAll="0"/>
    <pivotField compact="0" numFmtId="10" outline="0" subtotalTop="0" showAll="0"/>
    <pivotField compact="0" numFmtId="10" outline="0" subtotalTop="0" showAll="0"/>
    <pivotField compact="0" numFmtId="10" outline="0" subtotalTop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31"/>
    </i>
    <i t="grand">
      <x/>
    </i>
  </rowItems>
  <colItems count="1">
    <i/>
  </colItems>
  <pageFields count="1">
    <pageField fld="2" hier="-1"/>
  </pageFields>
  <formats count="2">
    <format dxfId="74">
      <pivotArea outline="0" collapsedLevelsAreSubtotals="1" fieldPosition="0"/>
    </format>
    <format dxfId="73">
      <pivotArea field="0" type="button" dataOnly="0" labelOnly="1" outline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Kontingenční tabulka1" cacheId="14" applyNumberFormats="0" applyBorderFormats="0" applyFontFormats="0" applyPatternFormats="0" applyAlignmentFormats="0" applyWidthHeightFormats="1" dataCaption="Hodnoty" updatedVersion="6" minRefreshableVersion="3" showDrill="0" itemPrintTitles="1" createdVersion="6" indent="0" compact="0" compactData="0" chartFormat="10" fieldListSortAscending="1">
  <location ref="A1:B32" firstHeaderRow="1" firstDataRow="1" firstDataCol="2"/>
  <pivotFields count="32">
    <pivotField compact="0" outline="0" showAll="0">
      <items count="15">
        <item x="4"/>
        <item x="3"/>
        <item x="5"/>
        <item x="10"/>
        <item x="8"/>
        <item x="2"/>
        <item x="9"/>
        <item x="7"/>
        <item x="12"/>
        <item x="0"/>
        <item x="6"/>
        <item x="11"/>
        <item m="1" x="13"/>
        <item x="1"/>
        <item t="default"/>
      </items>
    </pivotField>
    <pivotField axis="axisRow" compact="0" outline="0" showAll="0">
      <items count="33">
        <item x="1"/>
        <item x="11"/>
        <item x="8"/>
        <item x="10"/>
        <item x="9"/>
        <item m="1" x="29"/>
        <item x="14"/>
        <item x="0"/>
        <item x="6"/>
        <item m="1" x="19"/>
        <item x="5"/>
        <item x="2"/>
        <item x="7"/>
        <item x="4"/>
        <item x="13"/>
        <item x="3"/>
        <item m="1" x="15"/>
        <item m="1" x="25"/>
        <item m="1" x="18"/>
        <item m="1" x="27"/>
        <item m="1" x="20"/>
        <item m="1" x="31"/>
        <item m="1" x="22"/>
        <item m="1" x="30"/>
        <item m="1" x="21"/>
        <item m="1" x="28"/>
        <item m="1" x="16"/>
        <item m="1" x="24"/>
        <item m="1" x="26"/>
        <item m="1" x="23"/>
        <item m="1" x="17"/>
        <item x="12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outline="0" showAll="0"/>
    <pivotField compact="0" numFmtId="3" outline="0" subtotalTop="0" showAll="0"/>
    <pivotField compact="0" numFmtId="4" outline="0" subtotalTop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outline="0" showAll="0"/>
    <pivotField compact="0" numFmtId="3" outline="0" subtotalTop="0" showAll="0"/>
    <pivotField compact="0" numFmtId="3" outline="0" subtotalTop="0" showAll="0"/>
    <pivotField compact="0" numFmtId="3" outline="0" subtotalTop="0" showAll="0"/>
    <pivotField compact="0" numFmtId="4" outline="0" subtotalTop="0" showAll="0"/>
    <pivotField compact="0" numFmtId="4" outline="0" subtotalTop="0" showAll="0"/>
    <pivotField compact="0" numFmtId="10" outline="0" showAll="0"/>
    <pivotField compact="0" numFmtId="10" outline="0" showAll="0"/>
    <pivotField compact="0" numFmtId="10" outline="0" subtotalTop="0" showAll="0"/>
    <pivotField compact="0" numFmtId="10" outline="0" subtotalTop="0" showAll="0"/>
    <pivotField compact="0" numFmtId="10" outline="0" subtotalTop="0" showAll="0"/>
  </pivotFields>
  <rowFields count="2">
    <field x="1"/>
    <field x="2"/>
  </rowFields>
  <rowItems count="31">
    <i>
      <x/>
      <x v="1"/>
    </i>
    <i t="default">
      <x/>
    </i>
    <i>
      <x v="1"/>
      <x v="1"/>
    </i>
    <i t="default">
      <x v="1"/>
    </i>
    <i>
      <x v="2"/>
      <x v="1"/>
    </i>
    <i t="default">
      <x v="2"/>
    </i>
    <i>
      <x v="3"/>
      <x/>
    </i>
    <i t="default">
      <x v="3"/>
    </i>
    <i>
      <x v="4"/>
      <x/>
    </i>
    <i t="default">
      <x v="4"/>
    </i>
    <i>
      <x v="6"/>
      <x/>
    </i>
    <i t="default">
      <x v="6"/>
    </i>
    <i>
      <x v="7"/>
      <x v="1"/>
    </i>
    <i t="default">
      <x v="7"/>
    </i>
    <i>
      <x v="8"/>
      <x v="1"/>
    </i>
    <i t="default">
      <x v="8"/>
    </i>
    <i>
      <x v="10"/>
      <x v="1"/>
    </i>
    <i t="default">
      <x v="10"/>
    </i>
    <i>
      <x v="11"/>
      <x v="1"/>
    </i>
    <i t="default">
      <x v="11"/>
    </i>
    <i>
      <x v="12"/>
      <x v="1"/>
    </i>
    <i t="default">
      <x v="12"/>
    </i>
    <i>
      <x v="13"/>
      <x v="1"/>
    </i>
    <i t="default">
      <x v="13"/>
    </i>
    <i>
      <x v="14"/>
      <x/>
    </i>
    <i t="default">
      <x v="14"/>
    </i>
    <i>
      <x v="15"/>
      <x v="1"/>
    </i>
    <i t="default">
      <x v="15"/>
    </i>
    <i>
      <x v="31"/>
      <x/>
    </i>
    <i t="default">
      <x v="31"/>
    </i>
    <i t="grand">
      <x/>
    </i>
  </rowItems>
  <colItems count="1">
    <i/>
  </colItems>
  <formats count="3">
    <format dxfId="72">
      <pivotArea field="0" type="button" dataOnly="0" labelOnly="1" outline="0"/>
    </format>
    <format dxfId="71">
      <pivotArea field="0" type="button" dataOnly="0" labelOnly="1" outline="0"/>
    </format>
    <format dxfId="70">
      <pivotArea field="0" type="button" dataOnly="0" labelOnly="1" outline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7" style="20" customWidth="1"/>
    <col min="2" max="2" width="15" style="1" customWidth="1"/>
    <col min="3" max="3" width="8.77734375" customWidth="1"/>
    <col min="4" max="4" width="6.77734375" style="15" customWidth="1"/>
    <col min="5" max="9" width="8.77734375" style="15" customWidth="1"/>
    <col min="10" max="10" width="8.77734375" style="15" hidden="1" customWidth="1"/>
    <col min="11" max="11" width="8.77734375" style="16" customWidth="1"/>
    <col min="12" max="12" width="7.77734375" style="15" customWidth="1"/>
    <col min="13" max="13" width="8.77734375" style="16" customWidth="1"/>
    <col min="14" max="14" width="8.77734375" style="15" customWidth="1"/>
    <col min="15" max="15" width="8.77734375" style="16" customWidth="1"/>
    <col min="16" max="16" width="7.77734375" style="15" customWidth="1"/>
    <col min="17" max="21" width="8.77734375" style="15" customWidth="1"/>
    <col min="22" max="22" width="8.77734375" style="15" hidden="1" customWidth="1"/>
    <col min="23" max="23" width="8.77734375" style="16" customWidth="1"/>
    <col min="24" max="24" width="8.77734375" style="15" customWidth="1"/>
    <col min="25" max="25" width="8.77734375" style="16" customWidth="1"/>
    <col min="26" max="26" width="6.77734375" style="15" customWidth="1"/>
    <col min="27" max="27" width="8.77734375" style="16" customWidth="1"/>
    <col min="28" max="30" width="8.77734375" style="15" customWidth="1"/>
    <col min="31" max="31" width="7.77734375" style="15" customWidth="1"/>
    <col min="32" max="32" width="7.77734375" style="16" customWidth="1"/>
  </cols>
  <sheetData>
    <row r="1" spans="1:32" s="1" customFormat="1" ht="38.4" customHeight="1" x14ac:dyDescent="0.3">
      <c r="A1" s="48" t="s">
        <v>81</v>
      </c>
      <c r="D1" s="15"/>
      <c r="E1" s="15"/>
      <c r="F1" s="15"/>
      <c r="G1" s="15"/>
      <c r="H1" s="15"/>
      <c r="I1" s="15"/>
      <c r="J1" s="15"/>
      <c r="K1" s="16"/>
      <c r="L1" s="15"/>
      <c r="M1" s="16"/>
      <c r="N1" s="15"/>
      <c r="O1" s="16"/>
      <c r="P1" s="15"/>
      <c r="Q1" s="15"/>
      <c r="R1" s="15"/>
      <c r="S1" s="15"/>
      <c r="T1" s="15"/>
      <c r="U1" s="15"/>
      <c r="V1" s="15"/>
      <c r="W1" s="16"/>
      <c r="X1" s="15"/>
      <c r="Y1" s="16"/>
      <c r="Z1" s="15"/>
      <c r="AA1" s="16"/>
      <c r="AB1" s="15"/>
      <c r="AC1" s="15"/>
      <c r="AD1" s="15"/>
      <c r="AE1" s="15"/>
      <c r="AF1" s="16"/>
    </row>
    <row r="2" spans="1:32" s="18" customFormat="1" ht="144" customHeight="1" x14ac:dyDescent="0.3">
      <c r="A2" s="47" t="s">
        <v>1</v>
      </c>
      <c r="B2" s="47" t="s">
        <v>3</v>
      </c>
      <c r="C2" s="47" t="s">
        <v>18</v>
      </c>
      <c r="D2" s="17" t="s">
        <v>14</v>
      </c>
      <c r="E2" s="17" t="s">
        <v>80</v>
      </c>
      <c r="F2" s="17" t="s">
        <v>58</v>
      </c>
      <c r="G2" s="17" t="s">
        <v>59</v>
      </c>
      <c r="H2" s="17" t="s">
        <v>60</v>
      </c>
      <c r="I2" s="17" t="s">
        <v>61</v>
      </c>
      <c r="J2" s="17" t="s">
        <v>21</v>
      </c>
      <c r="K2" s="17" t="s">
        <v>62</v>
      </c>
      <c r="L2" s="17" t="s">
        <v>63</v>
      </c>
      <c r="M2" s="17" t="s">
        <v>64</v>
      </c>
      <c r="N2" s="17" t="s">
        <v>65</v>
      </c>
      <c r="O2" s="17" t="s">
        <v>66</v>
      </c>
      <c r="P2" s="17" t="s">
        <v>15</v>
      </c>
      <c r="Q2" s="17" t="s">
        <v>67</v>
      </c>
      <c r="R2" s="17" t="s">
        <v>68</v>
      </c>
      <c r="S2" s="17" t="s">
        <v>69</v>
      </c>
      <c r="T2" s="17" t="s">
        <v>70</v>
      </c>
      <c r="U2" s="17" t="s">
        <v>71</v>
      </c>
      <c r="V2" s="17" t="s">
        <v>22</v>
      </c>
      <c r="W2" s="17" t="s">
        <v>72</v>
      </c>
      <c r="X2" s="17" t="s">
        <v>73</v>
      </c>
      <c r="Y2" s="17" t="s">
        <v>74</v>
      </c>
      <c r="Z2" s="17" t="s">
        <v>75</v>
      </c>
      <c r="AA2" s="17" t="s">
        <v>76</v>
      </c>
      <c r="AB2" s="17" t="s">
        <v>16</v>
      </c>
      <c r="AC2" s="17" t="s">
        <v>17</v>
      </c>
      <c r="AD2" s="17" t="s">
        <v>77</v>
      </c>
      <c r="AE2" s="17" t="s">
        <v>78</v>
      </c>
      <c r="AF2" s="17" t="s">
        <v>79</v>
      </c>
    </row>
    <row r="3" spans="1:32" s="3" customFormat="1" ht="39" customHeight="1" x14ac:dyDescent="0.3">
      <c r="A3" s="19" t="s">
        <v>5</v>
      </c>
      <c r="B3" s="44" t="s">
        <v>34</v>
      </c>
      <c r="C3" s="43" t="s">
        <v>2</v>
      </c>
      <c r="D3" s="30">
        <v>122</v>
      </c>
      <c r="E3" s="31">
        <v>6626</v>
      </c>
      <c r="F3" s="27">
        <f t="shared" ref="F3:F18" si="0">E3/D3</f>
        <v>54.311475409836063</v>
      </c>
      <c r="G3" s="30">
        <v>55265.009999999995</v>
      </c>
      <c r="H3" s="30">
        <v>18634.2</v>
      </c>
      <c r="I3" s="30">
        <v>33541.56</v>
      </c>
      <c r="J3" s="30"/>
      <c r="K3" s="32">
        <f t="shared" ref="K3:K18" si="1">G3+H3+I3+J3</f>
        <v>107440.76999999999</v>
      </c>
      <c r="L3" s="30">
        <v>4849</v>
      </c>
      <c r="M3" s="32">
        <v>9499</v>
      </c>
      <c r="N3" s="27">
        <f t="shared" ref="N3:N18" si="2">M3/E3</f>
        <v>1.4335949290673107</v>
      </c>
      <c r="O3" s="29">
        <f t="shared" ref="O3:O18" si="3">K3/M3</f>
        <v>11.310745341614906</v>
      </c>
      <c r="P3" s="30">
        <v>121</v>
      </c>
      <c r="Q3" s="30">
        <v>7619</v>
      </c>
      <c r="R3" s="27">
        <f t="shared" ref="R3:R18" si="4">Q3/P3</f>
        <v>62.966942148760332</v>
      </c>
      <c r="S3" s="30">
        <v>55313.939999999995</v>
      </c>
      <c r="T3" s="30">
        <v>15641.6</v>
      </c>
      <c r="U3" s="30">
        <v>21610.03</v>
      </c>
      <c r="V3" s="30"/>
      <c r="W3" s="32">
        <f t="shared" ref="W3:W18" si="5">S3+T3+U3+V3</f>
        <v>92565.569999999992</v>
      </c>
      <c r="X3" s="30">
        <v>4913</v>
      </c>
      <c r="Y3" s="32">
        <v>11676</v>
      </c>
      <c r="Z3" s="27">
        <f t="shared" ref="Z3:Z18" si="6">Y3/Q3</f>
        <v>1.5324845780286127</v>
      </c>
      <c r="AA3" s="29">
        <f t="shared" ref="AA3:AA18" si="7">W3/Y3</f>
        <v>7.9278494347379231</v>
      </c>
      <c r="AB3" s="22">
        <f t="shared" ref="AB3:AB18" si="8">Z3/N3-1</f>
        <v>6.8980188863837055E-2</v>
      </c>
      <c r="AC3" s="22">
        <f t="shared" ref="AC3:AC18" si="9">F3/R3-1</f>
        <v>-0.13746049027560525</v>
      </c>
      <c r="AD3" s="22">
        <f t="shared" ref="AD3:AD18" si="10">(M3+Y3)/(SUM($M$3:$M$18)+SUM($Y$3:$Y$18))</f>
        <v>1.501139590031157E-2</v>
      </c>
      <c r="AE3" s="22">
        <f t="shared" ref="AE3:AE18" si="11">(N3+Z3)/(SUM($N$3:$N$18)+SUM($Z$3:$Z$18))</f>
        <v>0.10465909400954392</v>
      </c>
      <c r="AF3" s="23">
        <f>(O3+AA3)/(SUM($O$3:$O$18)+SUM($AA$3:$AA$18))</f>
        <v>2.1786434578889818E-2</v>
      </c>
    </row>
    <row r="4" spans="1:32" s="3" customFormat="1" ht="39" customHeight="1" x14ac:dyDescent="0.3">
      <c r="A4" s="36" t="s">
        <v>9</v>
      </c>
      <c r="B4" s="45" t="s">
        <v>37</v>
      </c>
      <c r="C4" s="43" t="s">
        <v>2</v>
      </c>
      <c r="D4" s="37">
        <v>144</v>
      </c>
      <c r="E4" s="37">
        <v>1762</v>
      </c>
      <c r="F4" s="38">
        <f t="shared" si="0"/>
        <v>12.236111111111111</v>
      </c>
      <c r="G4" s="37">
        <v>14762.0404</v>
      </c>
      <c r="H4" s="37">
        <v>6342.2124999999996</v>
      </c>
      <c r="I4" s="37">
        <v>15947.8735</v>
      </c>
      <c r="J4" s="37"/>
      <c r="K4" s="39">
        <f t="shared" si="1"/>
        <v>37052.126400000001</v>
      </c>
      <c r="L4" s="37">
        <v>2590</v>
      </c>
      <c r="M4" s="39">
        <v>5204</v>
      </c>
      <c r="N4" s="38">
        <f t="shared" si="2"/>
        <v>2.953461975028377</v>
      </c>
      <c r="O4" s="40">
        <f t="shared" si="3"/>
        <v>7.1199320522674867</v>
      </c>
      <c r="P4" s="37">
        <v>57</v>
      </c>
      <c r="Q4" s="37">
        <v>622.52</v>
      </c>
      <c r="R4" s="38">
        <f t="shared" si="4"/>
        <v>10.921403508771929</v>
      </c>
      <c r="S4" s="37">
        <v>4650.2244000000001</v>
      </c>
      <c r="T4" s="37">
        <v>892.64499999999998</v>
      </c>
      <c r="U4" s="37">
        <v>7230.4245000000001</v>
      </c>
      <c r="V4" s="37"/>
      <c r="W4" s="39">
        <f t="shared" si="5"/>
        <v>12773.293900000001</v>
      </c>
      <c r="X4" s="37">
        <v>924</v>
      </c>
      <c r="Y4" s="39">
        <v>1503</v>
      </c>
      <c r="Z4" s="38">
        <f t="shared" si="6"/>
        <v>2.4143802608751526</v>
      </c>
      <c r="AA4" s="40">
        <f t="shared" si="7"/>
        <v>8.4985322022621421</v>
      </c>
      <c r="AB4" s="41">
        <f t="shared" si="8"/>
        <v>-0.18252536132551522</v>
      </c>
      <c r="AC4" s="41">
        <f t="shared" si="9"/>
        <v>0.12037899719419998</v>
      </c>
      <c r="AD4" s="41">
        <f t="shared" si="10"/>
        <v>4.7547311595461487E-3</v>
      </c>
      <c r="AE4" s="41">
        <f t="shared" si="11"/>
        <v>0.18940608431156913</v>
      </c>
      <c r="AF4" s="42">
        <f t="shared" ref="AF4:AF18" si="12">(O4+AA4)/(SUM($O$3:$O$18)+SUM($AA$3:$AA$18))</f>
        <v>1.7686876492782284E-2</v>
      </c>
    </row>
    <row r="5" spans="1:32" s="3" customFormat="1" ht="39" customHeight="1" x14ac:dyDescent="0.3">
      <c r="A5" s="19" t="s">
        <v>7</v>
      </c>
      <c r="B5" s="44" t="s">
        <v>30</v>
      </c>
      <c r="C5" s="43" t="s">
        <v>2</v>
      </c>
      <c r="D5" s="30">
        <v>340</v>
      </c>
      <c r="E5" s="31">
        <v>44200</v>
      </c>
      <c r="F5" s="27">
        <f t="shared" si="0"/>
        <v>130</v>
      </c>
      <c r="G5" s="30">
        <v>180072</v>
      </c>
      <c r="H5" s="30">
        <v>27455.063999999998</v>
      </c>
      <c r="I5" s="30">
        <v>40478.619999999995</v>
      </c>
      <c r="J5" s="30"/>
      <c r="K5" s="32">
        <f t="shared" si="1"/>
        <v>248005.68400000001</v>
      </c>
      <c r="L5" s="30">
        <v>4702</v>
      </c>
      <c r="M5" s="32">
        <v>42351</v>
      </c>
      <c r="N5" s="27">
        <f t="shared" si="2"/>
        <v>0.95816742081447959</v>
      </c>
      <c r="O5" s="29">
        <f t="shared" si="3"/>
        <v>5.855958159193408</v>
      </c>
      <c r="P5" s="30">
        <v>809</v>
      </c>
      <c r="Q5" s="30">
        <v>159126</v>
      </c>
      <c r="R5" s="27">
        <f t="shared" si="4"/>
        <v>196.6946847960445</v>
      </c>
      <c r="S5" s="30">
        <v>997934.7</v>
      </c>
      <c r="T5" s="30">
        <v>137515.46249999999</v>
      </c>
      <c r="U5" s="30">
        <v>80612.512499999997</v>
      </c>
      <c r="V5" s="30"/>
      <c r="W5" s="32">
        <f t="shared" si="5"/>
        <v>1216062.6749999998</v>
      </c>
      <c r="X5" s="30">
        <v>10242</v>
      </c>
      <c r="Y5" s="32">
        <v>140011</v>
      </c>
      <c r="Z5" s="27">
        <f t="shared" si="6"/>
        <v>0.87987506755652756</v>
      </c>
      <c r="AA5" s="29">
        <f t="shared" si="7"/>
        <v>8.6854795337509181</v>
      </c>
      <c r="AB5" s="22">
        <f t="shared" si="8"/>
        <v>-8.1710514840298454E-2</v>
      </c>
      <c r="AC5" s="22">
        <f t="shared" si="9"/>
        <v>-0.33907720925555851</v>
      </c>
      <c r="AD5" s="22">
        <f t="shared" si="10"/>
        <v>0.12928019736352389</v>
      </c>
      <c r="AE5" s="22">
        <f t="shared" si="11"/>
        <v>6.4855935629420755E-2</v>
      </c>
      <c r="AF5" s="23">
        <f t="shared" si="12"/>
        <v>1.6467215233918076E-2</v>
      </c>
    </row>
    <row r="6" spans="1:32" s="3" customFormat="1" ht="39" customHeight="1" x14ac:dyDescent="0.3">
      <c r="A6" s="36" t="s">
        <v>11</v>
      </c>
      <c r="B6" s="45" t="s">
        <v>41</v>
      </c>
      <c r="C6" s="43" t="s">
        <v>2</v>
      </c>
      <c r="D6" s="37">
        <v>441</v>
      </c>
      <c r="E6" s="37">
        <v>56391</v>
      </c>
      <c r="F6" s="38">
        <f t="shared" si="0"/>
        <v>127.87074829931973</v>
      </c>
      <c r="G6" s="37">
        <v>377665.4</v>
      </c>
      <c r="H6" s="37">
        <v>111104.67549999998</v>
      </c>
      <c r="I6" s="37">
        <v>19781.391500000002</v>
      </c>
      <c r="J6" s="37"/>
      <c r="K6" s="39">
        <f t="shared" si="1"/>
        <v>508551.46700000006</v>
      </c>
      <c r="L6" s="37">
        <v>14439</v>
      </c>
      <c r="M6" s="39">
        <v>76342</v>
      </c>
      <c r="N6" s="38">
        <f t="shared" si="2"/>
        <v>1.3537975918142966</v>
      </c>
      <c r="O6" s="40">
        <f t="shared" si="3"/>
        <v>6.6614899662047113</v>
      </c>
      <c r="P6" s="37">
        <v>273</v>
      </c>
      <c r="Q6" s="37">
        <v>38306</v>
      </c>
      <c r="R6" s="38">
        <f t="shared" si="4"/>
        <v>140.31501831501831</v>
      </c>
      <c r="S6" s="37">
        <v>439031.19</v>
      </c>
      <c r="T6" s="37">
        <v>77395.903000000006</v>
      </c>
      <c r="U6" s="37">
        <v>11715.353000000003</v>
      </c>
      <c r="V6" s="37"/>
      <c r="W6" s="39">
        <f t="shared" si="5"/>
        <v>528142.446</v>
      </c>
      <c r="X6" s="37">
        <v>8367</v>
      </c>
      <c r="Y6" s="39">
        <v>54489</v>
      </c>
      <c r="Z6" s="38">
        <f t="shared" si="6"/>
        <v>1.4224664543413565</v>
      </c>
      <c r="AA6" s="40">
        <f t="shared" si="7"/>
        <v>9.6926433959147715</v>
      </c>
      <c r="AB6" s="41">
        <f t="shared" si="8"/>
        <v>5.0723138334906492E-2</v>
      </c>
      <c r="AC6" s="41">
        <f t="shared" si="9"/>
        <v>-8.8688083179807697E-2</v>
      </c>
      <c r="AD6" s="41">
        <f t="shared" si="10"/>
        <v>9.2748804582463429E-2</v>
      </c>
      <c r="AE6" s="41">
        <f t="shared" si="11"/>
        <v>9.7961392844256104E-2</v>
      </c>
      <c r="AF6" s="42">
        <f t="shared" si="12"/>
        <v>1.8519973040141191E-2</v>
      </c>
    </row>
    <row r="7" spans="1:32" s="3" customFormat="1" ht="39" customHeight="1" x14ac:dyDescent="0.3">
      <c r="A7" s="19" t="s">
        <v>8</v>
      </c>
      <c r="B7" s="44" t="s">
        <v>38</v>
      </c>
      <c r="C7" s="43" t="s">
        <v>2</v>
      </c>
      <c r="D7" s="30">
        <v>26</v>
      </c>
      <c r="E7" s="31">
        <v>2096</v>
      </c>
      <c r="F7" s="27">
        <f t="shared" si="0"/>
        <v>80.615384615384613</v>
      </c>
      <c r="G7" s="30">
        <v>17892.399999999998</v>
      </c>
      <c r="H7" s="30">
        <v>3108.2999999999997</v>
      </c>
      <c r="I7" s="30">
        <v>1761.37</v>
      </c>
      <c r="J7" s="30"/>
      <c r="K7" s="32">
        <f t="shared" si="1"/>
        <v>22762.069999999996</v>
      </c>
      <c r="L7" s="30">
        <v>717</v>
      </c>
      <c r="M7" s="32">
        <v>2254</v>
      </c>
      <c r="N7" s="27">
        <f t="shared" si="2"/>
        <v>1.0753816793893129</v>
      </c>
      <c r="O7" s="29">
        <f t="shared" si="3"/>
        <v>10.098522626441879</v>
      </c>
      <c r="P7" s="30">
        <v>113.5</v>
      </c>
      <c r="Q7" s="30">
        <v>6601</v>
      </c>
      <c r="R7" s="27">
        <f t="shared" si="4"/>
        <v>58.158590308370044</v>
      </c>
      <c r="S7" s="30">
        <v>46801.09</v>
      </c>
      <c r="T7" s="30">
        <v>12859.762500000001</v>
      </c>
      <c r="U7" s="30">
        <v>7287.1987499999996</v>
      </c>
      <c r="V7" s="30"/>
      <c r="W7" s="32">
        <f t="shared" si="5"/>
        <v>66948.05124999999</v>
      </c>
      <c r="X7" s="30">
        <v>1779</v>
      </c>
      <c r="Y7" s="32">
        <v>6768</v>
      </c>
      <c r="Z7" s="27">
        <f t="shared" si="6"/>
        <v>1.0252991970913499</v>
      </c>
      <c r="AA7" s="29">
        <f t="shared" si="7"/>
        <v>9.8918515440307306</v>
      </c>
      <c r="AB7" s="22">
        <f t="shared" si="8"/>
        <v>-4.6571820273527353E-2</v>
      </c>
      <c r="AC7" s="22">
        <f t="shared" si="9"/>
        <v>0.38613030659690262</v>
      </c>
      <c r="AD7" s="22">
        <f t="shared" si="10"/>
        <v>6.3958825885530573E-3</v>
      </c>
      <c r="AE7" s="22">
        <f t="shared" si="11"/>
        <v>7.4123217806423641E-2</v>
      </c>
      <c r="AF7" s="23">
        <f t="shared" si="12"/>
        <v>2.2637774958899268E-2</v>
      </c>
    </row>
    <row r="8" spans="1:32" s="3" customFormat="1" ht="39" customHeight="1" x14ac:dyDescent="0.3">
      <c r="A8" s="36" t="s">
        <v>0</v>
      </c>
      <c r="B8" s="45" t="s">
        <v>27</v>
      </c>
      <c r="C8" s="43" t="s">
        <v>2</v>
      </c>
      <c r="D8" s="37">
        <v>846</v>
      </c>
      <c r="E8" s="37">
        <v>100022</v>
      </c>
      <c r="F8" s="38">
        <f t="shared" si="0"/>
        <v>118.22931442080379</v>
      </c>
      <c r="G8" s="37">
        <v>807544.24</v>
      </c>
      <c r="H8" s="37">
        <v>126480.9</v>
      </c>
      <c r="I8" s="37">
        <v>158101.125</v>
      </c>
      <c r="J8" s="37"/>
      <c r="K8" s="39">
        <f t="shared" si="1"/>
        <v>1092126.2650000001</v>
      </c>
      <c r="L8" s="37">
        <v>17290</v>
      </c>
      <c r="M8" s="39">
        <v>99012</v>
      </c>
      <c r="N8" s="38">
        <f t="shared" si="2"/>
        <v>0.9899022215112675</v>
      </c>
      <c r="O8" s="40">
        <f t="shared" si="3"/>
        <v>11.030241435381571</v>
      </c>
      <c r="P8" s="37">
        <v>968</v>
      </c>
      <c r="Q8" s="37">
        <v>141814</v>
      </c>
      <c r="R8" s="38">
        <f t="shared" si="4"/>
        <v>146.50206611570249</v>
      </c>
      <c r="S8" s="37">
        <v>1046364.3200000001</v>
      </c>
      <c r="T8" s="37">
        <v>138944.52000000002</v>
      </c>
      <c r="U8" s="37">
        <v>151974.22500000001</v>
      </c>
      <c r="V8" s="37"/>
      <c r="W8" s="39">
        <f t="shared" si="5"/>
        <v>1337283.0650000002</v>
      </c>
      <c r="X8" s="37">
        <v>14973</v>
      </c>
      <c r="Y8" s="39">
        <v>131509</v>
      </c>
      <c r="Z8" s="38">
        <f t="shared" si="6"/>
        <v>0.92733439575782362</v>
      </c>
      <c r="AA8" s="40">
        <f t="shared" si="7"/>
        <v>10.168757005223979</v>
      </c>
      <c r="AB8" s="41">
        <f t="shared" si="8"/>
        <v>-6.3206066613248568E-2</v>
      </c>
      <c r="AC8" s="41">
        <f t="shared" si="9"/>
        <v>-0.19298534446995319</v>
      </c>
      <c r="AD8" s="41">
        <f t="shared" si="10"/>
        <v>0.16342110953179331</v>
      </c>
      <c r="AE8" s="41">
        <f t="shared" si="11"/>
        <v>6.7650326596190108E-2</v>
      </c>
      <c r="AF8" s="42">
        <f t="shared" si="12"/>
        <v>2.4006461908118414E-2</v>
      </c>
    </row>
    <row r="9" spans="1:32" s="3" customFormat="1" ht="39" customHeight="1" x14ac:dyDescent="0.3">
      <c r="A9" s="19" t="s">
        <v>4</v>
      </c>
      <c r="B9" s="44" t="s">
        <v>35</v>
      </c>
      <c r="C9" s="43" t="s">
        <v>2</v>
      </c>
      <c r="D9" s="30">
        <v>1392</v>
      </c>
      <c r="E9" s="31">
        <v>238170</v>
      </c>
      <c r="F9" s="27">
        <f t="shared" si="0"/>
        <v>171.09913793103448</v>
      </c>
      <c r="G9" s="30">
        <v>1789280.56</v>
      </c>
      <c r="H9" s="30">
        <v>9774.9599999999991</v>
      </c>
      <c r="I9" s="30">
        <v>97749.6</v>
      </c>
      <c r="J9" s="30"/>
      <c r="K9" s="32">
        <f t="shared" si="1"/>
        <v>1896805.12</v>
      </c>
      <c r="L9" s="30">
        <v>19338</v>
      </c>
      <c r="M9" s="32">
        <v>162970</v>
      </c>
      <c r="N9" s="27">
        <f t="shared" si="2"/>
        <v>0.68425914262921439</v>
      </c>
      <c r="O9" s="29">
        <f t="shared" si="3"/>
        <v>11.638983371172609</v>
      </c>
      <c r="P9" s="30">
        <v>1019</v>
      </c>
      <c r="Q9" s="30">
        <v>200304</v>
      </c>
      <c r="R9" s="27">
        <f t="shared" si="4"/>
        <v>196.56918547595683</v>
      </c>
      <c r="S9" s="30">
        <v>1345316.24</v>
      </c>
      <c r="T9" s="30">
        <v>124794.15</v>
      </c>
      <c r="U9" s="30">
        <v>124794.15</v>
      </c>
      <c r="V9" s="30"/>
      <c r="W9" s="32">
        <f t="shared" si="5"/>
        <v>1594904.5399999998</v>
      </c>
      <c r="X9" s="30">
        <v>14071</v>
      </c>
      <c r="Y9" s="32">
        <v>145802</v>
      </c>
      <c r="Z9" s="27">
        <f t="shared" si="6"/>
        <v>0.72790358654844634</v>
      </c>
      <c r="AA9" s="29">
        <f t="shared" si="7"/>
        <v>10.938838561885294</v>
      </c>
      <c r="AB9" s="22">
        <f t="shared" si="8"/>
        <v>6.3783501308483093E-2</v>
      </c>
      <c r="AC9" s="22">
        <f t="shared" si="9"/>
        <v>-0.12957294137049624</v>
      </c>
      <c r="AD9" s="22">
        <f t="shared" si="10"/>
        <v>0.21889486351504153</v>
      </c>
      <c r="AE9" s="22">
        <f t="shared" si="11"/>
        <v>4.9828627815336299E-2</v>
      </c>
      <c r="AF9" s="23">
        <f t="shared" si="12"/>
        <v>2.5567888205795461E-2</v>
      </c>
    </row>
    <row r="10" spans="1:32" s="3" customFormat="1" ht="39" customHeight="1" x14ac:dyDescent="0.3">
      <c r="A10" s="36" t="s">
        <v>6</v>
      </c>
      <c r="B10" s="45" t="s">
        <v>32</v>
      </c>
      <c r="C10" s="43" t="s">
        <v>2</v>
      </c>
      <c r="D10" s="37">
        <v>1016</v>
      </c>
      <c r="E10" s="37">
        <v>179091</v>
      </c>
      <c r="F10" s="38">
        <f t="shared" si="0"/>
        <v>176.27066929133858</v>
      </c>
      <c r="G10" s="37">
        <v>1004172.65</v>
      </c>
      <c r="H10" s="37">
        <v>155396.79999999999</v>
      </c>
      <c r="I10" s="37">
        <v>117886.6</v>
      </c>
      <c r="J10" s="37"/>
      <c r="K10" s="39">
        <f t="shared" si="1"/>
        <v>1277456.05</v>
      </c>
      <c r="L10" s="37">
        <v>11031</v>
      </c>
      <c r="M10" s="39">
        <v>82871</v>
      </c>
      <c r="N10" s="38">
        <f t="shared" si="2"/>
        <v>0.46273123719226539</v>
      </c>
      <c r="O10" s="40">
        <f t="shared" si="3"/>
        <v>15.414994992216819</v>
      </c>
      <c r="P10" s="37">
        <v>760</v>
      </c>
      <c r="Q10" s="37">
        <v>134015</v>
      </c>
      <c r="R10" s="38">
        <f t="shared" si="4"/>
        <v>176.33552631578948</v>
      </c>
      <c r="S10" s="37">
        <v>1099430.5</v>
      </c>
      <c r="T10" s="37">
        <v>149147.70000000001</v>
      </c>
      <c r="U10" s="37">
        <v>103987</v>
      </c>
      <c r="V10" s="37"/>
      <c r="W10" s="39">
        <f t="shared" si="5"/>
        <v>1352565.2</v>
      </c>
      <c r="X10" s="37">
        <v>9134</v>
      </c>
      <c r="Y10" s="39">
        <v>107185</v>
      </c>
      <c r="Z10" s="38">
        <f t="shared" si="6"/>
        <v>0.79979853001529677</v>
      </c>
      <c r="AA10" s="40">
        <f t="shared" si="7"/>
        <v>12.618978401828613</v>
      </c>
      <c r="AB10" s="41">
        <f t="shared" si="8"/>
        <v>0.7284299518404449</v>
      </c>
      <c r="AC10" s="41">
        <f t="shared" si="9"/>
        <v>-3.6780463815755393E-4</v>
      </c>
      <c r="AD10" s="41">
        <f t="shared" si="10"/>
        <v>0.13473463325759696</v>
      </c>
      <c r="AE10" s="41">
        <f t="shared" si="11"/>
        <v>4.4548779383664236E-2</v>
      </c>
      <c r="AF10" s="42">
        <f t="shared" si="12"/>
        <v>3.1746618421758445E-2</v>
      </c>
    </row>
    <row r="11" spans="1:32" s="3" customFormat="1" ht="39" customHeight="1" x14ac:dyDescent="0.3">
      <c r="A11" s="19" t="s">
        <v>0</v>
      </c>
      <c r="B11" s="44" t="s">
        <v>26</v>
      </c>
      <c r="C11" s="43" t="s">
        <v>2</v>
      </c>
      <c r="D11" s="30">
        <v>1035</v>
      </c>
      <c r="E11" s="31">
        <v>48349</v>
      </c>
      <c r="F11" s="27">
        <f t="shared" si="0"/>
        <v>46.714009661835746</v>
      </c>
      <c r="G11" s="30">
        <v>434228.87</v>
      </c>
      <c r="H11" s="30">
        <v>61401.911999999997</v>
      </c>
      <c r="I11" s="30">
        <v>44772.227500000001</v>
      </c>
      <c r="J11" s="30"/>
      <c r="K11" s="32">
        <f t="shared" si="1"/>
        <v>540403.00950000004</v>
      </c>
      <c r="L11" s="30">
        <v>6882</v>
      </c>
      <c r="M11" s="32">
        <v>56178</v>
      </c>
      <c r="N11" s="27">
        <f t="shared" si="2"/>
        <v>1.1619268237192082</v>
      </c>
      <c r="O11" s="29">
        <f t="shared" si="3"/>
        <v>9.6194775445904099</v>
      </c>
      <c r="P11" s="30">
        <v>954</v>
      </c>
      <c r="Q11" s="30">
        <v>66009</v>
      </c>
      <c r="R11" s="27">
        <f t="shared" si="4"/>
        <v>69.191823899371073</v>
      </c>
      <c r="S11" s="30">
        <v>514824.63</v>
      </c>
      <c r="T11" s="30">
        <v>51447.240000000005</v>
      </c>
      <c r="U11" s="30">
        <v>37513.612500000003</v>
      </c>
      <c r="V11" s="30"/>
      <c r="W11" s="32">
        <f t="shared" si="5"/>
        <v>603785.48250000004</v>
      </c>
      <c r="X11" s="30">
        <v>4073</v>
      </c>
      <c r="Y11" s="32">
        <v>30402</v>
      </c>
      <c r="Z11" s="27">
        <f t="shared" si="6"/>
        <v>0.46057355815116119</v>
      </c>
      <c r="AA11" s="29">
        <f t="shared" si="7"/>
        <v>19.860057973159662</v>
      </c>
      <c r="AB11" s="22">
        <f t="shared" si="8"/>
        <v>-0.60361225100483296</v>
      </c>
      <c r="AC11" s="22">
        <f t="shared" si="9"/>
        <v>-0.32486228821234531</v>
      </c>
      <c r="AD11" s="22">
        <f t="shared" si="10"/>
        <v>6.1378354524154702E-2</v>
      </c>
      <c r="AE11" s="22">
        <f t="shared" si="11"/>
        <v>5.7250461287516742E-2</v>
      </c>
      <c r="AF11" s="23">
        <f t="shared" si="12"/>
        <v>3.3383621799807799E-2</v>
      </c>
    </row>
    <row r="12" spans="1:32" s="8" customFormat="1" ht="39" customHeight="1" x14ac:dyDescent="0.3">
      <c r="A12" s="36" t="s">
        <v>23</v>
      </c>
      <c r="B12" s="45" t="s">
        <v>29</v>
      </c>
      <c r="C12" s="25" t="s">
        <v>13</v>
      </c>
      <c r="D12" s="37">
        <v>64</v>
      </c>
      <c r="E12" s="37">
        <v>4705</v>
      </c>
      <c r="F12" s="38">
        <f t="shared" si="0"/>
        <v>73.515625</v>
      </c>
      <c r="G12" s="37">
        <v>110274.91</v>
      </c>
      <c r="H12" s="37">
        <v>13432.783000000001</v>
      </c>
      <c r="I12" s="37">
        <v>2514.6225000000004</v>
      </c>
      <c r="J12" s="37"/>
      <c r="K12" s="39">
        <f t="shared" si="1"/>
        <v>126222.3155</v>
      </c>
      <c r="L12" s="37">
        <v>810</v>
      </c>
      <c r="M12" s="39">
        <v>2533</v>
      </c>
      <c r="N12" s="38">
        <f t="shared" si="2"/>
        <v>0.53836344314558982</v>
      </c>
      <c r="O12" s="40">
        <f t="shared" si="3"/>
        <v>49.831154954599285</v>
      </c>
      <c r="P12" s="37">
        <v>326</v>
      </c>
      <c r="Q12" s="37">
        <v>25192</v>
      </c>
      <c r="R12" s="38">
        <f t="shared" si="4"/>
        <v>77.276073619631902</v>
      </c>
      <c r="S12" s="37">
        <v>543906.46</v>
      </c>
      <c r="T12" s="37">
        <v>59585.558499999999</v>
      </c>
      <c r="U12" s="37">
        <v>11061.582999999999</v>
      </c>
      <c r="V12" s="37"/>
      <c r="W12" s="39">
        <f t="shared" si="5"/>
        <v>614553.60149999999</v>
      </c>
      <c r="X12" s="37">
        <v>3490</v>
      </c>
      <c r="Y12" s="39">
        <v>23230</v>
      </c>
      <c r="Z12" s="38">
        <f t="shared" si="6"/>
        <v>0.92211813274055254</v>
      </c>
      <c r="AA12" s="40">
        <f t="shared" si="7"/>
        <v>26.455170103314678</v>
      </c>
      <c r="AB12" s="41">
        <f t="shared" si="8"/>
        <v>0.71281713957532555</v>
      </c>
      <c r="AC12" s="41">
        <f t="shared" si="9"/>
        <v>-4.8662521832327665E-2</v>
      </c>
      <c r="AD12" s="41">
        <f t="shared" si="10"/>
        <v>1.826392408877105E-2</v>
      </c>
      <c r="AE12" s="41">
        <f t="shared" si="11"/>
        <v>5.1533574263331897E-2</v>
      </c>
      <c r="AF12" s="42">
        <f t="shared" si="12"/>
        <v>8.6389211346195927E-2</v>
      </c>
    </row>
    <row r="13" spans="1:32" s="3" customFormat="1" ht="39" customHeight="1" x14ac:dyDescent="0.3">
      <c r="A13" s="19" t="s">
        <v>24</v>
      </c>
      <c r="B13" s="46" t="s">
        <v>31</v>
      </c>
      <c r="C13" s="25" t="s">
        <v>13</v>
      </c>
      <c r="D13" s="31">
        <v>119</v>
      </c>
      <c r="E13" s="31">
        <v>7896</v>
      </c>
      <c r="F13" s="28">
        <f t="shared" si="0"/>
        <v>66.352941176470594</v>
      </c>
      <c r="G13" s="31">
        <v>185643.48</v>
      </c>
      <c r="H13" s="31">
        <v>22417.395</v>
      </c>
      <c r="I13" s="31">
        <v>4279.6845000000003</v>
      </c>
      <c r="J13" s="31"/>
      <c r="K13" s="32">
        <f t="shared" si="1"/>
        <v>212340.5595</v>
      </c>
      <c r="L13" s="33">
        <v>1200</v>
      </c>
      <c r="M13" s="34">
        <v>2040</v>
      </c>
      <c r="N13" s="28">
        <f t="shared" si="2"/>
        <v>0.25835866261398177</v>
      </c>
      <c r="O13" s="29">
        <f t="shared" si="3"/>
        <v>104.08850955882353</v>
      </c>
      <c r="P13" s="31">
        <v>204</v>
      </c>
      <c r="Q13" s="31">
        <v>11434</v>
      </c>
      <c r="R13" s="28">
        <f t="shared" si="4"/>
        <v>56.049019607843135</v>
      </c>
      <c r="S13" s="31">
        <v>253146.82</v>
      </c>
      <c r="T13" s="31">
        <v>32264.374999999996</v>
      </c>
      <c r="U13" s="31">
        <v>6159.5625</v>
      </c>
      <c r="V13" s="31"/>
      <c r="W13" s="32">
        <f t="shared" si="5"/>
        <v>291570.75750000001</v>
      </c>
      <c r="X13" s="31">
        <v>3520</v>
      </c>
      <c r="Y13" s="35">
        <v>10571</v>
      </c>
      <c r="Z13" s="28">
        <f t="shared" si="6"/>
        <v>0.92452335140808117</v>
      </c>
      <c r="AA13" s="29">
        <f t="shared" si="7"/>
        <v>27.582135796045787</v>
      </c>
      <c r="AB13" s="26">
        <f t="shared" si="8"/>
        <v>2.5784492072148084</v>
      </c>
      <c r="AC13" s="24">
        <f t="shared" si="9"/>
        <v>0.18383767710337606</v>
      </c>
      <c r="AD13" s="22">
        <f t="shared" si="10"/>
        <v>8.9401989940415209E-3</v>
      </c>
      <c r="AE13" s="22">
        <f t="shared" si="11"/>
        <v>4.1738382134248714E-2</v>
      </c>
      <c r="AF13" s="23">
        <f t="shared" si="12"/>
        <v>0.14910828645915719</v>
      </c>
    </row>
    <row r="14" spans="1:32" s="3" customFormat="1" ht="39" customHeight="1" x14ac:dyDescent="0.3">
      <c r="A14" s="36" t="s">
        <v>12</v>
      </c>
      <c r="B14" s="45" t="s">
        <v>28</v>
      </c>
      <c r="C14" s="43" t="s">
        <v>2</v>
      </c>
      <c r="D14" s="37">
        <v>1464</v>
      </c>
      <c r="E14" s="37">
        <v>145169</v>
      </c>
      <c r="F14" s="38">
        <f t="shared" si="0"/>
        <v>99.159153005464475</v>
      </c>
      <c r="G14" s="37">
        <v>1257163.54</v>
      </c>
      <c r="H14" s="37">
        <v>5441.9040000000005</v>
      </c>
      <c r="I14" s="37">
        <v>9266.8810000000012</v>
      </c>
      <c r="J14" s="37"/>
      <c r="K14" s="39">
        <f t="shared" si="1"/>
        <v>1271872.3250000002</v>
      </c>
      <c r="L14" s="37">
        <v>4411</v>
      </c>
      <c r="M14" s="39">
        <v>39088</v>
      </c>
      <c r="N14" s="38">
        <f t="shared" si="2"/>
        <v>0.26925858826608989</v>
      </c>
      <c r="O14" s="40">
        <f t="shared" si="3"/>
        <v>32.538690262996319</v>
      </c>
      <c r="P14" s="37">
        <v>1464</v>
      </c>
      <c r="Q14" s="37">
        <v>144994</v>
      </c>
      <c r="R14" s="38">
        <f t="shared" si="4"/>
        <v>99.039617486338798</v>
      </c>
      <c r="S14" s="37">
        <v>1081655.24</v>
      </c>
      <c r="T14" s="37">
        <v>120203.005</v>
      </c>
      <c r="U14" s="37">
        <v>96086.535999999993</v>
      </c>
      <c r="V14" s="37"/>
      <c r="W14" s="39">
        <f t="shared" si="5"/>
        <v>1297944.7810000002</v>
      </c>
      <c r="X14" s="37">
        <v>7063</v>
      </c>
      <c r="Y14" s="39">
        <v>42878</v>
      </c>
      <c r="Z14" s="38">
        <f t="shared" si="6"/>
        <v>0.29572258162406723</v>
      </c>
      <c r="AA14" s="40">
        <f t="shared" si="7"/>
        <v>30.270646508699105</v>
      </c>
      <c r="AB14" s="41">
        <f t="shared" si="8"/>
        <v>9.8284676928576786E-2</v>
      </c>
      <c r="AC14" s="41">
        <f t="shared" si="9"/>
        <v>1.2069464943376129E-3</v>
      </c>
      <c r="AD14" s="41">
        <f t="shared" si="10"/>
        <v>5.8107394397399682E-2</v>
      </c>
      <c r="AE14" s="41">
        <f t="shared" si="11"/>
        <v>1.9935546984393017E-2</v>
      </c>
      <c r="AF14" s="42">
        <f t="shared" si="12"/>
        <v>7.112741457613958E-2</v>
      </c>
    </row>
    <row r="15" spans="1:32" s="3" customFormat="1" ht="39" customHeight="1" x14ac:dyDescent="0.3">
      <c r="A15" s="19" t="s">
        <v>24</v>
      </c>
      <c r="B15" s="44" t="s">
        <v>56</v>
      </c>
      <c r="C15" s="21" t="s">
        <v>13</v>
      </c>
      <c r="D15" s="30">
        <v>417</v>
      </c>
      <c r="E15" s="30">
        <v>45635</v>
      </c>
      <c r="F15" s="27">
        <f t="shared" si="0"/>
        <v>109.43645083932854</v>
      </c>
      <c r="G15" s="30">
        <v>1052015.56</v>
      </c>
      <c r="H15" s="30">
        <v>21812.648000000001</v>
      </c>
      <c r="I15" s="30">
        <v>51639.12</v>
      </c>
      <c r="J15" s="30"/>
      <c r="K15" s="32">
        <f t="shared" si="1"/>
        <v>1125467.3280000002</v>
      </c>
      <c r="L15" s="30">
        <v>3750</v>
      </c>
      <c r="M15" s="32">
        <v>36650</v>
      </c>
      <c r="N15" s="27">
        <f t="shared" si="2"/>
        <v>0.80311164676235347</v>
      </c>
      <c r="O15" s="29">
        <f t="shared" si="3"/>
        <v>30.708521909959078</v>
      </c>
      <c r="P15" s="30">
        <v>678</v>
      </c>
      <c r="Q15" s="30">
        <v>91147</v>
      </c>
      <c r="R15" s="27">
        <f t="shared" si="4"/>
        <v>134.43510324483776</v>
      </c>
      <c r="S15" s="30">
        <v>2096335.6600000001</v>
      </c>
      <c r="T15" s="30">
        <v>32534.059999999998</v>
      </c>
      <c r="U15" s="30">
        <v>78081.743999999992</v>
      </c>
      <c r="V15" s="30"/>
      <c r="W15" s="32">
        <f t="shared" si="5"/>
        <v>2206951.4640000002</v>
      </c>
      <c r="X15" s="30">
        <v>6590</v>
      </c>
      <c r="Y15" s="32">
        <v>58855</v>
      </c>
      <c r="Z15" s="27">
        <f t="shared" si="6"/>
        <v>0.64571516341733681</v>
      </c>
      <c r="AA15" s="29">
        <f t="shared" si="7"/>
        <v>37.498113397332432</v>
      </c>
      <c r="AB15" s="22">
        <f t="shared" si="8"/>
        <v>-0.19598331561936799</v>
      </c>
      <c r="AC15" s="22">
        <f t="shared" si="9"/>
        <v>-0.1859533098284667</v>
      </c>
      <c r="AD15" s="22">
        <f t="shared" si="10"/>
        <v>6.7705471804451314E-2</v>
      </c>
      <c r="AE15" s="22">
        <f t="shared" si="11"/>
        <v>5.1122332010110891E-2</v>
      </c>
      <c r="AF15" s="23">
        <f t="shared" si="12"/>
        <v>7.7239497751415739E-2</v>
      </c>
    </row>
    <row r="16" spans="1:32" s="3" customFormat="1" ht="39" customHeight="1" x14ac:dyDescent="0.3">
      <c r="A16" s="36" t="s">
        <v>10</v>
      </c>
      <c r="B16" s="45" t="s">
        <v>26</v>
      </c>
      <c r="C16" s="43" t="s">
        <v>2</v>
      </c>
      <c r="D16" s="37">
        <v>232</v>
      </c>
      <c r="E16" s="37">
        <v>20880</v>
      </c>
      <c r="F16" s="38">
        <f t="shared" si="0"/>
        <v>90</v>
      </c>
      <c r="G16" s="37">
        <v>363616.5</v>
      </c>
      <c r="H16" s="37">
        <v>70446.22</v>
      </c>
      <c r="I16" s="37">
        <v>41296.06</v>
      </c>
      <c r="J16" s="37"/>
      <c r="K16" s="39">
        <f t="shared" si="1"/>
        <v>475358.77999999997</v>
      </c>
      <c r="L16" s="37">
        <v>2703</v>
      </c>
      <c r="M16" s="39">
        <v>6758</v>
      </c>
      <c r="N16" s="38">
        <f t="shared" si="2"/>
        <v>0.3236590038314176</v>
      </c>
      <c r="O16" s="40">
        <f t="shared" si="3"/>
        <v>70.340156851139383</v>
      </c>
      <c r="P16" s="37">
        <v>171</v>
      </c>
      <c r="Q16" s="37">
        <v>15390</v>
      </c>
      <c r="R16" s="38">
        <f t="shared" si="4"/>
        <v>90</v>
      </c>
      <c r="S16" s="37">
        <v>104344.2</v>
      </c>
      <c r="T16" s="37">
        <v>16732.521000000001</v>
      </c>
      <c r="U16" s="37">
        <v>24669.7425</v>
      </c>
      <c r="V16" s="37"/>
      <c r="W16" s="39">
        <f t="shared" si="5"/>
        <v>145746.46349999998</v>
      </c>
      <c r="X16" s="37">
        <v>1404</v>
      </c>
      <c r="Y16" s="39">
        <v>3650</v>
      </c>
      <c r="Z16" s="38">
        <f t="shared" si="6"/>
        <v>0.23716699155295645</v>
      </c>
      <c r="AA16" s="40">
        <f t="shared" si="7"/>
        <v>39.930537945205472</v>
      </c>
      <c r="AB16" s="41">
        <f t="shared" si="8"/>
        <v>-0.26723190535280683</v>
      </c>
      <c r="AC16" s="41">
        <f t="shared" si="9"/>
        <v>0</v>
      </c>
      <c r="AD16" s="41">
        <f t="shared" si="10"/>
        <v>7.3784466838461788E-3</v>
      </c>
      <c r="AE16" s="41">
        <f t="shared" si="11"/>
        <v>1.9788930281035459E-2</v>
      </c>
      <c r="AF16" s="42">
        <f t="shared" si="12"/>
        <v>0.12487425958481209</v>
      </c>
    </row>
    <row r="17" spans="1:32" s="3" customFormat="1" ht="39" customHeight="1" x14ac:dyDescent="0.3">
      <c r="A17" s="19" t="s">
        <v>39</v>
      </c>
      <c r="B17" s="44" t="s">
        <v>36</v>
      </c>
      <c r="C17" s="21" t="s">
        <v>13</v>
      </c>
      <c r="D17" s="30">
        <v>261</v>
      </c>
      <c r="E17" s="30">
        <v>13001</v>
      </c>
      <c r="F17" s="27">
        <f t="shared" si="0"/>
        <v>49.812260536398469</v>
      </c>
      <c r="G17" s="30">
        <v>312649.32</v>
      </c>
      <c r="H17" s="30">
        <v>58465.251000000004</v>
      </c>
      <c r="I17" s="30">
        <v>22313.07</v>
      </c>
      <c r="J17" s="30"/>
      <c r="K17" s="32">
        <f t="shared" si="1"/>
        <v>393427.641</v>
      </c>
      <c r="L17" s="30">
        <v>4513</v>
      </c>
      <c r="M17" s="32">
        <v>6548</v>
      </c>
      <c r="N17" s="27">
        <f t="shared" si="2"/>
        <v>0.50365356511037618</v>
      </c>
      <c r="O17" s="29">
        <f t="shared" si="3"/>
        <v>60.083634850335983</v>
      </c>
      <c r="P17" s="30">
        <v>141</v>
      </c>
      <c r="Q17" s="30">
        <v>5928</v>
      </c>
      <c r="R17" s="27">
        <f t="shared" si="4"/>
        <v>42.042553191489361</v>
      </c>
      <c r="S17" s="30">
        <v>128519.04000000001</v>
      </c>
      <c r="T17" s="30">
        <v>24780.619500000001</v>
      </c>
      <c r="U17" s="30">
        <v>9452.3974999999991</v>
      </c>
      <c r="V17" s="30"/>
      <c r="W17" s="32">
        <f t="shared" si="5"/>
        <v>162752.057</v>
      </c>
      <c r="X17" s="30">
        <v>2193</v>
      </c>
      <c r="Y17" s="32">
        <v>2608</v>
      </c>
      <c r="Z17" s="27">
        <f t="shared" si="6"/>
        <v>0.4399460188933873</v>
      </c>
      <c r="AA17" s="29">
        <f t="shared" si="7"/>
        <v>62.404929831288342</v>
      </c>
      <c r="AB17" s="22">
        <f t="shared" si="8"/>
        <v>-0.12649080763089071</v>
      </c>
      <c r="AC17" s="22">
        <f t="shared" si="9"/>
        <v>0.18480579211069226</v>
      </c>
      <c r="AD17" s="22">
        <f t="shared" si="10"/>
        <v>6.4908779628454656E-3</v>
      </c>
      <c r="AE17" s="22">
        <f t="shared" si="11"/>
        <v>3.3295222644354631E-2</v>
      </c>
      <c r="AF17" s="23">
        <f t="shared" si="12"/>
        <v>0.13871018814629985</v>
      </c>
    </row>
    <row r="18" spans="1:32" s="3" customFormat="1" ht="39" customHeight="1" x14ac:dyDescent="0.3">
      <c r="A18" s="36" t="s">
        <v>25</v>
      </c>
      <c r="B18" s="45" t="s">
        <v>33</v>
      </c>
      <c r="C18" s="25" t="s">
        <v>13</v>
      </c>
      <c r="D18" s="37">
        <v>142</v>
      </c>
      <c r="E18" s="37">
        <v>11413</v>
      </c>
      <c r="F18" s="38">
        <f t="shared" si="0"/>
        <v>80.373239436619713</v>
      </c>
      <c r="G18" s="37">
        <v>265089.69</v>
      </c>
      <c r="H18" s="37">
        <v>8697.39</v>
      </c>
      <c r="I18" s="37">
        <v>17394.78</v>
      </c>
      <c r="J18" s="37"/>
      <c r="K18" s="39">
        <f t="shared" si="1"/>
        <v>291181.86</v>
      </c>
      <c r="L18" s="37">
        <v>2000</v>
      </c>
      <c r="M18" s="39">
        <v>6280</v>
      </c>
      <c r="N18" s="38">
        <f t="shared" si="2"/>
        <v>0.55024971523701038</v>
      </c>
      <c r="O18" s="40">
        <f t="shared" si="3"/>
        <v>46.366538216560507</v>
      </c>
      <c r="P18" s="37">
        <v>106</v>
      </c>
      <c r="Q18" s="37">
        <v>7886</v>
      </c>
      <c r="R18" s="38">
        <f t="shared" si="4"/>
        <v>74.396226415094333</v>
      </c>
      <c r="S18" s="37">
        <v>170732.2</v>
      </c>
      <c r="T18" s="37">
        <v>24220.420000000002</v>
      </c>
      <c r="U18" s="37">
        <v>29462.075000000001</v>
      </c>
      <c r="V18" s="37"/>
      <c r="W18" s="39">
        <f t="shared" si="5"/>
        <v>224414.69500000004</v>
      </c>
      <c r="X18" s="37">
        <v>1300</v>
      </c>
      <c r="Y18" s="39">
        <v>2880</v>
      </c>
      <c r="Z18" s="38">
        <f t="shared" si="6"/>
        <v>0.36520415926959165</v>
      </c>
      <c r="AA18" s="40">
        <f t="shared" si="7"/>
        <v>77.921769097222239</v>
      </c>
      <c r="AB18" s="41">
        <f t="shared" si="8"/>
        <v>-0.33629377870320865</v>
      </c>
      <c r="AC18" s="41">
        <f t="shared" si="9"/>
        <v>8.0340271402699726E-2</v>
      </c>
      <c r="AD18" s="41">
        <f t="shared" si="10"/>
        <v>6.493713645660165E-3</v>
      </c>
      <c r="AE18" s="41">
        <f t="shared" si="11"/>
        <v>3.2302091998604392E-2</v>
      </c>
      <c r="AF18" s="42">
        <f t="shared" si="12"/>
        <v>0.14074827749586885</v>
      </c>
    </row>
  </sheetData>
  <pageMargins left="1.1811023622047245" right="0.78740157480314965" top="0.92" bottom="0.98425196850393704" header="0.17" footer="0.17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9"/>
  <sheetViews>
    <sheetView workbookViewId="0">
      <selection activeCell="B1" sqref="B1:B1048576"/>
    </sheetView>
  </sheetViews>
  <sheetFormatPr defaultRowHeight="14.4" x14ac:dyDescent="0.3"/>
  <cols>
    <col min="1" max="1" width="23.33203125" customWidth="1"/>
    <col min="2" max="2" width="11.6640625" customWidth="1"/>
    <col min="3" max="3" width="11.44140625" customWidth="1"/>
    <col min="4" max="4" width="11.109375" customWidth="1"/>
    <col min="5" max="5" width="11.5546875" customWidth="1"/>
    <col min="6" max="6" width="17.6640625" customWidth="1"/>
    <col min="7" max="7" width="15" customWidth="1"/>
    <col min="8" max="8" width="15" style="1" customWidth="1"/>
  </cols>
  <sheetData>
    <row r="2" spans="1:8" x14ac:dyDescent="0.3">
      <c r="A2" s="4" t="s">
        <v>18</v>
      </c>
      <c r="B2" s="1" t="s">
        <v>19</v>
      </c>
    </row>
    <row r="4" spans="1:8" s="7" customFormat="1" x14ac:dyDescent="0.3">
      <c r="A4" s="9" t="s">
        <v>1</v>
      </c>
      <c r="B4" t="s">
        <v>40</v>
      </c>
      <c r="C4"/>
      <c r="D4"/>
      <c r="E4"/>
      <c r="F4"/>
      <c r="G4"/>
      <c r="H4"/>
    </row>
    <row r="5" spans="1:8" ht="15.6" x14ac:dyDescent="0.3">
      <c r="A5" s="10" t="s">
        <v>8</v>
      </c>
      <c r="B5" s="2">
        <v>-4.6571820273527353E-2</v>
      </c>
      <c r="H5"/>
    </row>
    <row r="6" spans="1:8" ht="15.6" x14ac:dyDescent="0.3">
      <c r="A6" s="10" t="s">
        <v>11</v>
      </c>
      <c r="B6" s="2">
        <v>5.0723138334906492E-2</v>
      </c>
      <c r="H6"/>
    </row>
    <row r="7" spans="1:8" ht="15.6" x14ac:dyDescent="0.3">
      <c r="A7" s="10" t="s">
        <v>0</v>
      </c>
      <c r="B7" s="2">
        <v>-0.33340915880904076</v>
      </c>
      <c r="H7"/>
    </row>
    <row r="8" spans="1:8" ht="15.6" x14ac:dyDescent="0.3">
      <c r="A8" s="10" t="s">
        <v>12</v>
      </c>
      <c r="B8" s="2">
        <v>9.8284676928576786E-2</v>
      </c>
      <c r="H8"/>
    </row>
    <row r="9" spans="1:8" ht="15.6" x14ac:dyDescent="0.3">
      <c r="A9" s="10" t="s">
        <v>23</v>
      </c>
      <c r="B9" s="2">
        <v>0.71281713957532555</v>
      </c>
      <c r="H9"/>
    </row>
    <row r="10" spans="1:8" ht="15.6" x14ac:dyDescent="0.3">
      <c r="A10" s="10" t="s">
        <v>7</v>
      </c>
      <c r="B10" s="2">
        <v>-0.17447121009655264</v>
      </c>
      <c r="H10"/>
    </row>
    <row r="11" spans="1:8" ht="15.6" x14ac:dyDescent="0.3">
      <c r="A11" s="10" t="s">
        <v>24</v>
      </c>
      <c r="B11" s="2">
        <v>1.1912329457977202</v>
      </c>
      <c r="H11"/>
    </row>
    <row r="12" spans="1:8" ht="15.6" x14ac:dyDescent="0.3">
      <c r="A12" s="10" t="s">
        <v>6</v>
      </c>
      <c r="B12" s="2">
        <v>0.7284299518404449</v>
      </c>
      <c r="H12"/>
    </row>
    <row r="13" spans="1:8" ht="15.6" x14ac:dyDescent="0.3">
      <c r="A13" s="10" t="s">
        <v>25</v>
      </c>
      <c r="B13" s="2">
        <v>-0.33629377870320865</v>
      </c>
      <c r="H13"/>
    </row>
    <row r="14" spans="1:8" ht="15.6" x14ac:dyDescent="0.3">
      <c r="A14" s="10" t="s">
        <v>5</v>
      </c>
      <c r="B14" s="2">
        <v>6.8980188863837055E-2</v>
      </c>
      <c r="H14"/>
    </row>
    <row r="15" spans="1:8" ht="15.6" x14ac:dyDescent="0.3">
      <c r="A15" s="10" t="s">
        <v>4</v>
      </c>
      <c r="B15" s="2">
        <v>6.3783501308483093E-2</v>
      </c>
      <c r="H15"/>
    </row>
    <row r="16" spans="1:8" ht="15.6" x14ac:dyDescent="0.3">
      <c r="A16" s="10" t="s">
        <v>39</v>
      </c>
      <c r="B16" s="2">
        <v>-0.12649080763089071</v>
      </c>
      <c r="H16"/>
    </row>
    <row r="17" spans="1:8" ht="15.6" x14ac:dyDescent="0.3">
      <c r="A17" s="10" t="s">
        <v>9</v>
      </c>
      <c r="B17" s="2">
        <v>-0.18252536132551522</v>
      </c>
      <c r="H17"/>
    </row>
    <row r="18" spans="1:8" ht="15.6" x14ac:dyDescent="0.3">
      <c r="A18" s="11" t="s">
        <v>20</v>
      </c>
      <c r="B18" s="12">
        <v>0.14986512391891785</v>
      </c>
      <c r="H18"/>
    </row>
    <row r="19" spans="1:8" s="11" customFormat="1" ht="18" customHeight="1" x14ac:dyDescent="0.3">
      <c r="A19"/>
      <c r="B19"/>
      <c r="C19"/>
      <c r="D19"/>
      <c r="E19"/>
      <c r="F19"/>
      <c r="G19"/>
      <c r="H19" s="12"/>
    </row>
  </sheetData>
  <pageMargins left="0.7" right="0.17" top="0.78740157499999996" bottom="0.78740157499999996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9"/>
  <sheetViews>
    <sheetView zoomScale="115" zoomScaleNormal="115" workbookViewId="0">
      <selection activeCell="L8" sqref="L8"/>
    </sheetView>
  </sheetViews>
  <sheetFormatPr defaultColWidth="8.88671875" defaultRowHeight="14.4" x14ac:dyDescent="0.3"/>
  <cols>
    <col min="1" max="1" width="23.109375" style="1" customWidth="1"/>
    <col min="2" max="2" width="11" style="1" customWidth="1"/>
    <col min="3" max="3" width="15.6640625" style="1" customWidth="1"/>
    <col min="4" max="4" width="10.88671875" style="1" customWidth="1"/>
    <col min="5" max="7" width="15.6640625" style="1" customWidth="1"/>
    <col min="8" max="16384" width="8.88671875" style="1"/>
  </cols>
  <sheetData>
    <row r="2" spans="1:7" x14ac:dyDescent="0.3">
      <c r="A2" s="4" t="s">
        <v>18</v>
      </c>
      <c r="B2" s="1" t="s">
        <v>19</v>
      </c>
    </row>
    <row r="4" spans="1:7" s="13" customFormat="1" x14ac:dyDescent="0.3">
      <c r="A4" s="14" t="s">
        <v>1</v>
      </c>
      <c r="B4"/>
      <c r="C4"/>
      <c r="D4"/>
      <c r="E4"/>
      <c r="F4"/>
      <c r="G4"/>
    </row>
    <row r="5" spans="1:7" ht="18" customHeight="1" x14ac:dyDescent="0.3">
      <c r="A5" s="10" t="s">
        <v>8</v>
      </c>
      <c r="B5"/>
      <c r="C5"/>
      <c r="D5"/>
      <c r="E5"/>
      <c r="F5"/>
      <c r="G5"/>
    </row>
    <row r="6" spans="1:7" ht="18" customHeight="1" x14ac:dyDescent="0.3">
      <c r="A6" s="10" t="s">
        <v>11</v>
      </c>
      <c r="B6"/>
      <c r="C6"/>
      <c r="D6"/>
      <c r="E6"/>
      <c r="F6"/>
      <c r="G6"/>
    </row>
    <row r="7" spans="1:7" ht="18" customHeight="1" x14ac:dyDescent="0.3">
      <c r="A7" s="10" t="s">
        <v>0</v>
      </c>
      <c r="B7"/>
      <c r="C7"/>
      <c r="D7"/>
      <c r="E7"/>
      <c r="F7"/>
      <c r="G7"/>
    </row>
    <row r="8" spans="1:7" ht="18" customHeight="1" x14ac:dyDescent="0.3">
      <c r="A8" s="10" t="s">
        <v>12</v>
      </c>
      <c r="B8"/>
      <c r="C8"/>
      <c r="D8"/>
      <c r="E8"/>
      <c r="F8"/>
      <c r="G8"/>
    </row>
    <row r="9" spans="1:7" ht="18" customHeight="1" x14ac:dyDescent="0.3">
      <c r="A9" s="10" t="s">
        <v>23</v>
      </c>
      <c r="B9"/>
      <c r="C9"/>
      <c r="D9"/>
      <c r="E9"/>
      <c r="F9"/>
      <c r="G9"/>
    </row>
    <row r="10" spans="1:7" ht="18" customHeight="1" x14ac:dyDescent="0.3">
      <c r="A10" s="10" t="s">
        <v>7</v>
      </c>
      <c r="B10"/>
      <c r="C10"/>
      <c r="D10"/>
      <c r="E10"/>
      <c r="F10"/>
      <c r="G10"/>
    </row>
    <row r="11" spans="1:7" ht="18" customHeight="1" x14ac:dyDescent="0.3">
      <c r="A11" s="10" t="s">
        <v>24</v>
      </c>
      <c r="B11"/>
      <c r="C11"/>
      <c r="D11"/>
      <c r="E11"/>
      <c r="F11"/>
      <c r="G11"/>
    </row>
    <row r="12" spans="1:7" ht="18" customHeight="1" x14ac:dyDescent="0.3">
      <c r="A12" s="10" t="s">
        <v>6</v>
      </c>
      <c r="B12"/>
      <c r="C12"/>
      <c r="D12"/>
      <c r="E12"/>
      <c r="F12"/>
      <c r="G12"/>
    </row>
    <row r="13" spans="1:7" ht="18" customHeight="1" x14ac:dyDescent="0.3">
      <c r="A13" s="10" t="s">
        <v>25</v>
      </c>
      <c r="B13"/>
      <c r="C13"/>
      <c r="D13"/>
      <c r="E13"/>
      <c r="F13"/>
      <c r="G13"/>
    </row>
    <row r="14" spans="1:7" ht="18" customHeight="1" x14ac:dyDescent="0.3">
      <c r="A14" s="10" t="s">
        <v>5</v>
      </c>
      <c r="B14"/>
      <c r="C14"/>
      <c r="D14"/>
      <c r="E14"/>
      <c r="F14"/>
      <c r="G14"/>
    </row>
    <row r="15" spans="1:7" ht="18" customHeight="1" x14ac:dyDescent="0.3">
      <c r="A15" s="10" t="s">
        <v>4</v>
      </c>
      <c r="B15"/>
      <c r="C15"/>
      <c r="D15"/>
      <c r="E15"/>
      <c r="F15"/>
      <c r="G15"/>
    </row>
    <row r="16" spans="1:7" ht="18" customHeight="1" x14ac:dyDescent="0.3">
      <c r="A16" s="10" t="s">
        <v>39</v>
      </c>
      <c r="B16"/>
      <c r="C16"/>
      <c r="D16"/>
      <c r="E16"/>
      <c r="F16"/>
      <c r="G16"/>
    </row>
    <row r="17" spans="1:7" ht="18" customHeight="1" x14ac:dyDescent="0.3">
      <c r="A17" s="10" t="s">
        <v>9</v>
      </c>
      <c r="B17"/>
      <c r="C17"/>
      <c r="D17"/>
      <c r="E17"/>
      <c r="F17"/>
      <c r="G17"/>
    </row>
    <row r="18" spans="1:7" ht="18" customHeight="1" x14ac:dyDescent="0.3">
      <c r="A18" s="11" t="s">
        <v>20</v>
      </c>
      <c r="B18"/>
      <c r="C18"/>
      <c r="D18"/>
      <c r="E18"/>
      <c r="F18"/>
      <c r="G18"/>
    </row>
    <row r="19" spans="1:7" s="11" customFormat="1" ht="18" customHeight="1" x14ac:dyDescent="0.3">
      <c r="A19"/>
      <c r="B19"/>
      <c r="C19"/>
      <c r="D19"/>
      <c r="E19"/>
      <c r="F19"/>
      <c r="G19"/>
    </row>
  </sheetData>
  <pageMargins left="0.25" right="0.17" top="0.78740157499999996" bottom="0.78740157499999996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workbookViewId="0">
      <selection activeCell="I12" sqref="I12"/>
    </sheetView>
  </sheetViews>
  <sheetFormatPr defaultRowHeight="14.4" x14ac:dyDescent="0.3"/>
  <cols>
    <col min="1" max="3" width="17.6640625" customWidth="1"/>
  </cols>
  <sheetData>
    <row r="1" spans="1:3" x14ac:dyDescent="0.3">
      <c r="A1" s="4" t="s">
        <v>18</v>
      </c>
      <c r="B1" s="1" t="s">
        <v>19</v>
      </c>
    </row>
    <row r="3" spans="1:3" s="6" customFormat="1" x14ac:dyDescent="0.3">
      <c r="A3" s="5" t="s">
        <v>1</v>
      </c>
      <c r="B3"/>
      <c r="C3"/>
    </row>
    <row r="4" spans="1:3" ht="21" customHeight="1" x14ac:dyDescent="0.3">
      <c r="A4" s="1" t="s">
        <v>8</v>
      </c>
    </row>
    <row r="5" spans="1:3" ht="21" customHeight="1" x14ac:dyDescent="0.3">
      <c r="A5" s="1" t="s">
        <v>11</v>
      </c>
    </row>
    <row r="6" spans="1:3" ht="21" customHeight="1" x14ac:dyDescent="0.3">
      <c r="A6" s="1" t="s">
        <v>0</v>
      </c>
    </row>
    <row r="7" spans="1:3" ht="21" customHeight="1" x14ac:dyDescent="0.3">
      <c r="A7" s="1" t="s">
        <v>12</v>
      </c>
    </row>
    <row r="8" spans="1:3" ht="21" customHeight="1" x14ac:dyDescent="0.3">
      <c r="A8" s="1" t="s">
        <v>7</v>
      </c>
    </row>
    <row r="9" spans="1:3" ht="21" customHeight="1" x14ac:dyDescent="0.3">
      <c r="A9" s="1" t="s">
        <v>6</v>
      </c>
    </row>
    <row r="10" spans="1:3" ht="21" customHeight="1" x14ac:dyDescent="0.3">
      <c r="A10" s="1" t="s">
        <v>5</v>
      </c>
    </row>
    <row r="11" spans="1:3" ht="21" customHeight="1" x14ac:dyDescent="0.3">
      <c r="A11" s="1" t="s">
        <v>4</v>
      </c>
    </row>
    <row r="12" spans="1:3" ht="21" customHeight="1" x14ac:dyDescent="0.3">
      <c r="A12" s="1" t="s">
        <v>9</v>
      </c>
    </row>
    <row r="13" spans="1:3" ht="21" customHeight="1" x14ac:dyDescent="0.3">
      <c r="A13" s="1" t="s">
        <v>23</v>
      </c>
    </row>
    <row r="14" spans="1:3" ht="21" customHeight="1" x14ac:dyDescent="0.3">
      <c r="A14" s="1" t="s">
        <v>24</v>
      </c>
    </row>
    <row r="15" spans="1:3" ht="21" customHeight="1" x14ac:dyDescent="0.3">
      <c r="A15" s="1" t="s">
        <v>25</v>
      </c>
    </row>
    <row r="16" spans="1:3" ht="21" customHeight="1" x14ac:dyDescent="0.3">
      <c r="A16" s="1" t="s">
        <v>39</v>
      </c>
    </row>
    <row r="17" spans="1:1" ht="21" customHeight="1" x14ac:dyDescent="0.3">
      <c r="A17" s="1" t="s">
        <v>20</v>
      </c>
    </row>
    <row r="18" spans="1:1" ht="21" customHeight="1" x14ac:dyDescent="0.3"/>
  </sheetData>
  <sortState ref="A3:C17">
    <sortCondition ref="B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FB9D-519A-42D3-82B1-5401811FDE3F}">
  <dimension ref="A1:D33"/>
  <sheetViews>
    <sheetView workbookViewId="0">
      <selection activeCell="A3" sqref="A3"/>
    </sheetView>
  </sheetViews>
  <sheetFormatPr defaultRowHeight="14.4" x14ac:dyDescent="0.3"/>
  <cols>
    <col min="1" max="1" width="27.77734375" style="1" customWidth="1"/>
    <col min="2" max="3" width="17.6640625" style="1" customWidth="1"/>
    <col min="4" max="16384" width="8.88671875" style="1"/>
  </cols>
  <sheetData>
    <row r="1" spans="1:4" x14ac:dyDescent="0.3">
      <c r="A1" s="4" t="s">
        <v>18</v>
      </c>
      <c r="B1" s="1" t="s">
        <v>19</v>
      </c>
    </row>
    <row r="3" spans="1:4" s="6" customFormat="1" x14ac:dyDescent="0.3">
      <c r="A3" s="4" t="s">
        <v>3</v>
      </c>
      <c r="B3"/>
      <c r="C3"/>
      <c r="D3"/>
    </row>
    <row r="4" spans="1:4" ht="21" customHeight="1" x14ac:dyDescent="0.3">
      <c r="A4" s="1" t="s">
        <v>37</v>
      </c>
      <c r="B4"/>
      <c r="C4"/>
      <c r="D4"/>
    </row>
    <row r="5" spans="1:4" ht="21" customHeight="1" x14ac:dyDescent="0.3">
      <c r="A5" s="1" t="s">
        <v>28</v>
      </c>
      <c r="B5"/>
      <c r="C5"/>
      <c r="D5"/>
    </row>
    <row r="6" spans="1:4" ht="21" customHeight="1" x14ac:dyDescent="0.3">
      <c r="A6" s="1" t="s">
        <v>26</v>
      </c>
      <c r="B6"/>
      <c r="C6"/>
      <c r="D6"/>
    </row>
    <row r="7" spans="1:4" ht="21" customHeight="1" x14ac:dyDescent="0.3">
      <c r="A7" s="1" t="s">
        <v>31</v>
      </c>
      <c r="B7"/>
      <c r="C7"/>
      <c r="D7"/>
    </row>
    <row r="8" spans="1:4" ht="21" customHeight="1" x14ac:dyDescent="0.3">
      <c r="A8" s="1" t="s">
        <v>29</v>
      </c>
      <c r="B8"/>
      <c r="C8"/>
      <c r="D8"/>
    </row>
    <row r="9" spans="1:4" ht="21" customHeight="1" x14ac:dyDescent="0.3">
      <c r="A9" s="1" t="s">
        <v>33</v>
      </c>
      <c r="B9"/>
      <c r="C9"/>
      <c r="D9"/>
    </row>
    <row r="10" spans="1:4" ht="21" customHeight="1" x14ac:dyDescent="0.3">
      <c r="A10" s="1" t="s">
        <v>34</v>
      </c>
      <c r="B10"/>
      <c r="C10"/>
      <c r="D10"/>
    </row>
    <row r="11" spans="1:4" ht="21" customHeight="1" x14ac:dyDescent="0.3">
      <c r="A11" s="1" t="s">
        <v>35</v>
      </c>
      <c r="B11"/>
      <c r="C11"/>
      <c r="D11"/>
    </row>
    <row r="12" spans="1:4" ht="21" customHeight="1" x14ac:dyDescent="0.3">
      <c r="A12" s="1" t="s">
        <v>27</v>
      </c>
      <c r="B12"/>
      <c r="C12"/>
      <c r="D12"/>
    </row>
    <row r="13" spans="1:4" ht="21" customHeight="1" x14ac:dyDescent="0.3">
      <c r="A13" s="1" t="s">
        <v>30</v>
      </c>
      <c r="B13"/>
      <c r="C13"/>
      <c r="D13"/>
    </row>
    <row r="14" spans="1:4" ht="21" customHeight="1" x14ac:dyDescent="0.3">
      <c r="A14" s="1" t="s">
        <v>32</v>
      </c>
      <c r="B14"/>
      <c r="C14"/>
      <c r="D14"/>
    </row>
    <row r="15" spans="1:4" ht="21" customHeight="1" x14ac:dyDescent="0.3">
      <c r="A15" s="1" t="s">
        <v>38</v>
      </c>
      <c r="B15"/>
      <c r="C15"/>
      <c r="D15"/>
    </row>
    <row r="16" spans="1:4" ht="21" customHeight="1" x14ac:dyDescent="0.3">
      <c r="A16" s="1" t="s">
        <v>36</v>
      </c>
      <c r="B16"/>
      <c r="C16"/>
      <c r="D16"/>
    </row>
    <row r="17" spans="1:4" ht="21" customHeight="1" x14ac:dyDescent="0.3">
      <c r="A17" s="1" t="s">
        <v>41</v>
      </c>
      <c r="B17"/>
      <c r="C17"/>
      <c r="D17"/>
    </row>
    <row r="18" spans="1:4" ht="21" customHeight="1" x14ac:dyDescent="0.3">
      <c r="A18" s="1" t="s">
        <v>56</v>
      </c>
      <c r="B18"/>
      <c r="C18"/>
      <c r="D18"/>
    </row>
    <row r="19" spans="1:4" x14ac:dyDescent="0.3">
      <c r="A19" s="1" t="s">
        <v>20</v>
      </c>
      <c r="B19"/>
      <c r="C19"/>
      <c r="D19"/>
    </row>
    <row r="20" spans="1:4" x14ac:dyDescent="0.3">
      <c r="A20"/>
      <c r="B20"/>
      <c r="C20"/>
      <c r="D20"/>
    </row>
    <row r="21" spans="1:4" x14ac:dyDescent="0.3">
      <c r="A21"/>
      <c r="B21"/>
      <c r="C21"/>
      <c r="D21"/>
    </row>
    <row r="22" spans="1:4" x14ac:dyDescent="0.3">
      <c r="A22"/>
      <c r="B22"/>
      <c r="C22"/>
      <c r="D22"/>
    </row>
    <row r="23" spans="1:4" x14ac:dyDescent="0.3">
      <c r="A23"/>
      <c r="B23"/>
      <c r="C23"/>
      <c r="D23"/>
    </row>
    <row r="24" spans="1:4" x14ac:dyDescent="0.3">
      <c r="A24"/>
      <c r="B24"/>
      <c r="C24"/>
      <c r="D24"/>
    </row>
    <row r="25" spans="1:4" x14ac:dyDescent="0.3">
      <c r="A25"/>
      <c r="B25"/>
      <c r="C25"/>
      <c r="D25"/>
    </row>
    <row r="26" spans="1:4" x14ac:dyDescent="0.3">
      <c r="A26"/>
      <c r="B26"/>
      <c r="C26"/>
      <c r="D26"/>
    </row>
    <row r="27" spans="1:4" x14ac:dyDescent="0.3">
      <c r="A27"/>
      <c r="B27"/>
      <c r="C27"/>
      <c r="D27"/>
    </row>
    <row r="28" spans="1:4" x14ac:dyDescent="0.3">
      <c r="A28"/>
      <c r="B28"/>
      <c r="C28"/>
      <c r="D28"/>
    </row>
    <row r="29" spans="1:4" x14ac:dyDescent="0.3">
      <c r="A29"/>
      <c r="B29"/>
      <c r="C29"/>
      <c r="D29"/>
    </row>
    <row r="30" spans="1:4" x14ac:dyDescent="0.3">
      <c r="A30"/>
      <c r="B30"/>
      <c r="C30"/>
      <c r="D30"/>
    </row>
    <row r="31" spans="1:4" x14ac:dyDescent="0.3">
      <c r="A31"/>
      <c r="B31"/>
      <c r="C31"/>
      <c r="D31"/>
    </row>
    <row r="32" spans="1:4" x14ac:dyDescent="0.3">
      <c r="A32"/>
      <c r="B32"/>
      <c r="C32"/>
      <c r="D32"/>
    </row>
    <row r="33" spans="1:4" x14ac:dyDescent="0.3">
      <c r="A33"/>
      <c r="B33"/>
      <c r="C33"/>
      <c r="D3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workbookViewId="0">
      <selection activeCell="J9" sqref="J9"/>
    </sheetView>
  </sheetViews>
  <sheetFormatPr defaultRowHeight="14.4" x14ac:dyDescent="0.3"/>
  <cols>
    <col min="1" max="1" width="22.109375" customWidth="1"/>
    <col min="2" max="2" width="16.109375" customWidth="1"/>
    <col min="3" max="3" width="15.6640625" customWidth="1"/>
  </cols>
  <sheetData>
    <row r="1" spans="1:6" s="13" customFormat="1" x14ac:dyDescent="0.3">
      <c r="A1" s="4" t="s">
        <v>3</v>
      </c>
      <c r="B1" s="4" t="s">
        <v>18</v>
      </c>
      <c r="C1"/>
      <c r="D1"/>
      <c r="E1"/>
      <c r="F1"/>
    </row>
    <row r="2" spans="1:6" x14ac:dyDescent="0.3">
      <c r="A2" s="1" t="s">
        <v>37</v>
      </c>
      <c r="B2" s="1" t="s">
        <v>2</v>
      </c>
    </row>
    <row r="3" spans="1:6" x14ac:dyDescent="0.3">
      <c r="A3" s="1" t="s">
        <v>43</v>
      </c>
      <c r="B3" s="1"/>
    </row>
    <row r="4" spans="1:6" x14ac:dyDescent="0.3">
      <c r="A4" s="1" t="s">
        <v>28</v>
      </c>
      <c r="B4" s="1" t="s">
        <v>2</v>
      </c>
    </row>
    <row r="5" spans="1:6" x14ac:dyDescent="0.3">
      <c r="A5" s="1" t="s">
        <v>52</v>
      </c>
      <c r="B5" s="1"/>
    </row>
    <row r="6" spans="1:6" x14ac:dyDescent="0.3">
      <c r="A6" s="1" t="s">
        <v>26</v>
      </c>
      <c r="B6" s="1" t="s">
        <v>2</v>
      </c>
    </row>
    <row r="7" spans="1:6" x14ac:dyDescent="0.3">
      <c r="A7" s="1" t="s">
        <v>51</v>
      </c>
      <c r="B7" s="1"/>
    </row>
    <row r="8" spans="1:6" x14ac:dyDescent="0.3">
      <c r="A8" s="1" t="s">
        <v>31</v>
      </c>
      <c r="B8" s="1" t="s">
        <v>13</v>
      </c>
    </row>
    <row r="9" spans="1:6" x14ac:dyDescent="0.3">
      <c r="A9" s="1" t="s">
        <v>50</v>
      </c>
      <c r="B9" s="1"/>
    </row>
    <row r="10" spans="1:6" x14ac:dyDescent="0.3">
      <c r="A10" s="1" t="s">
        <v>29</v>
      </c>
      <c r="B10" s="1" t="s">
        <v>13</v>
      </c>
    </row>
    <row r="11" spans="1:6" x14ac:dyDescent="0.3">
      <c r="A11" s="1" t="s">
        <v>49</v>
      </c>
      <c r="B11" s="1"/>
    </row>
    <row r="12" spans="1:6" x14ac:dyDescent="0.3">
      <c r="A12" s="1" t="s">
        <v>33</v>
      </c>
      <c r="B12" s="1" t="s">
        <v>13</v>
      </c>
    </row>
    <row r="13" spans="1:6" x14ac:dyDescent="0.3">
      <c r="A13" s="1" t="s">
        <v>54</v>
      </c>
      <c r="B13" s="1"/>
    </row>
    <row r="14" spans="1:6" x14ac:dyDescent="0.3">
      <c r="A14" s="1" t="s">
        <v>34</v>
      </c>
      <c r="B14" s="1" t="s">
        <v>2</v>
      </c>
    </row>
    <row r="15" spans="1:6" x14ac:dyDescent="0.3">
      <c r="A15" s="1" t="s">
        <v>42</v>
      </c>
      <c r="B15" s="1"/>
    </row>
    <row r="16" spans="1:6" x14ac:dyDescent="0.3">
      <c r="A16" s="1" t="s">
        <v>35</v>
      </c>
      <c r="B16" s="1" t="s">
        <v>2</v>
      </c>
    </row>
    <row r="17" spans="1:2" x14ac:dyDescent="0.3">
      <c r="A17" s="1" t="s">
        <v>47</v>
      </c>
      <c r="B17" s="1"/>
    </row>
    <row r="18" spans="1:2" x14ac:dyDescent="0.3">
      <c r="A18" s="1" t="s">
        <v>27</v>
      </c>
      <c r="B18" s="1" t="s">
        <v>2</v>
      </c>
    </row>
    <row r="19" spans="1:2" x14ac:dyDescent="0.3">
      <c r="A19" s="1" t="s">
        <v>46</v>
      </c>
      <c r="B19" s="1"/>
    </row>
    <row r="20" spans="1:2" x14ac:dyDescent="0.3">
      <c r="A20" s="1" t="s">
        <v>30</v>
      </c>
      <c r="B20" s="1" t="s">
        <v>2</v>
      </c>
    </row>
    <row r="21" spans="1:2" x14ac:dyDescent="0.3">
      <c r="A21" s="1" t="s">
        <v>44</v>
      </c>
      <c r="B21" s="1"/>
    </row>
    <row r="22" spans="1:2" x14ac:dyDescent="0.3">
      <c r="A22" s="1" t="s">
        <v>32</v>
      </c>
      <c r="B22" s="1" t="s">
        <v>2</v>
      </c>
    </row>
    <row r="23" spans="1:2" x14ac:dyDescent="0.3">
      <c r="A23" s="1" t="s">
        <v>48</v>
      </c>
      <c r="B23" s="1"/>
    </row>
    <row r="24" spans="1:2" x14ac:dyDescent="0.3">
      <c r="A24" s="1" t="s">
        <v>38</v>
      </c>
      <c r="B24" s="1" t="s">
        <v>2</v>
      </c>
    </row>
    <row r="25" spans="1:2" x14ac:dyDescent="0.3">
      <c r="A25" s="1" t="s">
        <v>45</v>
      </c>
      <c r="B25" s="1"/>
    </row>
    <row r="26" spans="1:2" x14ac:dyDescent="0.3">
      <c r="A26" s="1" t="s">
        <v>36</v>
      </c>
      <c r="B26" s="1" t="s">
        <v>13</v>
      </c>
    </row>
    <row r="27" spans="1:2" x14ac:dyDescent="0.3">
      <c r="A27" s="1" t="s">
        <v>53</v>
      </c>
      <c r="B27" s="1"/>
    </row>
    <row r="28" spans="1:2" x14ac:dyDescent="0.3">
      <c r="A28" s="1" t="s">
        <v>41</v>
      </c>
      <c r="B28" s="1" t="s">
        <v>2</v>
      </c>
    </row>
    <row r="29" spans="1:2" x14ac:dyDescent="0.3">
      <c r="A29" s="1" t="s">
        <v>55</v>
      </c>
      <c r="B29" s="1"/>
    </row>
    <row r="30" spans="1:2" x14ac:dyDescent="0.3">
      <c r="A30" s="1" t="s">
        <v>56</v>
      </c>
      <c r="B30" s="1" t="s">
        <v>13</v>
      </c>
    </row>
    <row r="31" spans="1:2" x14ac:dyDescent="0.3">
      <c r="A31" s="1" t="s">
        <v>57</v>
      </c>
      <c r="B31" s="1"/>
    </row>
    <row r="32" spans="1:2" x14ac:dyDescent="0.3">
      <c r="A32" s="1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6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Data sušky</vt:lpstr>
      <vt:lpstr>Efektivita sušení</vt:lpstr>
      <vt:lpstr>Množství a cena sušení</vt:lpstr>
      <vt:lpstr>Data pro graf</vt:lpstr>
      <vt:lpstr>Data pro graf (2)</vt:lpstr>
      <vt:lpstr>List1</vt:lpstr>
      <vt:lpstr>Graf poměrná cena a množství</vt:lpstr>
      <vt:lpstr>Graf poměrná cena a množstv (2</vt:lpstr>
      <vt:lpstr>Graf cena a množství</vt:lpstr>
      <vt:lpstr>Graf cena a množství (2)</vt:lpstr>
      <vt:lpstr>'Data sušky'!_Ref534148089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Hovorka Petr ZZNPOLABI</dc:creator>
  <cp:lastModifiedBy>Petr Hovorka</cp:lastModifiedBy>
  <cp:lastPrinted>2019-03-29T07:28:30Z</cp:lastPrinted>
  <dcterms:created xsi:type="dcterms:W3CDTF">2017-01-16T07:38:02Z</dcterms:created>
  <dcterms:modified xsi:type="dcterms:W3CDTF">2019-03-29T08:41:09Z</dcterms:modified>
</cp:coreProperties>
</file>