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Ex6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Ex7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8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ONDRA/Documents/Evicka Data/"/>
    </mc:Choice>
  </mc:AlternateContent>
  <xr:revisionPtr revIDLastSave="0" documentId="8_{35F1DE01-6BD6-0146-B417-93D6263FE909}" xr6:coauthVersionLast="45" xr6:coauthVersionMax="45" xr10:uidLastSave="{00000000-0000-0000-0000-000000000000}"/>
  <bookViews>
    <workbookView xWindow="0" yWindow="460" windowWidth="25600" windowHeight="15540" activeTab="4" xr2:uid="{00000000-000D-0000-FFFF-FFFF00000000}"/>
  </bookViews>
  <sheets>
    <sheet name="Původní data" sheetId="1" r:id="rId1"/>
    <sheet name="prepocet" sheetId="19" r:id="rId2"/>
    <sheet name="Transponovane" sheetId="9" r:id="rId3"/>
    <sheet name="priloha 1" sheetId="21" r:id="rId4"/>
    <sheet name="priloha 2" sheetId="22" r:id="rId5"/>
    <sheet name="priloha 3" sheetId="23" r:id="rId6"/>
    <sheet name="transponovane spearman" sheetId="18" r:id="rId7"/>
    <sheet name="box ploty" sheetId="10" r:id="rId8"/>
    <sheet name="Krabičky" sheetId="5" r:id="rId9"/>
    <sheet name="List1" sheetId="8" r:id="rId10"/>
    <sheet name="Koláče" sheetId="4" r:id="rId11"/>
    <sheet name="a" sheetId="13" r:id="rId12"/>
    <sheet name="List3" sheetId="14" r:id="rId13"/>
    <sheet name="Doupné stromy" sheetId="7" r:id="rId14"/>
    <sheet name="Alergie" sheetId="3" r:id="rId15"/>
    <sheet name="List4" sheetId="11" r:id="rId16"/>
    <sheet name="alergie trans" sheetId="12" r:id="rId17"/>
    <sheet name="Alergeni stromy" sheetId="6" r:id="rId18"/>
    <sheet name="anova alergie" sheetId="16" r:id="rId19"/>
    <sheet name="zahrada" sheetId="15" r:id="rId20"/>
    <sheet name="anova ovoce" sheetId="17" r:id="rId21"/>
    <sheet name="Ovocné stromy" sheetId="2" r:id="rId22"/>
    <sheet name="test normalita" sheetId="20" r:id="rId23"/>
  </sheets>
  <definedNames>
    <definedName name="_xlnm._FilterDatabase" localSheetId="17" hidden="1">'Alergeni stromy'!$J$1:$J$82</definedName>
    <definedName name="_xlnm._FilterDatabase" localSheetId="14" hidden="1">Alergie!$A$1:$A$152</definedName>
    <definedName name="_xlnm._FilterDatabase" localSheetId="16" hidden="1">'alergie trans'!$J$1:$J$80</definedName>
    <definedName name="_xlnm._FilterDatabase" localSheetId="13" hidden="1">'Doupné stromy'!$J$1:$J$83</definedName>
    <definedName name="_xlnm._FilterDatabase" localSheetId="21" hidden="1">'Ovocné stromy'!$A$1:$A$150</definedName>
    <definedName name="_xlnm._FilterDatabase" localSheetId="1" hidden="1">prepocet!$CK$1:$CK$159</definedName>
    <definedName name="_xlnm._FilterDatabase" localSheetId="19" hidden="1">zahrada!$E$1:$E$80</definedName>
    <definedName name="_xlchart.v1.0" hidden="1">Transponovane!$E$2:$E$80</definedName>
    <definedName name="_xlchart.v1.1" hidden="1">Krabičky!$B$2:$CB$2</definedName>
    <definedName name="_xlchart.v1.2" hidden="1">Transponovane!$H$2:$H$80</definedName>
    <definedName name="_xlchart.v1.3" hidden="1">Krabičky!$B$2:$CB$2</definedName>
    <definedName name="_xlchart.v1.4" hidden="1">Krabičky!$B$2:$CB$2</definedName>
    <definedName name="_xlchart.v1.5" hidden="1">'anova alergie'!$B$1:$B$13</definedName>
    <definedName name="_xlchart.v1.6" hidden="1">'anova ovoce'!$B$3:$B$39</definedName>
    <definedName name="_xlchart.v1.7" hidden="1">'anova ovoce'!$B$57:$B$92</definedName>
  </definedNames>
  <calcPr calcId="191029" iterate="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D2" i="9"/>
  <c r="G2" i="9"/>
  <c r="D5" i="9"/>
  <c r="D3" i="9"/>
  <c r="D4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F2" i="9" l="1"/>
  <c r="CC3" i="1"/>
  <c r="Y2" i="18"/>
  <c r="X2" i="18"/>
  <c r="X3" i="18"/>
  <c r="X4" i="18"/>
  <c r="X5" i="18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S2" i="9"/>
  <c r="B52" i="16" l="1"/>
  <c r="T12" i="18" l="1"/>
  <c r="M12" i="18"/>
  <c r="T5" i="18" s="1"/>
  <c r="N12" i="18"/>
  <c r="T6" i="18" s="1"/>
  <c r="O12" i="18"/>
  <c r="T7" i="18" s="1"/>
  <c r="P12" i="18"/>
  <c r="T8" i="18" s="1"/>
  <c r="Q12" i="18"/>
  <c r="T9" i="18" s="1"/>
  <c r="R12" i="18"/>
  <c r="T10" i="18" s="1"/>
  <c r="S12" i="18"/>
  <c r="T11" i="18" s="1"/>
  <c r="L12" i="18"/>
  <c r="T4" i="18" s="1"/>
  <c r="L11" i="18"/>
  <c r="S4" i="18" s="1"/>
  <c r="D19" i="19"/>
  <c r="D20" i="19"/>
  <c r="D23" i="19"/>
  <c r="D27" i="19"/>
  <c r="D36" i="19"/>
  <c r="D41" i="19"/>
  <c r="D46" i="19"/>
  <c r="D47" i="19"/>
  <c r="D52" i="19"/>
  <c r="D55" i="19"/>
  <c r="D66" i="19"/>
  <c r="D87" i="19"/>
  <c r="D97" i="19"/>
  <c r="D124" i="19"/>
  <c r="D125" i="19"/>
  <c r="D128" i="19"/>
  <c r="D131" i="19"/>
  <c r="D157" i="19"/>
  <c r="D158" i="19"/>
  <c r="D159" i="19"/>
  <c r="C17" i="19"/>
  <c r="C18" i="19"/>
  <c r="C19" i="19"/>
  <c r="C21" i="19"/>
  <c r="C22" i="19"/>
  <c r="C24" i="19"/>
  <c r="C25" i="19"/>
  <c r="C26" i="19"/>
  <c r="C28" i="19"/>
  <c r="C29" i="19"/>
  <c r="C30" i="19"/>
  <c r="C38" i="19"/>
  <c r="C39" i="19"/>
  <c r="C57" i="19"/>
  <c r="C58" i="19"/>
  <c r="C59" i="19"/>
  <c r="C60" i="19"/>
  <c r="C70" i="19"/>
  <c r="C75" i="19"/>
  <c r="C76" i="19"/>
  <c r="C77" i="19"/>
  <c r="C80" i="19"/>
  <c r="C84" i="19"/>
  <c r="C85" i="19"/>
  <c r="C86" i="19"/>
  <c r="C88" i="19"/>
  <c r="C90" i="19"/>
  <c r="C92" i="19"/>
  <c r="C94" i="19"/>
  <c r="C96" i="19"/>
  <c r="C98" i="19"/>
  <c r="C100" i="19"/>
  <c r="C101" i="19"/>
  <c r="C102" i="19"/>
  <c r="C103" i="19"/>
  <c r="C107" i="19"/>
  <c r="C110" i="19"/>
  <c r="C112" i="19"/>
  <c r="C113" i="19"/>
  <c r="C115" i="19"/>
  <c r="C116" i="19"/>
  <c r="C118" i="19"/>
  <c r="C119" i="19"/>
  <c r="C122" i="19"/>
  <c r="C126" i="19"/>
  <c r="C129" i="19"/>
  <c r="C132" i="19"/>
  <c r="C135" i="19"/>
  <c r="C136" i="19"/>
  <c r="C137" i="19"/>
  <c r="C138" i="19"/>
  <c r="C139" i="19"/>
  <c r="C142" i="19"/>
  <c r="C145" i="19"/>
  <c r="C146" i="19"/>
  <c r="C149" i="19"/>
  <c r="C152" i="19"/>
  <c r="C153" i="19"/>
  <c r="C154" i="19"/>
  <c r="C155" i="19"/>
  <c r="C156" i="19"/>
  <c r="C158" i="19"/>
  <c r="C159" i="19"/>
  <c r="D16" i="19"/>
  <c r="C16" i="19"/>
  <c r="I7" i="17" l="1"/>
  <c r="I7" i="16"/>
  <c r="B92" i="17" l="1"/>
  <c r="C66" i="17"/>
  <c r="C70" i="17"/>
  <c r="C74" i="17"/>
  <c r="C78" i="17"/>
  <c r="C82" i="17"/>
  <c r="C86" i="17"/>
  <c r="C90" i="17"/>
  <c r="B52" i="17"/>
  <c r="C4" i="17"/>
  <c r="C8" i="17"/>
  <c r="C12" i="17"/>
  <c r="C16" i="17"/>
  <c r="C20" i="17"/>
  <c r="C22" i="17"/>
  <c r="C24" i="17"/>
  <c r="C26" i="17"/>
  <c r="C28" i="17"/>
  <c r="C30" i="17"/>
  <c r="C32" i="17"/>
  <c r="C34" i="17"/>
  <c r="C36" i="17"/>
  <c r="C38" i="17"/>
  <c r="C3" i="17"/>
  <c r="B40" i="17"/>
  <c r="C40" i="17" s="1"/>
  <c r="C1" i="16"/>
  <c r="G2" i="15"/>
  <c r="C13" i="16"/>
  <c r="B14" i="16"/>
  <c r="H27" i="16" s="1"/>
  <c r="D21" i="16"/>
  <c r="B21" i="16"/>
  <c r="CY21" i="19"/>
  <c r="CY22" i="19"/>
  <c r="CY23" i="19"/>
  <c r="CY24" i="19"/>
  <c r="CY25" i="19"/>
  <c r="CY26" i="19"/>
  <c r="CY27" i="19"/>
  <c r="CY28" i="19"/>
  <c r="CY29" i="19"/>
  <c r="CY30" i="19"/>
  <c r="CY31" i="19"/>
  <c r="CY32" i="19"/>
  <c r="CY33" i="19"/>
  <c r="CY34" i="19"/>
  <c r="CY35" i="19"/>
  <c r="CY36" i="19"/>
  <c r="CY37" i="19"/>
  <c r="CY38" i="19"/>
  <c r="CY39" i="19"/>
  <c r="CY40" i="19"/>
  <c r="CY41" i="19"/>
  <c r="CY42" i="19"/>
  <c r="CY43" i="19"/>
  <c r="CY44" i="19"/>
  <c r="CY45" i="19"/>
  <c r="CY46" i="19"/>
  <c r="CY47" i="19"/>
  <c r="CY48" i="19"/>
  <c r="CY49" i="19"/>
  <c r="CY50" i="19"/>
  <c r="CY51" i="19"/>
  <c r="CY52" i="19"/>
  <c r="CY53" i="19"/>
  <c r="CY54" i="19"/>
  <c r="CY55" i="19"/>
  <c r="CY56" i="19"/>
  <c r="CY57" i="19"/>
  <c r="CY58" i="19"/>
  <c r="CY59" i="19"/>
  <c r="CY60" i="19"/>
  <c r="CY61" i="19"/>
  <c r="CY62" i="19"/>
  <c r="CY63" i="19"/>
  <c r="CY64" i="19"/>
  <c r="CY65" i="19"/>
  <c r="CY66" i="19"/>
  <c r="CY67" i="19"/>
  <c r="CY68" i="19"/>
  <c r="CY69" i="19"/>
  <c r="CY70" i="19"/>
  <c r="CY71" i="19"/>
  <c r="CY72" i="19"/>
  <c r="CY73" i="19"/>
  <c r="CY74" i="19"/>
  <c r="CY75" i="19"/>
  <c r="CY76" i="19"/>
  <c r="CY77" i="19"/>
  <c r="CY78" i="19"/>
  <c r="CY79" i="19"/>
  <c r="CY80" i="19"/>
  <c r="CY81" i="19"/>
  <c r="CY82" i="19"/>
  <c r="CY83" i="19"/>
  <c r="CY84" i="19"/>
  <c r="CY85" i="19"/>
  <c r="CY86" i="19"/>
  <c r="CY87" i="19"/>
  <c r="CY88" i="19"/>
  <c r="CY89" i="19"/>
  <c r="CY90" i="19"/>
  <c r="CY91" i="19"/>
  <c r="CY92" i="19"/>
  <c r="CY93" i="19"/>
  <c r="CY94" i="19"/>
  <c r="CY95" i="19"/>
  <c r="CY96" i="19"/>
  <c r="CY97" i="19"/>
  <c r="CY98" i="19"/>
  <c r="CY99" i="19"/>
  <c r="CY100" i="19"/>
  <c r="CY101" i="19"/>
  <c r="CY102" i="19"/>
  <c r="CY103" i="19"/>
  <c r="CY104" i="19"/>
  <c r="CY105" i="19"/>
  <c r="CY106" i="19"/>
  <c r="CY107" i="19"/>
  <c r="CY108" i="19"/>
  <c r="CY109" i="19"/>
  <c r="CY110" i="19"/>
  <c r="CY111" i="19"/>
  <c r="CY112" i="19"/>
  <c r="CY17" i="19"/>
  <c r="CY19" i="19"/>
  <c r="CY20" i="19"/>
  <c r="CY16" i="19"/>
  <c r="C18" i="17" l="1"/>
  <c r="C14" i="17"/>
  <c r="C10" i="17"/>
  <c r="C6" i="17"/>
  <c r="C88" i="17"/>
  <c r="C84" i="17"/>
  <c r="C80" i="17"/>
  <c r="C76" i="17"/>
  <c r="C72" i="17"/>
  <c r="C68" i="17"/>
  <c r="C64" i="17"/>
  <c r="C60" i="17"/>
  <c r="C51" i="17"/>
  <c r="C47" i="17"/>
  <c r="C37" i="17"/>
  <c r="C33" i="17"/>
  <c r="C29" i="17"/>
  <c r="C25" i="17"/>
  <c r="C21" i="17"/>
  <c r="C17" i="17"/>
  <c r="C13" i="17"/>
  <c r="C9" i="17"/>
  <c r="C5" i="17"/>
  <c r="J1" i="17" s="1"/>
  <c r="K1" i="17" s="1"/>
  <c r="C91" i="17"/>
  <c r="C87" i="17"/>
  <c r="C83" i="17"/>
  <c r="C79" i="17"/>
  <c r="C75" i="17"/>
  <c r="C71" i="17"/>
  <c r="C67" i="17"/>
  <c r="C63" i="17"/>
  <c r="C59" i="17"/>
  <c r="C50" i="17"/>
  <c r="C46" i="17"/>
  <c r="C62" i="17"/>
  <c r="C58" i="17"/>
  <c r="C49" i="17"/>
  <c r="C45" i="17"/>
  <c r="C17" i="16"/>
  <c r="H28" i="16"/>
  <c r="C39" i="17"/>
  <c r="C35" i="17"/>
  <c r="C31" i="17"/>
  <c r="C27" i="17"/>
  <c r="C23" i="17"/>
  <c r="C19" i="17"/>
  <c r="C15" i="17"/>
  <c r="C11" i="17"/>
  <c r="C7" i="17"/>
  <c r="C89" i="17"/>
  <c r="C85" i="17"/>
  <c r="C81" i="17"/>
  <c r="C77" i="17"/>
  <c r="C73" i="17"/>
  <c r="C69" i="17"/>
  <c r="C65" i="17"/>
  <c r="C61" i="17"/>
  <c r="C57" i="17"/>
  <c r="C48" i="17"/>
  <c r="E17" i="16"/>
  <c r="C18" i="16"/>
  <c r="E18" i="16"/>
  <c r="CG106" i="1" l="1"/>
  <c r="CH106" i="1" s="1"/>
  <c r="CI106" i="1" s="1"/>
  <c r="CG107" i="1"/>
  <c r="CH107" i="1" s="1"/>
  <c r="CI107" i="1" s="1"/>
  <c r="CG110" i="1"/>
  <c r="CH110" i="1" s="1"/>
  <c r="CI110" i="1" s="1"/>
  <c r="CG111" i="1"/>
  <c r="CH111" i="1" s="1"/>
  <c r="CI111" i="1" s="1"/>
  <c r="CG114" i="1"/>
  <c r="CH114" i="1" s="1"/>
  <c r="CI114" i="1" s="1"/>
  <c r="CG115" i="1"/>
  <c r="CH115" i="1" s="1"/>
  <c r="CI115" i="1" s="1"/>
  <c r="CG118" i="1"/>
  <c r="CH118" i="1" s="1"/>
  <c r="CI118" i="1" s="1"/>
  <c r="CG119" i="1"/>
  <c r="CH119" i="1" s="1"/>
  <c r="CI119" i="1" s="1"/>
  <c r="CG122" i="1"/>
  <c r="CH122" i="1" s="1"/>
  <c r="CI122" i="1" s="1"/>
  <c r="CG123" i="1"/>
  <c r="CH123" i="1" s="1"/>
  <c r="CI123" i="1" s="1"/>
  <c r="CG126" i="1"/>
  <c r="CH126" i="1" s="1"/>
  <c r="CI126" i="1" s="1"/>
  <c r="CG127" i="1"/>
  <c r="CH127" i="1" s="1"/>
  <c r="CI127" i="1" s="1"/>
  <c r="CG130" i="1"/>
  <c r="CH130" i="1" s="1"/>
  <c r="CI130" i="1" s="1"/>
  <c r="CG131" i="1"/>
  <c r="CH131" i="1" s="1"/>
  <c r="CI131" i="1" s="1"/>
  <c r="CG134" i="1"/>
  <c r="CH134" i="1" s="1"/>
  <c r="CI134" i="1" s="1"/>
  <c r="CG135" i="1"/>
  <c r="CH135" i="1" s="1"/>
  <c r="CI135" i="1" s="1"/>
  <c r="CG138" i="1"/>
  <c r="CH138" i="1" s="1"/>
  <c r="CI138" i="1" s="1"/>
  <c r="CG139" i="1"/>
  <c r="CH139" i="1" s="1"/>
  <c r="CI139" i="1" s="1"/>
  <c r="CG142" i="1"/>
  <c r="CH142" i="1" s="1"/>
  <c r="CI142" i="1" s="1"/>
  <c r="CG143" i="1"/>
  <c r="CH143" i="1" s="1"/>
  <c r="CI143" i="1" s="1"/>
  <c r="CG146" i="1"/>
  <c r="CH146" i="1" s="1"/>
  <c r="CI146" i="1" s="1"/>
  <c r="CG147" i="1"/>
  <c r="CH147" i="1" s="1"/>
  <c r="CI147" i="1" s="1"/>
  <c r="CG150" i="1"/>
  <c r="CH150" i="1" s="1"/>
  <c r="CI150" i="1" s="1"/>
  <c r="CG151" i="1"/>
  <c r="CH151" i="1" s="1"/>
  <c r="CI151" i="1" s="1"/>
  <c r="CF104" i="1"/>
  <c r="CG104" i="1" s="1"/>
  <c r="CH104" i="1" s="1"/>
  <c r="CI104" i="1" s="1"/>
  <c r="CF105" i="1"/>
  <c r="CG105" i="1" s="1"/>
  <c r="CH105" i="1" s="1"/>
  <c r="CI105" i="1" s="1"/>
  <c r="CF106" i="1"/>
  <c r="CF107" i="1"/>
  <c r="CF108" i="1"/>
  <c r="CG108" i="1" s="1"/>
  <c r="CH108" i="1" s="1"/>
  <c r="CI108" i="1" s="1"/>
  <c r="CF109" i="1"/>
  <c r="CG109" i="1" s="1"/>
  <c r="CH109" i="1" s="1"/>
  <c r="CI109" i="1" s="1"/>
  <c r="CF110" i="1"/>
  <c r="CF111" i="1"/>
  <c r="CF112" i="1"/>
  <c r="CG112" i="1" s="1"/>
  <c r="CH112" i="1" s="1"/>
  <c r="CI112" i="1" s="1"/>
  <c r="CF113" i="1"/>
  <c r="CG113" i="1" s="1"/>
  <c r="CH113" i="1" s="1"/>
  <c r="CI113" i="1" s="1"/>
  <c r="CF114" i="1"/>
  <c r="CF115" i="1"/>
  <c r="CF116" i="1"/>
  <c r="CG116" i="1" s="1"/>
  <c r="CH116" i="1" s="1"/>
  <c r="CI116" i="1" s="1"/>
  <c r="CF117" i="1"/>
  <c r="CG117" i="1" s="1"/>
  <c r="CH117" i="1" s="1"/>
  <c r="CI117" i="1" s="1"/>
  <c r="CF118" i="1"/>
  <c r="CF119" i="1"/>
  <c r="CF120" i="1"/>
  <c r="CG120" i="1" s="1"/>
  <c r="CH120" i="1" s="1"/>
  <c r="CI120" i="1" s="1"/>
  <c r="CF121" i="1"/>
  <c r="CG121" i="1" s="1"/>
  <c r="CH121" i="1" s="1"/>
  <c r="CI121" i="1" s="1"/>
  <c r="CF122" i="1"/>
  <c r="CF123" i="1"/>
  <c r="CF124" i="1"/>
  <c r="CG124" i="1" s="1"/>
  <c r="CH124" i="1" s="1"/>
  <c r="CI124" i="1" s="1"/>
  <c r="CF125" i="1"/>
  <c r="CG125" i="1" s="1"/>
  <c r="CH125" i="1" s="1"/>
  <c r="CI125" i="1" s="1"/>
  <c r="CF126" i="1"/>
  <c r="CF127" i="1"/>
  <c r="CF128" i="1"/>
  <c r="CG128" i="1" s="1"/>
  <c r="CH128" i="1" s="1"/>
  <c r="CI128" i="1" s="1"/>
  <c r="CF129" i="1"/>
  <c r="CG129" i="1" s="1"/>
  <c r="CH129" i="1" s="1"/>
  <c r="CI129" i="1" s="1"/>
  <c r="CF130" i="1"/>
  <c r="CF131" i="1"/>
  <c r="CF132" i="1"/>
  <c r="CG132" i="1" s="1"/>
  <c r="CH132" i="1" s="1"/>
  <c r="CI132" i="1" s="1"/>
  <c r="CF133" i="1"/>
  <c r="CG133" i="1" s="1"/>
  <c r="CH133" i="1" s="1"/>
  <c r="CI133" i="1" s="1"/>
  <c r="CF134" i="1"/>
  <c r="CF135" i="1"/>
  <c r="CF136" i="1"/>
  <c r="CG136" i="1" s="1"/>
  <c r="CH136" i="1" s="1"/>
  <c r="CI136" i="1" s="1"/>
  <c r="CF137" i="1"/>
  <c r="CG137" i="1" s="1"/>
  <c r="CH137" i="1" s="1"/>
  <c r="CI137" i="1" s="1"/>
  <c r="CF138" i="1"/>
  <c r="CF139" i="1"/>
  <c r="CF140" i="1"/>
  <c r="CG140" i="1" s="1"/>
  <c r="CH140" i="1" s="1"/>
  <c r="CI140" i="1" s="1"/>
  <c r="CF141" i="1"/>
  <c r="CG141" i="1" s="1"/>
  <c r="CH141" i="1" s="1"/>
  <c r="CI141" i="1" s="1"/>
  <c r="CF142" i="1"/>
  <c r="CF143" i="1"/>
  <c r="CF144" i="1"/>
  <c r="CG144" i="1" s="1"/>
  <c r="CH144" i="1" s="1"/>
  <c r="CI144" i="1" s="1"/>
  <c r="CF145" i="1"/>
  <c r="CG145" i="1" s="1"/>
  <c r="CH145" i="1" s="1"/>
  <c r="CI145" i="1" s="1"/>
  <c r="CF146" i="1"/>
  <c r="CF147" i="1"/>
  <c r="CF148" i="1"/>
  <c r="CG148" i="1" s="1"/>
  <c r="CH148" i="1" s="1"/>
  <c r="CI148" i="1" s="1"/>
  <c r="CF149" i="1"/>
  <c r="CG149" i="1" s="1"/>
  <c r="CH149" i="1" s="1"/>
  <c r="CI149" i="1" s="1"/>
  <c r="CF150" i="1"/>
  <c r="CF151" i="1"/>
  <c r="CF152" i="1"/>
  <c r="CG152" i="1" s="1"/>
  <c r="CH152" i="1" s="1"/>
  <c r="CI152" i="1" s="1"/>
  <c r="CF153" i="1"/>
  <c r="CG153" i="1" s="1"/>
  <c r="CH153" i="1" s="1"/>
  <c r="CI153" i="1" s="1"/>
  <c r="CF103" i="1"/>
  <c r="CG103" i="1" s="1"/>
  <c r="CH103" i="1" s="1"/>
  <c r="CI103" i="1" s="1"/>
  <c r="CH81" i="1"/>
  <c r="CI81" i="1" s="1"/>
  <c r="CH85" i="1"/>
  <c r="CI85" i="1" s="1"/>
  <c r="CH89" i="1"/>
  <c r="CI89" i="1" s="1"/>
  <c r="CH93" i="1"/>
  <c r="CI93" i="1" s="1"/>
  <c r="CH97" i="1"/>
  <c r="CI97" i="1" s="1"/>
  <c r="CG81" i="1"/>
  <c r="CG82" i="1"/>
  <c r="CH82" i="1" s="1"/>
  <c r="CI82" i="1" s="1"/>
  <c r="CG85" i="1"/>
  <c r="CG86" i="1"/>
  <c r="CH86" i="1" s="1"/>
  <c r="CI86" i="1" s="1"/>
  <c r="CG89" i="1"/>
  <c r="CG90" i="1"/>
  <c r="CH90" i="1" s="1"/>
  <c r="CI90" i="1" s="1"/>
  <c r="CG93" i="1"/>
  <c r="CG94" i="1"/>
  <c r="CH94" i="1" s="1"/>
  <c r="CI94" i="1" s="1"/>
  <c r="CG97" i="1"/>
  <c r="CG98" i="1"/>
  <c r="CH98" i="1" s="1"/>
  <c r="CI98" i="1" s="1"/>
  <c r="CF81" i="1"/>
  <c r="CF82" i="1"/>
  <c r="CF83" i="1"/>
  <c r="CG83" i="1" s="1"/>
  <c r="CH83" i="1" s="1"/>
  <c r="CI83" i="1" s="1"/>
  <c r="CF84" i="1"/>
  <c r="CG84" i="1" s="1"/>
  <c r="CH84" i="1" s="1"/>
  <c r="CI84" i="1" s="1"/>
  <c r="CF85" i="1"/>
  <c r="CF86" i="1"/>
  <c r="CF87" i="1"/>
  <c r="CG87" i="1" s="1"/>
  <c r="CH87" i="1" s="1"/>
  <c r="CI87" i="1" s="1"/>
  <c r="CF88" i="1"/>
  <c r="CG88" i="1" s="1"/>
  <c r="CH88" i="1" s="1"/>
  <c r="CI88" i="1" s="1"/>
  <c r="CF89" i="1"/>
  <c r="CF90" i="1"/>
  <c r="CF91" i="1"/>
  <c r="CG91" i="1" s="1"/>
  <c r="CH91" i="1" s="1"/>
  <c r="CI91" i="1" s="1"/>
  <c r="CF92" i="1"/>
  <c r="CG92" i="1" s="1"/>
  <c r="CH92" i="1" s="1"/>
  <c r="CI92" i="1" s="1"/>
  <c r="CF93" i="1"/>
  <c r="CF94" i="1"/>
  <c r="CF95" i="1"/>
  <c r="CG95" i="1" s="1"/>
  <c r="CH95" i="1" s="1"/>
  <c r="CI95" i="1" s="1"/>
  <c r="CF96" i="1"/>
  <c r="CG96" i="1" s="1"/>
  <c r="CH96" i="1" s="1"/>
  <c r="CI96" i="1" s="1"/>
  <c r="CF97" i="1"/>
  <c r="CF98" i="1"/>
  <c r="CF99" i="1"/>
  <c r="CG99" i="1" s="1"/>
  <c r="CH99" i="1" s="1"/>
  <c r="CI99" i="1" s="1"/>
  <c r="CF80" i="1"/>
  <c r="CG80" i="1" s="1"/>
  <c r="CH80" i="1" s="1"/>
  <c r="CI80" i="1" s="1"/>
  <c r="CF59" i="1"/>
  <c r="CF44" i="1"/>
  <c r="CF32" i="1"/>
  <c r="CF33" i="1"/>
  <c r="CF34" i="1"/>
  <c r="CG34" i="1" s="1"/>
  <c r="CH34" i="1" s="1"/>
  <c r="CI34" i="1" s="1"/>
  <c r="CF35" i="1"/>
  <c r="CG35" i="1" s="1"/>
  <c r="CH35" i="1" s="1"/>
  <c r="CI35" i="1" s="1"/>
  <c r="CF36" i="1"/>
  <c r="CF37" i="1"/>
  <c r="CF38" i="1"/>
  <c r="CG38" i="1" s="1"/>
  <c r="CH38" i="1" s="1"/>
  <c r="CI38" i="1" s="1"/>
  <c r="CF39" i="1"/>
  <c r="CF40" i="1"/>
  <c r="CG40" i="1" s="1"/>
  <c r="CH40" i="1" s="1"/>
  <c r="CI40" i="1" s="1"/>
  <c r="CF41" i="1"/>
  <c r="CF42" i="1"/>
  <c r="CG42" i="1" s="1"/>
  <c r="CH42" i="1" s="1"/>
  <c r="CI42" i="1" s="1"/>
  <c r="CF43" i="1"/>
  <c r="CG43" i="1" s="1"/>
  <c r="CH43" i="1" s="1"/>
  <c r="CI43" i="1" s="1"/>
  <c r="CF45" i="1"/>
  <c r="CG45" i="1" s="1"/>
  <c r="CH45" i="1" s="1"/>
  <c r="CI45" i="1" s="1"/>
  <c r="CF46" i="1"/>
  <c r="CF47" i="1"/>
  <c r="CG47" i="1" s="1"/>
  <c r="CH47" i="1" s="1"/>
  <c r="CI47" i="1" s="1"/>
  <c r="CF48" i="1"/>
  <c r="CF49" i="1"/>
  <c r="CG49" i="1" s="1"/>
  <c r="CH49" i="1" s="1"/>
  <c r="CI49" i="1" s="1"/>
  <c r="CF50" i="1"/>
  <c r="CF51" i="1"/>
  <c r="CG51" i="1" s="1"/>
  <c r="CH51" i="1" s="1"/>
  <c r="CI51" i="1" s="1"/>
  <c r="CF52" i="1"/>
  <c r="CF53" i="1"/>
  <c r="CG53" i="1" s="1"/>
  <c r="CH53" i="1" s="1"/>
  <c r="CI53" i="1" s="1"/>
  <c r="CF54" i="1"/>
  <c r="CF55" i="1"/>
  <c r="CG55" i="1" s="1"/>
  <c r="CH55" i="1" s="1"/>
  <c r="CI55" i="1" s="1"/>
  <c r="CF56" i="1"/>
  <c r="CF57" i="1"/>
  <c r="CG57" i="1" s="1"/>
  <c r="CH57" i="1" s="1"/>
  <c r="CI57" i="1" s="1"/>
  <c r="CF58" i="1"/>
  <c r="CF60" i="1"/>
  <c r="CF61" i="1"/>
  <c r="CF62" i="1"/>
  <c r="CF63" i="1"/>
  <c r="CF64" i="1"/>
  <c r="CF65" i="1"/>
  <c r="CF66" i="1"/>
  <c r="CF67" i="1"/>
  <c r="CG67" i="1" s="1"/>
  <c r="CH67" i="1" s="1"/>
  <c r="CI67" i="1" s="1"/>
  <c r="CF68" i="1"/>
  <c r="CF69" i="1"/>
  <c r="CF70" i="1"/>
  <c r="CF71" i="1"/>
  <c r="CF72" i="1"/>
  <c r="CF73" i="1"/>
  <c r="CF74" i="1"/>
  <c r="CF75" i="1"/>
  <c r="CF76" i="1"/>
  <c r="CF77" i="1"/>
  <c r="CF31" i="1"/>
  <c r="CG31" i="1" s="1"/>
  <c r="CH31" i="1" s="1"/>
  <c r="CI31" i="1" s="1"/>
  <c r="CF27" i="1"/>
  <c r="CG64" i="1"/>
  <c r="CG32" i="1"/>
  <c r="CH32" i="1" s="1"/>
  <c r="CI32" i="1" s="1"/>
  <c r="CG33" i="1"/>
  <c r="CH33" i="1" s="1"/>
  <c r="CI33" i="1" s="1"/>
  <c r="CG36" i="1"/>
  <c r="CH36" i="1" s="1"/>
  <c r="CI36" i="1" s="1"/>
  <c r="CG37" i="1"/>
  <c r="CH37" i="1" s="1"/>
  <c r="CI37" i="1" s="1"/>
  <c r="CG39" i="1"/>
  <c r="CH39" i="1" s="1"/>
  <c r="CI39" i="1" s="1"/>
  <c r="CG41" i="1"/>
  <c r="CH41" i="1" s="1"/>
  <c r="CI41" i="1" s="1"/>
  <c r="CG46" i="1"/>
  <c r="CH46" i="1" s="1"/>
  <c r="CI46" i="1" s="1"/>
  <c r="CG48" i="1"/>
  <c r="CH48" i="1" s="1"/>
  <c r="CI48" i="1" s="1"/>
  <c r="CG50" i="1"/>
  <c r="CH50" i="1" s="1"/>
  <c r="CI50" i="1" s="1"/>
  <c r="CG52" i="1"/>
  <c r="CH52" i="1" s="1"/>
  <c r="CI52" i="1" s="1"/>
  <c r="CG54" i="1"/>
  <c r="CH54" i="1" s="1"/>
  <c r="CI54" i="1" s="1"/>
  <c r="CG56" i="1"/>
  <c r="CH56" i="1" s="1"/>
  <c r="CI56" i="1" s="1"/>
  <c r="CG58" i="1"/>
  <c r="CH58" i="1" s="1"/>
  <c r="CI58" i="1" s="1"/>
  <c r="CG59" i="1"/>
  <c r="CH59" i="1" s="1"/>
  <c r="CI59" i="1" s="1"/>
  <c r="CG60" i="1"/>
  <c r="CH60" i="1" s="1"/>
  <c r="CI60" i="1" s="1"/>
  <c r="CG61" i="1"/>
  <c r="CH61" i="1" s="1"/>
  <c r="CI61" i="1" s="1"/>
  <c r="CG62" i="1"/>
  <c r="CH62" i="1" s="1"/>
  <c r="CI62" i="1" s="1"/>
  <c r="CG63" i="1"/>
  <c r="CH63" i="1" s="1"/>
  <c r="CI63" i="1" s="1"/>
  <c r="CH64" i="1"/>
  <c r="CI64" i="1" s="1"/>
  <c r="CG65" i="1"/>
  <c r="CH65" i="1" s="1"/>
  <c r="CI65" i="1" s="1"/>
  <c r="CG66" i="1"/>
  <c r="CH66" i="1" s="1"/>
  <c r="CI66" i="1" s="1"/>
  <c r="CG68" i="1"/>
  <c r="CH68" i="1" s="1"/>
  <c r="CI68" i="1" s="1"/>
  <c r="CG69" i="1"/>
  <c r="CH69" i="1" s="1"/>
  <c r="CI69" i="1" s="1"/>
  <c r="CG70" i="1"/>
  <c r="CH70" i="1" s="1"/>
  <c r="CI70" i="1" s="1"/>
  <c r="CG71" i="1"/>
  <c r="CH71" i="1" s="1"/>
  <c r="CI71" i="1" s="1"/>
  <c r="CG72" i="1"/>
  <c r="CH72" i="1" s="1"/>
  <c r="CI72" i="1" s="1"/>
  <c r="CG73" i="1"/>
  <c r="CH73" i="1" s="1"/>
  <c r="CI73" i="1" s="1"/>
  <c r="CG74" i="1"/>
  <c r="CH74" i="1" s="1"/>
  <c r="CI74" i="1" s="1"/>
  <c r="CG75" i="1"/>
  <c r="CH75" i="1" s="1"/>
  <c r="CI75" i="1" s="1"/>
  <c r="CG76" i="1"/>
  <c r="CH76" i="1" s="1"/>
  <c r="CI76" i="1" s="1"/>
  <c r="CG77" i="1"/>
  <c r="CH77" i="1" s="1"/>
  <c r="CI77" i="1" s="1"/>
  <c r="CH15" i="1"/>
  <c r="CI15" i="1" s="1"/>
  <c r="CH19" i="1"/>
  <c r="CI19" i="1" s="1"/>
  <c r="CH23" i="1"/>
  <c r="CI23" i="1" s="1"/>
  <c r="CH27" i="1"/>
  <c r="CI27" i="1" s="1"/>
  <c r="CG15" i="1"/>
  <c r="CG17" i="1"/>
  <c r="CH17" i="1" s="1"/>
  <c r="CI17" i="1" s="1"/>
  <c r="CG19" i="1"/>
  <c r="CG21" i="1"/>
  <c r="CH21" i="1" s="1"/>
  <c r="CI21" i="1" s="1"/>
  <c r="CG23" i="1"/>
  <c r="CG25" i="1"/>
  <c r="CH25" i="1" s="1"/>
  <c r="CI25" i="1" s="1"/>
  <c r="CG27" i="1"/>
  <c r="CG13" i="1"/>
  <c r="CH13" i="1" s="1"/>
  <c r="CI13" i="1" s="1"/>
  <c r="CF14" i="1"/>
  <c r="CG14" i="1" s="1"/>
  <c r="CH14" i="1" s="1"/>
  <c r="CI14" i="1" s="1"/>
  <c r="CF15" i="1"/>
  <c r="CF16" i="1"/>
  <c r="CG16" i="1" s="1"/>
  <c r="CH16" i="1" s="1"/>
  <c r="CI16" i="1" s="1"/>
  <c r="CF17" i="1"/>
  <c r="CF18" i="1"/>
  <c r="CG18" i="1" s="1"/>
  <c r="CH18" i="1" s="1"/>
  <c r="CI18" i="1" s="1"/>
  <c r="CF19" i="1"/>
  <c r="CF20" i="1"/>
  <c r="CG20" i="1" s="1"/>
  <c r="CH20" i="1" s="1"/>
  <c r="CI20" i="1" s="1"/>
  <c r="CF21" i="1"/>
  <c r="CF22" i="1"/>
  <c r="CG22" i="1" s="1"/>
  <c r="CH22" i="1" s="1"/>
  <c r="CI22" i="1" s="1"/>
  <c r="CF23" i="1"/>
  <c r="CF24" i="1"/>
  <c r="CG24" i="1" s="1"/>
  <c r="CH24" i="1" s="1"/>
  <c r="CI24" i="1" s="1"/>
  <c r="CF25" i="1"/>
  <c r="CF26" i="1"/>
  <c r="CG26" i="1" s="1"/>
  <c r="CH26" i="1" s="1"/>
  <c r="CI26" i="1" s="1"/>
  <c r="CF13" i="1"/>
  <c r="M11" i="18"/>
  <c r="S5" i="18" s="1"/>
  <c r="N11" i="18"/>
  <c r="S6" i="18" s="1"/>
  <c r="O11" i="18"/>
  <c r="S7" i="18" s="1"/>
  <c r="P11" i="18"/>
  <c r="S8" i="18" s="1"/>
  <c r="Q11" i="18"/>
  <c r="S9" i="18" s="1"/>
  <c r="R11" i="18"/>
  <c r="S10" i="18" s="1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2" i="9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B154" i="1"/>
  <c r="G107" i="19"/>
  <c r="H107" i="19"/>
  <c r="I107" i="19"/>
  <c r="J107" i="19"/>
  <c r="K107" i="19"/>
  <c r="L107" i="19"/>
  <c r="M107" i="19"/>
  <c r="N107" i="19"/>
  <c r="O107" i="19"/>
  <c r="P107" i="19"/>
  <c r="Q107" i="19"/>
  <c r="R107" i="19"/>
  <c r="S107" i="19"/>
  <c r="T107" i="19"/>
  <c r="U107" i="19"/>
  <c r="V107" i="19"/>
  <c r="W107" i="19"/>
  <c r="X107" i="19"/>
  <c r="Y107" i="19"/>
  <c r="Z107" i="19"/>
  <c r="AA107" i="19"/>
  <c r="AB107" i="19"/>
  <c r="AC107" i="19"/>
  <c r="AD107" i="19"/>
  <c r="AE107" i="19"/>
  <c r="AF107" i="19"/>
  <c r="AG107" i="19"/>
  <c r="AH107" i="19"/>
  <c r="AI107" i="19"/>
  <c r="AJ107" i="19"/>
  <c r="AK107" i="19"/>
  <c r="AL107" i="19"/>
  <c r="AM107" i="19"/>
  <c r="AN107" i="19"/>
  <c r="AO107" i="19"/>
  <c r="AP107" i="19"/>
  <c r="AQ107" i="19"/>
  <c r="AR107" i="19"/>
  <c r="AS107" i="19"/>
  <c r="AT107" i="19"/>
  <c r="AU107" i="19"/>
  <c r="AV107" i="19"/>
  <c r="AW107" i="19"/>
  <c r="AX107" i="19"/>
  <c r="AY107" i="19"/>
  <c r="AZ107" i="19"/>
  <c r="BA107" i="19"/>
  <c r="BB107" i="19"/>
  <c r="BC107" i="19"/>
  <c r="BD107" i="19"/>
  <c r="BE107" i="19"/>
  <c r="BF107" i="19"/>
  <c r="BG107" i="19"/>
  <c r="BH107" i="19"/>
  <c r="BI107" i="19"/>
  <c r="BJ107" i="19"/>
  <c r="BK107" i="19"/>
  <c r="BL107" i="19"/>
  <c r="BM107" i="19"/>
  <c r="BN107" i="19"/>
  <c r="BO107" i="19"/>
  <c r="BP107" i="19"/>
  <c r="BQ107" i="19"/>
  <c r="BR107" i="19"/>
  <c r="BS107" i="19"/>
  <c r="BT107" i="19"/>
  <c r="BU107" i="19"/>
  <c r="BV107" i="19"/>
  <c r="BW107" i="19"/>
  <c r="BX107" i="19"/>
  <c r="BY107" i="19"/>
  <c r="BZ107" i="19"/>
  <c r="CA107" i="19"/>
  <c r="CB107" i="19"/>
  <c r="CC107" i="19"/>
  <c r="CD107" i="19"/>
  <c r="CE107" i="19"/>
  <c r="CF107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T108" i="19"/>
  <c r="U108" i="19"/>
  <c r="V108" i="19"/>
  <c r="W108" i="19"/>
  <c r="X108" i="19"/>
  <c r="Y108" i="19"/>
  <c r="Z108" i="19"/>
  <c r="AA108" i="19"/>
  <c r="AB108" i="19"/>
  <c r="AC108" i="19"/>
  <c r="AD108" i="19"/>
  <c r="AE108" i="19"/>
  <c r="AF108" i="19"/>
  <c r="AG108" i="19"/>
  <c r="AH108" i="19"/>
  <c r="AI108" i="19"/>
  <c r="AJ108" i="19"/>
  <c r="AK108" i="19"/>
  <c r="AL108" i="19"/>
  <c r="AM108" i="19"/>
  <c r="AN108" i="19"/>
  <c r="AO108" i="19"/>
  <c r="AP108" i="19"/>
  <c r="AQ108" i="19"/>
  <c r="AR108" i="19"/>
  <c r="AS108" i="19"/>
  <c r="AT108" i="19"/>
  <c r="AU108" i="19"/>
  <c r="AV108" i="19"/>
  <c r="AW108" i="19"/>
  <c r="AX108" i="19"/>
  <c r="AY108" i="19"/>
  <c r="AZ108" i="19"/>
  <c r="BA108" i="19"/>
  <c r="BB108" i="19"/>
  <c r="BC108" i="19"/>
  <c r="BD108" i="19"/>
  <c r="BE108" i="19"/>
  <c r="BF108" i="19"/>
  <c r="BG108" i="19"/>
  <c r="BH108" i="19"/>
  <c r="BI108" i="19"/>
  <c r="BJ108" i="19"/>
  <c r="BK108" i="19"/>
  <c r="BL108" i="19"/>
  <c r="BM108" i="19"/>
  <c r="BN108" i="19"/>
  <c r="BO108" i="19"/>
  <c r="BP108" i="19"/>
  <c r="BQ108" i="19"/>
  <c r="BR108" i="19"/>
  <c r="BS108" i="19"/>
  <c r="BT108" i="19"/>
  <c r="BU108" i="19"/>
  <c r="BV108" i="19"/>
  <c r="BW108" i="19"/>
  <c r="BX108" i="19"/>
  <c r="BY108" i="19"/>
  <c r="BZ108" i="19"/>
  <c r="CA108" i="19"/>
  <c r="CB108" i="19"/>
  <c r="CC108" i="19"/>
  <c r="CD108" i="19"/>
  <c r="CE108" i="19"/>
  <c r="CF108" i="19"/>
  <c r="G109" i="19"/>
  <c r="H109" i="19"/>
  <c r="I109" i="19"/>
  <c r="J109" i="19"/>
  <c r="K109" i="19"/>
  <c r="L109" i="19"/>
  <c r="M109" i="19"/>
  <c r="N109" i="19"/>
  <c r="O109" i="19"/>
  <c r="P109" i="19"/>
  <c r="Q109" i="19"/>
  <c r="R109" i="19"/>
  <c r="S109" i="19"/>
  <c r="T109" i="19"/>
  <c r="U109" i="19"/>
  <c r="V109" i="19"/>
  <c r="W109" i="19"/>
  <c r="X109" i="19"/>
  <c r="Y109" i="19"/>
  <c r="Z109" i="19"/>
  <c r="AA109" i="19"/>
  <c r="AB109" i="19"/>
  <c r="AC109" i="19"/>
  <c r="AD109" i="19"/>
  <c r="AE109" i="19"/>
  <c r="AF109" i="19"/>
  <c r="AG109" i="19"/>
  <c r="AH109" i="19"/>
  <c r="AI109" i="19"/>
  <c r="AJ109" i="19"/>
  <c r="AK109" i="19"/>
  <c r="AL109" i="19"/>
  <c r="AM109" i="19"/>
  <c r="AN109" i="19"/>
  <c r="AO109" i="19"/>
  <c r="AP109" i="19"/>
  <c r="AQ109" i="19"/>
  <c r="AR109" i="19"/>
  <c r="AS109" i="19"/>
  <c r="AT109" i="19"/>
  <c r="AU109" i="19"/>
  <c r="AV109" i="19"/>
  <c r="AW109" i="19"/>
  <c r="AX109" i="19"/>
  <c r="AY109" i="19"/>
  <c r="AZ109" i="19"/>
  <c r="BA109" i="19"/>
  <c r="BB109" i="19"/>
  <c r="BC109" i="19"/>
  <c r="BD109" i="19"/>
  <c r="BE109" i="19"/>
  <c r="BF109" i="19"/>
  <c r="BG109" i="19"/>
  <c r="BH109" i="19"/>
  <c r="BI109" i="19"/>
  <c r="BJ109" i="19"/>
  <c r="BK109" i="19"/>
  <c r="BL109" i="19"/>
  <c r="BM109" i="19"/>
  <c r="BN109" i="19"/>
  <c r="BO109" i="19"/>
  <c r="BP109" i="19"/>
  <c r="BQ109" i="19"/>
  <c r="BR109" i="19"/>
  <c r="BS109" i="19"/>
  <c r="BT109" i="19"/>
  <c r="BU109" i="19"/>
  <c r="BV109" i="19"/>
  <c r="BW109" i="19"/>
  <c r="BX109" i="19"/>
  <c r="BY109" i="19"/>
  <c r="BZ109" i="19"/>
  <c r="CA109" i="19"/>
  <c r="CB109" i="19"/>
  <c r="CC109" i="19"/>
  <c r="CD109" i="19"/>
  <c r="CE109" i="19"/>
  <c r="CF109" i="19"/>
  <c r="G110" i="19"/>
  <c r="H110" i="19"/>
  <c r="I110" i="19"/>
  <c r="J110" i="19"/>
  <c r="K110" i="19"/>
  <c r="L110" i="19"/>
  <c r="M110" i="19"/>
  <c r="N110" i="19"/>
  <c r="O110" i="19"/>
  <c r="P110" i="19"/>
  <c r="Q110" i="19"/>
  <c r="R110" i="19"/>
  <c r="S110" i="19"/>
  <c r="T110" i="19"/>
  <c r="U110" i="19"/>
  <c r="V110" i="19"/>
  <c r="W110" i="19"/>
  <c r="X110" i="19"/>
  <c r="Y110" i="19"/>
  <c r="Z110" i="19"/>
  <c r="AA110" i="19"/>
  <c r="AB110" i="19"/>
  <c r="AC110" i="19"/>
  <c r="AD110" i="19"/>
  <c r="AE110" i="19"/>
  <c r="AF110" i="19"/>
  <c r="AG110" i="19"/>
  <c r="AH110" i="19"/>
  <c r="AI110" i="19"/>
  <c r="AJ110" i="19"/>
  <c r="AK110" i="19"/>
  <c r="AL110" i="19"/>
  <c r="AM110" i="19"/>
  <c r="AN110" i="19"/>
  <c r="AO110" i="19"/>
  <c r="AP110" i="19"/>
  <c r="AQ110" i="19"/>
  <c r="AR110" i="19"/>
  <c r="AS110" i="19"/>
  <c r="AT110" i="19"/>
  <c r="AU110" i="19"/>
  <c r="AV110" i="19"/>
  <c r="AW110" i="19"/>
  <c r="AX110" i="19"/>
  <c r="AY110" i="19"/>
  <c r="AZ110" i="19"/>
  <c r="BA110" i="19"/>
  <c r="BB110" i="19"/>
  <c r="BC110" i="19"/>
  <c r="BD110" i="19"/>
  <c r="BE110" i="19"/>
  <c r="BF110" i="19"/>
  <c r="BG110" i="19"/>
  <c r="BH110" i="19"/>
  <c r="BI110" i="19"/>
  <c r="BJ110" i="19"/>
  <c r="BK110" i="19"/>
  <c r="BL110" i="19"/>
  <c r="BM110" i="19"/>
  <c r="BN110" i="19"/>
  <c r="BO110" i="19"/>
  <c r="BP110" i="19"/>
  <c r="BQ110" i="19"/>
  <c r="BR110" i="19"/>
  <c r="BS110" i="19"/>
  <c r="BT110" i="19"/>
  <c r="BU110" i="19"/>
  <c r="BV110" i="19"/>
  <c r="BW110" i="19"/>
  <c r="BX110" i="19"/>
  <c r="BY110" i="19"/>
  <c r="BZ110" i="19"/>
  <c r="CA110" i="19"/>
  <c r="CB110" i="19"/>
  <c r="CC110" i="19"/>
  <c r="CD110" i="19"/>
  <c r="CE110" i="19"/>
  <c r="CF110" i="19"/>
  <c r="G111" i="19"/>
  <c r="H111" i="19"/>
  <c r="I111" i="19"/>
  <c r="J111" i="19"/>
  <c r="K111" i="19"/>
  <c r="L111" i="19"/>
  <c r="M111" i="19"/>
  <c r="N111" i="19"/>
  <c r="O111" i="19"/>
  <c r="P111" i="19"/>
  <c r="Q111" i="19"/>
  <c r="R111" i="19"/>
  <c r="S111" i="19"/>
  <c r="T111" i="19"/>
  <c r="U111" i="19"/>
  <c r="V111" i="19"/>
  <c r="W111" i="19"/>
  <c r="X111" i="19"/>
  <c r="Y111" i="19"/>
  <c r="Z111" i="19"/>
  <c r="AA111" i="19"/>
  <c r="AB111" i="19"/>
  <c r="AC111" i="19"/>
  <c r="AD111" i="19"/>
  <c r="AE111" i="19"/>
  <c r="AF111" i="19"/>
  <c r="AG111" i="19"/>
  <c r="AH111" i="19"/>
  <c r="AI111" i="19"/>
  <c r="AJ111" i="19"/>
  <c r="AK111" i="19"/>
  <c r="AL111" i="19"/>
  <c r="AM111" i="19"/>
  <c r="AN111" i="19"/>
  <c r="AO111" i="19"/>
  <c r="AP111" i="19"/>
  <c r="AQ111" i="19"/>
  <c r="AR111" i="19"/>
  <c r="AS111" i="19"/>
  <c r="AT111" i="19"/>
  <c r="AU111" i="19"/>
  <c r="AV111" i="19"/>
  <c r="AW111" i="19"/>
  <c r="AX111" i="19"/>
  <c r="AY111" i="19"/>
  <c r="AZ111" i="19"/>
  <c r="BA111" i="19"/>
  <c r="BB111" i="19"/>
  <c r="BC111" i="19"/>
  <c r="BD111" i="19"/>
  <c r="BE111" i="19"/>
  <c r="BF111" i="19"/>
  <c r="BG111" i="19"/>
  <c r="BH111" i="19"/>
  <c r="BI111" i="19"/>
  <c r="BJ111" i="19"/>
  <c r="BK111" i="19"/>
  <c r="BL111" i="19"/>
  <c r="BM111" i="19"/>
  <c r="BN111" i="19"/>
  <c r="BO111" i="19"/>
  <c r="BP111" i="19"/>
  <c r="BQ111" i="19"/>
  <c r="BR111" i="19"/>
  <c r="BS111" i="19"/>
  <c r="BT111" i="19"/>
  <c r="BU111" i="19"/>
  <c r="BV111" i="19"/>
  <c r="BW111" i="19"/>
  <c r="BX111" i="19"/>
  <c r="BY111" i="19"/>
  <c r="BZ111" i="19"/>
  <c r="CA111" i="19"/>
  <c r="CB111" i="19"/>
  <c r="CC111" i="19"/>
  <c r="CD111" i="19"/>
  <c r="CE111" i="19"/>
  <c r="CF111" i="19"/>
  <c r="G112" i="19"/>
  <c r="H112" i="19"/>
  <c r="I112" i="19"/>
  <c r="J112" i="19"/>
  <c r="K112" i="19"/>
  <c r="L112" i="19"/>
  <c r="M112" i="19"/>
  <c r="N112" i="19"/>
  <c r="O112" i="19"/>
  <c r="P112" i="19"/>
  <c r="Q112" i="19"/>
  <c r="R112" i="19"/>
  <c r="S112" i="19"/>
  <c r="T112" i="19"/>
  <c r="U112" i="19"/>
  <c r="V112" i="19"/>
  <c r="W112" i="19"/>
  <c r="X112" i="19"/>
  <c r="Y112" i="19"/>
  <c r="Z112" i="19"/>
  <c r="AA112" i="19"/>
  <c r="AB112" i="19"/>
  <c r="AC112" i="19"/>
  <c r="AD112" i="19"/>
  <c r="AE112" i="19"/>
  <c r="AF112" i="19"/>
  <c r="AG112" i="19"/>
  <c r="AH112" i="19"/>
  <c r="AI112" i="19"/>
  <c r="AJ112" i="19"/>
  <c r="AK112" i="19"/>
  <c r="AL112" i="19"/>
  <c r="AM112" i="19"/>
  <c r="AN112" i="19"/>
  <c r="AO112" i="19"/>
  <c r="AP112" i="19"/>
  <c r="AQ112" i="19"/>
  <c r="AR112" i="19"/>
  <c r="AS112" i="19"/>
  <c r="AT112" i="19"/>
  <c r="AU112" i="19"/>
  <c r="AV112" i="19"/>
  <c r="AW112" i="19"/>
  <c r="AX112" i="19"/>
  <c r="AY112" i="19"/>
  <c r="AZ112" i="19"/>
  <c r="BA112" i="19"/>
  <c r="BB112" i="19"/>
  <c r="BC112" i="19"/>
  <c r="BD112" i="19"/>
  <c r="BE112" i="19"/>
  <c r="BF112" i="19"/>
  <c r="BG112" i="19"/>
  <c r="BH112" i="19"/>
  <c r="BI112" i="19"/>
  <c r="BJ112" i="19"/>
  <c r="BK112" i="19"/>
  <c r="BL112" i="19"/>
  <c r="BM112" i="19"/>
  <c r="BN112" i="19"/>
  <c r="BO112" i="19"/>
  <c r="BP112" i="19"/>
  <c r="BQ112" i="19"/>
  <c r="BR112" i="19"/>
  <c r="BS112" i="19"/>
  <c r="BT112" i="19"/>
  <c r="BU112" i="19"/>
  <c r="BV112" i="19"/>
  <c r="BW112" i="19"/>
  <c r="BX112" i="19"/>
  <c r="BY112" i="19"/>
  <c r="BZ112" i="19"/>
  <c r="CA112" i="19"/>
  <c r="CB112" i="19"/>
  <c r="CC112" i="19"/>
  <c r="CD112" i="19"/>
  <c r="CE112" i="19"/>
  <c r="CF112" i="19"/>
  <c r="G113" i="19"/>
  <c r="H113" i="19"/>
  <c r="I113" i="19"/>
  <c r="J113" i="19"/>
  <c r="K113" i="19"/>
  <c r="L113" i="19"/>
  <c r="M113" i="19"/>
  <c r="N113" i="19"/>
  <c r="O113" i="19"/>
  <c r="P113" i="19"/>
  <c r="Q113" i="19"/>
  <c r="R113" i="19"/>
  <c r="S113" i="19"/>
  <c r="T113" i="19"/>
  <c r="U113" i="19"/>
  <c r="V113" i="19"/>
  <c r="W113" i="19"/>
  <c r="X113" i="19"/>
  <c r="Y113" i="19"/>
  <c r="Z113" i="19"/>
  <c r="AA113" i="19"/>
  <c r="AB113" i="19"/>
  <c r="AC113" i="19"/>
  <c r="AD113" i="19"/>
  <c r="AE113" i="19"/>
  <c r="AF113" i="19"/>
  <c r="AG113" i="19"/>
  <c r="AH113" i="19"/>
  <c r="AI113" i="19"/>
  <c r="AJ113" i="19"/>
  <c r="AK113" i="19"/>
  <c r="AL113" i="19"/>
  <c r="AM113" i="19"/>
  <c r="AN113" i="19"/>
  <c r="AO113" i="19"/>
  <c r="AP113" i="19"/>
  <c r="AQ113" i="19"/>
  <c r="AR113" i="19"/>
  <c r="AS113" i="19"/>
  <c r="AT113" i="19"/>
  <c r="AU113" i="19"/>
  <c r="AV113" i="19"/>
  <c r="AW113" i="19"/>
  <c r="AX113" i="19"/>
  <c r="AY113" i="19"/>
  <c r="AZ113" i="19"/>
  <c r="BA113" i="19"/>
  <c r="BB113" i="19"/>
  <c r="BC113" i="19"/>
  <c r="BD113" i="19"/>
  <c r="BE113" i="19"/>
  <c r="BF113" i="19"/>
  <c r="BG113" i="19"/>
  <c r="BH113" i="19"/>
  <c r="BI113" i="19"/>
  <c r="BJ113" i="19"/>
  <c r="BK113" i="19"/>
  <c r="BL113" i="19"/>
  <c r="BM113" i="19"/>
  <c r="BN113" i="19"/>
  <c r="BO113" i="19"/>
  <c r="BP113" i="19"/>
  <c r="BQ113" i="19"/>
  <c r="BR113" i="19"/>
  <c r="BS113" i="19"/>
  <c r="BT113" i="19"/>
  <c r="BU113" i="19"/>
  <c r="BV113" i="19"/>
  <c r="BW113" i="19"/>
  <c r="BX113" i="19"/>
  <c r="BY113" i="19"/>
  <c r="BZ113" i="19"/>
  <c r="CA113" i="19"/>
  <c r="CB113" i="19"/>
  <c r="CC113" i="19"/>
  <c r="CD113" i="19"/>
  <c r="CE113" i="19"/>
  <c r="CF113" i="19"/>
  <c r="G114" i="19"/>
  <c r="H114" i="19"/>
  <c r="I114" i="19"/>
  <c r="J114" i="19"/>
  <c r="K114" i="19"/>
  <c r="L114" i="19"/>
  <c r="M114" i="19"/>
  <c r="N114" i="19"/>
  <c r="O114" i="19"/>
  <c r="P114" i="19"/>
  <c r="Q114" i="19"/>
  <c r="R114" i="19"/>
  <c r="S114" i="19"/>
  <c r="T114" i="19"/>
  <c r="U114" i="19"/>
  <c r="V114" i="19"/>
  <c r="W114" i="19"/>
  <c r="X114" i="19"/>
  <c r="Y114" i="19"/>
  <c r="Z114" i="19"/>
  <c r="AA114" i="19"/>
  <c r="AB114" i="19"/>
  <c r="AC114" i="19"/>
  <c r="AD114" i="19"/>
  <c r="AE114" i="19"/>
  <c r="AF114" i="19"/>
  <c r="AG114" i="19"/>
  <c r="AH114" i="19"/>
  <c r="AI114" i="19"/>
  <c r="AJ114" i="19"/>
  <c r="AK114" i="19"/>
  <c r="AL114" i="19"/>
  <c r="AM114" i="19"/>
  <c r="AN114" i="19"/>
  <c r="AO114" i="19"/>
  <c r="AP114" i="19"/>
  <c r="AQ114" i="19"/>
  <c r="AR114" i="19"/>
  <c r="AS114" i="19"/>
  <c r="AT114" i="19"/>
  <c r="AU114" i="19"/>
  <c r="AV114" i="19"/>
  <c r="AW114" i="19"/>
  <c r="AX114" i="19"/>
  <c r="AY114" i="19"/>
  <c r="AZ114" i="19"/>
  <c r="BA114" i="19"/>
  <c r="BB114" i="19"/>
  <c r="BC114" i="19"/>
  <c r="BD114" i="19"/>
  <c r="BE114" i="19"/>
  <c r="BF114" i="19"/>
  <c r="BG114" i="19"/>
  <c r="BH114" i="19"/>
  <c r="BI114" i="19"/>
  <c r="BJ114" i="19"/>
  <c r="BK114" i="19"/>
  <c r="BL114" i="19"/>
  <c r="BM114" i="19"/>
  <c r="BN114" i="19"/>
  <c r="BO114" i="19"/>
  <c r="BP114" i="19"/>
  <c r="BQ114" i="19"/>
  <c r="BR114" i="19"/>
  <c r="BS114" i="19"/>
  <c r="BT114" i="19"/>
  <c r="BU114" i="19"/>
  <c r="BV114" i="19"/>
  <c r="BW114" i="19"/>
  <c r="BX114" i="19"/>
  <c r="BY114" i="19"/>
  <c r="BZ114" i="19"/>
  <c r="CA114" i="19"/>
  <c r="CB114" i="19"/>
  <c r="CC114" i="19"/>
  <c r="CD114" i="19"/>
  <c r="CE114" i="19"/>
  <c r="CF114" i="19"/>
  <c r="G115" i="19"/>
  <c r="H115" i="19"/>
  <c r="I115" i="19"/>
  <c r="J115" i="19"/>
  <c r="K115" i="19"/>
  <c r="L115" i="19"/>
  <c r="M115" i="19"/>
  <c r="N115" i="19"/>
  <c r="O115" i="19"/>
  <c r="P115" i="19"/>
  <c r="Q115" i="19"/>
  <c r="R115" i="19"/>
  <c r="S115" i="19"/>
  <c r="T115" i="19"/>
  <c r="U115" i="19"/>
  <c r="V115" i="19"/>
  <c r="W115" i="19"/>
  <c r="X115" i="19"/>
  <c r="Y115" i="19"/>
  <c r="Z115" i="19"/>
  <c r="AA115" i="19"/>
  <c r="AB115" i="19"/>
  <c r="AC115" i="19"/>
  <c r="AD115" i="19"/>
  <c r="AE115" i="19"/>
  <c r="AF115" i="19"/>
  <c r="AG115" i="19"/>
  <c r="AH115" i="19"/>
  <c r="AI115" i="19"/>
  <c r="AJ115" i="19"/>
  <c r="AK115" i="19"/>
  <c r="AL115" i="19"/>
  <c r="AM115" i="19"/>
  <c r="AN115" i="19"/>
  <c r="AO115" i="19"/>
  <c r="AP115" i="19"/>
  <c r="AQ115" i="19"/>
  <c r="AR115" i="19"/>
  <c r="AS115" i="19"/>
  <c r="AT115" i="19"/>
  <c r="AU115" i="19"/>
  <c r="AV115" i="19"/>
  <c r="AW115" i="19"/>
  <c r="AX115" i="19"/>
  <c r="AY115" i="19"/>
  <c r="AZ115" i="19"/>
  <c r="BA115" i="19"/>
  <c r="BB115" i="19"/>
  <c r="BC115" i="19"/>
  <c r="BD115" i="19"/>
  <c r="BE115" i="19"/>
  <c r="BF115" i="19"/>
  <c r="BG115" i="19"/>
  <c r="BH115" i="19"/>
  <c r="BI115" i="19"/>
  <c r="BJ115" i="19"/>
  <c r="BK115" i="19"/>
  <c r="BL115" i="19"/>
  <c r="BM115" i="19"/>
  <c r="BN115" i="19"/>
  <c r="BO115" i="19"/>
  <c r="BP115" i="19"/>
  <c r="BQ115" i="19"/>
  <c r="BR115" i="19"/>
  <c r="BS115" i="19"/>
  <c r="BT115" i="19"/>
  <c r="BU115" i="19"/>
  <c r="BV115" i="19"/>
  <c r="BW115" i="19"/>
  <c r="BX115" i="19"/>
  <c r="BY115" i="19"/>
  <c r="BZ115" i="19"/>
  <c r="CA115" i="19"/>
  <c r="CB115" i="19"/>
  <c r="CC115" i="19"/>
  <c r="CD115" i="19"/>
  <c r="CE115" i="19"/>
  <c r="CF115" i="19"/>
  <c r="G116" i="19"/>
  <c r="H116" i="19"/>
  <c r="I116" i="19"/>
  <c r="J116" i="19"/>
  <c r="K116" i="19"/>
  <c r="L116" i="19"/>
  <c r="M116" i="19"/>
  <c r="N116" i="19"/>
  <c r="O116" i="19"/>
  <c r="P116" i="19"/>
  <c r="Q116" i="19"/>
  <c r="R116" i="19"/>
  <c r="S116" i="19"/>
  <c r="T116" i="19"/>
  <c r="U116" i="19"/>
  <c r="V116" i="19"/>
  <c r="W116" i="19"/>
  <c r="X116" i="19"/>
  <c r="Y116" i="19"/>
  <c r="Z116" i="19"/>
  <c r="AA116" i="19"/>
  <c r="AB116" i="19"/>
  <c r="AC116" i="19"/>
  <c r="AD116" i="19"/>
  <c r="AE116" i="19"/>
  <c r="AF116" i="19"/>
  <c r="AG116" i="19"/>
  <c r="AH116" i="19"/>
  <c r="AI116" i="19"/>
  <c r="AJ116" i="19"/>
  <c r="AK116" i="19"/>
  <c r="AL116" i="19"/>
  <c r="AM116" i="19"/>
  <c r="AN116" i="19"/>
  <c r="AO116" i="19"/>
  <c r="AP116" i="19"/>
  <c r="AQ116" i="19"/>
  <c r="AR116" i="19"/>
  <c r="AS116" i="19"/>
  <c r="AT116" i="19"/>
  <c r="AU116" i="19"/>
  <c r="AV116" i="19"/>
  <c r="AW116" i="19"/>
  <c r="AX116" i="19"/>
  <c r="AY116" i="19"/>
  <c r="AZ116" i="19"/>
  <c r="BA116" i="19"/>
  <c r="BB116" i="19"/>
  <c r="BC116" i="19"/>
  <c r="BD116" i="19"/>
  <c r="BE116" i="19"/>
  <c r="BF116" i="19"/>
  <c r="BG116" i="19"/>
  <c r="BH116" i="19"/>
  <c r="BI116" i="19"/>
  <c r="BJ116" i="19"/>
  <c r="BK116" i="19"/>
  <c r="BL116" i="19"/>
  <c r="BM116" i="19"/>
  <c r="BN116" i="19"/>
  <c r="BO116" i="19"/>
  <c r="BP116" i="19"/>
  <c r="BQ116" i="19"/>
  <c r="BR116" i="19"/>
  <c r="BS116" i="19"/>
  <c r="BT116" i="19"/>
  <c r="BU116" i="19"/>
  <c r="BV116" i="19"/>
  <c r="BW116" i="19"/>
  <c r="BX116" i="19"/>
  <c r="BY116" i="19"/>
  <c r="BZ116" i="19"/>
  <c r="CA116" i="19"/>
  <c r="CB116" i="19"/>
  <c r="CC116" i="19"/>
  <c r="CD116" i="19"/>
  <c r="CE116" i="19"/>
  <c r="CF116" i="19"/>
  <c r="G117" i="19"/>
  <c r="H117" i="19"/>
  <c r="I117" i="19"/>
  <c r="J117" i="19"/>
  <c r="K117" i="19"/>
  <c r="L117" i="19"/>
  <c r="M117" i="19"/>
  <c r="N117" i="19"/>
  <c r="O117" i="19"/>
  <c r="P117" i="19"/>
  <c r="Q117" i="19"/>
  <c r="R117" i="19"/>
  <c r="S117" i="19"/>
  <c r="T117" i="19"/>
  <c r="U117" i="19"/>
  <c r="V117" i="19"/>
  <c r="W117" i="19"/>
  <c r="X117" i="19"/>
  <c r="Y117" i="19"/>
  <c r="Z117" i="19"/>
  <c r="AA117" i="19"/>
  <c r="AB117" i="19"/>
  <c r="AC117" i="19"/>
  <c r="AD117" i="19"/>
  <c r="AE117" i="19"/>
  <c r="AF117" i="19"/>
  <c r="AG117" i="19"/>
  <c r="AH117" i="19"/>
  <c r="AI117" i="19"/>
  <c r="AJ117" i="19"/>
  <c r="AK117" i="19"/>
  <c r="AL117" i="19"/>
  <c r="AM117" i="19"/>
  <c r="AN117" i="19"/>
  <c r="AO117" i="19"/>
  <c r="AP117" i="19"/>
  <c r="AQ117" i="19"/>
  <c r="AR117" i="19"/>
  <c r="AS117" i="19"/>
  <c r="AT117" i="19"/>
  <c r="AU117" i="19"/>
  <c r="AV117" i="19"/>
  <c r="AW117" i="19"/>
  <c r="AX117" i="19"/>
  <c r="AY117" i="19"/>
  <c r="AZ117" i="19"/>
  <c r="BA117" i="19"/>
  <c r="BB117" i="19"/>
  <c r="BC117" i="19"/>
  <c r="BD117" i="19"/>
  <c r="BE117" i="19"/>
  <c r="BF117" i="19"/>
  <c r="BG117" i="19"/>
  <c r="BH117" i="19"/>
  <c r="BI117" i="19"/>
  <c r="BJ117" i="19"/>
  <c r="BK117" i="19"/>
  <c r="BL117" i="19"/>
  <c r="BM117" i="19"/>
  <c r="BN117" i="19"/>
  <c r="BO117" i="19"/>
  <c r="BP117" i="19"/>
  <c r="BQ117" i="19"/>
  <c r="BR117" i="19"/>
  <c r="BS117" i="19"/>
  <c r="BT117" i="19"/>
  <c r="BU117" i="19"/>
  <c r="BV117" i="19"/>
  <c r="BW117" i="19"/>
  <c r="BX117" i="19"/>
  <c r="BY117" i="19"/>
  <c r="BZ117" i="19"/>
  <c r="CA117" i="19"/>
  <c r="CB117" i="19"/>
  <c r="CC117" i="19"/>
  <c r="CD117" i="19"/>
  <c r="CE117" i="19"/>
  <c r="CF117" i="19"/>
  <c r="G118" i="19"/>
  <c r="H118" i="19"/>
  <c r="I118" i="19"/>
  <c r="J118" i="19"/>
  <c r="K118" i="19"/>
  <c r="L118" i="19"/>
  <c r="M118" i="19"/>
  <c r="N118" i="19"/>
  <c r="O118" i="19"/>
  <c r="P118" i="19"/>
  <c r="Q118" i="19"/>
  <c r="R118" i="19"/>
  <c r="S118" i="19"/>
  <c r="T118" i="19"/>
  <c r="U118" i="19"/>
  <c r="V118" i="19"/>
  <c r="W118" i="19"/>
  <c r="X118" i="19"/>
  <c r="Y118" i="19"/>
  <c r="Z118" i="19"/>
  <c r="AA118" i="19"/>
  <c r="AB118" i="19"/>
  <c r="AC118" i="19"/>
  <c r="AD118" i="19"/>
  <c r="AE118" i="19"/>
  <c r="AF118" i="19"/>
  <c r="AG118" i="19"/>
  <c r="AH118" i="19"/>
  <c r="AI118" i="19"/>
  <c r="AJ118" i="19"/>
  <c r="AK118" i="19"/>
  <c r="AL118" i="19"/>
  <c r="AM118" i="19"/>
  <c r="AN118" i="19"/>
  <c r="AO118" i="19"/>
  <c r="AP118" i="19"/>
  <c r="AQ118" i="19"/>
  <c r="AR118" i="19"/>
  <c r="AS118" i="19"/>
  <c r="AT118" i="19"/>
  <c r="AU118" i="19"/>
  <c r="AV118" i="19"/>
  <c r="AW118" i="19"/>
  <c r="AX118" i="19"/>
  <c r="AY118" i="19"/>
  <c r="AZ118" i="19"/>
  <c r="BA118" i="19"/>
  <c r="BB118" i="19"/>
  <c r="BC118" i="19"/>
  <c r="BD118" i="19"/>
  <c r="BE118" i="19"/>
  <c r="BF118" i="19"/>
  <c r="BG118" i="19"/>
  <c r="BH118" i="19"/>
  <c r="BI118" i="19"/>
  <c r="BJ118" i="19"/>
  <c r="BK118" i="19"/>
  <c r="BL118" i="19"/>
  <c r="BM118" i="19"/>
  <c r="BN118" i="19"/>
  <c r="BO118" i="19"/>
  <c r="BP118" i="19"/>
  <c r="BQ118" i="19"/>
  <c r="BR118" i="19"/>
  <c r="BS118" i="19"/>
  <c r="BT118" i="19"/>
  <c r="BU118" i="19"/>
  <c r="BV118" i="19"/>
  <c r="BW118" i="19"/>
  <c r="BX118" i="19"/>
  <c r="BY118" i="19"/>
  <c r="BZ118" i="19"/>
  <c r="CA118" i="19"/>
  <c r="CB118" i="19"/>
  <c r="CC118" i="19"/>
  <c r="CD118" i="19"/>
  <c r="CE118" i="19"/>
  <c r="CF118" i="19"/>
  <c r="G119" i="19"/>
  <c r="H119" i="19"/>
  <c r="I119" i="19"/>
  <c r="J119" i="19"/>
  <c r="K119" i="19"/>
  <c r="L119" i="19"/>
  <c r="M119" i="19"/>
  <c r="N119" i="19"/>
  <c r="O119" i="19"/>
  <c r="P119" i="19"/>
  <c r="Q119" i="19"/>
  <c r="R119" i="19"/>
  <c r="S119" i="19"/>
  <c r="T119" i="19"/>
  <c r="U119" i="19"/>
  <c r="V119" i="19"/>
  <c r="W119" i="19"/>
  <c r="X119" i="19"/>
  <c r="Y119" i="19"/>
  <c r="Z119" i="19"/>
  <c r="AA119" i="19"/>
  <c r="AB119" i="19"/>
  <c r="AC119" i="19"/>
  <c r="AD119" i="19"/>
  <c r="AE119" i="19"/>
  <c r="AF119" i="19"/>
  <c r="AG119" i="19"/>
  <c r="AH119" i="19"/>
  <c r="AI119" i="19"/>
  <c r="AJ119" i="19"/>
  <c r="AK119" i="19"/>
  <c r="AL119" i="19"/>
  <c r="AM119" i="19"/>
  <c r="AN119" i="19"/>
  <c r="AO119" i="19"/>
  <c r="AP119" i="19"/>
  <c r="AQ119" i="19"/>
  <c r="AR119" i="19"/>
  <c r="AS119" i="19"/>
  <c r="AT119" i="19"/>
  <c r="AU119" i="19"/>
  <c r="AV119" i="19"/>
  <c r="AW119" i="19"/>
  <c r="AX119" i="19"/>
  <c r="AY119" i="19"/>
  <c r="AZ119" i="19"/>
  <c r="BA119" i="19"/>
  <c r="BB119" i="19"/>
  <c r="BC119" i="19"/>
  <c r="BD119" i="19"/>
  <c r="BE119" i="19"/>
  <c r="BF119" i="19"/>
  <c r="BG119" i="19"/>
  <c r="BH119" i="19"/>
  <c r="BI119" i="19"/>
  <c r="BJ119" i="19"/>
  <c r="BK119" i="19"/>
  <c r="BL119" i="19"/>
  <c r="BM119" i="19"/>
  <c r="BN119" i="19"/>
  <c r="BO119" i="19"/>
  <c r="BP119" i="19"/>
  <c r="BQ119" i="19"/>
  <c r="BR119" i="19"/>
  <c r="BS119" i="19"/>
  <c r="BT119" i="19"/>
  <c r="BU119" i="19"/>
  <c r="BV119" i="19"/>
  <c r="BW119" i="19"/>
  <c r="BX119" i="19"/>
  <c r="BY119" i="19"/>
  <c r="BZ119" i="19"/>
  <c r="CA119" i="19"/>
  <c r="CB119" i="19"/>
  <c r="CC119" i="19"/>
  <c r="CD119" i="19"/>
  <c r="CE119" i="19"/>
  <c r="CF119" i="19"/>
  <c r="G120" i="19"/>
  <c r="H120" i="19"/>
  <c r="I120" i="19"/>
  <c r="J120" i="19"/>
  <c r="K120" i="19"/>
  <c r="L120" i="19"/>
  <c r="M120" i="19"/>
  <c r="N120" i="19"/>
  <c r="O120" i="19"/>
  <c r="P120" i="19"/>
  <c r="Q120" i="19"/>
  <c r="R120" i="19"/>
  <c r="S120" i="19"/>
  <c r="T120" i="19"/>
  <c r="U120" i="19"/>
  <c r="V120" i="19"/>
  <c r="W120" i="19"/>
  <c r="X120" i="19"/>
  <c r="Y120" i="19"/>
  <c r="Z120" i="19"/>
  <c r="AA120" i="19"/>
  <c r="AB120" i="19"/>
  <c r="AC120" i="19"/>
  <c r="AD120" i="19"/>
  <c r="AE120" i="19"/>
  <c r="AF120" i="19"/>
  <c r="AG120" i="19"/>
  <c r="AH120" i="19"/>
  <c r="AI120" i="19"/>
  <c r="AJ120" i="19"/>
  <c r="AK120" i="19"/>
  <c r="AL120" i="19"/>
  <c r="AM120" i="19"/>
  <c r="AN120" i="19"/>
  <c r="AO120" i="19"/>
  <c r="AP120" i="19"/>
  <c r="AQ120" i="19"/>
  <c r="AR120" i="19"/>
  <c r="AS120" i="19"/>
  <c r="AT120" i="19"/>
  <c r="AU120" i="19"/>
  <c r="AV120" i="19"/>
  <c r="AW120" i="19"/>
  <c r="AX120" i="19"/>
  <c r="AY120" i="19"/>
  <c r="AZ120" i="19"/>
  <c r="BA120" i="19"/>
  <c r="BB120" i="19"/>
  <c r="BC120" i="19"/>
  <c r="BD120" i="19"/>
  <c r="BE120" i="19"/>
  <c r="BF120" i="19"/>
  <c r="BG120" i="19"/>
  <c r="BH120" i="19"/>
  <c r="BI120" i="19"/>
  <c r="BJ120" i="19"/>
  <c r="BK120" i="19"/>
  <c r="BL120" i="19"/>
  <c r="BM120" i="19"/>
  <c r="BN120" i="19"/>
  <c r="BO120" i="19"/>
  <c r="BP120" i="19"/>
  <c r="BQ120" i="19"/>
  <c r="BR120" i="19"/>
  <c r="BS120" i="19"/>
  <c r="BT120" i="19"/>
  <c r="BU120" i="19"/>
  <c r="BV120" i="19"/>
  <c r="BW120" i="19"/>
  <c r="BX120" i="19"/>
  <c r="BY120" i="19"/>
  <c r="BZ120" i="19"/>
  <c r="CA120" i="19"/>
  <c r="CB120" i="19"/>
  <c r="CC120" i="19"/>
  <c r="CD120" i="19"/>
  <c r="CE120" i="19"/>
  <c r="CF120" i="19"/>
  <c r="G121" i="19"/>
  <c r="H121" i="19"/>
  <c r="I121" i="19"/>
  <c r="J121" i="19"/>
  <c r="K121" i="19"/>
  <c r="L121" i="19"/>
  <c r="M121" i="19"/>
  <c r="N121" i="19"/>
  <c r="O121" i="19"/>
  <c r="P121" i="19"/>
  <c r="Q121" i="19"/>
  <c r="R121" i="19"/>
  <c r="S121" i="19"/>
  <c r="T121" i="19"/>
  <c r="U121" i="19"/>
  <c r="V121" i="19"/>
  <c r="W121" i="19"/>
  <c r="X121" i="19"/>
  <c r="Y121" i="19"/>
  <c r="Z121" i="19"/>
  <c r="AA121" i="19"/>
  <c r="AB121" i="19"/>
  <c r="AC121" i="19"/>
  <c r="AD121" i="19"/>
  <c r="AE121" i="19"/>
  <c r="AF121" i="19"/>
  <c r="AG121" i="19"/>
  <c r="AH121" i="19"/>
  <c r="AI121" i="19"/>
  <c r="AJ121" i="19"/>
  <c r="AK121" i="19"/>
  <c r="AL121" i="19"/>
  <c r="AM121" i="19"/>
  <c r="AN121" i="19"/>
  <c r="AO121" i="19"/>
  <c r="AP121" i="19"/>
  <c r="AQ121" i="19"/>
  <c r="AR121" i="19"/>
  <c r="AS121" i="19"/>
  <c r="AT121" i="19"/>
  <c r="AU121" i="19"/>
  <c r="AV121" i="19"/>
  <c r="AW121" i="19"/>
  <c r="AX121" i="19"/>
  <c r="AY121" i="19"/>
  <c r="AZ121" i="19"/>
  <c r="BA121" i="19"/>
  <c r="BB121" i="19"/>
  <c r="BC121" i="19"/>
  <c r="BD121" i="19"/>
  <c r="BE121" i="19"/>
  <c r="BF121" i="19"/>
  <c r="BG121" i="19"/>
  <c r="BH121" i="19"/>
  <c r="BI121" i="19"/>
  <c r="BJ121" i="19"/>
  <c r="BK121" i="19"/>
  <c r="BL121" i="19"/>
  <c r="BM121" i="19"/>
  <c r="BN121" i="19"/>
  <c r="BO121" i="19"/>
  <c r="BP121" i="19"/>
  <c r="BQ121" i="19"/>
  <c r="BR121" i="19"/>
  <c r="BS121" i="19"/>
  <c r="BT121" i="19"/>
  <c r="BU121" i="19"/>
  <c r="BV121" i="19"/>
  <c r="BW121" i="19"/>
  <c r="BX121" i="19"/>
  <c r="BY121" i="19"/>
  <c r="BZ121" i="19"/>
  <c r="CA121" i="19"/>
  <c r="CB121" i="19"/>
  <c r="CC121" i="19"/>
  <c r="CD121" i="19"/>
  <c r="CE121" i="19"/>
  <c r="CF121" i="19"/>
  <c r="G122" i="19"/>
  <c r="H122" i="19"/>
  <c r="I122" i="19"/>
  <c r="J122" i="19"/>
  <c r="K122" i="19"/>
  <c r="L122" i="19"/>
  <c r="M122" i="19"/>
  <c r="N122" i="19"/>
  <c r="O122" i="19"/>
  <c r="P122" i="19"/>
  <c r="Q122" i="19"/>
  <c r="R122" i="19"/>
  <c r="S122" i="19"/>
  <c r="T122" i="19"/>
  <c r="U122" i="19"/>
  <c r="V122" i="19"/>
  <c r="W122" i="19"/>
  <c r="X122" i="19"/>
  <c r="Y122" i="19"/>
  <c r="Z122" i="19"/>
  <c r="AA122" i="19"/>
  <c r="AB122" i="19"/>
  <c r="AC122" i="19"/>
  <c r="AD122" i="19"/>
  <c r="AE122" i="19"/>
  <c r="AF122" i="19"/>
  <c r="AG122" i="19"/>
  <c r="AH122" i="19"/>
  <c r="AI122" i="19"/>
  <c r="AJ122" i="19"/>
  <c r="AK122" i="19"/>
  <c r="AL122" i="19"/>
  <c r="AM122" i="19"/>
  <c r="AN122" i="19"/>
  <c r="AO122" i="19"/>
  <c r="AP122" i="19"/>
  <c r="AQ122" i="19"/>
  <c r="AR122" i="19"/>
  <c r="AS122" i="19"/>
  <c r="AT122" i="19"/>
  <c r="AU122" i="19"/>
  <c r="AV122" i="19"/>
  <c r="AW122" i="19"/>
  <c r="AX122" i="19"/>
  <c r="AY122" i="19"/>
  <c r="AZ122" i="19"/>
  <c r="BA122" i="19"/>
  <c r="BB122" i="19"/>
  <c r="BC122" i="19"/>
  <c r="BD122" i="19"/>
  <c r="BE122" i="19"/>
  <c r="BF122" i="19"/>
  <c r="BG122" i="19"/>
  <c r="BH122" i="19"/>
  <c r="BI122" i="19"/>
  <c r="BJ122" i="19"/>
  <c r="BK122" i="19"/>
  <c r="BL122" i="19"/>
  <c r="BM122" i="19"/>
  <c r="BN122" i="19"/>
  <c r="BO122" i="19"/>
  <c r="BP122" i="19"/>
  <c r="BQ122" i="19"/>
  <c r="BR122" i="19"/>
  <c r="BS122" i="19"/>
  <c r="BT122" i="19"/>
  <c r="BU122" i="19"/>
  <c r="BV122" i="19"/>
  <c r="BW122" i="19"/>
  <c r="BX122" i="19"/>
  <c r="BY122" i="19"/>
  <c r="BZ122" i="19"/>
  <c r="CA122" i="19"/>
  <c r="CB122" i="19"/>
  <c r="CC122" i="19"/>
  <c r="CD122" i="19"/>
  <c r="CE122" i="19"/>
  <c r="CF122" i="19"/>
  <c r="G123" i="19"/>
  <c r="H123" i="19"/>
  <c r="I123" i="19"/>
  <c r="J123" i="19"/>
  <c r="K123" i="19"/>
  <c r="L123" i="19"/>
  <c r="M123" i="19"/>
  <c r="N123" i="19"/>
  <c r="O123" i="19"/>
  <c r="P123" i="19"/>
  <c r="Q123" i="19"/>
  <c r="R123" i="19"/>
  <c r="S123" i="19"/>
  <c r="T123" i="19"/>
  <c r="U123" i="19"/>
  <c r="V123" i="19"/>
  <c r="W123" i="19"/>
  <c r="X123" i="19"/>
  <c r="Y123" i="19"/>
  <c r="Z123" i="19"/>
  <c r="AA123" i="19"/>
  <c r="AB123" i="19"/>
  <c r="AC123" i="19"/>
  <c r="AD123" i="19"/>
  <c r="AE123" i="19"/>
  <c r="AF123" i="19"/>
  <c r="AG123" i="19"/>
  <c r="AH123" i="19"/>
  <c r="AI123" i="19"/>
  <c r="AJ123" i="19"/>
  <c r="AK123" i="19"/>
  <c r="AL123" i="19"/>
  <c r="AM123" i="19"/>
  <c r="AN123" i="19"/>
  <c r="AO123" i="19"/>
  <c r="AP123" i="19"/>
  <c r="AQ123" i="19"/>
  <c r="AR123" i="19"/>
  <c r="AS123" i="19"/>
  <c r="AT123" i="19"/>
  <c r="AU123" i="19"/>
  <c r="AV123" i="19"/>
  <c r="AW123" i="19"/>
  <c r="AX123" i="19"/>
  <c r="AY123" i="19"/>
  <c r="AZ123" i="19"/>
  <c r="BA123" i="19"/>
  <c r="BB123" i="19"/>
  <c r="BC123" i="19"/>
  <c r="BD123" i="19"/>
  <c r="BE123" i="19"/>
  <c r="BF123" i="19"/>
  <c r="BG123" i="19"/>
  <c r="BH123" i="19"/>
  <c r="BI123" i="19"/>
  <c r="BJ123" i="19"/>
  <c r="BK123" i="19"/>
  <c r="BL123" i="19"/>
  <c r="BM123" i="19"/>
  <c r="BN123" i="19"/>
  <c r="BO123" i="19"/>
  <c r="BP123" i="19"/>
  <c r="BQ123" i="19"/>
  <c r="BR123" i="19"/>
  <c r="BS123" i="19"/>
  <c r="BT123" i="19"/>
  <c r="BU123" i="19"/>
  <c r="BV123" i="19"/>
  <c r="BW123" i="19"/>
  <c r="BX123" i="19"/>
  <c r="BY123" i="19"/>
  <c r="BZ123" i="19"/>
  <c r="CA123" i="19"/>
  <c r="CB123" i="19"/>
  <c r="CC123" i="19"/>
  <c r="CD123" i="19"/>
  <c r="CE123" i="19"/>
  <c r="CF123" i="19"/>
  <c r="G124" i="19"/>
  <c r="H124" i="19"/>
  <c r="I124" i="19"/>
  <c r="J124" i="19"/>
  <c r="K124" i="19"/>
  <c r="L124" i="19"/>
  <c r="M124" i="19"/>
  <c r="N124" i="19"/>
  <c r="O124" i="19"/>
  <c r="P124" i="19"/>
  <c r="Q124" i="19"/>
  <c r="R124" i="19"/>
  <c r="S124" i="19"/>
  <c r="T124" i="19"/>
  <c r="U124" i="19"/>
  <c r="V124" i="19"/>
  <c r="W124" i="19"/>
  <c r="X124" i="19"/>
  <c r="Y124" i="19"/>
  <c r="Z124" i="19"/>
  <c r="AA124" i="19"/>
  <c r="AB124" i="19"/>
  <c r="AC124" i="19"/>
  <c r="AD124" i="19"/>
  <c r="AE124" i="19"/>
  <c r="AF124" i="19"/>
  <c r="AG124" i="19"/>
  <c r="AH124" i="19"/>
  <c r="AI124" i="19"/>
  <c r="AJ124" i="19"/>
  <c r="AK124" i="19"/>
  <c r="AL124" i="19"/>
  <c r="AM124" i="19"/>
  <c r="AN124" i="19"/>
  <c r="AO124" i="19"/>
  <c r="AP124" i="19"/>
  <c r="AQ124" i="19"/>
  <c r="AR124" i="19"/>
  <c r="AS124" i="19"/>
  <c r="AT124" i="19"/>
  <c r="AU124" i="19"/>
  <c r="AV124" i="19"/>
  <c r="AW124" i="19"/>
  <c r="AX124" i="19"/>
  <c r="AY124" i="19"/>
  <c r="AZ124" i="19"/>
  <c r="BA124" i="19"/>
  <c r="BB124" i="19"/>
  <c r="BC124" i="19"/>
  <c r="BD124" i="19"/>
  <c r="BE124" i="19"/>
  <c r="BF124" i="19"/>
  <c r="BG124" i="19"/>
  <c r="BH124" i="19"/>
  <c r="BI124" i="19"/>
  <c r="BJ124" i="19"/>
  <c r="BK124" i="19"/>
  <c r="BL124" i="19"/>
  <c r="BM124" i="19"/>
  <c r="BN124" i="19"/>
  <c r="BO124" i="19"/>
  <c r="BP124" i="19"/>
  <c r="BQ124" i="19"/>
  <c r="BR124" i="19"/>
  <c r="BS124" i="19"/>
  <c r="BT124" i="19"/>
  <c r="BU124" i="19"/>
  <c r="BV124" i="19"/>
  <c r="BW124" i="19"/>
  <c r="BX124" i="19"/>
  <c r="BY124" i="19"/>
  <c r="BZ124" i="19"/>
  <c r="CA124" i="19"/>
  <c r="CB124" i="19"/>
  <c r="CC124" i="19"/>
  <c r="CD124" i="19"/>
  <c r="CE124" i="19"/>
  <c r="CF124" i="19"/>
  <c r="G125" i="19"/>
  <c r="H125" i="19"/>
  <c r="I125" i="19"/>
  <c r="J125" i="19"/>
  <c r="K125" i="19"/>
  <c r="L125" i="19"/>
  <c r="M125" i="19"/>
  <c r="N125" i="19"/>
  <c r="O125" i="19"/>
  <c r="P125" i="19"/>
  <c r="Q125" i="19"/>
  <c r="R125" i="19"/>
  <c r="S125" i="19"/>
  <c r="T125" i="19"/>
  <c r="U125" i="19"/>
  <c r="V125" i="19"/>
  <c r="W125" i="19"/>
  <c r="X125" i="19"/>
  <c r="Y125" i="19"/>
  <c r="Z125" i="19"/>
  <c r="AA125" i="19"/>
  <c r="AB125" i="19"/>
  <c r="AC125" i="19"/>
  <c r="AD125" i="19"/>
  <c r="AE125" i="19"/>
  <c r="AF125" i="19"/>
  <c r="AG125" i="19"/>
  <c r="AH125" i="19"/>
  <c r="AI125" i="19"/>
  <c r="AJ125" i="19"/>
  <c r="AK125" i="19"/>
  <c r="AL125" i="19"/>
  <c r="AM125" i="19"/>
  <c r="AN125" i="19"/>
  <c r="AO125" i="19"/>
  <c r="AP125" i="19"/>
  <c r="AQ125" i="19"/>
  <c r="AR125" i="19"/>
  <c r="AS125" i="19"/>
  <c r="AT125" i="19"/>
  <c r="AU125" i="19"/>
  <c r="AV125" i="19"/>
  <c r="AW125" i="19"/>
  <c r="AX125" i="19"/>
  <c r="AY125" i="19"/>
  <c r="AZ125" i="19"/>
  <c r="BA125" i="19"/>
  <c r="BB125" i="19"/>
  <c r="BC125" i="19"/>
  <c r="BD125" i="19"/>
  <c r="BE125" i="19"/>
  <c r="BF125" i="19"/>
  <c r="BG125" i="19"/>
  <c r="BH125" i="19"/>
  <c r="BI125" i="19"/>
  <c r="BJ125" i="19"/>
  <c r="BK125" i="19"/>
  <c r="BL125" i="19"/>
  <c r="BM125" i="19"/>
  <c r="BN125" i="19"/>
  <c r="BO125" i="19"/>
  <c r="BP125" i="19"/>
  <c r="BQ125" i="19"/>
  <c r="BR125" i="19"/>
  <c r="BS125" i="19"/>
  <c r="BT125" i="19"/>
  <c r="BU125" i="19"/>
  <c r="BV125" i="19"/>
  <c r="BW125" i="19"/>
  <c r="BX125" i="19"/>
  <c r="BY125" i="19"/>
  <c r="BZ125" i="19"/>
  <c r="CA125" i="19"/>
  <c r="CB125" i="19"/>
  <c r="CC125" i="19"/>
  <c r="CD125" i="19"/>
  <c r="CE125" i="19"/>
  <c r="CF125" i="19"/>
  <c r="G126" i="19"/>
  <c r="H126" i="19"/>
  <c r="I126" i="19"/>
  <c r="J126" i="19"/>
  <c r="K126" i="19"/>
  <c r="L126" i="19"/>
  <c r="M126" i="19"/>
  <c r="N126" i="19"/>
  <c r="O126" i="19"/>
  <c r="P126" i="19"/>
  <c r="Q126" i="19"/>
  <c r="R126" i="19"/>
  <c r="S126" i="19"/>
  <c r="T126" i="19"/>
  <c r="U126" i="19"/>
  <c r="V126" i="19"/>
  <c r="W126" i="19"/>
  <c r="X126" i="19"/>
  <c r="Y126" i="19"/>
  <c r="Z126" i="19"/>
  <c r="AA126" i="19"/>
  <c r="AB126" i="19"/>
  <c r="AC126" i="19"/>
  <c r="AD126" i="19"/>
  <c r="AE126" i="19"/>
  <c r="AF126" i="19"/>
  <c r="AG126" i="19"/>
  <c r="AH126" i="19"/>
  <c r="AI126" i="19"/>
  <c r="AJ126" i="19"/>
  <c r="AK126" i="19"/>
  <c r="AL126" i="19"/>
  <c r="AM126" i="19"/>
  <c r="AN126" i="19"/>
  <c r="AO126" i="19"/>
  <c r="AP126" i="19"/>
  <c r="AQ126" i="19"/>
  <c r="AR126" i="19"/>
  <c r="AS126" i="19"/>
  <c r="AT126" i="19"/>
  <c r="AU126" i="19"/>
  <c r="AV126" i="19"/>
  <c r="AW126" i="19"/>
  <c r="AX126" i="19"/>
  <c r="AY126" i="19"/>
  <c r="AZ126" i="19"/>
  <c r="BA126" i="19"/>
  <c r="BB126" i="19"/>
  <c r="BC126" i="19"/>
  <c r="BD126" i="19"/>
  <c r="BE126" i="19"/>
  <c r="BF126" i="19"/>
  <c r="BG126" i="19"/>
  <c r="BH126" i="19"/>
  <c r="BI126" i="19"/>
  <c r="BJ126" i="19"/>
  <c r="BK126" i="19"/>
  <c r="BL126" i="19"/>
  <c r="BM126" i="19"/>
  <c r="BN126" i="19"/>
  <c r="BO126" i="19"/>
  <c r="BP126" i="19"/>
  <c r="BQ126" i="19"/>
  <c r="BR126" i="19"/>
  <c r="BS126" i="19"/>
  <c r="BT126" i="19"/>
  <c r="BU126" i="19"/>
  <c r="BV126" i="19"/>
  <c r="BW126" i="19"/>
  <c r="BX126" i="19"/>
  <c r="BY126" i="19"/>
  <c r="BZ126" i="19"/>
  <c r="CA126" i="19"/>
  <c r="CB126" i="19"/>
  <c r="CC126" i="19"/>
  <c r="CD126" i="19"/>
  <c r="CE126" i="19"/>
  <c r="CF126" i="19"/>
  <c r="G127" i="19"/>
  <c r="H127" i="19"/>
  <c r="I127" i="19"/>
  <c r="J127" i="19"/>
  <c r="K127" i="19"/>
  <c r="L127" i="19"/>
  <c r="M127" i="19"/>
  <c r="N127" i="19"/>
  <c r="O127" i="19"/>
  <c r="P127" i="19"/>
  <c r="Q127" i="19"/>
  <c r="R127" i="19"/>
  <c r="S127" i="19"/>
  <c r="T127" i="19"/>
  <c r="U127" i="19"/>
  <c r="V127" i="19"/>
  <c r="W127" i="19"/>
  <c r="X127" i="19"/>
  <c r="Y127" i="19"/>
  <c r="Z127" i="19"/>
  <c r="AA127" i="19"/>
  <c r="AB127" i="19"/>
  <c r="AC127" i="19"/>
  <c r="AD127" i="19"/>
  <c r="AE127" i="19"/>
  <c r="AF127" i="19"/>
  <c r="AG127" i="19"/>
  <c r="AH127" i="19"/>
  <c r="AI127" i="19"/>
  <c r="AJ127" i="19"/>
  <c r="AK127" i="19"/>
  <c r="AL127" i="19"/>
  <c r="AM127" i="19"/>
  <c r="AN127" i="19"/>
  <c r="AO127" i="19"/>
  <c r="AP127" i="19"/>
  <c r="AQ127" i="19"/>
  <c r="AR127" i="19"/>
  <c r="AS127" i="19"/>
  <c r="AT127" i="19"/>
  <c r="AU127" i="19"/>
  <c r="AV127" i="19"/>
  <c r="AW127" i="19"/>
  <c r="AX127" i="19"/>
  <c r="AY127" i="19"/>
  <c r="AZ127" i="19"/>
  <c r="BA127" i="19"/>
  <c r="BB127" i="19"/>
  <c r="BC127" i="19"/>
  <c r="BD127" i="19"/>
  <c r="BE127" i="19"/>
  <c r="BF127" i="19"/>
  <c r="BG127" i="19"/>
  <c r="BH127" i="19"/>
  <c r="BI127" i="19"/>
  <c r="BJ127" i="19"/>
  <c r="BK127" i="19"/>
  <c r="BL127" i="19"/>
  <c r="BM127" i="19"/>
  <c r="BN127" i="19"/>
  <c r="BO127" i="19"/>
  <c r="BP127" i="19"/>
  <c r="BQ127" i="19"/>
  <c r="BR127" i="19"/>
  <c r="BS127" i="19"/>
  <c r="BT127" i="19"/>
  <c r="BU127" i="19"/>
  <c r="BV127" i="19"/>
  <c r="BW127" i="19"/>
  <c r="BX127" i="19"/>
  <c r="BY127" i="19"/>
  <c r="BZ127" i="19"/>
  <c r="CA127" i="19"/>
  <c r="CB127" i="19"/>
  <c r="CC127" i="19"/>
  <c r="CD127" i="19"/>
  <c r="CE127" i="19"/>
  <c r="CF127" i="19"/>
  <c r="G128" i="19"/>
  <c r="H128" i="19"/>
  <c r="I128" i="19"/>
  <c r="J128" i="19"/>
  <c r="K128" i="19"/>
  <c r="L128" i="19"/>
  <c r="M128" i="19"/>
  <c r="N128" i="19"/>
  <c r="O128" i="19"/>
  <c r="P128" i="19"/>
  <c r="Q128" i="19"/>
  <c r="R128" i="19"/>
  <c r="S128" i="19"/>
  <c r="T128" i="19"/>
  <c r="U128" i="19"/>
  <c r="V128" i="19"/>
  <c r="W128" i="19"/>
  <c r="X128" i="19"/>
  <c r="Y128" i="19"/>
  <c r="Z128" i="19"/>
  <c r="AA128" i="19"/>
  <c r="AB128" i="19"/>
  <c r="AC128" i="19"/>
  <c r="AD128" i="19"/>
  <c r="AE128" i="19"/>
  <c r="AF128" i="19"/>
  <c r="AG128" i="19"/>
  <c r="AH128" i="19"/>
  <c r="AI128" i="19"/>
  <c r="AJ128" i="19"/>
  <c r="AK128" i="19"/>
  <c r="AL128" i="19"/>
  <c r="AM128" i="19"/>
  <c r="AN128" i="19"/>
  <c r="AO128" i="19"/>
  <c r="AP128" i="19"/>
  <c r="AQ128" i="19"/>
  <c r="AR128" i="19"/>
  <c r="AS128" i="19"/>
  <c r="AT128" i="19"/>
  <c r="AU128" i="19"/>
  <c r="AV128" i="19"/>
  <c r="AW128" i="19"/>
  <c r="AX128" i="19"/>
  <c r="AY128" i="19"/>
  <c r="AZ128" i="19"/>
  <c r="BA128" i="19"/>
  <c r="BB128" i="19"/>
  <c r="BC128" i="19"/>
  <c r="BD128" i="19"/>
  <c r="BE128" i="19"/>
  <c r="BF128" i="19"/>
  <c r="BG128" i="19"/>
  <c r="BH128" i="19"/>
  <c r="BI128" i="19"/>
  <c r="BJ128" i="19"/>
  <c r="BK128" i="19"/>
  <c r="BL128" i="19"/>
  <c r="BM128" i="19"/>
  <c r="BN128" i="19"/>
  <c r="BO128" i="19"/>
  <c r="BP128" i="19"/>
  <c r="BQ128" i="19"/>
  <c r="BR128" i="19"/>
  <c r="BS128" i="19"/>
  <c r="BT128" i="19"/>
  <c r="BU128" i="19"/>
  <c r="BV128" i="19"/>
  <c r="BW128" i="19"/>
  <c r="BX128" i="19"/>
  <c r="BY128" i="19"/>
  <c r="BZ128" i="19"/>
  <c r="CA128" i="19"/>
  <c r="CB128" i="19"/>
  <c r="CC128" i="19"/>
  <c r="CD128" i="19"/>
  <c r="CE128" i="19"/>
  <c r="CF128" i="19"/>
  <c r="G129" i="19"/>
  <c r="H129" i="19"/>
  <c r="I129" i="19"/>
  <c r="J129" i="19"/>
  <c r="K129" i="19"/>
  <c r="L129" i="19"/>
  <c r="M129" i="19"/>
  <c r="N129" i="19"/>
  <c r="O129" i="19"/>
  <c r="P129" i="19"/>
  <c r="Q129" i="19"/>
  <c r="R129" i="19"/>
  <c r="S129" i="19"/>
  <c r="T129" i="19"/>
  <c r="U129" i="19"/>
  <c r="V129" i="19"/>
  <c r="W129" i="19"/>
  <c r="X129" i="19"/>
  <c r="Y129" i="19"/>
  <c r="Z129" i="19"/>
  <c r="AA129" i="19"/>
  <c r="AB129" i="19"/>
  <c r="AC129" i="19"/>
  <c r="AD129" i="19"/>
  <c r="AE129" i="19"/>
  <c r="AF129" i="19"/>
  <c r="AG129" i="19"/>
  <c r="AH129" i="19"/>
  <c r="AI129" i="19"/>
  <c r="AJ129" i="19"/>
  <c r="AK129" i="19"/>
  <c r="AL129" i="19"/>
  <c r="AM129" i="19"/>
  <c r="AN129" i="19"/>
  <c r="AO129" i="19"/>
  <c r="AP129" i="19"/>
  <c r="AQ129" i="19"/>
  <c r="AR129" i="19"/>
  <c r="AS129" i="19"/>
  <c r="AT129" i="19"/>
  <c r="AU129" i="19"/>
  <c r="AV129" i="19"/>
  <c r="AW129" i="19"/>
  <c r="AX129" i="19"/>
  <c r="AY129" i="19"/>
  <c r="AZ129" i="19"/>
  <c r="BA129" i="19"/>
  <c r="BB129" i="19"/>
  <c r="BC129" i="19"/>
  <c r="BD129" i="19"/>
  <c r="BE129" i="19"/>
  <c r="BF129" i="19"/>
  <c r="BG129" i="19"/>
  <c r="BH129" i="19"/>
  <c r="BI129" i="19"/>
  <c r="BJ129" i="19"/>
  <c r="BK129" i="19"/>
  <c r="BL129" i="19"/>
  <c r="BM129" i="19"/>
  <c r="BN129" i="19"/>
  <c r="BO129" i="19"/>
  <c r="BP129" i="19"/>
  <c r="BQ129" i="19"/>
  <c r="BR129" i="19"/>
  <c r="BS129" i="19"/>
  <c r="BT129" i="19"/>
  <c r="BU129" i="19"/>
  <c r="BV129" i="19"/>
  <c r="BW129" i="19"/>
  <c r="BX129" i="19"/>
  <c r="BY129" i="19"/>
  <c r="BZ129" i="19"/>
  <c r="CA129" i="19"/>
  <c r="CB129" i="19"/>
  <c r="CC129" i="19"/>
  <c r="CD129" i="19"/>
  <c r="CE129" i="19"/>
  <c r="CF129" i="19"/>
  <c r="G130" i="19"/>
  <c r="H130" i="19"/>
  <c r="I130" i="19"/>
  <c r="J130" i="19"/>
  <c r="K130" i="19"/>
  <c r="L130" i="19"/>
  <c r="M130" i="19"/>
  <c r="N130" i="19"/>
  <c r="O130" i="19"/>
  <c r="P130" i="19"/>
  <c r="Q130" i="19"/>
  <c r="R130" i="19"/>
  <c r="S130" i="19"/>
  <c r="T130" i="19"/>
  <c r="U130" i="19"/>
  <c r="V130" i="19"/>
  <c r="W130" i="19"/>
  <c r="X130" i="19"/>
  <c r="Y130" i="19"/>
  <c r="Z130" i="19"/>
  <c r="AA130" i="19"/>
  <c r="AB130" i="19"/>
  <c r="AC130" i="19"/>
  <c r="AD130" i="19"/>
  <c r="AE130" i="19"/>
  <c r="AF130" i="19"/>
  <c r="AG130" i="19"/>
  <c r="AH130" i="19"/>
  <c r="AI130" i="19"/>
  <c r="AJ130" i="19"/>
  <c r="AK130" i="19"/>
  <c r="AL130" i="19"/>
  <c r="AM130" i="19"/>
  <c r="AN130" i="19"/>
  <c r="AO130" i="19"/>
  <c r="AP130" i="19"/>
  <c r="AQ130" i="19"/>
  <c r="AR130" i="19"/>
  <c r="AS130" i="19"/>
  <c r="AT130" i="19"/>
  <c r="AU130" i="19"/>
  <c r="AV130" i="19"/>
  <c r="AW130" i="19"/>
  <c r="AX130" i="19"/>
  <c r="AY130" i="19"/>
  <c r="AZ130" i="19"/>
  <c r="BA130" i="19"/>
  <c r="BB130" i="19"/>
  <c r="BC130" i="19"/>
  <c r="BD130" i="19"/>
  <c r="BE130" i="19"/>
  <c r="BF130" i="19"/>
  <c r="BG130" i="19"/>
  <c r="BH130" i="19"/>
  <c r="BI130" i="19"/>
  <c r="BJ130" i="19"/>
  <c r="BK130" i="19"/>
  <c r="BL130" i="19"/>
  <c r="BM130" i="19"/>
  <c r="BN130" i="19"/>
  <c r="BO130" i="19"/>
  <c r="BP130" i="19"/>
  <c r="BQ130" i="19"/>
  <c r="BR130" i="19"/>
  <c r="BS130" i="19"/>
  <c r="BT130" i="19"/>
  <c r="BU130" i="19"/>
  <c r="BV130" i="19"/>
  <c r="BW130" i="19"/>
  <c r="BX130" i="19"/>
  <c r="BY130" i="19"/>
  <c r="BZ130" i="19"/>
  <c r="CA130" i="19"/>
  <c r="CB130" i="19"/>
  <c r="CC130" i="19"/>
  <c r="CD130" i="19"/>
  <c r="CE130" i="19"/>
  <c r="CF130" i="19"/>
  <c r="G131" i="19"/>
  <c r="H131" i="19"/>
  <c r="I131" i="19"/>
  <c r="J131" i="19"/>
  <c r="K131" i="19"/>
  <c r="L131" i="19"/>
  <c r="M131" i="19"/>
  <c r="N131" i="19"/>
  <c r="O131" i="19"/>
  <c r="P131" i="19"/>
  <c r="Q131" i="19"/>
  <c r="R131" i="19"/>
  <c r="S131" i="19"/>
  <c r="T131" i="19"/>
  <c r="U131" i="19"/>
  <c r="V131" i="19"/>
  <c r="W131" i="19"/>
  <c r="X131" i="19"/>
  <c r="Y131" i="19"/>
  <c r="Z131" i="19"/>
  <c r="AA131" i="19"/>
  <c r="AB131" i="19"/>
  <c r="AC131" i="19"/>
  <c r="AD131" i="19"/>
  <c r="AE131" i="19"/>
  <c r="AF131" i="19"/>
  <c r="AG131" i="19"/>
  <c r="AH131" i="19"/>
  <c r="AI131" i="19"/>
  <c r="AJ131" i="19"/>
  <c r="AK131" i="19"/>
  <c r="AL131" i="19"/>
  <c r="AM131" i="19"/>
  <c r="AN131" i="19"/>
  <c r="AO131" i="19"/>
  <c r="AP131" i="19"/>
  <c r="AQ131" i="19"/>
  <c r="AR131" i="19"/>
  <c r="AS131" i="19"/>
  <c r="AT131" i="19"/>
  <c r="AU131" i="19"/>
  <c r="AV131" i="19"/>
  <c r="AW131" i="19"/>
  <c r="AX131" i="19"/>
  <c r="AY131" i="19"/>
  <c r="AZ131" i="19"/>
  <c r="BA131" i="19"/>
  <c r="BB131" i="19"/>
  <c r="BC131" i="19"/>
  <c r="BD131" i="19"/>
  <c r="BE131" i="19"/>
  <c r="BF131" i="19"/>
  <c r="BG131" i="19"/>
  <c r="BH131" i="19"/>
  <c r="BI131" i="19"/>
  <c r="BJ131" i="19"/>
  <c r="BK131" i="19"/>
  <c r="BL131" i="19"/>
  <c r="BM131" i="19"/>
  <c r="BN131" i="19"/>
  <c r="BO131" i="19"/>
  <c r="BP131" i="19"/>
  <c r="BQ131" i="19"/>
  <c r="BR131" i="19"/>
  <c r="BS131" i="19"/>
  <c r="BT131" i="19"/>
  <c r="BU131" i="19"/>
  <c r="BV131" i="19"/>
  <c r="BW131" i="19"/>
  <c r="BX131" i="19"/>
  <c r="BY131" i="19"/>
  <c r="BZ131" i="19"/>
  <c r="CA131" i="19"/>
  <c r="CB131" i="19"/>
  <c r="CC131" i="19"/>
  <c r="CD131" i="19"/>
  <c r="CE131" i="19"/>
  <c r="CF131" i="19"/>
  <c r="G132" i="19"/>
  <c r="H132" i="19"/>
  <c r="I132" i="19"/>
  <c r="J132" i="19"/>
  <c r="K132" i="19"/>
  <c r="L132" i="19"/>
  <c r="M132" i="19"/>
  <c r="N132" i="19"/>
  <c r="O132" i="19"/>
  <c r="P132" i="19"/>
  <c r="Q132" i="19"/>
  <c r="R132" i="19"/>
  <c r="S132" i="19"/>
  <c r="T132" i="19"/>
  <c r="U132" i="19"/>
  <c r="V132" i="19"/>
  <c r="W132" i="19"/>
  <c r="X132" i="19"/>
  <c r="Y132" i="19"/>
  <c r="Z132" i="19"/>
  <c r="AA132" i="19"/>
  <c r="AB132" i="19"/>
  <c r="AC132" i="19"/>
  <c r="AD132" i="19"/>
  <c r="AE132" i="19"/>
  <c r="AF132" i="19"/>
  <c r="AG132" i="19"/>
  <c r="AH132" i="19"/>
  <c r="AI132" i="19"/>
  <c r="AJ132" i="19"/>
  <c r="AK132" i="19"/>
  <c r="AL132" i="19"/>
  <c r="AM132" i="19"/>
  <c r="AN132" i="19"/>
  <c r="AO132" i="19"/>
  <c r="AP132" i="19"/>
  <c r="AQ132" i="19"/>
  <c r="AR132" i="19"/>
  <c r="AS132" i="19"/>
  <c r="AT132" i="19"/>
  <c r="AU132" i="19"/>
  <c r="AV132" i="19"/>
  <c r="AW132" i="19"/>
  <c r="AX132" i="19"/>
  <c r="AY132" i="19"/>
  <c r="AZ132" i="19"/>
  <c r="BA132" i="19"/>
  <c r="BB132" i="19"/>
  <c r="BC132" i="19"/>
  <c r="BD132" i="19"/>
  <c r="BE132" i="19"/>
  <c r="BF132" i="19"/>
  <c r="BG132" i="19"/>
  <c r="BH132" i="19"/>
  <c r="BI132" i="19"/>
  <c r="BJ132" i="19"/>
  <c r="BK132" i="19"/>
  <c r="BL132" i="19"/>
  <c r="BM132" i="19"/>
  <c r="BN132" i="19"/>
  <c r="BO132" i="19"/>
  <c r="BP132" i="19"/>
  <c r="BQ132" i="19"/>
  <c r="BR132" i="19"/>
  <c r="BS132" i="19"/>
  <c r="BT132" i="19"/>
  <c r="BU132" i="19"/>
  <c r="BV132" i="19"/>
  <c r="BW132" i="19"/>
  <c r="BX132" i="19"/>
  <c r="BY132" i="19"/>
  <c r="BZ132" i="19"/>
  <c r="CA132" i="19"/>
  <c r="CB132" i="19"/>
  <c r="CC132" i="19"/>
  <c r="CD132" i="19"/>
  <c r="CE132" i="19"/>
  <c r="CF132" i="19"/>
  <c r="G133" i="19"/>
  <c r="H133" i="19"/>
  <c r="I133" i="19"/>
  <c r="J133" i="19"/>
  <c r="K133" i="19"/>
  <c r="L133" i="19"/>
  <c r="M133" i="19"/>
  <c r="N133" i="19"/>
  <c r="O133" i="19"/>
  <c r="P133" i="19"/>
  <c r="Q133" i="19"/>
  <c r="R133" i="19"/>
  <c r="S133" i="19"/>
  <c r="T133" i="19"/>
  <c r="U133" i="19"/>
  <c r="V133" i="19"/>
  <c r="W133" i="19"/>
  <c r="X133" i="19"/>
  <c r="Y133" i="19"/>
  <c r="Z133" i="19"/>
  <c r="AA133" i="19"/>
  <c r="AB133" i="19"/>
  <c r="AC133" i="19"/>
  <c r="AD133" i="19"/>
  <c r="AE133" i="19"/>
  <c r="AF133" i="19"/>
  <c r="AG133" i="19"/>
  <c r="AH133" i="19"/>
  <c r="AI133" i="19"/>
  <c r="AJ133" i="19"/>
  <c r="AK133" i="19"/>
  <c r="AL133" i="19"/>
  <c r="AM133" i="19"/>
  <c r="AN133" i="19"/>
  <c r="AO133" i="19"/>
  <c r="AP133" i="19"/>
  <c r="AQ133" i="19"/>
  <c r="AR133" i="19"/>
  <c r="AS133" i="19"/>
  <c r="AT133" i="19"/>
  <c r="AU133" i="19"/>
  <c r="AV133" i="19"/>
  <c r="AW133" i="19"/>
  <c r="AX133" i="19"/>
  <c r="AY133" i="19"/>
  <c r="AZ133" i="19"/>
  <c r="BA133" i="19"/>
  <c r="BB133" i="19"/>
  <c r="BC133" i="19"/>
  <c r="BD133" i="19"/>
  <c r="BE133" i="19"/>
  <c r="BF133" i="19"/>
  <c r="BG133" i="19"/>
  <c r="BH133" i="19"/>
  <c r="BI133" i="19"/>
  <c r="BJ133" i="19"/>
  <c r="BK133" i="19"/>
  <c r="BL133" i="19"/>
  <c r="BM133" i="19"/>
  <c r="BN133" i="19"/>
  <c r="BO133" i="19"/>
  <c r="BP133" i="19"/>
  <c r="BQ133" i="19"/>
  <c r="BR133" i="19"/>
  <c r="BS133" i="19"/>
  <c r="BT133" i="19"/>
  <c r="BU133" i="19"/>
  <c r="BV133" i="19"/>
  <c r="BW133" i="19"/>
  <c r="BX133" i="19"/>
  <c r="BY133" i="19"/>
  <c r="BZ133" i="19"/>
  <c r="CA133" i="19"/>
  <c r="CB133" i="19"/>
  <c r="CC133" i="19"/>
  <c r="CD133" i="19"/>
  <c r="CE133" i="19"/>
  <c r="CF133" i="19"/>
  <c r="G134" i="19"/>
  <c r="H134" i="19"/>
  <c r="I134" i="19"/>
  <c r="J134" i="19"/>
  <c r="K134" i="19"/>
  <c r="L134" i="19"/>
  <c r="M134" i="19"/>
  <c r="N134" i="19"/>
  <c r="O134" i="19"/>
  <c r="P134" i="19"/>
  <c r="Q134" i="19"/>
  <c r="R134" i="19"/>
  <c r="S134" i="19"/>
  <c r="T134" i="19"/>
  <c r="U134" i="19"/>
  <c r="V134" i="19"/>
  <c r="W134" i="19"/>
  <c r="X134" i="19"/>
  <c r="Y134" i="19"/>
  <c r="Z134" i="19"/>
  <c r="AA134" i="19"/>
  <c r="AB134" i="19"/>
  <c r="AC134" i="19"/>
  <c r="AD134" i="19"/>
  <c r="AE134" i="19"/>
  <c r="AF134" i="19"/>
  <c r="AG134" i="19"/>
  <c r="AH134" i="19"/>
  <c r="AI134" i="19"/>
  <c r="AJ134" i="19"/>
  <c r="AK134" i="19"/>
  <c r="AL134" i="19"/>
  <c r="AM134" i="19"/>
  <c r="AN134" i="19"/>
  <c r="AO134" i="19"/>
  <c r="AP134" i="19"/>
  <c r="AQ134" i="19"/>
  <c r="AR134" i="19"/>
  <c r="AS134" i="19"/>
  <c r="AT134" i="19"/>
  <c r="AU134" i="19"/>
  <c r="AV134" i="19"/>
  <c r="AW134" i="19"/>
  <c r="AX134" i="19"/>
  <c r="AY134" i="19"/>
  <c r="AZ134" i="19"/>
  <c r="BA134" i="19"/>
  <c r="BB134" i="19"/>
  <c r="BC134" i="19"/>
  <c r="BD134" i="19"/>
  <c r="BE134" i="19"/>
  <c r="BF134" i="19"/>
  <c r="BG134" i="19"/>
  <c r="BH134" i="19"/>
  <c r="BI134" i="19"/>
  <c r="BJ134" i="19"/>
  <c r="BK134" i="19"/>
  <c r="BL134" i="19"/>
  <c r="BM134" i="19"/>
  <c r="BN134" i="19"/>
  <c r="BO134" i="19"/>
  <c r="BP134" i="19"/>
  <c r="BQ134" i="19"/>
  <c r="BR134" i="19"/>
  <c r="BS134" i="19"/>
  <c r="BT134" i="19"/>
  <c r="BU134" i="19"/>
  <c r="BV134" i="19"/>
  <c r="BW134" i="19"/>
  <c r="BX134" i="19"/>
  <c r="BY134" i="19"/>
  <c r="BZ134" i="19"/>
  <c r="CA134" i="19"/>
  <c r="CB134" i="19"/>
  <c r="CC134" i="19"/>
  <c r="CD134" i="19"/>
  <c r="CE134" i="19"/>
  <c r="CF134" i="19"/>
  <c r="G135" i="19"/>
  <c r="H135" i="19"/>
  <c r="I135" i="19"/>
  <c r="J135" i="19"/>
  <c r="K135" i="19"/>
  <c r="L135" i="19"/>
  <c r="M135" i="19"/>
  <c r="N135" i="19"/>
  <c r="O135" i="19"/>
  <c r="P135" i="19"/>
  <c r="Q135" i="19"/>
  <c r="R135" i="19"/>
  <c r="S135" i="19"/>
  <c r="T135" i="19"/>
  <c r="U135" i="19"/>
  <c r="V135" i="19"/>
  <c r="W135" i="19"/>
  <c r="X135" i="19"/>
  <c r="Y135" i="19"/>
  <c r="Z135" i="19"/>
  <c r="AA135" i="19"/>
  <c r="AB135" i="19"/>
  <c r="AC135" i="19"/>
  <c r="AD135" i="19"/>
  <c r="AE135" i="19"/>
  <c r="AF135" i="19"/>
  <c r="AG135" i="19"/>
  <c r="AH135" i="19"/>
  <c r="AI135" i="19"/>
  <c r="AJ135" i="19"/>
  <c r="AK135" i="19"/>
  <c r="AL135" i="19"/>
  <c r="AM135" i="19"/>
  <c r="AN135" i="19"/>
  <c r="AO135" i="19"/>
  <c r="AP135" i="19"/>
  <c r="AQ135" i="19"/>
  <c r="AR135" i="19"/>
  <c r="AS135" i="19"/>
  <c r="AT135" i="19"/>
  <c r="AU135" i="19"/>
  <c r="AV135" i="19"/>
  <c r="AW135" i="19"/>
  <c r="AX135" i="19"/>
  <c r="AY135" i="19"/>
  <c r="AZ135" i="19"/>
  <c r="BA135" i="19"/>
  <c r="BB135" i="19"/>
  <c r="BC135" i="19"/>
  <c r="BD135" i="19"/>
  <c r="BE135" i="19"/>
  <c r="BF135" i="19"/>
  <c r="BG135" i="19"/>
  <c r="BH135" i="19"/>
  <c r="BI135" i="19"/>
  <c r="BJ135" i="19"/>
  <c r="BK135" i="19"/>
  <c r="BL135" i="19"/>
  <c r="BM135" i="19"/>
  <c r="BN135" i="19"/>
  <c r="BO135" i="19"/>
  <c r="BP135" i="19"/>
  <c r="BQ135" i="19"/>
  <c r="BR135" i="19"/>
  <c r="BS135" i="19"/>
  <c r="BT135" i="19"/>
  <c r="BU135" i="19"/>
  <c r="BV135" i="19"/>
  <c r="BW135" i="19"/>
  <c r="BX135" i="19"/>
  <c r="BY135" i="19"/>
  <c r="BZ135" i="19"/>
  <c r="CA135" i="19"/>
  <c r="CB135" i="19"/>
  <c r="CC135" i="19"/>
  <c r="CD135" i="19"/>
  <c r="CE135" i="19"/>
  <c r="CF135" i="19"/>
  <c r="G136" i="19"/>
  <c r="H136" i="19"/>
  <c r="I136" i="19"/>
  <c r="J136" i="19"/>
  <c r="K136" i="19"/>
  <c r="L136" i="19"/>
  <c r="M136" i="19"/>
  <c r="N136" i="19"/>
  <c r="O136" i="19"/>
  <c r="P136" i="19"/>
  <c r="Q136" i="19"/>
  <c r="R136" i="19"/>
  <c r="S136" i="19"/>
  <c r="T136" i="19"/>
  <c r="U136" i="19"/>
  <c r="V136" i="19"/>
  <c r="W136" i="19"/>
  <c r="X136" i="19"/>
  <c r="Y136" i="19"/>
  <c r="Z136" i="19"/>
  <c r="AA136" i="19"/>
  <c r="AB136" i="19"/>
  <c r="AC136" i="19"/>
  <c r="AD136" i="19"/>
  <c r="AE136" i="19"/>
  <c r="AF136" i="19"/>
  <c r="AG136" i="19"/>
  <c r="AH136" i="19"/>
  <c r="AI136" i="19"/>
  <c r="AJ136" i="19"/>
  <c r="AK136" i="19"/>
  <c r="AL136" i="19"/>
  <c r="AM136" i="19"/>
  <c r="AN136" i="19"/>
  <c r="AO136" i="19"/>
  <c r="AP136" i="19"/>
  <c r="AQ136" i="19"/>
  <c r="AR136" i="19"/>
  <c r="AS136" i="19"/>
  <c r="AT136" i="19"/>
  <c r="AU136" i="19"/>
  <c r="AV136" i="19"/>
  <c r="AW136" i="19"/>
  <c r="AX136" i="19"/>
  <c r="AY136" i="19"/>
  <c r="AZ136" i="19"/>
  <c r="BA136" i="19"/>
  <c r="BB136" i="19"/>
  <c r="BC136" i="19"/>
  <c r="BD136" i="19"/>
  <c r="BE136" i="19"/>
  <c r="BF136" i="19"/>
  <c r="BG136" i="19"/>
  <c r="BH136" i="19"/>
  <c r="BI136" i="19"/>
  <c r="BJ136" i="19"/>
  <c r="BK136" i="19"/>
  <c r="BL136" i="19"/>
  <c r="BM136" i="19"/>
  <c r="BN136" i="19"/>
  <c r="BO136" i="19"/>
  <c r="BP136" i="19"/>
  <c r="BQ136" i="19"/>
  <c r="BR136" i="19"/>
  <c r="BS136" i="19"/>
  <c r="BT136" i="19"/>
  <c r="BU136" i="19"/>
  <c r="BV136" i="19"/>
  <c r="BW136" i="19"/>
  <c r="BX136" i="19"/>
  <c r="BY136" i="19"/>
  <c r="BZ136" i="19"/>
  <c r="CA136" i="19"/>
  <c r="CB136" i="19"/>
  <c r="CC136" i="19"/>
  <c r="CD136" i="19"/>
  <c r="CE136" i="19"/>
  <c r="CF136" i="19"/>
  <c r="G137" i="19"/>
  <c r="H137" i="19"/>
  <c r="I137" i="19"/>
  <c r="J137" i="19"/>
  <c r="K137" i="19"/>
  <c r="L137" i="19"/>
  <c r="M137" i="19"/>
  <c r="N137" i="19"/>
  <c r="O137" i="19"/>
  <c r="P137" i="19"/>
  <c r="Q137" i="19"/>
  <c r="R137" i="19"/>
  <c r="S137" i="19"/>
  <c r="T137" i="19"/>
  <c r="U137" i="19"/>
  <c r="V137" i="19"/>
  <c r="W137" i="19"/>
  <c r="X137" i="19"/>
  <c r="Y137" i="19"/>
  <c r="Z137" i="19"/>
  <c r="AA137" i="19"/>
  <c r="AB137" i="19"/>
  <c r="AC137" i="19"/>
  <c r="AD137" i="19"/>
  <c r="AE137" i="19"/>
  <c r="AF137" i="19"/>
  <c r="AG137" i="19"/>
  <c r="AH137" i="19"/>
  <c r="AI137" i="19"/>
  <c r="AJ137" i="19"/>
  <c r="AK137" i="19"/>
  <c r="AL137" i="19"/>
  <c r="AM137" i="19"/>
  <c r="AN137" i="19"/>
  <c r="AO137" i="19"/>
  <c r="AP137" i="19"/>
  <c r="AQ137" i="19"/>
  <c r="AR137" i="19"/>
  <c r="AS137" i="19"/>
  <c r="AT137" i="19"/>
  <c r="AU137" i="19"/>
  <c r="AV137" i="19"/>
  <c r="AW137" i="19"/>
  <c r="AX137" i="19"/>
  <c r="AY137" i="19"/>
  <c r="AZ137" i="19"/>
  <c r="BA137" i="19"/>
  <c r="BB137" i="19"/>
  <c r="BC137" i="19"/>
  <c r="BD137" i="19"/>
  <c r="BE137" i="19"/>
  <c r="BF137" i="19"/>
  <c r="BG137" i="19"/>
  <c r="BH137" i="19"/>
  <c r="BI137" i="19"/>
  <c r="BJ137" i="19"/>
  <c r="BK137" i="19"/>
  <c r="BL137" i="19"/>
  <c r="BM137" i="19"/>
  <c r="BN137" i="19"/>
  <c r="BO137" i="19"/>
  <c r="BP137" i="19"/>
  <c r="BQ137" i="19"/>
  <c r="BR137" i="19"/>
  <c r="BS137" i="19"/>
  <c r="BT137" i="19"/>
  <c r="BU137" i="19"/>
  <c r="BV137" i="19"/>
  <c r="BW137" i="19"/>
  <c r="BX137" i="19"/>
  <c r="BY137" i="19"/>
  <c r="BZ137" i="19"/>
  <c r="CA137" i="19"/>
  <c r="CB137" i="19"/>
  <c r="CC137" i="19"/>
  <c r="CD137" i="19"/>
  <c r="CE137" i="19"/>
  <c r="CF137" i="19"/>
  <c r="G138" i="19"/>
  <c r="H138" i="19"/>
  <c r="I138" i="19"/>
  <c r="J138" i="19"/>
  <c r="K138" i="19"/>
  <c r="L138" i="19"/>
  <c r="M138" i="19"/>
  <c r="N138" i="19"/>
  <c r="O138" i="19"/>
  <c r="P138" i="19"/>
  <c r="Q138" i="19"/>
  <c r="R138" i="19"/>
  <c r="S138" i="19"/>
  <c r="T138" i="19"/>
  <c r="U138" i="19"/>
  <c r="V138" i="19"/>
  <c r="W138" i="19"/>
  <c r="X138" i="19"/>
  <c r="Y138" i="19"/>
  <c r="Z138" i="19"/>
  <c r="AA138" i="19"/>
  <c r="AB138" i="19"/>
  <c r="AC138" i="19"/>
  <c r="AD138" i="19"/>
  <c r="AE138" i="19"/>
  <c r="AF138" i="19"/>
  <c r="AG138" i="19"/>
  <c r="AH138" i="19"/>
  <c r="AI138" i="19"/>
  <c r="AJ138" i="19"/>
  <c r="AK138" i="19"/>
  <c r="AL138" i="19"/>
  <c r="AM138" i="19"/>
  <c r="AN138" i="19"/>
  <c r="AO138" i="19"/>
  <c r="AP138" i="19"/>
  <c r="AQ138" i="19"/>
  <c r="AR138" i="19"/>
  <c r="AS138" i="19"/>
  <c r="AT138" i="19"/>
  <c r="AU138" i="19"/>
  <c r="AV138" i="19"/>
  <c r="AW138" i="19"/>
  <c r="AX138" i="19"/>
  <c r="AY138" i="19"/>
  <c r="AZ138" i="19"/>
  <c r="BA138" i="19"/>
  <c r="BB138" i="19"/>
  <c r="BC138" i="19"/>
  <c r="BD138" i="19"/>
  <c r="BE138" i="19"/>
  <c r="BF138" i="19"/>
  <c r="BG138" i="19"/>
  <c r="BH138" i="19"/>
  <c r="BI138" i="19"/>
  <c r="BJ138" i="19"/>
  <c r="BK138" i="19"/>
  <c r="BL138" i="19"/>
  <c r="BM138" i="19"/>
  <c r="BN138" i="19"/>
  <c r="BO138" i="19"/>
  <c r="BP138" i="19"/>
  <c r="BQ138" i="19"/>
  <c r="BR138" i="19"/>
  <c r="BS138" i="19"/>
  <c r="BT138" i="19"/>
  <c r="BU138" i="19"/>
  <c r="BV138" i="19"/>
  <c r="BW138" i="19"/>
  <c r="BX138" i="19"/>
  <c r="BY138" i="19"/>
  <c r="BZ138" i="19"/>
  <c r="CA138" i="19"/>
  <c r="CB138" i="19"/>
  <c r="CC138" i="19"/>
  <c r="CD138" i="19"/>
  <c r="CE138" i="19"/>
  <c r="CF138" i="19"/>
  <c r="G139" i="19"/>
  <c r="H139" i="19"/>
  <c r="I139" i="19"/>
  <c r="J139" i="19"/>
  <c r="K139" i="19"/>
  <c r="L139" i="19"/>
  <c r="M139" i="19"/>
  <c r="N139" i="19"/>
  <c r="O139" i="19"/>
  <c r="P139" i="19"/>
  <c r="Q139" i="19"/>
  <c r="R139" i="19"/>
  <c r="S139" i="19"/>
  <c r="T139" i="19"/>
  <c r="U139" i="19"/>
  <c r="V139" i="19"/>
  <c r="W139" i="19"/>
  <c r="X139" i="19"/>
  <c r="Y139" i="19"/>
  <c r="Z139" i="19"/>
  <c r="AA139" i="19"/>
  <c r="AB139" i="19"/>
  <c r="AC139" i="19"/>
  <c r="AD139" i="19"/>
  <c r="AE139" i="19"/>
  <c r="AF139" i="19"/>
  <c r="AG139" i="19"/>
  <c r="AH139" i="19"/>
  <c r="AI139" i="19"/>
  <c r="AJ139" i="19"/>
  <c r="AK139" i="19"/>
  <c r="AL139" i="19"/>
  <c r="AM139" i="19"/>
  <c r="AN139" i="19"/>
  <c r="AO139" i="19"/>
  <c r="AP139" i="19"/>
  <c r="AQ139" i="19"/>
  <c r="AR139" i="19"/>
  <c r="AS139" i="19"/>
  <c r="AT139" i="19"/>
  <c r="AU139" i="19"/>
  <c r="AV139" i="19"/>
  <c r="AW139" i="19"/>
  <c r="AX139" i="19"/>
  <c r="AY139" i="19"/>
  <c r="AZ139" i="19"/>
  <c r="BA139" i="19"/>
  <c r="BB139" i="19"/>
  <c r="BC139" i="19"/>
  <c r="BD139" i="19"/>
  <c r="BE139" i="19"/>
  <c r="BF139" i="19"/>
  <c r="BG139" i="19"/>
  <c r="BH139" i="19"/>
  <c r="BI139" i="19"/>
  <c r="BJ139" i="19"/>
  <c r="BK139" i="19"/>
  <c r="BL139" i="19"/>
  <c r="BM139" i="19"/>
  <c r="BN139" i="19"/>
  <c r="BO139" i="19"/>
  <c r="BP139" i="19"/>
  <c r="BQ139" i="19"/>
  <c r="BR139" i="19"/>
  <c r="BS139" i="19"/>
  <c r="BT139" i="19"/>
  <c r="BU139" i="19"/>
  <c r="BV139" i="19"/>
  <c r="BW139" i="19"/>
  <c r="BX139" i="19"/>
  <c r="BY139" i="19"/>
  <c r="BZ139" i="19"/>
  <c r="CA139" i="19"/>
  <c r="CB139" i="19"/>
  <c r="CC139" i="19"/>
  <c r="CD139" i="19"/>
  <c r="CE139" i="19"/>
  <c r="CF139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S140" i="19"/>
  <c r="T140" i="19"/>
  <c r="U140" i="19"/>
  <c r="V140" i="19"/>
  <c r="W140" i="19"/>
  <c r="X140" i="19"/>
  <c r="Y140" i="19"/>
  <c r="Z140" i="19"/>
  <c r="AA140" i="19"/>
  <c r="AB140" i="19"/>
  <c r="AC140" i="19"/>
  <c r="AD140" i="19"/>
  <c r="AE140" i="19"/>
  <c r="AF140" i="19"/>
  <c r="AG140" i="19"/>
  <c r="AH140" i="19"/>
  <c r="AI140" i="19"/>
  <c r="AJ140" i="19"/>
  <c r="AK140" i="19"/>
  <c r="AL140" i="19"/>
  <c r="AM140" i="19"/>
  <c r="AN140" i="19"/>
  <c r="AO140" i="19"/>
  <c r="AP140" i="19"/>
  <c r="AQ140" i="19"/>
  <c r="AR140" i="19"/>
  <c r="AS140" i="19"/>
  <c r="AT140" i="19"/>
  <c r="AU140" i="19"/>
  <c r="AV140" i="19"/>
  <c r="AW140" i="19"/>
  <c r="AX140" i="19"/>
  <c r="AY140" i="19"/>
  <c r="AZ140" i="19"/>
  <c r="BA140" i="19"/>
  <c r="BB140" i="19"/>
  <c r="BC140" i="19"/>
  <c r="BD140" i="19"/>
  <c r="BE140" i="19"/>
  <c r="BF140" i="19"/>
  <c r="BG140" i="19"/>
  <c r="BH140" i="19"/>
  <c r="BI140" i="19"/>
  <c r="BJ140" i="19"/>
  <c r="BK140" i="19"/>
  <c r="BL140" i="19"/>
  <c r="BM140" i="19"/>
  <c r="BN140" i="19"/>
  <c r="BO140" i="19"/>
  <c r="BP140" i="19"/>
  <c r="BQ140" i="19"/>
  <c r="BR140" i="19"/>
  <c r="BS140" i="19"/>
  <c r="BT140" i="19"/>
  <c r="BU140" i="19"/>
  <c r="BV140" i="19"/>
  <c r="BW140" i="19"/>
  <c r="BX140" i="19"/>
  <c r="BY140" i="19"/>
  <c r="BZ140" i="19"/>
  <c r="CA140" i="19"/>
  <c r="CB140" i="19"/>
  <c r="CC140" i="19"/>
  <c r="CD140" i="19"/>
  <c r="CE140" i="19"/>
  <c r="CF140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V141" i="19"/>
  <c r="W141" i="19"/>
  <c r="X141" i="19"/>
  <c r="Y141" i="19"/>
  <c r="Z141" i="19"/>
  <c r="AA141" i="19"/>
  <c r="AB141" i="19"/>
  <c r="AC141" i="19"/>
  <c r="AD141" i="19"/>
  <c r="AE141" i="19"/>
  <c r="AF141" i="19"/>
  <c r="AG141" i="19"/>
  <c r="AH141" i="19"/>
  <c r="AI141" i="19"/>
  <c r="AJ141" i="19"/>
  <c r="AK141" i="19"/>
  <c r="AL141" i="19"/>
  <c r="AM141" i="19"/>
  <c r="AN141" i="19"/>
  <c r="AO141" i="19"/>
  <c r="AP141" i="19"/>
  <c r="AQ141" i="19"/>
  <c r="AR141" i="19"/>
  <c r="AS141" i="19"/>
  <c r="AT141" i="19"/>
  <c r="AU141" i="19"/>
  <c r="AV141" i="19"/>
  <c r="AW141" i="19"/>
  <c r="AX141" i="19"/>
  <c r="AY141" i="19"/>
  <c r="AZ141" i="19"/>
  <c r="BA141" i="19"/>
  <c r="BB141" i="19"/>
  <c r="BC141" i="19"/>
  <c r="BD141" i="19"/>
  <c r="BE141" i="19"/>
  <c r="BF141" i="19"/>
  <c r="BG141" i="19"/>
  <c r="BH141" i="19"/>
  <c r="BI141" i="19"/>
  <c r="BJ141" i="19"/>
  <c r="BK141" i="19"/>
  <c r="BL141" i="19"/>
  <c r="BM141" i="19"/>
  <c r="BN141" i="19"/>
  <c r="BO141" i="19"/>
  <c r="BP141" i="19"/>
  <c r="BQ141" i="19"/>
  <c r="BR141" i="19"/>
  <c r="BS141" i="19"/>
  <c r="BT141" i="19"/>
  <c r="BU141" i="19"/>
  <c r="BV141" i="19"/>
  <c r="BW141" i="19"/>
  <c r="BX141" i="19"/>
  <c r="BY141" i="19"/>
  <c r="BZ141" i="19"/>
  <c r="CA141" i="19"/>
  <c r="CB141" i="19"/>
  <c r="CC141" i="19"/>
  <c r="CD141" i="19"/>
  <c r="CE141" i="19"/>
  <c r="CF141" i="19"/>
  <c r="G142" i="19"/>
  <c r="H142" i="19"/>
  <c r="I142" i="19"/>
  <c r="J142" i="19"/>
  <c r="K142" i="19"/>
  <c r="L142" i="19"/>
  <c r="M142" i="19"/>
  <c r="N142" i="19"/>
  <c r="O142" i="19"/>
  <c r="P142" i="19"/>
  <c r="Q142" i="19"/>
  <c r="R142" i="19"/>
  <c r="S142" i="19"/>
  <c r="T142" i="19"/>
  <c r="U142" i="19"/>
  <c r="V142" i="19"/>
  <c r="W142" i="19"/>
  <c r="X142" i="19"/>
  <c r="Y142" i="19"/>
  <c r="Z142" i="19"/>
  <c r="AA142" i="19"/>
  <c r="AB142" i="19"/>
  <c r="AC142" i="19"/>
  <c r="AD142" i="19"/>
  <c r="AE142" i="19"/>
  <c r="AF142" i="19"/>
  <c r="AG142" i="19"/>
  <c r="AH142" i="19"/>
  <c r="AI142" i="19"/>
  <c r="AJ142" i="19"/>
  <c r="AK142" i="19"/>
  <c r="AL142" i="19"/>
  <c r="AM142" i="19"/>
  <c r="AN142" i="19"/>
  <c r="AO142" i="19"/>
  <c r="AP142" i="19"/>
  <c r="AQ142" i="19"/>
  <c r="AR142" i="19"/>
  <c r="AS142" i="19"/>
  <c r="AT142" i="19"/>
  <c r="AU142" i="19"/>
  <c r="AV142" i="19"/>
  <c r="AW142" i="19"/>
  <c r="AX142" i="19"/>
  <c r="AY142" i="19"/>
  <c r="AZ142" i="19"/>
  <c r="BA142" i="19"/>
  <c r="BB142" i="19"/>
  <c r="BC142" i="19"/>
  <c r="BD142" i="19"/>
  <c r="BE142" i="19"/>
  <c r="BF142" i="19"/>
  <c r="BG142" i="19"/>
  <c r="BH142" i="19"/>
  <c r="BI142" i="19"/>
  <c r="BJ142" i="19"/>
  <c r="BK142" i="19"/>
  <c r="BL142" i="19"/>
  <c r="BM142" i="19"/>
  <c r="BN142" i="19"/>
  <c r="BO142" i="19"/>
  <c r="BP142" i="19"/>
  <c r="BQ142" i="19"/>
  <c r="BR142" i="19"/>
  <c r="BS142" i="19"/>
  <c r="BT142" i="19"/>
  <c r="BU142" i="19"/>
  <c r="BV142" i="19"/>
  <c r="BW142" i="19"/>
  <c r="BX142" i="19"/>
  <c r="BY142" i="19"/>
  <c r="BZ142" i="19"/>
  <c r="CA142" i="19"/>
  <c r="CB142" i="19"/>
  <c r="CC142" i="19"/>
  <c r="CD142" i="19"/>
  <c r="CE142" i="19"/>
  <c r="CF142" i="19"/>
  <c r="G143" i="19"/>
  <c r="H143" i="19"/>
  <c r="I143" i="19"/>
  <c r="J143" i="19"/>
  <c r="K143" i="19"/>
  <c r="L143" i="19"/>
  <c r="M143" i="19"/>
  <c r="N143" i="19"/>
  <c r="O143" i="19"/>
  <c r="P143" i="19"/>
  <c r="Q143" i="19"/>
  <c r="R143" i="19"/>
  <c r="S143" i="19"/>
  <c r="T143" i="19"/>
  <c r="U143" i="19"/>
  <c r="V143" i="19"/>
  <c r="W143" i="19"/>
  <c r="X143" i="19"/>
  <c r="Y143" i="19"/>
  <c r="Z143" i="19"/>
  <c r="AA143" i="19"/>
  <c r="AB143" i="19"/>
  <c r="AC143" i="19"/>
  <c r="AD143" i="19"/>
  <c r="AE143" i="19"/>
  <c r="AF143" i="19"/>
  <c r="AG143" i="19"/>
  <c r="AH143" i="19"/>
  <c r="AI143" i="19"/>
  <c r="AJ143" i="19"/>
  <c r="AK143" i="19"/>
  <c r="AL143" i="19"/>
  <c r="AM143" i="19"/>
  <c r="AN143" i="19"/>
  <c r="AO143" i="19"/>
  <c r="AP143" i="19"/>
  <c r="AQ143" i="19"/>
  <c r="AR143" i="19"/>
  <c r="AS143" i="19"/>
  <c r="AT143" i="19"/>
  <c r="AU143" i="19"/>
  <c r="AV143" i="19"/>
  <c r="AW143" i="19"/>
  <c r="AX143" i="19"/>
  <c r="AY143" i="19"/>
  <c r="AZ143" i="19"/>
  <c r="BA143" i="19"/>
  <c r="BB143" i="19"/>
  <c r="BC143" i="19"/>
  <c r="BD143" i="19"/>
  <c r="BE143" i="19"/>
  <c r="BF143" i="19"/>
  <c r="BG143" i="19"/>
  <c r="BH143" i="19"/>
  <c r="BI143" i="19"/>
  <c r="BJ143" i="19"/>
  <c r="BK143" i="19"/>
  <c r="BL143" i="19"/>
  <c r="BM143" i="19"/>
  <c r="BN143" i="19"/>
  <c r="BO143" i="19"/>
  <c r="BP143" i="19"/>
  <c r="BQ143" i="19"/>
  <c r="BR143" i="19"/>
  <c r="BS143" i="19"/>
  <c r="BT143" i="19"/>
  <c r="BU143" i="19"/>
  <c r="BV143" i="19"/>
  <c r="BW143" i="19"/>
  <c r="BX143" i="19"/>
  <c r="BY143" i="19"/>
  <c r="BZ143" i="19"/>
  <c r="CA143" i="19"/>
  <c r="CB143" i="19"/>
  <c r="CC143" i="19"/>
  <c r="CD143" i="19"/>
  <c r="CE143" i="19"/>
  <c r="CF143" i="19"/>
  <c r="G144" i="19"/>
  <c r="H144" i="19"/>
  <c r="I144" i="19"/>
  <c r="J144" i="19"/>
  <c r="K144" i="19"/>
  <c r="L144" i="19"/>
  <c r="M144" i="19"/>
  <c r="N144" i="19"/>
  <c r="O144" i="19"/>
  <c r="P144" i="19"/>
  <c r="Q144" i="19"/>
  <c r="R144" i="19"/>
  <c r="S144" i="19"/>
  <c r="T144" i="19"/>
  <c r="U144" i="19"/>
  <c r="V144" i="19"/>
  <c r="W144" i="19"/>
  <c r="X144" i="19"/>
  <c r="Y144" i="19"/>
  <c r="Z144" i="19"/>
  <c r="AA144" i="19"/>
  <c r="AB144" i="19"/>
  <c r="AC144" i="19"/>
  <c r="AD144" i="19"/>
  <c r="AE144" i="19"/>
  <c r="AF144" i="19"/>
  <c r="AG144" i="19"/>
  <c r="AH144" i="19"/>
  <c r="AI144" i="19"/>
  <c r="AJ144" i="19"/>
  <c r="AK144" i="19"/>
  <c r="AL144" i="19"/>
  <c r="AM144" i="19"/>
  <c r="AN144" i="19"/>
  <c r="AO144" i="19"/>
  <c r="AP144" i="19"/>
  <c r="AQ144" i="19"/>
  <c r="AR144" i="19"/>
  <c r="AS144" i="19"/>
  <c r="AT144" i="19"/>
  <c r="AU144" i="19"/>
  <c r="AV144" i="19"/>
  <c r="AW144" i="19"/>
  <c r="AX144" i="19"/>
  <c r="AY144" i="19"/>
  <c r="AZ144" i="19"/>
  <c r="BA144" i="19"/>
  <c r="BB144" i="19"/>
  <c r="BC144" i="19"/>
  <c r="BD144" i="19"/>
  <c r="BE144" i="19"/>
  <c r="BF144" i="19"/>
  <c r="BG144" i="19"/>
  <c r="BH144" i="19"/>
  <c r="BI144" i="19"/>
  <c r="BJ144" i="19"/>
  <c r="BK144" i="19"/>
  <c r="BL144" i="19"/>
  <c r="BM144" i="19"/>
  <c r="BN144" i="19"/>
  <c r="BO144" i="19"/>
  <c r="BP144" i="19"/>
  <c r="BQ144" i="19"/>
  <c r="BR144" i="19"/>
  <c r="BS144" i="19"/>
  <c r="BT144" i="19"/>
  <c r="BU144" i="19"/>
  <c r="BV144" i="19"/>
  <c r="BW144" i="19"/>
  <c r="BX144" i="19"/>
  <c r="BY144" i="19"/>
  <c r="BZ144" i="19"/>
  <c r="CA144" i="19"/>
  <c r="CB144" i="19"/>
  <c r="CC144" i="19"/>
  <c r="CD144" i="19"/>
  <c r="CE144" i="19"/>
  <c r="CF144" i="19"/>
  <c r="G145" i="19"/>
  <c r="H145" i="19"/>
  <c r="I145" i="19"/>
  <c r="J145" i="19"/>
  <c r="K145" i="19"/>
  <c r="L145" i="19"/>
  <c r="M145" i="19"/>
  <c r="N145" i="19"/>
  <c r="O145" i="19"/>
  <c r="P145" i="19"/>
  <c r="Q145" i="19"/>
  <c r="R145" i="19"/>
  <c r="S145" i="19"/>
  <c r="T145" i="19"/>
  <c r="U145" i="19"/>
  <c r="V145" i="19"/>
  <c r="W145" i="19"/>
  <c r="X145" i="19"/>
  <c r="Y145" i="19"/>
  <c r="Z145" i="19"/>
  <c r="AA145" i="19"/>
  <c r="AB145" i="19"/>
  <c r="AC145" i="19"/>
  <c r="AD145" i="19"/>
  <c r="AE145" i="19"/>
  <c r="AF145" i="19"/>
  <c r="AG145" i="19"/>
  <c r="AH145" i="19"/>
  <c r="AI145" i="19"/>
  <c r="AJ145" i="19"/>
  <c r="AK145" i="19"/>
  <c r="AL145" i="19"/>
  <c r="AM145" i="19"/>
  <c r="AN145" i="19"/>
  <c r="AO145" i="19"/>
  <c r="AP145" i="19"/>
  <c r="AQ145" i="19"/>
  <c r="AR145" i="19"/>
  <c r="AS145" i="19"/>
  <c r="AT145" i="19"/>
  <c r="AU145" i="19"/>
  <c r="AV145" i="19"/>
  <c r="AW145" i="19"/>
  <c r="AX145" i="19"/>
  <c r="AY145" i="19"/>
  <c r="AZ145" i="19"/>
  <c r="BA145" i="19"/>
  <c r="BB145" i="19"/>
  <c r="BC145" i="19"/>
  <c r="BD145" i="19"/>
  <c r="BE145" i="19"/>
  <c r="BF145" i="19"/>
  <c r="BG145" i="19"/>
  <c r="BH145" i="19"/>
  <c r="BI145" i="19"/>
  <c r="BJ145" i="19"/>
  <c r="BK145" i="19"/>
  <c r="BL145" i="19"/>
  <c r="BM145" i="19"/>
  <c r="BN145" i="19"/>
  <c r="BO145" i="19"/>
  <c r="BP145" i="19"/>
  <c r="BQ145" i="19"/>
  <c r="BR145" i="19"/>
  <c r="BS145" i="19"/>
  <c r="BT145" i="19"/>
  <c r="BU145" i="19"/>
  <c r="BV145" i="19"/>
  <c r="BW145" i="19"/>
  <c r="BX145" i="19"/>
  <c r="BY145" i="19"/>
  <c r="BZ145" i="19"/>
  <c r="CA145" i="19"/>
  <c r="CB145" i="19"/>
  <c r="CC145" i="19"/>
  <c r="CD145" i="19"/>
  <c r="CE145" i="19"/>
  <c r="CF145" i="19"/>
  <c r="G146" i="19"/>
  <c r="H146" i="19"/>
  <c r="I146" i="19"/>
  <c r="J146" i="19"/>
  <c r="K146" i="19"/>
  <c r="L146" i="19"/>
  <c r="M146" i="19"/>
  <c r="N146" i="19"/>
  <c r="O146" i="19"/>
  <c r="P146" i="19"/>
  <c r="Q146" i="19"/>
  <c r="R146" i="19"/>
  <c r="S146" i="19"/>
  <c r="T146" i="19"/>
  <c r="U146" i="19"/>
  <c r="V146" i="19"/>
  <c r="W146" i="19"/>
  <c r="X146" i="19"/>
  <c r="Y146" i="19"/>
  <c r="Z146" i="19"/>
  <c r="AA146" i="19"/>
  <c r="AB146" i="19"/>
  <c r="AC146" i="19"/>
  <c r="AD146" i="19"/>
  <c r="AE146" i="19"/>
  <c r="AF146" i="19"/>
  <c r="AG146" i="19"/>
  <c r="AH146" i="19"/>
  <c r="AI146" i="19"/>
  <c r="AJ146" i="19"/>
  <c r="AK146" i="19"/>
  <c r="AL146" i="19"/>
  <c r="AM146" i="19"/>
  <c r="AN146" i="19"/>
  <c r="AO146" i="19"/>
  <c r="AP146" i="19"/>
  <c r="AQ146" i="19"/>
  <c r="AR146" i="19"/>
  <c r="AS146" i="19"/>
  <c r="AT146" i="19"/>
  <c r="AU146" i="19"/>
  <c r="AV146" i="19"/>
  <c r="AW146" i="19"/>
  <c r="AX146" i="19"/>
  <c r="AY146" i="19"/>
  <c r="AZ146" i="19"/>
  <c r="BA146" i="19"/>
  <c r="BB146" i="19"/>
  <c r="BC146" i="19"/>
  <c r="BD146" i="19"/>
  <c r="BE146" i="19"/>
  <c r="BF146" i="19"/>
  <c r="BG146" i="19"/>
  <c r="BH146" i="19"/>
  <c r="BI146" i="19"/>
  <c r="BJ146" i="19"/>
  <c r="BK146" i="19"/>
  <c r="BL146" i="19"/>
  <c r="BM146" i="19"/>
  <c r="BN146" i="19"/>
  <c r="BO146" i="19"/>
  <c r="BP146" i="19"/>
  <c r="BQ146" i="19"/>
  <c r="BR146" i="19"/>
  <c r="BS146" i="19"/>
  <c r="BT146" i="19"/>
  <c r="BU146" i="19"/>
  <c r="BV146" i="19"/>
  <c r="BW146" i="19"/>
  <c r="BX146" i="19"/>
  <c r="BY146" i="19"/>
  <c r="BZ146" i="19"/>
  <c r="CA146" i="19"/>
  <c r="CB146" i="19"/>
  <c r="CC146" i="19"/>
  <c r="CD146" i="19"/>
  <c r="CE146" i="19"/>
  <c r="CF146" i="19"/>
  <c r="G147" i="19"/>
  <c r="H147" i="19"/>
  <c r="I147" i="19"/>
  <c r="J147" i="19"/>
  <c r="K147" i="19"/>
  <c r="L147" i="19"/>
  <c r="M147" i="19"/>
  <c r="N147" i="19"/>
  <c r="O147" i="19"/>
  <c r="P147" i="19"/>
  <c r="Q147" i="19"/>
  <c r="R147" i="19"/>
  <c r="S147" i="19"/>
  <c r="T147" i="19"/>
  <c r="U147" i="19"/>
  <c r="V147" i="19"/>
  <c r="W147" i="19"/>
  <c r="X147" i="19"/>
  <c r="Y147" i="19"/>
  <c r="Z147" i="19"/>
  <c r="AA147" i="19"/>
  <c r="AB147" i="19"/>
  <c r="AC147" i="19"/>
  <c r="AD147" i="19"/>
  <c r="AE147" i="19"/>
  <c r="AF147" i="19"/>
  <c r="AG147" i="19"/>
  <c r="AH147" i="19"/>
  <c r="AI147" i="19"/>
  <c r="AJ147" i="19"/>
  <c r="AK147" i="19"/>
  <c r="AL147" i="19"/>
  <c r="AM147" i="19"/>
  <c r="AN147" i="19"/>
  <c r="AO147" i="19"/>
  <c r="AP147" i="19"/>
  <c r="AQ147" i="19"/>
  <c r="AR147" i="19"/>
  <c r="AS147" i="19"/>
  <c r="AT147" i="19"/>
  <c r="AU147" i="19"/>
  <c r="AV147" i="19"/>
  <c r="AW147" i="19"/>
  <c r="AX147" i="19"/>
  <c r="AY147" i="19"/>
  <c r="AZ147" i="19"/>
  <c r="BA147" i="19"/>
  <c r="BB147" i="19"/>
  <c r="BC147" i="19"/>
  <c r="BD147" i="19"/>
  <c r="BE147" i="19"/>
  <c r="BF147" i="19"/>
  <c r="BG147" i="19"/>
  <c r="BH147" i="19"/>
  <c r="BI147" i="19"/>
  <c r="BJ147" i="19"/>
  <c r="BK147" i="19"/>
  <c r="BL147" i="19"/>
  <c r="BM147" i="19"/>
  <c r="BN147" i="19"/>
  <c r="BO147" i="19"/>
  <c r="BP147" i="19"/>
  <c r="BQ147" i="19"/>
  <c r="BR147" i="19"/>
  <c r="BS147" i="19"/>
  <c r="BT147" i="19"/>
  <c r="BU147" i="19"/>
  <c r="BV147" i="19"/>
  <c r="BW147" i="19"/>
  <c r="BX147" i="19"/>
  <c r="BY147" i="19"/>
  <c r="BZ147" i="19"/>
  <c r="CA147" i="19"/>
  <c r="CB147" i="19"/>
  <c r="CC147" i="19"/>
  <c r="CD147" i="19"/>
  <c r="CE147" i="19"/>
  <c r="CF147" i="19"/>
  <c r="G148" i="19"/>
  <c r="H148" i="19"/>
  <c r="I148" i="19"/>
  <c r="J148" i="19"/>
  <c r="K148" i="19"/>
  <c r="L148" i="19"/>
  <c r="M148" i="19"/>
  <c r="N148" i="19"/>
  <c r="O148" i="19"/>
  <c r="P148" i="19"/>
  <c r="Q148" i="19"/>
  <c r="R148" i="19"/>
  <c r="S148" i="19"/>
  <c r="T148" i="19"/>
  <c r="U148" i="19"/>
  <c r="V148" i="19"/>
  <c r="W148" i="19"/>
  <c r="X148" i="19"/>
  <c r="Y148" i="19"/>
  <c r="Z148" i="19"/>
  <c r="AA148" i="19"/>
  <c r="AB148" i="19"/>
  <c r="AC148" i="19"/>
  <c r="AD148" i="19"/>
  <c r="AE148" i="19"/>
  <c r="AF148" i="19"/>
  <c r="AG148" i="19"/>
  <c r="AH148" i="19"/>
  <c r="AI148" i="19"/>
  <c r="AJ148" i="19"/>
  <c r="AK148" i="19"/>
  <c r="AL148" i="19"/>
  <c r="AM148" i="19"/>
  <c r="AN148" i="19"/>
  <c r="AO148" i="19"/>
  <c r="AP148" i="19"/>
  <c r="AQ148" i="19"/>
  <c r="AR148" i="19"/>
  <c r="AS148" i="19"/>
  <c r="AT148" i="19"/>
  <c r="AU148" i="19"/>
  <c r="AV148" i="19"/>
  <c r="AW148" i="19"/>
  <c r="AX148" i="19"/>
  <c r="AY148" i="19"/>
  <c r="AZ148" i="19"/>
  <c r="BA148" i="19"/>
  <c r="BB148" i="19"/>
  <c r="BC148" i="19"/>
  <c r="BD148" i="19"/>
  <c r="BE148" i="19"/>
  <c r="BF148" i="19"/>
  <c r="BG148" i="19"/>
  <c r="BH148" i="19"/>
  <c r="BI148" i="19"/>
  <c r="BJ148" i="19"/>
  <c r="BK148" i="19"/>
  <c r="BL148" i="19"/>
  <c r="BM148" i="19"/>
  <c r="BN148" i="19"/>
  <c r="BO148" i="19"/>
  <c r="BP148" i="19"/>
  <c r="BQ148" i="19"/>
  <c r="BR148" i="19"/>
  <c r="BS148" i="19"/>
  <c r="BT148" i="19"/>
  <c r="BU148" i="19"/>
  <c r="BV148" i="19"/>
  <c r="BW148" i="19"/>
  <c r="BX148" i="19"/>
  <c r="BY148" i="19"/>
  <c r="BZ148" i="19"/>
  <c r="CA148" i="19"/>
  <c r="CB148" i="19"/>
  <c r="CC148" i="19"/>
  <c r="CD148" i="19"/>
  <c r="CE148" i="19"/>
  <c r="CF148" i="19"/>
  <c r="G149" i="19"/>
  <c r="H149" i="19"/>
  <c r="I149" i="19"/>
  <c r="J149" i="19"/>
  <c r="K149" i="19"/>
  <c r="L149" i="19"/>
  <c r="M149" i="19"/>
  <c r="N149" i="19"/>
  <c r="O149" i="19"/>
  <c r="P149" i="19"/>
  <c r="Q149" i="19"/>
  <c r="R149" i="19"/>
  <c r="S149" i="19"/>
  <c r="T149" i="19"/>
  <c r="U149" i="19"/>
  <c r="V149" i="19"/>
  <c r="W149" i="19"/>
  <c r="X149" i="19"/>
  <c r="Y149" i="19"/>
  <c r="Z149" i="19"/>
  <c r="AA149" i="19"/>
  <c r="AB149" i="19"/>
  <c r="AC149" i="19"/>
  <c r="AD149" i="19"/>
  <c r="AE149" i="19"/>
  <c r="AF149" i="19"/>
  <c r="AG149" i="19"/>
  <c r="AH149" i="19"/>
  <c r="AI149" i="19"/>
  <c r="AJ149" i="19"/>
  <c r="AK149" i="19"/>
  <c r="AL149" i="19"/>
  <c r="AM149" i="19"/>
  <c r="AN149" i="19"/>
  <c r="AO149" i="19"/>
  <c r="AP149" i="19"/>
  <c r="AQ149" i="19"/>
  <c r="AR149" i="19"/>
  <c r="AS149" i="19"/>
  <c r="AT149" i="19"/>
  <c r="AU149" i="19"/>
  <c r="AV149" i="19"/>
  <c r="AW149" i="19"/>
  <c r="AX149" i="19"/>
  <c r="AY149" i="19"/>
  <c r="AZ149" i="19"/>
  <c r="BA149" i="19"/>
  <c r="BB149" i="19"/>
  <c r="BC149" i="19"/>
  <c r="BD149" i="19"/>
  <c r="BE149" i="19"/>
  <c r="BF149" i="19"/>
  <c r="BG149" i="19"/>
  <c r="BH149" i="19"/>
  <c r="BI149" i="19"/>
  <c r="BJ149" i="19"/>
  <c r="BK149" i="19"/>
  <c r="BL149" i="19"/>
  <c r="BM149" i="19"/>
  <c r="BN149" i="19"/>
  <c r="BO149" i="19"/>
  <c r="BP149" i="19"/>
  <c r="BQ149" i="19"/>
  <c r="BR149" i="19"/>
  <c r="BS149" i="19"/>
  <c r="BT149" i="19"/>
  <c r="BU149" i="19"/>
  <c r="BV149" i="19"/>
  <c r="BW149" i="19"/>
  <c r="BX149" i="19"/>
  <c r="BY149" i="19"/>
  <c r="BZ149" i="19"/>
  <c r="CA149" i="19"/>
  <c r="CB149" i="19"/>
  <c r="CC149" i="19"/>
  <c r="CD149" i="19"/>
  <c r="CE149" i="19"/>
  <c r="CF149" i="19"/>
  <c r="G150" i="19"/>
  <c r="H150" i="19"/>
  <c r="I150" i="19"/>
  <c r="J150" i="19"/>
  <c r="K150" i="19"/>
  <c r="L150" i="19"/>
  <c r="M150" i="19"/>
  <c r="N150" i="19"/>
  <c r="O150" i="19"/>
  <c r="P150" i="19"/>
  <c r="Q150" i="19"/>
  <c r="R150" i="19"/>
  <c r="S150" i="19"/>
  <c r="T150" i="19"/>
  <c r="U150" i="19"/>
  <c r="V150" i="19"/>
  <c r="W150" i="19"/>
  <c r="X150" i="19"/>
  <c r="Y150" i="19"/>
  <c r="Z150" i="19"/>
  <c r="AA150" i="19"/>
  <c r="AB150" i="19"/>
  <c r="AC150" i="19"/>
  <c r="AD150" i="19"/>
  <c r="AE150" i="19"/>
  <c r="AF150" i="19"/>
  <c r="AG150" i="19"/>
  <c r="AH150" i="19"/>
  <c r="AI150" i="19"/>
  <c r="AJ150" i="19"/>
  <c r="AK150" i="19"/>
  <c r="AL150" i="19"/>
  <c r="AM150" i="19"/>
  <c r="AN150" i="19"/>
  <c r="AO150" i="19"/>
  <c r="AP150" i="19"/>
  <c r="AQ150" i="19"/>
  <c r="AR150" i="19"/>
  <c r="AS150" i="19"/>
  <c r="AT150" i="19"/>
  <c r="AU150" i="19"/>
  <c r="AV150" i="19"/>
  <c r="AW150" i="19"/>
  <c r="AX150" i="19"/>
  <c r="AY150" i="19"/>
  <c r="AZ150" i="19"/>
  <c r="BA150" i="19"/>
  <c r="BB150" i="19"/>
  <c r="BC150" i="19"/>
  <c r="BD150" i="19"/>
  <c r="BE150" i="19"/>
  <c r="BF150" i="19"/>
  <c r="BG150" i="19"/>
  <c r="BH150" i="19"/>
  <c r="BI150" i="19"/>
  <c r="BJ150" i="19"/>
  <c r="BK150" i="19"/>
  <c r="BL150" i="19"/>
  <c r="BM150" i="19"/>
  <c r="BN150" i="19"/>
  <c r="BO150" i="19"/>
  <c r="BP150" i="19"/>
  <c r="BQ150" i="19"/>
  <c r="BR150" i="19"/>
  <c r="BS150" i="19"/>
  <c r="BT150" i="19"/>
  <c r="BU150" i="19"/>
  <c r="BV150" i="19"/>
  <c r="BW150" i="19"/>
  <c r="BX150" i="19"/>
  <c r="BY150" i="19"/>
  <c r="BZ150" i="19"/>
  <c r="CA150" i="19"/>
  <c r="CB150" i="19"/>
  <c r="CC150" i="19"/>
  <c r="CD150" i="19"/>
  <c r="CE150" i="19"/>
  <c r="CF150" i="19"/>
  <c r="G151" i="19"/>
  <c r="H151" i="19"/>
  <c r="I151" i="19"/>
  <c r="J151" i="19"/>
  <c r="K151" i="19"/>
  <c r="L151" i="19"/>
  <c r="M151" i="19"/>
  <c r="N151" i="19"/>
  <c r="O151" i="19"/>
  <c r="P151" i="19"/>
  <c r="Q151" i="19"/>
  <c r="R151" i="19"/>
  <c r="S151" i="19"/>
  <c r="T151" i="19"/>
  <c r="U151" i="19"/>
  <c r="V151" i="19"/>
  <c r="W151" i="19"/>
  <c r="X151" i="19"/>
  <c r="Y151" i="19"/>
  <c r="Z151" i="19"/>
  <c r="AA151" i="19"/>
  <c r="AB151" i="19"/>
  <c r="AC151" i="19"/>
  <c r="AD151" i="19"/>
  <c r="AE151" i="19"/>
  <c r="AF151" i="19"/>
  <c r="AG151" i="19"/>
  <c r="AH151" i="19"/>
  <c r="AI151" i="19"/>
  <c r="AJ151" i="19"/>
  <c r="AK151" i="19"/>
  <c r="AL151" i="19"/>
  <c r="AM151" i="19"/>
  <c r="AN151" i="19"/>
  <c r="AO151" i="19"/>
  <c r="AP151" i="19"/>
  <c r="AQ151" i="19"/>
  <c r="AR151" i="19"/>
  <c r="AS151" i="19"/>
  <c r="AT151" i="19"/>
  <c r="AU151" i="19"/>
  <c r="AV151" i="19"/>
  <c r="AW151" i="19"/>
  <c r="AX151" i="19"/>
  <c r="AY151" i="19"/>
  <c r="AZ151" i="19"/>
  <c r="BA151" i="19"/>
  <c r="BB151" i="19"/>
  <c r="BC151" i="19"/>
  <c r="BD151" i="19"/>
  <c r="BE151" i="19"/>
  <c r="BF151" i="19"/>
  <c r="BG151" i="19"/>
  <c r="BH151" i="19"/>
  <c r="BI151" i="19"/>
  <c r="BJ151" i="19"/>
  <c r="BK151" i="19"/>
  <c r="BL151" i="19"/>
  <c r="BM151" i="19"/>
  <c r="BN151" i="19"/>
  <c r="BO151" i="19"/>
  <c r="BP151" i="19"/>
  <c r="BQ151" i="19"/>
  <c r="BR151" i="19"/>
  <c r="BS151" i="19"/>
  <c r="BT151" i="19"/>
  <c r="BU151" i="19"/>
  <c r="BV151" i="19"/>
  <c r="BW151" i="19"/>
  <c r="BX151" i="19"/>
  <c r="BY151" i="19"/>
  <c r="BZ151" i="19"/>
  <c r="CA151" i="19"/>
  <c r="CB151" i="19"/>
  <c r="CC151" i="19"/>
  <c r="CD151" i="19"/>
  <c r="CE151" i="19"/>
  <c r="CF151" i="19"/>
  <c r="G152" i="19"/>
  <c r="H152" i="19"/>
  <c r="I152" i="19"/>
  <c r="J152" i="19"/>
  <c r="K152" i="19"/>
  <c r="L152" i="19"/>
  <c r="M152" i="19"/>
  <c r="N152" i="19"/>
  <c r="O152" i="19"/>
  <c r="P152" i="19"/>
  <c r="Q152" i="19"/>
  <c r="R152" i="19"/>
  <c r="S152" i="19"/>
  <c r="T152" i="19"/>
  <c r="U152" i="19"/>
  <c r="V152" i="19"/>
  <c r="W152" i="19"/>
  <c r="X152" i="19"/>
  <c r="Y152" i="19"/>
  <c r="Z152" i="19"/>
  <c r="AA152" i="19"/>
  <c r="AB152" i="19"/>
  <c r="AC152" i="19"/>
  <c r="AD152" i="19"/>
  <c r="AE152" i="19"/>
  <c r="AF152" i="19"/>
  <c r="AG152" i="19"/>
  <c r="AH152" i="19"/>
  <c r="AI152" i="19"/>
  <c r="AJ152" i="19"/>
  <c r="AK152" i="19"/>
  <c r="AL152" i="19"/>
  <c r="AM152" i="19"/>
  <c r="AN152" i="19"/>
  <c r="AO152" i="19"/>
  <c r="AP152" i="19"/>
  <c r="AQ152" i="19"/>
  <c r="AR152" i="19"/>
  <c r="AS152" i="19"/>
  <c r="AT152" i="19"/>
  <c r="AU152" i="19"/>
  <c r="AV152" i="19"/>
  <c r="AW152" i="19"/>
  <c r="AX152" i="19"/>
  <c r="AY152" i="19"/>
  <c r="AZ152" i="19"/>
  <c r="BA152" i="19"/>
  <c r="BB152" i="19"/>
  <c r="BC152" i="19"/>
  <c r="BD152" i="19"/>
  <c r="BE152" i="19"/>
  <c r="BF152" i="19"/>
  <c r="BG152" i="19"/>
  <c r="BH152" i="19"/>
  <c r="BI152" i="19"/>
  <c r="BJ152" i="19"/>
  <c r="BK152" i="19"/>
  <c r="BL152" i="19"/>
  <c r="BM152" i="19"/>
  <c r="BN152" i="19"/>
  <c r="BO152" i="19"/>
  <c r="BP152" i="19"/>
  <c r="BQ152" i="19"/>
  <c r="BR152" i="19"/>
  <c r="BS152" i="19"/>
  <c r="BT152" i="19"/>
  <c r="BU152" i="19"/>
  <c r="BV152" i="19"/>
  <c r="BW152" i="19"/>
  <c r="BX152" i="19"/>
  <c r="BY152" i="19"/>
  <c r="BZ152" i="19"/>
  <c r="CA152" i="19"/>
  <c r="CB152" i="19"/>
  <c r="CC152" i="19"/>
  <c r="CD152" i="19"/>
  <c r="CE152" i="19"/>
  <c r="CF152" i="19"/>
  <c r="G153" i="19"/>
  <c r="H153" i="19"/>
  <c r="I153" i="19"/>
  <c r="J153" i="19"/>
  <c r="K153" i="19"/>
  <c r="L153" i="19"/>
  <c r="M153" i="19"/>
  <c r="N153" i="19"/>
  <c r="O153" i="19"/>
  <c r="P153" i="19"/>
  <c r="Q153" i="19"/>
  <c r="R153" i="19"/>
  <c r="S153" i="19"/>
  <c r="T153" i="19"/>
  <c r="U153" i="19"/>
  <c r="V153" i="19"/>
  <c r="W153" i="19"/>
  <c r="X153" i="19"/>
  <c r="Y153" i="19"/>
  <c r="Z153" i="19"/>
  <c r="AA153" i="19"/>
  <c r="AB153" i="19"/>
  <c r="AC153" i="19"/>
  <c r="AD153" i="19"/>
  <c r="AE153" i="19"/>
  <c r="AF153" i="19"/>
  <c r="AG153" i="19"/>
  <c r="AH153" i="19"/>
  <c r="AI153" i="19"/>
  <c r="AJ153" i="19"/>
  <c r="AK153" i="19"/>
  <c r="AL153" i="19"/>
  <c r="AM153" i="19"/>
  <c r="AN153" i="19"/>
  <c r="AO153" i="19"/>
  <c r="AP153" i="19"/>
  <c r="AQ153" i="19"/>
  <c r="AR153" i="19"/>
  <c r="AS153" i="19"/>
  <c r="AT153" i="19"/>
  <c r="AU153" i="19"/>
  <c r="AV153" i="19"/>
  <c r="AW153" i="19"/>
  <c r="AX153" i="19"/>
  <c r="AY153" i="19"/>
  <c r="AZ153" i="19"/>
  <c r="BA153" i="19"/>
  <c r="BB153" i="19"/>
  <c r="BC153" i="19"/>
  <c r="BD153" i="19"/>
  <c r="BE153" i="19"/>
  <c r="BF153" i="19"/>
  <c r="BG153" i="19"/>
  <c r="BH153" i="19"/>
  <c r="BI153" i="19"/>
  <c r="BJ153" i="19"/>
  <c r="BK153" i="19"/>
  <c r="BL153" i="19"/>
  <c r="BM153" i="19"/>
  <c r="BN153" i="19"/>
  <c r="BO153" i="19"/>
  <c r="BP153" i="19"/>
  <c r="BQ153" i="19"/>
  <c r="BR153" i="19"/>
  <c r="BS153" i="19"/>
  <c r="BT153" i="19"/>
  <c r="BU153" i="19"/>
  <c r="BV153" i="19"/>
  <c r="BW153" i="19"/>
  <c r="BX153" i="19"/>
  <c r="BY153" i="19"/>
  <c r="BZ153" i="19"/>
  <c r="CA153" i="19"/>
  <c r="CB153" i="19"/>
  <c r="CC153" i="19"/>
  <c r="CD153" i="19"/>
  <c r="CE153" i="19"/>
  <c r="CF153" i="19"/>
  <c r="G154" i="19"/>
  <c r="H154" i="19"/>
  <c r="I154" i="19"/>
  <c r="J154" i="19"/>
  <c r="K154" i="19"/>
  <c r="L154" i="19"/>
  <c r="M154" i="19"/>
  <c r="N154" i="19"/>
  <c r="O154" i="19"/>
  <c r="P154" i="19"/>
  <c r="Q154" i="19"/>
  <c r="R154" i="19"/>
  <c r="S154" i="19"/>
  <c r="T154" i="19"/>
  <c r="U154" i="19"/>
  <c r="V154" i="19"/>
  <c r="W154" i="19"/>
  <c r="X154" i="19"/>
  <c r="Y154" i="19"/>
  <c r="Z154" i="19"/>
  <c r="AA154" i="19"/>
  <c r="AB154" i="19"/>
  <c r="AC154" i="19"/>
  <c r="AD154" i="19"/>
  <c r="AE154" i="19"/>
  <c r="AF154" i="19"/>
  <c r="AG154" i="19"/>
  <c r="AH154" i="19"/>
  <c r="AI154" i="19"/>
  <c r="AJ154" i="19"/>
  <c r="AK154" i="19"/>
  <c r="AL154" i="19"/>
  <c r="AM154" i="19"/>
  <c r="AN154" i="19"/>
  <c r="AO154" i="19"/>
  <c r="AP154" i="19"/>
  <c r="AQ154" i="19"/>
  <c r="AR154" i="19"/>
  <c r="AS154" i="19"/>
  <c r="AT154" i="19"/>
  <c r="AU154" i="19"/>
  <c r="AV154" i="19"/>
  <c r="AW154" i="19"/>
  <c r="AX154" i="19"/>
  <c r="AY154" i="19"/>
  <c r="AZ154" i="19"/>
  <c r="BA154" i="19"/>
  <c r="BB154" i="19"/>
  <c r="BC154" i="19"/>
  <c r="BD154" i="19"/>
  <c r="BE154" i="19"/>
  <c r="BF154" i="19"/>
  <c r="BG154" i="19"/>
  <c r="BH154" i="19"/>
  <c r="BI154" i="19"/>
  <c r="BJ154" i="19"/>
  <c r="BK154" i="19"/>
  <c r="BL154" i="19"/>
  <c r="BM154" i="19"/>
  <c r="BN154" i="19"/>
  <c r="BO154" i="19"/>
  <c r="BP154" i="19"/>
  <c r="BQ154" i="19"/>
  <c r="BR154" i="19"/>
  <c r="BS154" i="19"/>
  <c r="BT154" i="19"/>
  <c r="BU154" i="19"/>
  <c r="BV154" i="19"/>
  <c r="BW154" i="19"/>
  <c r="BX154" i="19"/>
  <c r="BY154" i="19"/>
  <c r="BZ154" i="19"/>
  <c r="CA154" i="19"/>
  <c r="CB154" i="19"/>
  <c r="CC154" i="19"/>
  <c r="CD154" i="19"/>
  <c r="CE154" i="19"/>
  <c r="CF154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Y155" i="19"/>
  <c r="Z155" i="19"/>
  <c r="AA155" i="19"/>
  <c r="AB155" i="19"/>
  <c r="AC155" i="19"/>
  <c r="AD155" i="19"/>
  <c r="AE155" i="19"/>
  <c r="AF155" i="19"/>
  <c r="AG155" i="19"/>
  <c r="AH155" i="19"/>
  <c r="AI155" i="19"/>
  <c r="AJ155" i="19"/>
  <c r="AK155" i="19"/>
  <c r="AL155" i="19"/>
  <c r="AM155" i="19"/>
  <c r="AN155" i="19"/>
  <c r="AO155" i="19"/>
  <c r="AP155" i="19"/>
  <c r="AQ155" i="19"/>
  <c r="AR155" i="19"/>
  <c r="AS155" i="19"/>
  <c r="AT155" i="19"/>
  <c r="AU155" i="19"/>
  <c r="AV155" i="19"/>
  <c r="AW155" i="19"/>
  <c r="AX155" i="19"/>
  <c r="AY155" i="19"/>
  <c r="AZ155" i="19"/>
  <c r="BA155" i="19"/>
  <c r="BB155" i="19"/>
  <c r="BC155" i="19"/>
  <c r="BD155" i="19"/>
  <c r="BE155" i="19"/>
  <c r="BF155" i="19"/>
  <c r="BG155" i="19"/>
  <c r="BH155" i="19"/>
  <c r="BI155" i="19"/>
  <c r="BJ155" i="19"/>
  <c r="BK155" i="19"/>
  <c r="BL155" i="19"/>
  <c r="BM155" i="19"/>
  <c r="BN155" i="19"/>
  <c r="BO155" i="19"/>
  <c r="BP155" i="19"/>
  <c r="BQ155" i="19"/>
  <c r="BR155" i="19"/>
  <c r="BS155" i="19"/>
  <c r="BT155" i="19"/>
  <c r="BU155" i="19"/>
  <c r="BV155" i="19"/>
  <c r="BW155" i="19"/>
  <c r="BX155" i="19"/>
  <c r="BY155" i="19"/>
  <c r="BZ155" i="19"/>
  <c r="CA155" i="19"/>
  <c r="CB155" i="19"/>
  <c r="CC155" i="19"/>
  <c r="CD155" i="19"/>
  <c r="CE155" i="19"/>
  <c r="CF155" i="19"/>
  <c r="G156" i="19"/>
  <c r="H156" i="19"/>
  <c r="I156" i="19"/>
  <c r="J156" i="19"/>
  <c r="K156" i="19"/>
  <c r="L156" i="19"/>
  <c r="M156" i="19"/>
  <c r="N156" i="19"/>
  <c r="O156" i="19"/>
  <c r="P156" i="19"/>
  <c r="Q156" i="19"/>
  <c r="R156" i="19"/>
  <c r="S156" i="19"/>
  <c r="T156" i="19"/>
  <c r="U156" i="19"/>
  <c r="V156" i="19"/>
  <c r="W156" i="19"/>
  <c r="X156" i="19"/>
  <c r="Y156" i="19"/>
  <c r="Z156" i="19"/>
  <c r="AA156" i="19"/>
  <c r="AB156" i="19"/>
  <c r="AC156" i="19"/>
  <c r="AD156" i="19"/>
  <c r="AE156" i="19"/>
  <c r="AF156" i="19"/>
  <c r="AG156" i="19"/>
  <c r="AH156" i="19"/>
  <c r="AI156" i="19"/>
  <c r="AJ156" i="19"/>
  <c r="AK156" i="19"/>
  <c r="AL156" i="19"/>
  <c r="AM156" i="19"/>
  <c r="AN156" i="19"/>
  <c r="AO156" i="19"/>
  <c r="AP156" i="19"/>
  <c r="AQ156" i="19"/>
  <c r="AR156" i="19"/>
  <c r="AS156" i="19"/>
  <c r="AT156" i="19"/>
  <c r="AU156" i="19"/>
  <c r="AV156" i="19"/>
  <c r="AW156" i="19"/>
  <c r="AX156" i="19"/>
  <c r="AY156" i="19"/>
  <c r="AZ156" i="19"/>
  <c r="BA156" i="19"/>
  <c r="BB156" i="19"/>
  <c r="BC156" i="19"/>
  <c r="BD156" i="19"/>
  <c r="BE156" i="19"/>
  <c r="BF156" i="19"/>
  <c r="BG156" i="19"/>
  <c r="BH156" i="19"/>
  <c r="BI156" i="19"/>
  <c r="BJ156" i="19"/>
  <c r="BK156" i="19"/>
  <c r="BL156" i="19"/>
  <c r="BM156" i="19"/>
  <c r="BN156" i="19"/>
  <c r="BO156" i="19"/>
  <c r="BP156" i="19"/>
  <c r="BQ156" i="19"/>
  <c r="BR156" i="19"/>
  <c r="BS156" i="19"/>
  <c r="BT156" i="19"/>
  <c r="BU156" i="19"/>
  <c r="BV156" i="19"/>
  <c r="BW156" i="19"/>
  <c r="BX156" i="19"/>
  <c r="BY156" i="19"/>
  <c r="BZ156" i="19"/>
  <c r="CA156" i="19"/>
  <c r="CB156" i="19"/>
  <c r="CC156" i="19"/>
  <c r="CD156" i="19"/>
  <c r="CE156" i="19"/>
  <c r="CF156" i="19"/>
  <c r="G157" i="19"/>
  <c r="H157" i="19"/>
  <c r="I157" i="19"/>
  <c r="J157" i="19"/>
  <c r="K157" i="19"/>
  <c r="L157" i="19"/>
  <c r="M157" i="19"/>
  <c r="N157" i="19"/>
  <c r="O157" i="19"/>
  <c r="P157" i="19"/>
  <c r="Q157" i="19"/>
  <c r="R157" i="19"/>
  <c r="S157" i="19"/>
  <c r="T157" i="19"/>
  <c r="U157" i="19"/>
  <c r="V157" i="19"/>
  <c r="W157" i="19"/>
  <c r="X157" i="19"/>
  <c r="Y157" i="19"/>
  <c r="Z157" i="19"/>
  <c r="AA157" i="19"/>
  <c r="AB157" i="19"/>
  <c r="AC157" i="19"/>
  <c r="AD157" i="19"/>
  <c r="AE157" i="19"/>
  <c r="AF157" i="19"/>
  <c r="AG157" i="19"/>
  <c r="AH157" i="19"/>
  <c r="AI157" i="19"/>
  <c r="AJ157" i="19"/>
  <c r="AK157" i="19"/>
  <c r="AL157" i="19"/>
  <c r="AM157" i="19"/>
  <c r="AN157" i="19"/>
  <c r="AO157" i="19"/>
  <c r="AP157" i="19"/>
  <c r="AQ157" i="19"/>
  <c r="AR157" i="19"/>
  <c r="AS157" i="19"/>
  <c r="AT157" i="19"/>
  <c r="AU157" i="19"/>
  <c r="AV157" i="19"/>
  <c r="AW157" i="19"/>
  <c r="AX157" i="19"/>
  <c r="AY157" i="19"/>
  <c r="AZ157" i="19"/>
  <c r="BA157" i="19"/>
  <c r="BB157" i="19"/>
  <c r="BC157" i="19"/>
  <c r="BD157" i="19"/>
  <c r="BE157" i="19"/>
  <c r="BF157" i="19"/>
  <c r="BG157" i="19"/>
  <c r="BH157" i="19"/>
  <c r="BI157" i="19"/>
  <c r="BJ157" i="19"/>
  <c r="BK157" i="19"/>
  <c r="BL157" i="19"/>
  <c r="BM157" i="19"/>
  <c r="BN157" i="19"/>
  <c r="BO157" i="19"/>
  <c r="BP157" i="19"/>
  <c r="BQ157" i="19"/>
  <c r="BR157" i="19"/>
  <c r="BS157" i="19"/>
  <c r="BT157" i="19"/>
  <c r="BU157" i="19"/>
  <c r="BV157" i="19"/>
  <c r="BW157" i="19"/>
  <c r="BX157" i="19"/>
  <c r="BY157" i="19"/>
  <c r="BZ157" i="19"/>
  <c r="CA157" i="19"/>
  <c r="CB157" i="19"/>
  <c r="CC157" i="19"/>
  <c r="CD157" i="19"/>
  <c r="CE157" i="19"/>
  <c r="CF157" i="19"/>
  <c r="F113" i="19"/>
  <c r="D113" i="19" s="1"/>
  <c r="F114" i="19"/>
  <c r="F115" i="19"/>
  <c r="D115" i="19" s="1"/>
  <c r="F116" i="19"/>
  <c r="D116" i="19" s="1"/>
  <c r="F117" i="19"/>
  <c r="F118" i="19"/>
  <c r="D118" i="19" s="1"/>
  <c r="F119" i="19"/>
  <c r="D119" i="19" s="1"/>
  <c r="F120" i="19"/>
  <c r="F121" i="19"/>
  <c r="F122" i="19"/>
  <c r="D122" i="19" s="1"/>
  <c r="F123" i="19"/>
  <c r="F124" i="19"/>
  <c r="C124" i="19" s="1"/>
  <c r="F125" i="19"/>
  <c r="C125" i="19" s="1"/>
  <c r="F126" i="19"/>
  <c r="D126" i="19" s="1"/>
  <c r="F127" i="19"/>
  <c r="F128" i="19"/>
  <c r="C128" i="19" s="1"/>
  <c r="F129" i="19"/>
  <c r="D129" i="19" s="1"/>
  <c r="F130" i="19"/>
  <c r="F131" i="19"/>
  <c r="C131" i="19" s="1"/>
  <c r="F132" i="19"/>
  <c r="D132" i="19" s="1"/>
  <c r="F133" i="19"/>
  <c r="F134" i="19"/>
  <c r="F135" i="19"/>
  <c r="D135" i="19" s="1"/>
  <c r="F136" i="19"/>
  <c r="D136" i="19" s="1"/>
  <c r="F137" i="19"/>
  <c r="D137" i="19" s="1"/>
  <c r="F138" i="19"/>
  <c r="D138" i="19" s="1"/>
  <c r="F139" i="19"/>
  <c r="D139" i="19" s="1"/>
  <c r="F140" i="19"/>
  <c r="F141" i="19"/>
  <c r="F142" i="19"/>
  <c r="D142" i="19" s="1"/>
  <c r="F143" i="19"/>
  <c r="F144" i="19"/>
  <c r="F145" i="19"/>
  <c r="D145" i="19" s="1"/>
  <c r="F146" i="19"/>
  <c r="D146" i="19" s="1"/>
  <c r="F147" i="19"/>
  <c r="F148" i="19"/>
  <c r="F149" i="19"/>
  <c r="D149" i="19" s="1"/>
  <c r="F150" i="19"/>
  <c r="F151" i="19"/>
  <c r="F152" i="19"/>
  <c r="D152" i="19" s="1"/>
  <c r="F153" i="19"/>
  <c r="D153" i="19" s="1"/>
  <c r="F154" i="19"/>
  <c r="D154" i="19" s="1"/>
  <c r="F155" i="19"/>
  <c r="D155" i="19" s="1"/>
  <c r="F156" i="19"/>
  <c r="D156" i="19" s="1"/>
  <c r="F157" i="19"/>
  <c r="C157" i="19" s="1"/>
  <c r="F108" i="19"/>
  <c r="F109" i="19"/>
  <c r="F110" i="19"/>
  <c r="D110" i="19" s="1"/>
  <c r="F111" i="19"/>
  <c r="F112" i="19"/>
  <c r="D112" i="19" s="1"/>
  <c r="F107" i="19"/>
  <c r="D107" i="19" s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B101" i="1"/>
  <c r="G84" i="19"/>
  <c r="H84" i="19"/>
  <c r="I84" i="19"/>
  <c r="J84" i="19"/>
  <c r="K84" i="19"/>
  <c r="L84" i="19"/>
  <c r="M84" i="19"/>
  <c r="N84" i="19"/>
  <c r="O84" i="19"/>
  <c r="P84" i="19"/>
  <c r="Q84" i="19"/>
  <c r="R84" i="19"/>
  <c r="S84" i="19"/>
  <c r="T84" i="19"/>
  <c r="U84" i="19"/>
  <c r="V84" i="19"/>
  <c r="W84" i="19"/>
  <c r="X84" i="19"/>
  <c r="Y84" i="19"/>
  <c r="Z84" i="19"/>
  <c r="AA84" i="19"/>
  <c r="AB84" i="19"/>
  <c r="AC84" i="19"/>
  <c r="AD84" i="19"/>
  <c r="AE84" i="19"/>
  <c r="AF84" i="19"/>
  <c r="AG84" i="19"/>
  <c r="AH84" i="19"/>
  <c r="AI84" i="19"/>
  <c r="AJ84" i="19"/>
  <c r="AK84" i="19"/>
  <c r="AL84" i="19"/>
  <c r="AM84" i="19"/>
  <c r="AN84" i="19"/>
  <c r="AO84" i="19"/>
  <c r="AP84" i="19"/>
  <c r="AQ84" i="19"/>
  <c r="AR84" i="19"/>
  <c r="AS84" i="19"/>
  <c r="AT84" i="19"/>
  <c r="AU84" i="19"/>
  <c r="AV84" i="19"/>
  <c r="AW84" i="19"/>
  <c r="AX84" i="19"/>
  <c r="AY84" i="19"/>
  <c r="AZ84" i="19"/>
  <c r="BA84" i="19"/>
  <c r="BB84" i="19"/>
  <c r="BC84" i="19"/>
  <c r="BD84" i="19"/>
  <c r="BE84" i="19"/>
  <c r="BF84" i="19"/>
  <c r="BG84" i="19"/>
  <c r="BH84" i="19"/>
  <c r="BI84" i="19"/>
  <c r="BJ84" i="19"/>
  <c r="BK84" i="19"/>
  <c r="BL84" i="19"/>
  <c r="BM84" i="19"/>
  <c r="BN84" i="19"/>
  <c r="BO84" i="19"/>
  <c r="BP84" i="19"/>
  <c r="BQ84" i="19"/>
  <c r="BR84" i="19"/>
  <c r="BS84" i="19"/>
  <c r="BT84" i="19"/>
  <c r="BU84" i="19"/>
  <c r="BV84" i="19"/>
  <c r="BW84" i="19"/>
  <c r="BX84" i="19"/>
  <c r="BY84" i="19"/>
  <c r="BZ84" i="19"/>
  <c r="CA84" i="19"/>
  <c r="CB84" i="19"/>
  <c r="CC84" i="19"/>
  <c r="CD84" i="19"/>
  <c r="CE84" i="19"/>
  <c r="CF84" i="19"/>
  <c r="G85" i="19"/>
  <c r="H85" i="19"/>
  <c r="I85" i="19"/>
  <c r="J85" i="19"/>
  <c r="K85" i="19"/>
  <c r="L85" i="19"/>
  <c r="M85" i="19"/>
  <c r="N85" i="19"/>
  <c r="O85" i="19"/>
  <c r="P85" i="19"/>
  <c r="Q85" i="19"/>
  <c r="R85" i="19"/>
  <c r="S85" i="19"/>
  <c r="T85" i="19"/>
  <c r="U85" i="19"/>
  <c r="V85" i="19"/>
  <c r="W85" i="19"/>
  <c r="X85" i="19"/>
  <c r="Y85" i="19"/>
  <c r="Z85" i="19"/>
  <c r="AA85" i="19"/>
  <c r="AB85" i="19"/>
  <c r="AC85" i="19"/>
  <c r="AD85" i="19"/>
  <c r="AE85" i="19"/>
  <c r="AF85" i="19"/>
  <c r="AG85" i="19"/>
  <c r="AH85" i="19"/>
  <c r="AI85" i="19"/>
  <c r="AJ85" i="19"/>
  <c r="AK85" i="19"/>
  <c r="AL85" i="19"/>
  <c r="AM85" i="19"/>
  <c r="AN85" i="19"/>
  <c r="AO85" i="19"/>
  <c r="AP85" i="19"/>
  <c r="AQ85" i="19"/>
  <c r="AR85" i="19"/>
  <c r="AS85" i="19"/>
  <c r="AT85" i="19"/>
  <c r="AU85" i="19"/>
  <c r="AV85" i="19"/>
  <c r="AW85" i="19"/>
  <c r="AX85" i="19"/>
  <c r="AY85" i="19"/>
  <c r="AZ85" i="19"/>
  <c r="BA85" i="19"/>
  <c r="BB85" i="19"/>
  <c r="BC85" i="19"/>
  <c r="BD85" i="19"/>
  <c r="BE85" i="19"/>
  <c r="BF85" i="19"/>
  <c r="BG85" i="19"/>
  <c r="BH85" i="19"/>
  <c r="BI85" i="19"/>
  <c r="BJ85" i="19"/>
  <c r="BK85" i="19"/>
  <c r="BL85" i="19"/>
  <c r="BM85" i="19"/>
  <c r="BN85" i="19"/>
  <c r="BO85" i="19"/>
  <c r="BP85" i="19"/>
  <c r="BQ85" i="19"/>
  <c r="BR85" i="19"/>
  <c r="BS85" i="19"/>
  <c r="BT85" i="19"/>
  <c r="BU85" i="19"/>
  <c r="BV85" i="19"/>
  <c r="BW85" i="19"/>
  <c r="BX85" i="19"/>
  <c r="BY85" i="19"/>
  <c r="BZ85" i="19"/>
  <c r="CA85" i="19"/>
  <c r="CB85" i="19"/>
  <c r="CC85" i="19"/>
  <c r="CD85" i="19"/>
  <c r="CE85" i="19"/>
  <c r="CF85" i="19"/>
  <c r="G86" i="19"/>
  <c r="H86" i="19"/>
  <c r="I86" i="19"/>
  <c r="J86" i="19"/>
  <c r="K86" i="19"/>
  <c r="L86" i="19"/>
  <c r="M86" i="19"/>
  <c r="N86" i="19"/>
  <c r="O86" i="19"/>
  <c r="P86" i="19"/>
  <c r="Q86" i="19"/>
  <c r="R86" i="19"/>
  <c r="S86" i="19"/>
  <c r="T86" i="19"/>
  <c r="U86" i="19"/>
  <c r="V86" i="19"/>
  <c r="W86" i="19"/>
  <c r="X86" i="19"/>
  <c r="Y86" i="19"/>
  <c r="Z86" i="19"/>
  <c r="AA86" i="19"/>
  <c r="AB86" i="19"/>
  <c r="AC86" i="19"/>
  <c r="AD86" i="19"/>
  <c r="AE86" i="19"/>
  <c r="AF86" i="19"/>
  <c r="AG86" i="19"/>
  <c r="AH86" i="19"/>
  <c r="AI86" i="19"/>
  <c r="AJ86" i="19"/>
  <c r="AK86" i="19"/>
  <c r="AL86" i="19"/>
  <c r="AM86" i="19"/>
  <c r="AN86" i="19"/>
  <c r="AO86" i="19"/>
  <c r="AP86" i="19"/>
  <c r="AQ86" i="19"/>
  <c r="AR86" i="19"/>
  <c r="AS86" i="19"/>
  <c r="AT86" i="19"/>
  <c r="AU86" i="19"/>
  <c r="AV86" i="19"/>
  <c r="AW86" i="19"/>
  <c r="AX86" i="19"/>
  <c r="AY86" i="19"/>
  <c r="AZ86" i="19"/>
  <c r="BA86" i="19"/>
  <c r="BB86" i="19"/>
  <c r="BC86" i="19"/>
  <c r="BD86" i="19"/>
  <c r="BE86" i="19"/>
  <c r="BF86" i="19"/>
  <c r="BG86" i="19"/>
  <c r="BH86" i="19"/>
  <c r="BI86" i="19"/>
  <c r="BJ86" i="19"/>
  <c r="BK86" i="19"/>
  <c r="BL86" i="19"/>
  <c r="BM86" i="19"/>
  <c r="BN86" i="19"/>
  <c r="BO86" i="19"/>
  <c r="BP86" i="19"/>
  <c r="BQ86" i="19"/>
  <c r="BR86" i="19"/>
  <c r="BS86" i="19"/>
  <c r="BT86" i="19"/>
  <c r="BU86" i="19"/>
  <c r="BV86" i="19"/>
  <c r="BW86" i="19"/>
  <c r="BX86" i="19"/>
  <c r="BY86" i="19"/>
  <c r="BZ86" i="19"/>
  <c r="CA86" i="19"/>
  <c r="CB86" i="19"/>
  <c r="CC86" i="19"/>
  <c r="CD86" i="19"/>
  <c r="CE86" i="19"/>
  <c r="CF86" i="19"/>
  <c r="G87" i="19"/>
  <c r="H87" i="19"/>
  <c r="I87" i="19"/>
  <c r="J87" i="19"/>
  <c r="K87" i="19"/>
  <c r="L87" i="19"/>
  <c r="M87" i="19"/>
  <c r="N87" i="19"/>
  <c r="O87" i="19"/>
  <c r="P87" i="19"/>
  <c r="Q87" i="19"/>
  <c r="R87" i="19"/>
  <c r="S87" i="19"/>
  <c r="T87" i="19"/>
  <c r="U87" i="19"/>
  <c r="V87" i="19"/>
  <c r="W87" i="19"/>
  <c r="X87" i="19"/>
  <c r="Y87" i="19"/>
  <c r="Z87" i="19"/>
  <c r="AA87" i="19"/>
  <c r="AB87" i="19"/>
  <c r="AC87" i="19"/>
  <c r="AD87" i="19"/>
  <c r="AE87" i="19"/>
  <c r="AF87" i="19"/>
  <c r="AG87" i="19"/>
  <c r="AH87" i="19"/>
  <c r="AI87" i="19"/>
  <c r="AJ87" i="19"/>
  <c r="AK87" i="19"/>
  <c r="AL87" i="19"/>
  <c r="AM87" i="19"/>
  <c r="AN87" i="19"/>
  <c r="AO87" i="19"/>
  <c r="AP87" i="19"/>
  <c r="AQ87" i="19"/>
  <c r="AR87" i="19"/>
  <c r="AS87" i="19"/>
  <c r="AT87" i="19"/>
  <c r="AU87" i="19"/>
  <c r="AV87" i="19"/>
  <c r="AW87" i="19"/>
  <c r="AX87" i="19"/>
  <c r="AY87" i="19"/>
  <c r="AZ87" i="19"/>
  <c r="BA87" i="19"/>
  <c r="BB87" i="19"/>
  <c r="BC87" i="19"/>
  <c r="BD87" i="19"/>
  <c r="BE87" i="19"/>
  <c r="BF87" i="19"/>
  <c r="BG87" i="19"/>
  <c r="BH87" i="19"/>
  <c r="BI87" i="19"/>
  <c r="BJ87" i="19"/>
  <c r="BK87" i="19"/>
  <c r="BL87" i="19"/>
  <c r="BM87" i="19"/>
  <c r="BN87" i="19"/>
  <c r="BO87" i="19"/>
  <c r="BP87" i="19"/>
  <c r="BQ87" i="19"/>
  <c r="BR87" i="19"/>
  <c r="BS87" i="19"/>
  <c r="BT87" i="19"/>
  <c r="BU87" i="19"/>
  <c r="BV87" i="19"/>
  <c r="BW87" i="19"/>
  <c r="BX87" i="19"/>
  <c r="BY87" i="19"/>
  <c r="BZ87" i="19"/>
  <c r="CA87" i="19"/>
  <c r="CB87" i="19"/>
  <c r="CC87" i="19"/>
  <c r="CD87" i="19"/>
  <c r="CE87" i="19"/>
  <c r="CF87" i="19"/>
  <c r="G88" i="19"/>
  <c r="H88" i="19"/>
  <c r="I88" i="19"/>
  <c r="J88" i="19"/>
  <c r="K88" i="19"/>
  <c r="L88" i="19"/>
  <c r="M88" i="19"/>
  <c r="N88" i="19"/>
  <c r="O88" i="19"/>
  <c r="P88" i="19"/>
  <c r="Q88" i="19"/>
  <c r="R88" i="19"/>
  <c r="S88" i="19"/>
  <c r="T88" i="19"/>
  <c r="U88" i="19"/>
  <c r="V88" i="19"/>
  <c r="W88" i="19"/>
  <c r="X88" i="19"/>
  <c r="Y88" i="19"/>
  <c r="Z88" i="19"/>
  <c r="AA88" i="19"/>
  <c r="AB88" i="19"/>
  <c r="AC88" i="19"/>
  <c r="AD88" i="19"/>
  <c r="AE88" i="19"/>
  <c r="AF88" i="19"/>
  <c r="AG88" i="19"/>
  <c r="AH88" i="19"/>
  <c r="AI88" i="19"/>
  <c r="AJ88" i="19"/>
  <c r="AK88" i="19"/>
  <c r="AL88" i="19"/>
  <c r="AM88" i="19"/>
  <c r="AN88" i="19"/>
  <c r="AO88" i="19"/>
  <c r="AP88" i="19"/>
  <c r="AQ88" i="19"/>
  <c r="AR88" i="19"/>
  <c r="AS88" i="19"/>
  <c r="AT88" i="19"/>
  <c r="AU88" i="19"/>
  <c r="AV88" i="19"/>
  <c r="AW88" i="19"/>
  <c r="AX88" i="19"/>
  <c r="AY88" i="19"/>
  <c r="AZ88" i="19"/>
  <c r="BA88" i="19"/>
  <c r="BB88" i="19"/>
  <c r="BC88" i="19"/>
  <c r="BD88" i="19"/>
  <c r="BE88" i="19"/>
  <c r="BF88" i="19"/>
  <c r="BG88" i="19"/>
  <c r="BH88" i="19"/>
  <c r="BI88" i="19"/>
  <c r="BJ88" i="19"/>
  <c r="BK88" i="19"/>
  <c r="BL88" i="19"/>
  <c r="BM88" i="19"/>
  <c r="BN88" i="19"/>
  <c r="BO88" i="19"/>
  <c r="BP88" i="19"/>
  <c r="BQ88" i="19"/>
  <c r="BR88" i="19"/>
  <c r="BS88" i="19"/>
  <c r="BT88" i="19"/>
  <c r="BU88" i="19"/>
  <c r="BV88" i="19"/>
  <c r="BW88" i="19"/>
  <c r="BX88" i="19"/>
  <c r="BY88" i="19"/>
  <c r="BZ88" i="19"/>
  <c r="CA88" i="19"/>
  <c r="CB88" i="19"/>
  <c r="CC88" i="19"/>
  <c r="CD88" i="19"/>
  <c r="CE88" i="19"/>
  <c r="CF88" i="19"/>
  <c r="G89" i="19"/>
  <c r="H89" i="19"/>
  <c r="I89" i="19"/>
  <c r="J89" i="19"/>
  <c r="K89" i="19"/>
  <c r="L89" i="19"/>
  <c r="M89" i="19"/>
  <c r="N89" i="19"/>
  <c r="O89" i="19"/>
  <c r="P89" i="19"/>
  <c r="Q89" i="19"/>
  <c r="R89" i="19"/>
  <c r="S89" i="19"/>
  <c r="T89" i="19"/>
  <c r="U89" i="19"/>
  <c r="V89" i="19"/>
  <c r="W89" i="19"/>
  <c r="X89" i="19"/>
  <c r="Y89" i="19"/>
  <c r="Z89" i="19"/>
  <c r="AA89" i="19"/>
  <c r="AB89" i="19"/>
  <c r="AC89" i="19"/>
  <c r="AD89" i="19"/>
  <c r="AE89" i="19"/>
  <c r="AF89" i="19"/>
  <c r="AG89" i="19"/>
  <c r="AH89" i="19"/>
  <c r="AI89" i="19"/>
  <c r="AJ89" i="19"/>
  <c r="AK89" i="19"/>
  <c r="AL89" i="19"/>
  <c r="AM89" i="19"/>
  <c r="AN89" i="19"/>
  <c r="AO89" i="19"/>
  <c r="AP89" i="19"/>
  <c r="AQ89" i="19"/>
  <c r="AR89" i="19"/>
  <c r="AS89" i="19"/>
  <c r="AT89" i="19"/>
  <c r="AU89" i="19"/>
  <c r="AV89" i="19"/>
  <c r="AW89" i="19"/>
  <c r="AX89" i="19"/>
  <c r="AY89" i="19"/>
  <c r="AZ89" i="19"/>
  <c r="BA89" i="19"/>
  <c r="BB89" i="19"/>
  <c r="BC89" i="19"/>
  <c r="BD89" i="19"/>
  <c r="BE89" i="19"/>
  <c r="BF89" i="19"/>
  <c r="BG89" i="19"/>
  <c r="BH89" i="19"/>
  <c r="BI89" i="19"/>
  <c r="BJ89" i="19"/>
  <c r="BK89" i="19"/>
  <c r="BL89" i="19"/>
  <c r="BM89" i="19"/>
  <c r="BN89" i="19"/>
  <c r="BO89" i="19"/>
  <c r="BP89" i="19"/>
  <c r="BQ89" i="19"/>
  <c r="BR89" i="19"/>
  <c r="BS89" i="19"/>
  <c r="BT89" i="19"/>
  <c r="BU89" i="19"/>
  <c r="BV89" i="19"/>
  <c r="BW89" i="19"/>
  <c r="BX89" i="19"/>
  <c r="BY89" i="19"/>
  <c r="BZ89" i="19"/>
  <c r="CA89" i="19"/>
  <c r="CB89" i="19"/>
  <c r="CC89" i="19"/>
  <c r="CD89" i="19"/>
  <c r="CE89" i="19"/>
  <c r="CF89" i="19"/>
  <c r="G90" i="19"/>
  <c r="H90" i="19"/>
  <c r="I90" i="19"/>
  <c r="J90" i="19"/>
  <c r="K90" i="19"/>
  <c r="L90" i="19"/>
  <c r="M90" i="19"/>
  <c r="N90" i="19"/>
  <c r="O90" i="19"/>
  <c r="P90" i="19"/>
  <c r="Q90" i="19"/>
  <c r="R90" i="19"/>
  <c r="S90" i="19"/>
  <c r="T90" i="19"/>
  <c r="U90" i="19"/>
  <c r="V90" i="19"/>
  <c r="W90" i="19"/>
  <c r="X90" i="19"/>
  <c r="Y90" i="19"/>
  <c r="Z90" i="19"/>
  <c r="AA90" i="19"/>
  <c r="AB90" i="19"/>
  <c r="AC90" i="19"/>
  <c r="AD90" i="19"/>
  <c r="AE90" i="19"/>
  <c r="AF90" i="19"/>
  <c r="AG90" i="19"/>
  <c r="AH90" i="19"/>
  <c r="AI90" i="19"/>
  <c r="AJ90" i="19"/>
  <c r="AK90" i="19"/>
  <c r="AL90" i="19"/>
  <c r="AM90" i="19"/>
  <c r="AN90" i="19"/>
  <c r="AO90" i="19"/>
  <c r="AP90" i="19"/>
  <c r="AQ90" i="19"/>
  <c r="AR90" i="19"/>
  <c r="AS90" i="19"/>
  <c r="AT90" i="19"/>
  <c r="AU90" i="19"/>
  <c r="AV90" i="19"/>
  <c r="AW90" i="19"/>
  <c r="AX90" i="19"/>
  <c r="AY90" i="19"/>
  <c r="AZ90" i="19"/>
  <c r="BA90" i="19"/>
  <c r="BB90" i="19"/>
  <c r="BC90" i="19"/>
  <c r="BD90" i="19"/>
  <c r="BE90" i="19"/>
  <c r="BF90" i="19"/>
  <c r="BG90" i="19"/>
  <c r="BH90" i="19"/>
  <c r="BI90" i="19"/>
  <c r="BJ90" i="19"/>
  <c r="BK90" i="19"/>
  <c r="BL90" i="19"/>
  <c r="BM90" i="19"/>
  <c r="BN90" i="19"/>
  <c r="BO90" i="19"/>
  <c r="BP90" i="19"/>
  <c r="BQ90" i="19"/>
  <c r="BR90" i="19"/>
  <c r="BS90" i="19"/>
  <c r="BT90" i="19"/>
  <c r="BU90" i="19"/>
  <c r="BV90" i="19"/>
  <c r="BW90" i="19"/>
  <c r="BX90" i="19"/>
  <c r="BY90" i="19"/>
  <c r="BZ90" i="19"/>
  <c r="CA90" i="19"/>
  <c r="CB90" i="19"/>
  <c r="CC90" i="19"/>
  <c r="CD90" i="19"/>
  <c r="CE90" i="19"/>
  <c r="CF90" i="19"/>
  <c r="G91" i="19"/>
  <c r="H91" i="19"/>
  <c r="I91" i="19"/>
  <c r="J91" i="19"/>
  <c r="K91" i="19"/>
  <c r="L91" i="19"/>
  <c r="M91" i="19"/>
  <c r="N91" i="19"/>
  <c r="O91" i="19"/>
  <c r="P91" i="19"/>
  <c r="Q91" i="19"/>
  <c r="R91" i="19"/>
  <c r="S91" i="19"/>
  <c r="T91" i="19"/>
  <c r="U91" i="19"/>
  <c r="V91" i="19"/>
  <c r="W91" i="19"/>
  <c r="X91" i="19"/>
  <c r="Y91" i="19"/>
  <c r="Z91" i="19"/>
  <c r="AA91" i="19"/>
  <c r="AB91" i="19"/>
  <c r="AC91" i="19"/>
  <c r="AD91" i="19"/>
  <c r="AE91" i="19"/>
  <c r="AF91" i="19"/>
  <c r="AG91" i="19"/>
  <c r="AH91" i="19"/>
  <c r="AI91" i="19"/>
  <c r="AJ91" i="19"/>
  <c r="AK91" i="19"/>
  <c r="AL91" i="19"/>
  <c r="AM91" i="19"/>
  <c r="AN91" i="19"/>
  <c r="AO91" i="19"/>
  <c r="AP91" i="19"/>
  <c r="AQ91" i="19"/>
  <c r="AR91" i="19"/>
  <c r="AS91" i="19"/>
  <c r="AT91" i="19"/>
  <c r="AU91" i="19"/>
  <c r="AV91" i="19"/>
  <c r="AW91" i="19"/>
  <c r="AX91" i="19"/>
  <c r="AY91" i="19"/>
  <c r="AZ91" i="19"/>
  <c r="BA91" i="19"/>
  <c r="BB91" i="19"/>
  <c r="BC91" i="19"/>
  <c r="BD91" i="19"/>
  <c r="BE91" i="19"/>
  <c r="BF91" i="19"/>
  <c r="BG91" i="19"/>
  <c r="BH91" i="19"/>
  <c r="BI91" i="19"/>
  <c r="BJ91" i="19"/>
  <c r="BK91" i="19"/>
  <c r="BL91" i="19"/>
  <c r="BM91" i="19"/>
  <c r="BN91" i="19"/>
  <c r="BO91" i="19"/>
  <c r="BP91" i="19"/>
  <c r="BQ91" i="19"/>
  <c r="BR91" i="19"/>
  <c r="BS91" i="19"/>
  <c r="BT91" i="19"/>
  <c r="BU91" i="19"/>
  <c r="BV91" i="19"/>
  <c r="BW91" i="19"/>
  <c r="BX91" i="19"/>
  <c r="BY91" i="19"/>
  <c r="BZ91" i="19"/>
  <c r="CA91" i="19"/>
  <c r="CB91" i="19"/>
  <c r="CC91" i="19"/>
  <c r="CD91" i="19"/>
  <c r="CE91" i="19"/>
  <c r="CF91" i="19"/>
  <c r="G92" i="19"/>
  <c r="H92" i="19"/>
  <c r="I92" i="19"/>
  <c r="J92" i="19"/>
  <c r="K92" i="19"/>
  <c r="L92" i="19"/>
  <c r="M92" i="19"/>
  <c r="N92" i="19"/>
  <c r="O92" i="19"/>
  <c r="P92" i="19"/>
  <c r="Q92" i="19"/>
  <c r="R92" i="19"/>
  <c r="S92" i="19"/>
  <c r="T92" i="19"/>
  <c r="U92" i="19"/>
  <c r="V92" i="19"/>
  <c r="W92" i="19"/>
  <c r="X92" i="19"/>
  <c r="Y92" i="19"/>
  <c r="Z92" i="19"/>
  <c r="AA92" i="19"/>
  <c r="AB92" i="19"/>
  <c r="AC92" i="19"/>
  <c r="AD92" i="19"/>
  <c r="AE92" i="19"/>
  <c r="AF92" i="19"/>
  <c r="AG92" i="19"/>
  <c r="AH92" i="19"/>
  <c r="AI92" i="19"/>
  <c r="AJ92" i="19"/>
  <c r="AK92" i="19"/>
  <c r="AL92" i="19"/>
  <c r="AM92" i="19"/>
  <c r="AN92" i="19"/>
  <c r="AO92" i="19"/>
  <c r="AP92" i="19"/>
  <c r="AQ92" i="19"/>
  <c r="AR92" i="19"/>
  <c r="AS92" i="19"/>
  <c r="AT92" i="19"/>
  <c r="AU92" i="19"/>
  <c r="AV92" i="19"/>
  <c r="AW92" i="19"/>
  <c r="AX92" i="19"/>
  <c r="AY92" i="19"/>
  <c r="AZ92" i="19"/>
  <c r="BA92" i="19"/>
  <c r="BB92" i="19"/>
  <c r="BC92" i="19"/>
  <c r="BD92" i="19"/>
  <c r="BE92" i="19"/>
  <c r="BF92" i="19"/>
  <c r="BG92" i="19"/>
  <c r="BH92" i="19"/>
  <c r="BI92" i="19"/>
  <c r="BJ92" i="19"/>
  <c r="BK92" i="19"/>
  <c r="BL92" i="19"/>
  <c r="BM92" i="19"/>
  <c r="BN92" i="19"/>
  <c r="BO92" i="19"/>
  <c r="BP92" i="19"/>
  <c r="BQ92" i="19"/>
  <c r="BR92" i="19"/>
  <c r="BS92" i="19"/>
  <c r="BT92" i="19"/>
  <c r="BU92" i="19"/>
  <c r="BV92" i="19"/>
  <c r="BW92" i="19"/>
  <c r="BX92" i="19"/>
  <c r="BY92" i="19"/>
  <c r="BZ92" i="19"/>
  <c r="CA92" i="19"/>
  <c r="CB92" i="19"/>
  <c r="CC92" i="19"/>
  <c r="CD92" i="19"/>
  <c r="CE92" i="19"/>
  <c r="CF92" i="19"/>
  <c r="G93" i="19"/>
  <c r="H93" i="19"/>
  <c r="I93" i="19"/>
  <c r="J93" i="19"/>
  <c r="K93" i="19"/>
  <c r="L93" i="19"/>
  <c r="M93" i="19"/>
  <c r="N93" i="19"/>
  <c r="O93" i="19"/>
  <c r="P93" i="19"/>
  <c r="Q93" i="19"/>
  <c r="R93" i="19"/>
  <c r="S93" i="19"/>
  <c r="T93" i="19"/>
  <c r="U93" i="19"/>
  <c r="V93" i="19"/>
  <c r="W93" i="19"/>
  <c r="X93" i="19"/>
  <c r="Y93" i="19"/>
  <c r="Z93" i="19"/>
  <c r="AA93" i="19"/>
  <c r="AB93" i="19"/>
  <c r="AC93" i="19"/>
  <c r="AD93" i="19"/>
  <c r="AE93" i="19"/>
  <c r="AF93" i="19"/>
  <c r="AG93" i="19"/>
  <c r="AH93" i="19"/>
  <c r="AI93" i="19"/>
  <c r="AJ93" i="19"/>
  <c r="AK93" i="19"/>
  <c r="AL93" i="19"/>
  <c r="AM93" i="19"/>
  <c r="AN93" i="19"/>
  <c r="AO93" i="19"/>
  <c r="AP93" i="19"/>
  <c r="AQ93" i="19"/>
  <c r="AR93" i="19"/>
  <c r="AS93" i="19"/>
  <c r="AT93" i="19"/>
  <c r="AU93" i="19"/>
  <c r="AV93" i="19"/>
  <c r="AW93" i="19"/>
  <c r="AX93" i="19"/>
  <c r="AY93" i="19"/>
  <c r="AZ93" i="19"/>
  <c r="BA93" i="19"/>
  <c r="BB93" i="19"/>
  <c r="BC93" i="19"/>
  <c r="BD93" i="19"/>
  <c r="BE93" i="19"/>
  <c r="BF93" i="19"/>
  <c r="BG93" i="19"/>
  <c r="BH93" i="19"/>
  <c r="BI93" i="19"/>
  <c r="BJ93" i="19"/>
  <c r="BK93" i="19"/>
  <c r="BL93" i="19"/>
  <c r="BM93" i="19"/>
  <c r="BN93" i="19"/>
  <c r="BO93" i="19"/>
  <c r="BP93" i="19"/>
  <c r="BQ93" i="19"/>
  <c r="BR93" i="19"/>
  <c r="BS93" i="19"/>
  <c r="BT93" i="19"/>
  <c r="BU93" i="19"/>
  <c r="BV93" i="19"/>
  <c r="BW93" i="19"/>
  <c r="BX93" i="19"/>
  <c r="BY93" i="19"/>
  <c r="BZ93" i="19"/>
  <c r="CA93" i="19"/>
  <c r="CB93" i="19"/>
  <c r="CC93" i="19"/>
  <c r="CD93" i="19"/>
  <c r="CE93" i="19"/>
  <c r="CF93" i="19"/>
  <c r="G94" i="19"/>
  <c r="H94" i="19"/>
  <c r="I94" i="19"/>
  <c r="J94" i="19"/>
  <c r="K94" i="19"/>
  <c r="L94" i="19"/>
  <c r="M94" i="19"/>
  <c r="N94" i="19"/>
  <c r="O94" i="19"/>
  <c r="P94" i="19"/>
  <c r="Q94" i="19"/>
  <c r="R94" i="19"/>
  <c r="S94" i="19"/>
  <c r="T94" i="19"/>
  <c r="U94" i="19"/>
  <c r="V94" i="19"/>
  <c r="W94" i="19"/>
  <c r="X94" i="19"/>
  <c r="Y94" i="19"/>
  <c r="Z94" i="19"/>
  <c r="AA94" i="19"/>
  <c r="AB94" i="19"/>
  <c r="AC94" i="19"/>
  <c r="AD94" i="19"/>
  <c r="AE94" i="19"/>
  <c r="AF94" i="19"/>
  <c r="AG94" i="19"/>
  <c r="AH94" i="19"/>
  <c r="AI94" i="19"/>
  <c r="AJ94" i="19"/>
  <c r="AK94" i="19"/>
  <c r="AL94" i="19"/>
  <c r="AM94" i="19"/>
  <c r="AN94" i="19"/>
  <c r="AO94" i="19"/>
  <c r="AP94" i="19"/>
  <c r="AQ94" i="19"/>
  <c r="AR94" i="19"/>
  <c r="AS94" i="19"/>
  <c r="AT94" i="19"/>
  <c r="AU94" i="19"/>
  <c r="AV94" i="19"/>
  <c r="AW94" i="19"/>
  <c r="AX94" i="19"/>
  <c r="AY94" i="19"/>
  <c r="AZ94" i="19"/>
  <c r="BA94" i="19"/>
  <c r="BB94" i="19"/>
  <c r="BC94" i="19"/>
  <c r="BD94" i="19"/>
  <c r="BE94" i="19"/>
  <c r="BF94" i="19"/>
  <c r="BG94" i="19"/>
  <c r="BH94" i="19"/>
  <c r="BI94" i="19"/>
  <c r="BJ94" i="19"/>
  <c r="BK94" i="19"/>
  <c r="BL94" i="19"/>
  <c r="BM94" i="19"/>
  <c r="BN94" i="19"/>
  <c r="BO94" i="19"/>
  <c r="BP94" i="19"/>
  <c r="BQ94" i="19"/>
  <c r="BR94" i="19"/>
  <c r="BS94" i="19"/>
  <c r="BT94" i="19"/>
  <c r="BU94" i="19"/>
  <c r="BV94" i="19"/>
  <c r="BW94" i="19"/>
  <c r="BX94" i="19"/>
  <c r="BY94" i="19"/>
  <c r="BZ94" i="19"/>
  <c r="CA94" i="19"/>
  <c r="CB94" i="19"/>
  <c r="CC94" i="19"/>
  <c r="CD94" i="19"/>
  <c r="CE94" i="19"/>
  <c r="CF94" i="19"/>
  <c r="G95" i="19"/>
  <c r="H95" i="19"/>
  <c r="I95" i="19"/>
  <c r="J95" i="19"/>
  <c r="K95" i="19"/>
  <c r="L95" i="19"/>
  <c r="M95" i="19"/>
  <c r="N95" i="19"/>
  <c r="O95" i="19"/>
  <c r="P95" i="19"/>
  <c r="Q95" i="19"/>
  <c r="R95" i="19"/>
  <c r="S95" i="19"/>
  <c r="T95" i="19"/>
  <c r="U95" i="19"/>
  <c r="V95" i="19"/>
  <c r="W95" i="19"/>
  <c r="X95" i="19"/>
  <c r="Y95" i="19"/>
  <c r="Z95" i="19"/>
  <c r="AA95" i="19"/>
  <c r="AB95" i="19"/>
  <c r="AC95" i="19"/>
  <c r="AD95" i="19"/>
  <c r="AE95" i="19"/>
  <c r="AF95" i="19"/>
  <c r="AG95" i="19"/>
  <c r="AH95" i="19"/>
  <c r="AI95" i="19"/>
  <c r="AJ95" i="19"/>
  <c r="AK95" i="19"/>
  <c r="AL95" i="19"/>
  <c r="AM95" i="19"/>
  <c r="AN95" i="19"/>
  <c r="AO95" i="19"/>
  <c r="AP95" i="19"/>
  <c r="AQ95" i="19"/>
  <c r="AR95" i="19"/>
  <c r="AS95" i="19"/>
  <c r="AT95" i="19"/>
  <c r="AU95" i="19"/>
  <c r="AV95" i="19"/>
  <c r="AW95" i="19"/>
  <c r="AX95" i="19"/>
  <c r="AY95" i="19"/>
  <c r="AZ95" i="19"/>
  <c r="BA95" i="19"/>
  <c r="BB95" i="19"/>
  <c r="BC95" i="19"/>
  <c r="BD95" i="19"/>
  <c r="BE95" i="19"/>
  <c r="BF95" i="19"/>
  <c r="BG95" i="19"/>
  <c r="BH95" i="19"/>
  <c r="BI95" i="19"/>
  <c r="BJ95" i="19"/>
  <c r="BK95" i="19"/>
  <c r="BL95" i="19"/>
  <c r="BM95" i="19"/>
  <c r="BN95" i="19"/>
  <c r="BO95" i="19"/>
  <c r="BP95" i="19"/>
  <c r="BQ95" i="19"/>
  <c r="BR95" i="19"/>
  <c r="BS95" i="19"/>
  <c r="BT95" i="19"/>
  <c r="BU95" i="19"/>
  <c r="BV95" i="19"/>
  <c r="BW95" i="19"/>
  <c r="BX95" i="19"/>
  <c r="BY95" i="19"/>
  <c r="BZ95" i="19"/>
  <c r="CA95" i="19"/>
  <c r="CB95" i="19"/>
  <c r="CC95" i="19"/>
  <c r="CD95" i="19"/>
  <c r="CE95" i="19"/>
  <c r="CF95" i="19"/>
  <c r="G96" i="19"/>
  <c r="H96" i="19"/>
  <c r="I96" i="19"/>
  <c r="J96" i="19"/>
  <c r="K96" i="19"/>
  <c r="L96" i="19"/>
  <c r="M96" i="19"/>
  <c r="N96" i="19"/>
  <c r="O96" i="19"/>
  <c r="P96" i="19"/>
  <c r="Q96" i="19"/>
  <c r="R96" i="19"/>
  <c r="S96" i="19"/>
  <c r="T96" i="19"/>
  <c r="U96" i="19"/>
  <c r="V96" i="19"/>
  <c r="W96" i="19"/>
  <c r="X96" i="19"/>
  <c r="Y96" i="19"/>
  <c r="Z96" i="19"/>
  <c r="AA96" i="19"/>
  <c r="AB96" i="19"/>
  <c r="AC96" i="19"/>
  <c r="AD96" i="19"/>
  <c r="AE96" i="19"/>
  <c r="AF96" i="19"/>
  <c r="AG96" i="19"/>
  <c r="AH96" i="19"/>
  <c r="AI96" i="19"/>
  <c r="AJ96" i="19"/>
  <c r="AK96" i="19"/>
  <c r="AL96" i="19"/>
  <c r="AM96" i="19"/>
  <c r="AN96" i="19"/>
  <c r="AO96" i="19"/>
  <c r="AP96" i="19"/>
  <c r="AQ96" i="19"/>
  <c r="AR96" i="19"/>
  <c r="AS96" i="19"/>
  <c r="AT96" i="19"/>
  <c r="AU96" i="19"/>
  <c r="AV96" i="19"/>
  <c r="AW96" i="19"/>
  <c r="AX96" i="19"/>
  <c r="AY96" i="19"/>
  <c r="AZ96" i="19"/>
  <c r="BA96" i="19"/>
  <c r="BB96" i="19"/>
  <c r="BC96" i="19"/>
  <c r="BD96" i="19"/>
  <c r="BE96" i="19"/>
  <c r="BF96" i="19"/>
  <c r="BG96" i="19"/>
  <c r="BH96" i="19"/>
  <c r="BI96" i="19"/>
  <c r="BJ96" i="19"/>
  <c r="BK96" i="19"/>
  <c r="BL96" i="19"/>
  <c r="BM96" i="19"/>
  <c r="BN96" i="19"/>
  <c r="BO96" i="19"/>
  <c r="BP96" i="19"/>
  <c r="BQ96" i="19"/>
  <c r="BR96" i="19"/>
  <c r="BS96" i="19"/>
  <c r="BT96" i="19"/>
  <c r="BU96" i="19"/>
  <c r="BV96" i="19"/>
  <c r="BW96" i="19"/>
  <c r="BX96" i="19"/>
  <c r="BY96" i="19"/>
  <c r="BZ96" i="19"/>
  <c r="CA96" i="19"/>
  <c r="CB96" i="19"/>
  <c r="CC96" i="19"/>
  <c r="CD96" i="19"/>
  <c r="CE96" i="19"/>
  <c r="CF96" i="19"/>
  <c r="G97" i="19"/>
  <c r="H97" i="19"/>
  <c r="I97" i="19"/>
  <c r="J97" i="19"/>
  <c r="K97" i="19"/>
  <c r="L97" i="19"/>
  <c r="M97" i="19"/>
  <c r="N97" i="19"/>
  <c r="O97" i="19"/>
  <c r="P97" i="19"/>
  <c r="Q97" i="19"/>
  <c r="R97" i="19"/>
  <c r="S97" i="19"/>
  <c r="T97" i="19"/>
  <c r="U97" i="19"/>
  <c r="V97" i="19"/>
  <c r="W97" i="19"/>
  <c r="X97" i="19"/>
  <c r="Y97" i="19"/>
  <c r="Z97" i="19"/>
  <c r="AA97" i="19"/>
  <c r="AB97" i="19"/>
  <c r="AC97" i="19"/>
  <c r="AD97" i="19"/>
  <c r="AE97" i="19"/>
  <c r="AF97" i="19"/>
  <c r="AG97" i="19"/>
  <c r="AH97" i="19"/>
  <c r="AI97" i="19"/>
  <c r="AJ97" i="19"/>
  <c r="AK97" i="19"/>
  <c r="AL97" i="19"/>
  <c r="AM97" i="19"/>
  <c r="AN97" i="19"/>
  <c r="AO97" i="19"/>
  <c r="AP97" i="19"/>
  <c r="AQ97" i="19"/>
  <c r="AR97" i="19"/>
  <c r="AS97" i="19"/>
  <c r="AT97" i="19"/>
  <c r="AU97" i="19"/>
  <c r="AV97" i="19"/>
  <c r="AW97" i="19"/>
  <c r="AX97" i="19"/>
  <c r="AY97" i="19"/>
  <c r="AZ97" i="19"/>
  <c r="BA97" i="19"/>
  <c r="BB97" i="19"/>
  <c r="BC97" i="19"/>
  <c r="BD97" i="19"/>
  <c r="BE97" i="19"/>
  <c r="BF97" i="19"/>
  <c r="BG97" i="19"/>
  <c r="BH97" i="19"/>
  <c r="BI97" i="19"/>
  <c r="BJ97" i="19"/>
  <c r="BK97" i="19"/>
  <c r="BL97" i="19"/>
  <c r="BM97" i="19"/>
  <c r="BN97" i="19"/>
  <c r="BO97" i="19"/>
  <c r="BP97" i="19"/>
  <c r="BQ97" i="19"/>
  <c r="BR97" i="19"/>
  <c r="BS97" i="19"/>
  <c r="BT97" i="19"/>
  <c r="BU97" i="19"/>
  <c r="BV97" i="19"/>
  <c r="BW97" i="19"/>
  <c r="BX97" i="19"/>
  <c r="BY97" i="19"/>
  <c r="BZ97" i="19"/>
  <c r="CA97" i="19"/>
  <c r="CB97" i="19"/>
  <c r="CC97" i="19"/>
  <c r="CD97" i="19"/>
  <c r="CE97" i="19"/>
  <c r="CF97" i="19"/>
  <c r="G98" i="19"/>
  <c r="H98" i="19"/>
  <c r="I98" i="19"/>
  <c r="J98" i="19"/>
  <c r="K98" i="19"/>
  <c r="L98" i="19"/>
  <c r="M98" i="19"/>
  <c r="N98" i="19"/>
  <c r="O98" i="19"/>
  <c r="P98" i="19"/>
  <c r="Q98" i="19"/>
  <c r="R98" i="19"/>
  <c r="S98" i="19"/>
  <c r="T98" i="19"/>
  <c r="U98" i="19"/>
  <c r="V98" i="19"/>
  <c r="W98" i="19"/>
  <c r="X98" i="19"/>
  <c r="Y98" i="19"/>
  <c r="Z98" i="19"/>
  <c r="AA98" i="19"/>
  <c r="AB98" i="19"/>
  <c r="AC98" i="19"/>
  <c r="AD98" i="19"/>
  <c r="AE98" i="19"/>
  <c r="AF98" i="19"/>
  <c r="AG98" i="19"/>
  <c r="AH98" i="19"/>
  <c r="AI98" i="19"/>
  <c r="AJ98" i="19"/>
  <c r="AK98" i="19"/>
  <c r="AL98" i="19"/>
  <c r="AM98" i="19"/>
  <c r="AN98" i="19"/>
  <c r="AO98" i="19"/>
  <c r="AP98" i="19"/>
  <c r="AQ98" i="19"/>
  <c r="AR98" i="19"/>
  <c r="AS98" i="19"/>
  <c r="AT98" i="19"/>
  <c r="AU98" i="19"/>
  <c r="AV98" i="19"/>
  <c r="AW98" i="19"/>
  <c r="AX98" i="19"/>
  <c r="AY98" i="19"/>
  <c r="AZ98" i="19"/>
  <c r="BA98" i="19"/>
  <c r="BB98" i="19"/>
  <c r="BC98" i="19"/>
  <c r="BD98" i="19"/>
  <c r="BE98" i="19"/>
  <c r="BF98" i="19"/>
  <c r="BG98" i="19"/>
  <c r="BH98" i="19"/>
  <c r="BI98" i="19"/>
  <c r="BJ98" i="19"/>
  <c r="BK98" i="19"/>
  <c r="BL98" i="19"/>
  <c r="BM98" i="19"/>
  <c r="BN98" i="19"/>
  <c r="BO98" i="19"/>
  <c r="BP98" i="19"/>
  <c r="BQ98" i="19"/>
  <c r="BR98" i="19"/>
  <c r="BS98" i="19"/>
  <c r="BT98" i="19"/>
  <c r="BU98" i="19"/>
  <c r="BV98" i="19"/>
  <c r="BW98" i="19"/>
  <c r="BX98" i="19"/>
  <c r="BY98" i="19"/>
  <c r="BZ98" i="19"/>
  <c r="CA98" i="19"/>
  <c r="CB98" i="19"/>
  <c r="CC98" i="19"/>
  <c r="CD98" i="19"/>
  <c r="CE98" i="19"/>
  <c r="CF98" i="19"/>
  <c r="G99" i="19"/>
  <c r="H99" i="19"/>
  <c r="I99" i="19"/>
  <c r="J99" i="19"/>
  <c r="K99" i="19"/>
  <c r="L99" i="19"/>
  <c r="M99" i="19"/>
  <c r="N99" i="19"/>
  <c r="O99" i="19"/>
  <c r="P99" i="19"/>
  <c r="Q99" i="19"/>
  <c r="R99" i="19"/>
  <c r="S99" i="19"/>
  <c r="T99" i="19"/>
  <c r="U99" i="19"/>
  <c r="V99" i="19"/>
  <c r="W99" i="19"/>
  <c r="X99" i="19"/>
  <c r="Y99" i="19"/>
  <c r="Z99" i="19"/>
  <c r="AA99" i="19"/>
  <c r="AB99" i="19"/>
  <c r="AC99" i="19"/>
  <c r="AD99" i="19"/>
  <c r="AE99" i="19"/>
  <c r="AF99" i="19"/>
  <c r="AG99" i="19"/>
  <c r="AH99" i="19"/>
  <c r="AI99" i="19"/>
  <c r="AJ99" i="19"/>
  <c r="AK99" i="19"/>
  <c r="AL99" i="19"/>
  <c r="AM99" i="19"/>
  <c r="AN99" i="19"/>
  <c r="AO99" i="19"/>
  <c r="AP99" i="19"/>
  <c r="AQ99" i="19"/>
  <c r="AR99" i="19"/>
  <c r="AS99" i="19"/>
  <c r="AT99" i="19"/>
  <c r="AU99" i="19"/>
  <c r="AV99" i="19"/>
  <c r="AW99" i="19"/>
  <c r="AX99" i="19"/>
  <c r="AY99" i="19"/>
  <c r="AZ99" i="19"/>
  <c r="BA99" i="19"/>
  <c r="BB99" i="19"/>
  <c r="BC99" i="19"/>
  <c r="BD99" i="19"/>
  <c r="BE99" i="19"/>
  <c r="BF99" i="19"/>
  <c r="BG99" i="19"/>
  <c r="BH99" i="19"/>
  <c r="BI99" i="19"/>
  <c r="BJ99" i="19"/>
  <c r="BK99" i="19"/>
  <c r="BL99" i="19"/>
  <c r="BM99" i="19"/>
  <c r="BN99" i="19"/>
  <c r="BO99" i="19"/>
  <c r="BP99" i="19"/>
  <c r="BQ99" i="19"/>
  <c r="BR99" i="19"/>
  <c r="BS99" i="19"/>
  <c r="BT99" i="19"/>
  <c r="BU99" i="19"/>
  <c r="BV99" i="19"/>
  <c r="BW99" i="19"/>
  <c r="BX99" i="19"/>
  <c r="BY99" i="19"/>
  <c r="BZ99" i="19"/>
  <c r="CA99" i="19"/>
  <c r="CB99" i="19"/>
  <c r="CC99" i="19"/>
  <c r="CD99" i="19"/>
  <c r="CE99" i="19"/>
  <c r="CF99" i="19"/>
  <c r="G100" i="19"/>
  <c r="H100" i="19"/>
  <c r="I100" i="19"/>
  <c r="J100" i="19"/>
  <c r="K100" i="19"/>
  <c r="L100" i="19"/>
  <c r="M100" i="19"/>
  <c r="N100" i="19"/>
  <c r="O100" i="19"/>
  <c r="P100" i="19"/>
  <c r="Q100" i="19"/>
  <c r="R100" i="19"/>
  <c r="S100" i="19"/>
  <c r="T100" i="19"/>
  <c r="U100" i="19"/>
  <c r="V100" i="19"/>
  <c r="W100" i="19"/>
  <c r="X100" i="19"/>
  <c r="Y100" i="19"/>
  <c r="Z100" i="19"/>
  <c r="AA100" i="19"/>
  <c r="AB100" i="19"/>
  <c r="AC100" i="19"/>
  <c r="AD100" i="19"/>
  <c r="AE100" i="19"/>
  <c r="AF100" i="19"/>
  <c r="AG100" i="19"/>
  <c r="AH100" i="19"/>
  <c r="AI100" i="19"/>
  <c r="AJ100" i="19"/>
  <c r="AK100" i="19"/>
  <c r="AL100" i="19"/>
  <c r="AM100" i="19"/>
  <c r="AN100" i="19"/>
  <c r="AO100" i="19"/>
  <c r="AP100" i="19"/>
  <c r="AQ100" i="19"/>
  <c r="AR100" i="19"/>
  <c r="AS100" i="19"/>
  <c r="AT100" i="19"/>
  <c r="AU100" i="19"/>
  <c r="AV100" i="19"/>
  <c r="AW100" i="19"/>
  <c r="AX100" i="19"/>
  <c r="AY100" i="19"/>
  <c r="AZ100" i="19"/>
  <c r="BA100" i="19"/>
  <c r="BB100" i="19"/>
  <c r="BC100" i="19"/>
  <c r="BD100" i="19"/>
  <c r="BE100" i="19"/>
  <c r="BF100" i="19"/>
  <c r="BG100" i="19"/>
  <c r="BH100" i="19"/>
  <c r="BI100" i="19"/>
  <c r="BJ100" i="19"/>
  <c r="BK100" i="19"/>
  <c r="BL100" i="19"/>
  <c r="BM100" i="19"/>
  <c r="BN100" i="19"/>
  <c r="BO100" i="19"/>
  <c r="BP100" i="19"/>
  <c r="BQ100" i="19"/>
  <c r="BR100" i="19"/>
  <c r="BS100" i="19"/>
  <c r="BT100" i="19"/>
  <c r="BU100" i="19"/>
  <c r="BV100" i="19"/>
  <c r="BW100" i="19"/>
  <c r="BX100" i="19"/>
  <c r="BY100" i="19"/>
  <c r="BZ100" i="19"/>
  <c r="CA100" i="19"/>
  <c r="CB100" i="19"/>
  <c r="CC100" i="19"/>
  <c r="CD100" i="19"/>
  <c r="CE100" i="19"/>
  <c r="CF100" i="19"/>
  <c r="G101" i="19"/>
  <c r="H101" i="19"/>
  <c r="I101" i="19"/>
  <c r="J101" i="19"/>
  <c r="K101" i="19"/>
  <c r="L101" i="19"/>
  <c r="M101" i="19"/>
  <c r="N101" i="19"/>
  <c r="O101" i="19"/>
  <c r="P101" i="19"/>
  <c r="Q101" i="19"/>
  <c r="R101" i="19"/>
  <c r="S101" i="19"/>
  <c r="T101" i="19"/>
  <c r="U101" i="19"/>
  <c r="V101" i="19"/>
  <c r="W101" i="19"/>
  <c r="X101" i="19"/>
  <c r="Y101" i="19"/>
  <c r="Z101" i="19"/>
  <c r="AA101" i="19"/>
  <c r="AB101" i="19"/>
  <c r="AC101" i="19"/>
  <c r="AD101" i="19"/>
  <c r="AE101" i="19"/>
  <c r="AF101" i="19"/>
  <c r="AG101" i="19"/>
  <c r="AH101" i="19"/>
  <c r="AI101" i="19"/>
  <c r="AJ101" i="19"/>
  <c r="AK101" i="19"/>
  <c r="AL101" i="19"/>
  <c r="AM101" i="19"/>
  <c r="AN101" i="19"/>
  <c r="AO101" i="19"/>
  <c r="AP101" i="19"/>
  <c r="AQ101" i="19"/>
  <c r="AR101" i="19"/>
  <c r="AS101" i="19"/>
  <c r="AT101" i="19"/>
  <c r="AU101" i="19"/>
  <c r="AV101" i="19"/>
  <c r="AW101" i="19"/>
  <c r="AX101" i="19"/>
  <c r="AY101" i="19"/>
  <c r="AZ101" i="19"/>
  <c r="BA101" i="19"/>
  <c r="BB101" i="19"/>
  <c r="BC101" i="19"/>
  <c r="BD101" i="19"/>
  <c r="BE101" i="19"/>
  <c r="BF101" i="19"/>
  <c r="BG101" i="19"/>
  <c r="BH101" i="19"/>
  <c r="BI101" i="19"/>
  <c r="BJ101" i="19"/>
  <c r="BK101" i="19"/>
  <c r="BL101" i="19"/>
  <c r="BM101" i="19"/>
  <c r="BN101" i="19"/>
  <c r="BO101" i="19"/>
  <c r="BP101" i="19"/>
  <c r="BQ101" i="19"/>
  <c r="BR101" i="19"/>
  <c r="BS101" i="19"/>
  <c r="BT101" i="19"/>
  <c r="BU101" i="19"/>
  <c r="BV101" i="19"/>
  <c r="BW101" i="19"/>
  <c r="BX101" i="19"/>
  <c r="BY101" i="19"/>
  <c r="BZ101" i="19"/>
  <c r="CA101" i="19"/>
  <c r="CB101" i="19"/>
  <c r="CC101" i="19"/>
  <c r="CD101" i="19"/>
  <c r="CE101" i="19"/>
  <c r="CF101" i="19"/>
  <c r="G102" i="19"/>
  <c r="H102" i="19"/>
  <c r="I102" i="19"/>
  <c r="J102" i="19"/>
  <c r="K102" i="19"/>
  <c r="L102" i="19"/>
  <c r="M102" i="19"/>
  <c r="N102" i="19"/>
  <c r="O102" i="19"/>
  <c r="P102" i="19"/>
  <c r="Q102" i="19"/>
  <c r="R102" i="19"/>
  <c r="S102" i="19"/>
  <c r="T102" i="19"/>
  <c r="U102" i="19"/>
  <c r="V102" i="19"/>
  <c r="W102" i="19"/>
  <c r="X102" i="19"/>
  <c r="Y102" i="19"/>
  <c r="Z102" i="19"/>
  <c r="AA102" i="19"/>
  <c r="AB102" i="19"/>
  <c r="AC102" i="19"/>
  <c r="AD102" i="19"/>
  <c r="AE102" i="19"/>
  <c r="AF102" i="19"/>
  <c r="AG102" i="19"/>
  <c r="AH102" i="19"/>
  <c r="AI102" i="19"/>
  <c r="AJ102" i="19"/>
  <c r="AK102" i="19"/>
  <c r="AL102" i="19"/>
  <c r="AM102" i="19"/>
  <c r="AN102" i="19"/>
  <c r="AO102" i="19"/>
  <c r="AP102" i="19"/>
  <c r="AQ102" i="19"/>
  <c r="AR102" i="19"/>
  <c r="AS102" i="19"/>
  <c r="AT102" i="19"/>
  <c r="AU102" i="19"/>
  <c r="AV102" i="19"/>
  <c r="AW102" i="19"/>
  <c r="AX102" i="19"/>
  <c r="AY102" i="19"/>
  <c r="AZ102" i="19"/>
  <c r="BA102" i="19"/>
  <c r="BB102" i="19"/>
  <c r="BC102" i="19"/>
  <c r="BD102" i="19"/>
  <c r="BE102" i="19"/>
  <c r="BF102" i="19"/>
  <c r="BG102" i="19"/>
  <c r="BH102" i="19"/>
  <c r="BI102" i="19"/>
  <c r="BJ102" i="19"/>
  <c r="BK102" i="19"/>
  <c r="BL102" i="19"/>
  <c r="BM102" i="19"/>
  <c r="BN102" i="19"/>
  <c r="BO102" i="19"/>
  <c r="BP102" i="19"/>
  <c r="BQ102" i="19"/>
  <c r="BR102" i="19"/>
  <c r="BS102" i="19"/>
  <c r="BT102" i="19"/>
  <c r="BU102" i="19"/>
  <c r="BV102" i="19"/>
  <c r="BW102" i="19"/>
  <c r="BX102" i="19"/>
  <c r="BY102" i="19"/>
  <c r="BZ102" i="19"/>
  <c r="CA102" i="19"/>
  <c r="CB102" i="19"/>
  <c r="CC102" i="19"/>
  <c r="CD102" i="19"/>
  <c r="CE102" i="19"/>
  <c r="CF102" i="19"/>
  <c r="G103" i="19"/>
  <c r="H103" i="19"/>
  <c r="I103" i="19"/>
  <c r="J103" i="19"/>
  <c r="K103" i="19"/>
  <c r="L103" i="19"/>
  <c r="M103" i="19"/>
  <c r="N103" i="19"/>
  <c r="O103" i="19"/>
  <c r="P103" i="19"/>
  <c r="Q103" i="19"/>
  <c r="R103" i="19"/>
  <c r="S103" i="19"/>
  <c r="T103" i="19"/>
  <c r="U103" i="19"/>
  <c r="V103" i="19"/>
  <c r="W103" i="19"/>
  <c r="X103" i="19"/>
  <c r="Y103" i="19"/>
  <c r="Z103" i="19"/>
  <c r="AA103" i="19"/>
  <c r="AB103" i="19"/>
  <c r="AC103" i="19"/>
  <c r="AD103" i="19"/>
  <c r="AE103" i="19"/>
  <c r="AF103" i="19"/>
  <c r="AG103" i="19"/>
  <c r="AH103" i="19"/>
  <c r="AI103" i="19"/>
  <c r="AJ103" i="19"/>
  <c r="AK103" i="19"/>
  <c r="AL103" i="19"/>
  <c r="AM103" i="19"/>
  <c r="AN103" i="19"/>
  <c r="AO103" i="19"/>
  <c r="AP103" i="19"/>
  <c r="AQ103" i="19"/>
  <c r="AR103" i="19"/>
  <c r="AS103" i="19"/>
  <c r="AT103" i="19"/>
  <c r="AU103" i="19"/>
  <c r="AV103" i="19"/>
  <c r="AW103" i="19"/>
  <c r="AX103" i="19"/>
  <c r="AY103" i="19"/>
  <c r="AZ103" i="19"/>
  <c r="BA103" i="19"/>
  <c r="BB103" i="19"/>
  <c r="BC103" i="19"/>
  <c r="BD103" i="19"/>
  <c r="BE103" i="19"/>
  <c r="BF103" i="19"/>
  <c r="BG103" i="19"/>
  <c r="BH103" i="19"/>
  <c r="BI103" i="19"/>
  <c r="BJ103" i="19"/>
  <c r="BK103" i="19"/>
  <c r="BL103" i="19"/>
  <c r="BM103" i="19"/>
  <c r="BN103" i="19"/>
  <c r="BO103" i="19"/>
  <c r="BP103" i="19"/>
  <c r="BQ103" i="19"/>
  <c r="BR103" i="19"/>
  <c r="BS103" i="19"/>
  <c r="BT103" i="19"/>
  <c r="BU103" i="19"/>
  <c r="BV103" i="19"/>
  <c r="BW103" i="19"/>
  <c r="BX103" i="19"/>
  <c r="BY103" i="19"/>
  <c r="BZ103" i="19"/>
  <c r="CA103" i="19"/>
  <c r="CB103" i="19"/>
  <c r="CC103" i="19"/>
  <c r="CD103" i="19"/>
  <c r="CE103" i="19"/>
  <c r="CF103" i="19"/>
  <c r="F85" i="19"/>
  <c r="D85" i="19" s="1"/>
  <c r="F86" i="19"/>
  <c r="D86" i="19" s="1"/>
  <c r="F87" i="19"/>
  <c r="C87" i="19" s="1"/>
  <c r="F88" i="19"/>
  <c r="D88" i="19" s="1"/>
  <c r="F89" i="19"/>
  <c r="F90" i="19"/>
  <c r="D90" i="19" s="1"/>
  <c r="F91" i="19"/>
  <c r="F92" i="19"/>
  <c r="D92" i="19" s="1"/>
  <c r="F93" i="19"/>
  <c r="F94" i="19"/>
  <c r="D94" i="19" s="1"/>
  <c r="F95" i="19"/>
  <c r="F96" i="19"/>
  <c r="D96" i="19" s="1"/>
  <c r="F97" i="19"/>
  <c r="C97" i="19" s="1"/>
  <c r="F98" i="19"/>
  <c r="D98" i="19" s="1"/>
  <c r="F99" i="19"/>
  <c r="F100" i="19"/>
  <c r="D100" i="19" s="1"/>
  <c r="F101" i="19"/>
  <c r="D101" i="19" s="1"/>
  <c r="F102" i="19"/>
  <c r="D102" i="19" s="1"/>
  <c r="F103" i="19"/>
  <c r="D103" i="19" s="1"/>
  <c r="F84" i="19"/>
  <c r="D84" i="19" s="1"/>
  <c r="F34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AL35" i="19"/>
  <c r="AM35" i="19"/>
  <c r="AN35" i="19"/>
  <c r="AO35" i="19"/>
  <c r="AP35" i="19"/>
  <c r="AQ35" i="19"/>
  <c r="AR35" i="19"/>
  <c r="AS35" i="19"/>
  <c r="AT35" i="19"/>
  <c r="AU35" i="19"/>
  <c r="AV35" i="19"/>
  <c r="AW35" i="19"/>
  <c r="AX35" i="19"/>
  <c r="AY35" i="19"/>
  <c r="AZ35" i="19"/>
  <c r="BA35" i="19"/>
  <c r="BB35" i="19"/>
  <c r="BC35" i="19"/>
  <c r="BD35" i="19"/>
  <c r="BE35" i="19"/>
  <c r="BF35" i="19"/>
  <c r="BG35" i="19"/>
  <c r="BH35" i="19"/>
  <c r="BI35" i="19"/>
  <c r="BJ35" i="19"/>
  <c r="BK35" i="19"/>
  <c r="BL35" i="19"/>
  <c r="BM35" i="19"/>
  <c r="BN35" i="19"/>
  <c r="BO35" i="19"/>
  <c r="BP35" i="19"/>
  <c r="BQ35" i="19"/>
  <c r="BR35" i="19"/>
  <c r="BS35" i="19"/>
  <c r="BT35" i="19"/>
  <c r="BU35" i="19"/>
  <c r="BV35" i="19"/>
  <c r="BW35" i="19"/>
  <c r="BX35" i="19"/>
  <c r="BY35" i="19"/>
  <c r="BZ35" i="19"/>
  <c r="CA35" i="19"/>
  <c r="CB35" i="19"/>
  <c r="CC35" i="19"/>
  <c r="CD35" i="19"/>
  <c r="CE35" i="19"/>
  <c r="CF35" i="19"/>
  <c r="F36" i="19"/>
  <c r="C36" i="19" s="1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BA36" i="19"/>
  <c r="BB36" i="19"/>
  <c r="BC36" i="19"/>
  <c r="BD36" i="19"/>
  <c r="BE36" i="19"/>
  <c r="BF36" i="19"/>
  <c r="BG36" i="19"/>
  <c r="BH36" i="19"/>
  <c r="BI36" i="19"/>
  <c r="BJ36" i="19"/>
  <c r="BK36" i="19"/>
  <c r="BL36" i="19"/>
  <c r="BM36" i="19"/>
  <c r="BN36" i="19"/>
  <c r="BO36" i="19"/>
  <c r="BP36" i="19"/>
  <c r="BQ36" i="19"/>
  <c r="BR36" i="19"/>
  <c r="BS36" i="19"/>
  <c r="BT36" i="19"/>
  <c r="BU36" i="19"/>
  <c r="BV36" i="19"/>
  <c r="BW36" i="19"/>
  <c r="BX36" i="19"/>
  <c r="BY36" i="19"/>
  <c r="BZ36" i="19"/>
  <c r="CA36" i="19"/>
  <c r="CB36" i="19"/>
  <c r="CC36" i="19"/>
  <c r="CD36" i="19"/>
  <c r="CE36" i="19"/>
  <c r="CF36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AN37" i="19"/>
  <c r="AO37" i="19"/>
  <c r="AP37" i="19"/>
  <c r="AQ37" i="19"/>
  <c r="AR37" i="19"/>
  <c r="AS37" i="19"/>
  <c r="AT37" i="19"/>
  <c r="AU37" i="19"/>
  <c r="AV37" i="19"/>
  <c r="AW37" i="19"/>
  <c r="AX37" i="19"/>
  <c r="AY37" i="19"/>
  <c r="AZ37" i="19"/>
  <c r="BA37" i="19"/>
  <c r="BB37" i="19"/>
  <c r="BC37" i="19"/>
  <c r="BD37" i="19"/>
  <c r="BE37" i="19"/>
  <c r="BF37" i="19"/>
  <c r="BG37" i="19"/>
  <c r="BH37" i="19"/>
  <c r="BI37" i="19"/>
  <c r="BJ37" i="19"/>
  <c r="BK37" i="19"/>
  <c r="BL37" i="19"/>
  <c r="BM37" i="19"/>
  <c r="BN37" i="19"/>
  <c r="BO37" i="19"/>
  <c r="BP37" i="19"/>
  <c r="BQ37" i="19"/>
  <c r="BR37" i="19"/>
  <c r="BS37" i="19"/>
  <c r="BT37" i="19"/>
  <c r="BU37" i="19"/>
  <c r="BV37" i="19"/>
  <c r="BW37" i="19"/>
  <c r="BX37" i="19"/>
  <c r="BY37" i="19"/>
  <c r="BZ37" i="19"/>
  <c r="CA37" i="19"/>
  <c r="CB37" i="19"/>
  <c r="CC37" i="19"/>
  <c r="CD37" i="19"/>
  <c r="CE37" i="19"/>
  <c r="CF37" i="19"/>
  <c r="F38" i="19"/>
  <c r="D38" i="19" s="1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BK38" i="19"/>
  <c r="BL38" i="19"/>
  <c r="BM38" i="19"/>
  <c r="BN38" i="19"/>
  <c r="BO38" i="19"/>
  <c r="BP38" i="19"/>
  <c r="BQ38" i="19"/>
  <c r="BR38" i="19"/>
  <c r="BS38" i="19"/>
  <c r="BT38" i="19"/>
  <c r="BU38" i="19"/>
  <c r="BV38" i="19"/>
  <c r="BW38" i="19"/>
  <c r="BX38" i="19"/>
  <c r="BY38" i="19"/>
  <c r="BZ38" i="19"/>
  <c r="CA38" i="19"/>
  <c r="CB38" i="19"/>
  <c r="CC38" i="19"/>
  <c r="CD38" i="19"/>
  <c r="CE38" i="19"/>
  <c r="CF38" i="19"/>
  <c r="F39" i="19"/>
  <c r="D39" i="19" s="1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BM39" i="19"/>
  <c r="BN39" i="19"/>
  <c r="BO39" i="19"/>
  <c r="BP39" i="19"/>
  <c r="BQ39" i="19"/>
  <c r="BR39" i="19"/>
  <c r="BS39" i="19"/>
  <c r="BT39" i="19"/>
  <c r="BU39" i="19"/>
  <c r="BV39" i="19"/>
  <c r="BW39" i="19"/>
  <c r="BX39" i="19"/>
  <c r="BY39" i="19"/>
  <c r="BZ39" i="19"/>
  <c r="CA39" i="19"/>
  <c r="CB39" i="19"/>
  <c r="CC39" i="19"/>
  <c r="CD39" i="19"/>
  <c r="CE39" i="19"/>
  <c r="CF39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B40" i="19"/>
  <c r="BC40" i="19"/>
  <c r="BD40" i="19"/>
  <c r="BE40" i="19"/>
  <c r="BF40" i="19"/>
  <c r="BG40" i="19"/>
  <c r="BH40" i="19"/>
  <c r="BI40" i="19"/>
  <c r="BJ40" i="19"/>
  <c r="BK40" i="19"/>
  <c r="BL40" i="19"/>
  <c r="BM40" i="19"/>
  <c r="BN40" i="19"/>
  <c r="BO40" i="19"/>
  <c r="BP40" i="19"/>
  <c r="BQ40" i="19"/>
  <c r="BR40" i="19"/>
  <c r="BS40" i="19"/>
  <c r="BT40" i="19"/>
  <c r="BU40" i="19"/>
  <c r="BV40" i="19"/>
  <c r="BW40" i="19"/>
  <c r="BX40" i="19"/>
  <c r="BY40" i="19"/>
  <c r="BZ40" i="19"/>
  <c r="CA40" i="19"/>
  <c r="CB40" i="19"/>
  <c r="CC40" i="19"/>
  <c r="CD40" i="19"/>
  <c r="CE40" i="19"/>
  <c r="CF40" i="19"/>
  <c r="F41" i="19"/>
  <c r="C41" i="19" s="1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AO41" i="19"/>
  <c r="AP41" i="19"/>
  <c r="AQ41" i="19"/>
  <c r="AR41" i="19"/>
  <c r="AS41" i="19"/>
  <c r="AT41" i="19"/>
  <c r="AU41" i="19"/>
  <c r="AV41" i="19"/>
  <c r="AW41" i="19"/>
  <c r="AX41" i="19"/>
  <c r="AY41" i="19"/>
  <c r="AZ41" i="19"/>
  <c r="BA41" i="19"/>
  <c r="BB41" i="19"/>
  <c r="BC41" i="19"/>
  <c r="BD41" i="19"/>
  <c r="BE41" i="19"/>
  <c r="BF41" i="19"/>
  <c r="BG41" i="19"/>
  <c r="BH41" i="19"/>
  <c r="BI41" i="19"/>
  <c r="BJ41" i="19"/>
  <c r="BK41" i="19"/>
  <c r="BL41" i="19"/>
  <c r="BM41" i="19"/>
  <c r="BN41" i="19"/>
  <c r="BO41" i="19"/>
  <c r="BP41" i="19"/>
  <c r="BQ41" i="19"/>
  <c r="BR41" i="19"/>
  <c r="BS41" i="19"/>
  <c r="BT41" i="19"/>
  <c r="BU41" i="19"/>
  <c r="BV41" i="19"/>
  <c r="BW41" i="19"/>
  <c r="BX41" i="19"/>
  <c r="BY41" i="19"/>
  <c r="BZ41" i="19"/>
  <c r="CA41" i="19"/>
  <c r="CB41" i="19"/>
  <c r="CC41" i="19"/>
  <c r="CD41" i="19"/>
  <c r="CE41" i="19"/>
  <c r="CF41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BA42" i="19"/>
  <c r="BB42" i="19"/>
  <c r="BC42" i="19"/>
  <c r="BD42" i="19"/>
  <c r="BE42" i="19"/>
  <c r="BF42" i="19"/>
  <c r="BG42" i="19"/>
  <c r="BH42" i="19"/>
  <c r="BI42" i="19"/>
  <c r="BJ42" i="19"/>
  <c r="BK42" i="19"/>
  <c r="BL42" i="19"/>
  <c r="BM42" i="19"/>
  <c r="BN42" i="19"/>
  <c r="BO42" i="19"/>
  <c r="BP42" i="19"/>
  <c r="BQ42" i="19"/>
  <c r="BR42" i="19"/>
  <c r="BS42" i="19"/>
  <c r="BT42" i="19"/>
  <c r="BU42" i="19"/>
  <c r="BV42" i="19"/>
  <c r="BW42" i="19"/>
  <c r="BX42" i="19"/>
  <c r="BY42" i="19"/>
  <c r="BZ42" i="19"/>
  <c r="CA42" i="19"/>
  <c r="CB42" i="19"/>
  <c r="CC42" i="19"/>
  <c r="CD42" i="19"/>
  <c r="CE42" i="19"/>
  <c r="CF42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BA43" i="19"/>
  <c r="BB43" i="19"/>
  <c r="BC43" i="19"/>
  <c r="BD43" i="19"/>
  <c r="BE43" i="19"/>
  <c r="BF43" i="19"/>
  <c r="BG43" i="19"/>
  <c r="BH43" i="19"/>
  <c r="BI43" i="19"/>
  <c r="BJ43" i="19"/>
  <c r="BK43" i="19"/>
  <c r="BL43" i="19"/>
  <c r="BM43" i="19"/>
  <c r="BN43" i="19"/>
  <c r="BO43" i="19"/>
  <c r="BP43" i="19"/>
  <c r="BQ43" i="19"/>
  <c r="BR43" i="19"/>
  <c r="BS43" i="19"/>
  <c r="BT43" i="19"/>
  <c r="BU43" i="19"/>
  <c r="BV43" i="19"/>
  <c r="BW43" i="19"/>
  <c r="BX43" i="19"/>
  <c r="BY43" i="19"/>
  <c r="BZ43" i="19"/>
  <c r="CA43" i="19"/>
  <c r="CB43" i="19"/>
  <c r="CC43" i="19"/>
  <c r="CD43" i="19"/>
  <c r="CE43" i="19"/>
  <c r="CF43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BA44" i="19"/>
  <c r="BB44" i="19"/>
  <c r="BC44" i="19"/>
  <c r="BD44" i="19"/>
  <c r="BE44" i="19"/>
  <c r="BF44" i="19"/>
  <c r="BG44" i="19"/>
  <c r="BH44" i="19"/>
  <c r="BI44" i="19"/>
  <c r="BJ44" i="19"/>
  <c r="BK44" i="19"/>
  <c r="BL44" i="19"/>
  <c r="BM44" i="19"/>
  <c r="BN44" i="19"/>
  <c r="BO44" i="19"/>
  <c r="BP44" i="19"/>
  <c r="BQ44" i="19"/>
  <c r="BR44" i="19"/>
  <c r="BS44" i="19"/>
  <c r="BT44" i="19"/>
  <c r="BU44" i="19"/>
  <c r="BV44" i="19"/>
  <c r="BW44" i="19"/>
  <c r="BX44" i="19"/>
  <c r="BY44" i="19"/>
  <c r="BZ44" i="19"/>
  <c r="CA44" i="19"/>
  <c r="CB44" i="19"/>
  <c r="CC44" i="19"/>
  <c r="CD44" i="19"/>
  <c r="CE44" i="19"/>
  <c r="CF44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BA45" i="19"/>
  <c r="BB45" i="19"/>
  <c r="BC45" i="19"/>
  <c r="BD45" i="19"/>
  <c r="BE45" i="19"/>
  <c r="BF45" i="19"/>
  <c r="BG45" i="19"/>
  <c r="BH45" i="19"/>
  <c r="BI45" i="19"/>
  <c r="BJ45" i="19"/>
  <c r="BK45" i="19"/>
  <c r="BL45" i="19"/>
  <c r="BM45" i="19"/>
  <c r="BN45" i="19"/>
  <c r="BO45" i="19"/>
  <c r="BP45" i="19"/>
  <c r="BQ45" i="19"/>
  <c r="BR45" i="19"/>
  <c r="BS45" i="19"/>
  <c r="BT45" i="19"/>
  <c r="BU45" i="19"/>
  <c r="BV45" i="19"/>
  <c r="BW45" i="19"/>
  <c r="BX45" i="19"/>
  <c r="BY45" i="19"/>
  <c r="BZ45" i="19"/>
  <c r="CA45" i="19"/>
  <c r="CB45" i="19"/>
  <c r="CC45" i="19"/>
  <c r="CD45" i="19"/>
  <c r="CE45" i="19"/>
  <c r="CF45" i="19"/>
  <c r="F46" i="19"/>
  <c r="C46" i="19" s="1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AO46" i="19"/>
  <c r="AP46" i="19"/>
  <c r="AQ46" i="19"/>
  <c r="AR46" i="19"/>
  <c r="AS46" i="19"/>
  <c r="AT46" i="19"/>
  <c r="AU46" i="19"/>
  <c r="AV46" i="19"/>
  <c r="AW46" i="19"/>
  <c r="AX46" i="19"/>
  <c r="AY46" i="19"/>
  <c r="AZ46" i="19"/>
  <c r="BA46" i="19"/>
  <c r="BB46" i="19"/>
  <c r="BC46" i="19"/>
  <c r="BD46" i="19"/>
  <c r="BE46" i="19"/>
  <c r="BF46" i="19"/>
  <c r="BG46" i="19"/>
  <c r="BH46" i="19"/>
  <c r="BI46" i="19"/>
  <c r="BJ46" i="19"/>
  <c r="BK46" i="19"/>
  <c r="BL46" i="19"/>
  <c r="BM46" i="19"/>
  <c r="BN46" i="19"/>
  <c r="BO46" i="19"/>
  <c r="BP46" i="19"/>
  <c r="BQ46" i="19"/>
  <c r="BR46" i="19"/>
  <c r="BS46" i="19"/>
  <c r="BT46" i="19"/>
  <c r="BU46" i="19"/>
  <c r="BV46" i="19"/>
  <c r="BW46" i="19"/>
  <c r="BX46" i="19"/>
  <c r="BY46" i="19"/>
  <c r="BZ46" i="19"/>
  <c r="CA46" i="19"/>
  <c r="CB46" i="19"/>
  <c r="CC46" i="19"/>
  <c r="CD46" i="19"/>
  <c r="CE46" i="19"/>
  <c r="CF46" i="19"/>
  <c r="F47" i="19"/>
  <c r="C47" i="19" s="1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BA47" i="19"/>
  <c r="BB47" i="19"/>
  <c r="BC47" i="19"/>
  <c r="BD47" i="19"/>
  <c r="BE47" i="19"/>
  <c r="BF47" i="19"/>
  <c r="BG47" i="19"/>
  <c r="BH47" i="19"/>
  <c r="BI47" i="19"/>
  <c r="BJ47" i="19"/>
  <c r="BK47" i="19"/>
  <c r="BL47" i="19"/>
  <c r="BM47" i="19"/>
  <c r="BN47" i="19"/>
  <c r="BO47" i="19"/>
  <c r="BP47" i="19"/>
  <c r="BQ47" i="19"/>
  <c r="BR47" i="19"/>
  <c r="BS47" i="19"/>
  <c r="BT47" i="19"/>
  <c r="BU47" i="19"/>
  <c r="BV47" i="19"/>
  <c r="BW47" i="19"/>
  <c r="BX47" i="19"/>
  <c r="BY47" i="19"/>
  <c r="BZ47" i="19"/>
  <c r="CA47" i="19"/>
  <c r="CB47" i="19"/>
  <c r="CC47" i="19"/>
  <c r="CD47" i="19"/>
  <c r="CE47" i="19"/>
  <c r="CF47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BA48" i="19"/>
  <c r="BB48" i="19"/>
  <c r="BC48" i="19"/>
  <c r="BD48" i="19"/>
  <c r="BE48" i="19"/>
  <c r="BF48" i="19"/>
  <c r="BG48" i="19"/>
  <c r="BH48" i="19"/>
  <c r="BI48" i="19"/>
  <c r="BJ48" i="19"/>
  <c r="BK48" i="19"/>
  <c r="BL48" i="19"/>
  <c r="BM48" i="19"/>
  <c r="BN48" i="19"/>
  <c r="BO48" i="19"/>
  <c r="BP48" i="19"/>
  <c r="BQ48" i="19"/>
  <c r="BR48" i="19"/>
  <c r="BS48" i="19"/>
  <c r="BT48" i="19"/>
  <c r="BU48" i="19"/>
  <c r="BV48" i="19"/>
  <c r="BW48" i="19"/>
  <c r="BX48" i="19"/>
  <c r="BY48" i="19"/>
  <c r="BZ48" i="19"/>
  <c r="CA48" i="19"/>
  <c r="CB48" i="19"/>
  <c r="CC48" i="19"/>
  <c r="CD48" i="19"/>
  <c r="CE48" i="19"/>
  <c r="CF48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AL49" i="19"/>
  <c r="AM49" i="19"/>
  <c r="AN49" i="19"/>
  <c r="AO49" i="19"/>
  <c r="AP49" i="19"/>
  <c r="AQ49" i="19"/>
  <c r="AR49" i="19"/>
  <c r="AS49" i="19"/>
  <c r="AT49" i="19"/>
  <c r="AU49" i="19"/>
  <c r="AV49" i="19"/>
  <c r="AW49" i="19"/>
  <c r="AX49" i="19"/>
  <c r="AY49" i="19"/>
  <c r="AZ49" i="19"/>
  <c r="BA49" i="19"/>
  <c r="BB49" i="19"/>
  <c r="BC49" i="19"/>
  <c r="BD49" i="19"/>
  <c r="BE49" i="19"/>
  <c r="BF49" i="19"/>
  <c r="BG49" i="19"/>
  <c r="BH49" i="19"/>
  <c r="BI49" i="19"/>
  <c r="BJ49" i="19"/>
  <c r="BK49" i="19"/>
  <c r="BL49" i="19"/>
  <c r="BM49" i="19"/>
  <c r="BN49" i="19"/>
  <c r="BO49" i="19"/>
  <c r="BP49" i="19"/>
  <c r="BQ49" i="19"/>
  <c r="BR49" i="19"/>
  <c r="BS49" i="19"/>
  <c r="BT49" i="19"/>
  <c r="BU49" i="19"/>
  <c r="BV49" i="19"/>
  <c r="BW49" i="19"/>
  <c r="BX49" i="19"/>
  <c r="BY49" i="19"/>
  <c r="BZ49" i="19"/>
  <c r="CA49" i="19"/>
  <c r="CB49" i="19"/>
  <c r="CC49" i="19"/>
  <c r="CD49" i="19"/>
  <c r="CE49" i="19"/>
  <c r="CF49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AL50" i="19"/>
  <c r="AM50" i="19"/>
  <c r="AN50" i="19"/>
  <c r="AO50" i="19"/>
  <c r="AP50" i="19"/>
  <c r="AQ50" i="19"/>
  <c r="AR50" i="19"/>
  <c r="AS50" i="19"/>
  <c r="AT50" i="19"/>
  <c r="AU50" i="19"/>
  <c r="AV50" i="19"/>
  <c r="AW50" i="19"/>
  <c r="AX50" i="19"/>
  <c r="AY50" i="19"/>
  <c r="AZ50" i="19"/>
  <c r="BA50" i="19"/>
  <c r="BB50" i="19"/>
  <c r="BC50" i="19"/>
  <c r="BD50" i="19"/>
  <c r="BE50" i="19"/>
  <c r="BF50" i="19"/>
  <c r="BG50" i="19"/>
  <c r="BH50" i="19"/>
  <c r="BI50" i="19"/>
  <c r="BJ50" i="19"/>
  <c r="BK50" i="19"/>
  <c r="BL50" i="19"/>
  <c r="BM50" i="19"/>
  <c r="BN50" i="19"/>
  <c r="BO50" i="19"/>
  <c r="BP50" i="19"/>
  <c r="BQ50" i="19"/>
  <c r="BR50" i="19"/>
  <c r="BS50" i="19"/>
  <c r="BT50" i="19"/>
  <c r="BU50" i="19"/>
  <c r="BV50" i="19"/>
  <c r="BW50" i="19"/>
  <c r="BX50" i="19"/>
  <c r="BY50" i="19"/>
  <c r="BZ50" i="19"/>
  <c r="CA50" i="19"/>
  <c r="CB50" i="19"/>
  <c r="CC50" i="19"/>
  <c r="CD50" i="19"/>
  <c r="CE50" i="19"/>
  <c r="CF50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AL51" i="19"/>
  <c r="AM51" i="19"/>
  <c r="AN51" i="19"/>
  <c r="AO51" i="19"/>
  <c r="AP51" i="19"/>
  <c r="AQ51" i="19"/>
  <c r="AR51" i="19"/>
  <c r="AS51" i="19"/>
  <c r="AT51" i="19"/>
  <c r="AU51" i="19"/>
  <c r="AV51" i="19"/>
  <c r="AW51" i="19"/>
  <c r="AX51" i="19"/>
  <c r="AY51" i="19"/>
  <c r="AZ51" i="19"/>
  <c r="BA51" i="19"/>
  <c r="BB51" i="19"/>
  <c r="BC51" i="19"/>
  <c r="BD51" i="19"/>
  <c r="BE51" i="19"/>
  <c r="BF51" i="19"/>
  <c r="BG51" i="19"/>
  <c r="BH51" i="19"/>
  <c r="BI51" i="19"/>
  <c r="BJ51" i="19"/>
  <c r="BK51" i="19"/>
  <c r="BL51" i="19"/>
  <c r="BM51" i="19"/>
  <c r="BN51" i="19"/>
  <c r="BO51" i="19"/>
  <c r="BP51" i="19"/>
  <c r="BQ51" i="19"/>
  <c r="BR51" i="19"/>
  <c r="BS51" i="19"/>
  <c r="BT51" i="19"/>
  <c r="BU51" i="19"/>
  <c r="BV51" i="19"/>
  <c r="BW51" i="19"/>
  <c r="BX51" i="19"/>
  <c r="BY51" i="19"/>
  <c r="BZ51" i="19"/>
  <c r="CA51" i="19"/>
  <c r="CB51" i="19"/>
  <c r="CC51" i="19"/>
  <c r="CD51" i="19"/>
  <c r="CE51" i="19"/>
  <c r="CF51" i="19"/>
  <c r="F52" i="19"/>
  <c r="C52" i="19" s="1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BA52" i="19"/>
  <c r="BB52" i="19"/>
  <c r="BC52" i="19"/>
  <c r="BD52" i="19"/>
  <c r="BE52" i="19"/>
  <c r="BF52" i="19"/>
  <c r="BG52" i="19"/>
  <c r="BH52" i="19"/>
  <c r="BI52" i="19"/>
  <c r="BJ52" i="19"/>
  <c r="BK52" i="19"/>
  <c r="BL52" i="19"/>
  <c r="BM52" i="19"/>
  <c r="BN52" i="19"/>
  <c r="BO52" i="19"/>
  <c r="BP52" i="19"/>
  <c r="BQ52" i="19"/>
  <c r="BR52" i="19"/>
  <c r="BS52" i="19"/>
  <c r="BT52" i="19"/>
  <c r="BU52" i="19"/>
  <c r="BV52" i="19"/>
  <c r="BW52" i="19"/>
  <c r="BX52" i="19"/>
  <c r="BY52" i="19"/>
  <c r="BZ52" i="19"/>
  <c r="CA52" i="19"/>
  <c r="CB52" i="19"/>
  <c r="CC52" i="19"/>
  <c r="CD52" i="19"/>
  <c r="CE52" i="19"/>
  <c r="CF52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G53" i="19"/>
  <c r="AH53" i="19"/>
  <c r="AI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BA53" i="19"/>
  <c r="BB53" i="19"/>
  <c r="BC53" i="19"/>
  <c r="BD53" i="19"/>
  <c r="BE53" i="19"/>
  <c r="BF53" i="19"/>
  <c r="BG53" i="19"/>
  <c r="BH53" i="19"/>
  <c r="BI53" i="19"/>
  <c r="BJ53" i="19"/>
  <c r="BK53" i="19"/>
  <c r="BL53" i="19"/>
  <c r="BM53" i="19"/>
  <c r="BN53" i="19"/>
  <c r="BO53" i="19"/>
  <c r="BP53" i="19"/>
  <c r="BQ53" i="19"/>
  <c r="BR53" i="19"/>
  <c r="BS53" i="19"/>
  <c r="BT53" i="19"/>
  <c r="BU53" i="19"/>
  <c r="BV53" i="19"/>
  <c r="BW53" i="19"/>
  <c r="BX53" i="19"/>
  <c r="BY53" i="19"/>
  <c r="BZ53" i="19"/>
  <c r="CA53" i="19"/>
  <c r="CB53" i="19"/>
  <c r="CC53" i="19"/>
  <c r="CD53" i="19"/>
  <c r="CE53" i="19"/>
  <c r="CF53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BH54" i="19"/>
  <c r="BI54" i="19"/>
  <c r="BJ54" i="19"/>
  <c r="BK54" i="19"/>
  <c r="BL54" i="19"/>
  <c r="BM54" i="19"/>
  <c r="BN54" i="19"/>
  <c r="BO54" i="19"/>
  <c r="BP54" i="19"/>
  <c r="BQ54" i="19"/>
  <c r="BR54" i="19"/>
  <c r="BS54" i="19"/>
  <c r="BT54" i="19"/>
  <c r="BU54" i="19"/>
  <c r="BV54" i="19"/>
  <c r="BW54" i="19"/>
  <c r="BX54" i="19"/>
  <c r="BY54" i="19"/>
  <c r="BZ54" i="19"/>
  <c r="CA54" i="19"/>
  <c r="CB54" i="19"/>
  <c r="CC54" i="19"/>
  <c r="CD54" i="19"/>
  <c r="CE54" i="19"/>
  <c r="CF54" i="19"/>
  <c r="F55" i="19"/>
  <c r="C55" i="19" s="1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W55" i="19"/>
  <c r="AX55" i="19"/>
  <c r="AY55" i="19"/>
  <c r="AZ55" i="19"/>
  <c r="BA55" i="19"/>
  <c r="BB55" i="19"/>
  <c r="BC55" i="19"/>
  <c r="BD55" i="19"/>
  <c r="BE55" i="19"/>
  <c r="BF55" i="19"/>
  <c r="BG55" i="19"/>
  <c r="BH55" i="19"/>
  <c r="BI55" i="19"/>
  <c r="BJ55" i="19"/>
  <c r="BK55" i="19"/>
  <c r="BL55" i="19"/>
  <c r="BM55" i="19"/>
  <c r="BN55" i="19"/>
  <c r="BO55" i="19"/>
  <c r="BP55" i="19"/>
  <c r="BQ55" i="19"/>
  <c r="BR55" i="19"/>
  <c r="BS55" i="19"/>
  <c r="BT55" i="19"/>
  <c r="BU55" i="19"/>
  <c r="BV55" i="19"/>
  <c r="BW55" i="19"/>
  <c r="BX55" i="19"/>
  <c r="BY55" i="19"/>
  <c r="BZ55" i="19"/>
  <c r="CA55" i="19"/>
  <c r="CB55" i="19"/>
  <c r="CC55" i="19"/>
  <c r="CD55" i="19"/>
  <c r="CE55" i="19"/>
  <c r="CF55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AO56" i="19"/>
  <c r="AP56" i="19"/>
  <c r="AQ56" i="19"/>
  <c r="AR56" i="19"/>
  <c r="AS56" i="19"/>
  <c r="AT56" i="19"/>
  <c r="AU56" i="19"/>
  <c r="AV56" i="19"/>
  <c r="AW56" i="19"/>
  <c r="AX56" i="19"/>
  <c r="AY56" i="19"/>
  <c r="AZ56" i="19"/>
  <c r="BA56" i="19"/>
  <c r="BB56" i="19"/>
  <c r="BC56" i="19"/>
  <c r="BD56" i="19"/>
  <c r="BE56" i="19"/>
  <c r="BF56" i="19"/>
  <c r="BG56" i="19"/>
  <c r="BH56" i="19"/>
  <c r="BI56" i="19"/>
  <c r="BJ56" i="19"/>
  <c r="BK56" i="19"/>
  <c r="BL56" i="19"/>
  <c r="BM56" i="19"/>
  <c r="BN56" i="19"/>
  <c r="BO56" i="19"/>
  <c r="BP56" i="19"/>
  <c r="BQ56" i="19"/>
  <c r="BR56" i="19"/>
  <c r="BS56" i="19"/>
  <c r="BT56" i="19"/>
  <c r="BU56" i="19"/>
  <c r="BV56" i="19"/>
  <c r="BW56" i="19"/>
  <c r="BX56" i="19"/>
  <c r="BY56" i="19"/>
  <c r="BZ56" i="19"/>
  <c r="CA56" i="19"/>
  <c r="CB56" i="19"/>
  <c r="CC56" i="19"/>
  <c r="CD56" i="19"/>
  <c r="CE56" i="19"/>
  <c r="CF56" i="19"/>
  <c r="F57" i="19"/>
  <c r="D57" i="19" s="1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AM57" i="19"/>
  <c r="AN57" i="19"/>
  <c r="AO57" i="19"/>
  <c r="AP57" i="19"/>
  <c r="AQ57" i="19"/>
  <c r="AR57" i="19"/>
  <c r="AS57" i="19"/>
  <c r="AT57" i="19"/>
  <c r="AU57" i="19"/>
  <c r="AV57" i="19"/>
  <c r="AW57" i="19"/>
  <c r="AX57" i="19"/>
  <c r="AY57" i="19"/>
  <c r="AZ57" i="19"/>
  <c r="BA57" i="19"/>
  <c r="BB57" i="19"/>
  <c r="BC57" i="19"/>
  <c r="BD57" i="19"/>
  <c r="BE57" i="19"/>
  <c r="BF57" i="19"/>
  <c r="BG57" i="19"/>
  <c r="BH57" i="19"/>
  <c r="BI57" i="19"/>
  <c r="BJ57" i="19"/>
  <c r="BK57" i="19"/>
  <c r="BL57" i="19"/>
  <c r="BM57" i="19"/>
  <c r="BN57" i="19"/>
  <c r="BO57" i="19"/>
  <c r="BP57" i="19"/>
  <c r="BQ57" i="19"/>
  <c r="BR57" i="19"/>
  <c r="BS57" i="19"/>
  <c r="BT57" i="19"/>
  <c r="BU57" i="19"/>
  <c r="BV57" i="19"/>
  <c r="BW57" i="19"/>
  <c r="BX57" i="19"/>
  <c r="BY57" i="19"/>
  <c r="BZ57" i="19"/>
  <c r="CA57" i="19"/>
  <c r="CB57" i="19"/>
  <c r="CC57" i="19"/>
  <c r="CD57" i="19"/>
  <c r="CE57" i="19"/>
  <c r="CF57" i="19"/>
  <c r="F58" i="19"/>
  <c r="D58" i="19" s="1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AL58" i="19"/>
  <c r="AM58" i="19"/>
  <c r="AN58" i="19"/>
  <c r="AO58" i="19"/>
  <c r="AP58" i="19"/>
  <c r="AQ58" i="19"/>
  <c r="AR58" i="19"/>
  <c r="AS58" i="19"/>
  <c r="AT58" i="19"/>
  <c r="AU58" i="19"/>
  <c r="AV58" i="19"/>
  <c r="AW58" i="19"/>
  <c r="AX58" i="19"/>
  <c r="AY58" i="19"/>
  <c r="AZ58" i="19"/>
  <c r="BA58" i="19"/>
  <c r="BB58" i="19"/>
  <c r="BC58" i="19"/>
  <c r="BD58" i="19"/>
  <c r="BE58" i="19"/>
  <c r="BF58" i="19"/>
  <c r="BG58" i="19"/>
  <c r="BH58" i="19"/>
  <c r="BI58" i="19"/>
  <c r="BJ58" i="19"/>
  <c r="BK58" i="19"/>
  <c r="BL58" i="19"/>
  <c r="BM58" i="19"/>
  <c r="BN58" i="19"/>
  <c r="BO58" i="19"/>
  <c r="BP58" i="19"/>
  <c r="BQ58" i="19"/>
  <c r="BR58" i="19"/>
  <c r="BS58" i="19"/>
  <c r="BT58" i="19"/>
  <c r="BU58" i="19"/>
  <c r="BV58" i="19"/>
  <c r="BW58" i="19"/>
  <c r="BX58" i="19"/>
  <c r="BY58" i="19"/>
  <c r="BZ58" i="19"/>
  <c r="CA58" i="19"/>
  <c r="CB58" i="19"/>
  <c r="CC58" i="19"/>
  <c r="CD58" i="19"/>
  <c r="CE58" i="19"/>
  <c r="CF58" i="19"/>
  <c r="F59" i="19"/>
  <c r="D59" i="19" s="1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AM59" i="19"/>
  <c r="AN59" i="19"/>
  <c r="AO59" i="19"/>
  <c r="AP59" i="19"/>
  <c r="AQ59" i="19"/>
  <c r="AR59" i="19"/>
  <c r="AS59" i="19"/>
  <c r="AT59" i="19"/>
  <c r="AU59" i="19"/>
  <c r="AV59" i="19"/>
  <c r="AW59" i="19"/>
  <c r="AX59" i="19"/>
  <c r="AY59" i="19"/>
  <c r="AZ59" i="19"/>
  <c r="BA59" i="19"/>
  <c r="BB59" i="19"/>
  <c r="BC59" i="19"/>
  <c r="BD59" i="19"/>
  <c r="BE59" i="19"/>
  <c r="BF59" i="19"/>
  <c r="BG59" i="19"/>
  <c r="BH59" i="19"/>
  <c r="BI59" i="19"/>
  <c r="BJ59" i="19"/>
  <c r="BK59" i="19"/>
  <c r="BL59" i="19"/>
  <c r="BM59" i="19"/>
  <c r="BN59" i="19"/>
  <c r="BO59" i="19"/>
  <c r="BP59" i="19"/>
  <c r="BQ59" i="19"/>
  <c r="BR59" i="19"/>
  <c r="BS59" i="19"/>
  <c r="BT59" i="19"/>
  <c r="BU59" i="19"/>
  <c r="BV59" i="19"/>
  <c r="BW59" i="19"/>
  <c r="BX59" i="19"/>
  <c r="BY59" i="19"/>
  <c r="BZ59" i="19"/>
  <c r="CA59" i="19"/>
  <c r="CB59" i="19"/>
  <c r="CC59" i="19"/>
  <c r="CD59" i="19"/>
  <c r="CE59" i="19"/>
  <c r="CF59" i="19"/>
  <c r="F60" i="19"/>
  <c r="D60" i="19" s="1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AM60" i="19"/>
  <c r="AN60" i="19"/>
  <c r="AO60" i="19"/>
  <c r="AP60" i="19"/>
  <c r="AQ60" i="19"/>
  <c r="AR60" i="19"/>
  <c r="AS60" i="19"/>
  <c r="AT60" i="19"/>
  <c r="AU60" i="19"/>
  <c r="AV60" i="19"/>
  <c r="AW60" i="19"/>
  <c r="AX60" i="19"/>
  <c r="AY60" i="19"/>
  <c r="AZ60" i="19"/>
  <c r="BA60" i="19"/>
  <c r="BB60" i="19"/>
  <c r="BC60" i="19"/>
  <c r="BD60" i="19"/>
  <c r="BE60" i="19"/>
  <c r="BF60" i="19"/>
  <c r="BG60" i="19"/>
  <c r="BH60" i="19"/>
  <c r="BI60" i="19"/>
  <c r="BJ60" i="19"/>
  <c r="BK60" i="19"/>
  <c r="BL60" i="19"/>
  <c r="BM60" i="19"/>
  <c r="BN60" i="19"/>
  <c r="BO60" i="19"/>
  <c r="BP60" i="19"/>
  <c r="BQ60" i="19"/>
  <c r="BR60" i="19"/>
  <c r="BS60" i="19"/>
  <c r="BT60" i="19"/>
  <c r="BU60" i="19"/>
  <c r="BV60" i="19"/>
  <c r="BW60" i="19"/>
  <c r="BX60" i="19"/>
  <c r="BY60" i="19"/>
  <c r="BZ60" i="19"/>
  <c r="CA60" i="19"/>
  <c r="CB60" i="19"/>
  <c r="CC60" i="19"/>
  <c r="CD60" i="19"/>
  <c r="CE60" i="19"/>
  <c r="CF60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AL61" i="19"/>
  <c r="AM61" i="19"/>
  <c r="AN61" i="19"/>
  <c r="AO61" i="19"/>
  <c r="AP61" i="19"/>
  <c r="AQ61" i="19"/>
  <c r="AR61" i="19"/>
  <c r="AS61" i="19"/>
  <c r="AT61" i="19"/>
  <c r="AU61" i="19"/>
  <c r="AV61" i="19"/>
  <c r="AW61" i="19"/>
  <c r="AX61" i="19"/>
  <c r="AY61" i="19"/>
  <c r="AZ61" i="19"/>
  <c r="BA61" i="19"/>
  <c r="BB61" i="19"/>
  <c r="BC61" i="19"/>
  <c r="BD61" i="19"/>
  <c r="BE61" i="19"/>
  <c r="BF61" i="19"/>
  <c r="BG61" i="19"/>
  <c r="BH61" i="19"/>
  <c r="BI61" i="19"/>
  <c r="BJ61" i="19"/>
  <c r="BK61" i="19"/>
  <c r="BL61" i="19"/>
  <c r="BM61" i="19"/>
  <c r="BN61" i="19"/>
  <c r="BO61" i="19"/>
  <c r="BP61" i="19"/>
  <c r="BQ61" i="19"/>
  <c r="BR61" i="19"/>
  <c r="BS61" i="19"/>
  <c r="BT61" i="19"/>
  <c r="BU61" i="19"/>
  <c r="BV61" i="19"/>
  <c r="BW61" i="19"/>
  <c r="BX61" i="19"/>
  <c r="BY61" i="19"/>
  <c r="BZ61" i="19"/>
  <c r="CA61" i="19"/>
  <c r="CB61" i="19"/>
  <c r="CC61" i="19"/>
  <c r="CD61" i="19"/>
  <c r="CE61" i="19"/>
  <c r="CF61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AL62" i="19"/>
  <c r="AM62" i="19"/>
  <c r="AN62" i="19"/>
  <c r="AO62" i="19"/>
  <c r="AP62" i="19"/>
  <c r="AQ62" i="19"/>
  <c r="AR62" i="19"/>
  <c r="AS62" i="19"/>
  <c r="AT62" i="19"/>
  <c r="AU62" i="19"/>
  <c r="AV62" i="19"/>
  <c r="AW62" i="19"/>
  <c r="AX62" i="19"/>
  <c r="AY62" i="19"/>
  <c r="AZ62" i="19"/>
  <c r="BA62" i="19"/>
  <c r="BB62" i="19"/>
  <c r="BC62" i="19"/>
  <c r="BD62" i="19"/>
  <c r="BE62" i="19"/>
  <c r="BF62" i="19"/>
  <c r="BG62" i="19"/>
  <c r="BH62" i="19"/>
  <c r="BI62" i="19"/>
  <c r="BJ62" i="19"/>
  <c r="BK62" i="19"/>
  <c r="BL62" i="19"/>
  <c r="BM62" i="19"/>
  <c r="BN62" i="19"/>
  <c r="BO62" i="19"/>
  <c r="BP62" i="19"/>
  <c r="BQ62" i="19"/>
  <c r="BR62" i="19"/>
  <c r="BS62" i="19"/>
  <c r="BT62" i="19"/>
  <c r="BU62" i="19"/>
  <c r="BV62" i="19"/>
  <c r="BW62" i="19"/>
  <c r="BX62" i="19"/>
  <c r="BY62" i="19"/>
  <c r="BZ62" i="19"/>
  <c r="CA62" i="19"/>
  <c r="CB62" i="19"/>
  <c r="CC62" i="19"/>
  <c r="CD62" i="19"/>
  <c r="CE62" i="19"/>
  <c r="CF62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AL63" i="19"/>
  <c r="AM63" i="19"/>
  <c r="AN63" i="19"/>
  <c r="AO63" i="19"/>
  <c r="AP63" i="19"/>
  <c r="AQ63" i="19"/>
  <c r="AR63" i="19"/>
  <c r="AS63" i="19"/>
  <c r="AT63" i="19"/>
  <c r="AU63" i="19"/>
  <c r="AV63" i="19"/>
  <c r="AW63" i="19"/>
  <c r="AX63" i="19"/>
  <c r="AY63" i="19"/>
  <c r="AZ63" i="19"/>
  <c r="BA63" i="19"/>
  <c r="BB63" i="19"/>
  <c r="BC63" i="19"/>
  <c r="BD63" i="19"/>
  <c r="BE63" i="19"/>
  <c r="BF63" i="19"/>
  <c r="BG63" i="19"/>
  <c r="BH63" i="19"/>
  <c r="BI63" i="19"/>
  <c r="BJ63" i="19"/>
  <c r="BK63" i="19"/>
  <c r="BL63" i="19"/>
  <c r="BM63" i="19"/>
  <c r="BN63" i="19"/>
  <c r="BO63" i="19"/>
  <c r="BP63" i="19"/>
  <c r="BQ63" i="19"/>
  <c r="BR63" i="19"/>
  <c r="BS63" i="19"/>
  <c r="BT63" i="19"/>
  <c r="BU63" i="19"/>
  <c r="BV63" i="19"/>
  <c r="BW63" i="19"/>
  <c r="BX63" i="19"/>
  <c r="BY63" i="19"/>
  <c r="BZ63" i="19"/>
  <c r="CA63" i="19"/>
  <c r="CB63" i="19"/>
  <c r="CC63" i="19"/>
  <c r="CD63" i="19"/>
  <c r="CE63" i="19"/>
  <c r="CF63" i="19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Y64" i="19"/>
  <c r="Z64" i="19"/>
  <c r="AA64" i="19"/>
  <c r="AB64" i="19"/>
  <c r="AC64" i="19"/>
  <c r="AD64" i="19"/>
  <c r="AE64" i="19"/>
  <c r="AF64" i="19"/>
  <c r="AG64" i="19"/>
  <c r="AH64" i="19"/>
  <c r="AI64" i="19"/>
  <c r="AJ64" i="19"/>
  <c r="AK64" i="19"/>
  <c r="AL64" i="19"/>
  <c r="AM64" i="19"/>
  <c r="AN64" i="19"/>
  <c r="AO64" i="19"/>
  <c r="AP64" i="19"/>
  <c r="AQ64" i="19"/>
  <c r="AR64" i="19"/>
  <c r="AS64" i="19"/>
  <c r="AT64" i="19"/>
  <c r="AU64" i="19"/>
  <c r="AV64" i="19"/>
  <c r="AW64" i="19"/>
  <c r="AX64" i="19"/>
  <c r="AY64" i="19"/>
  <c r="AZ64" i="19"/>
  <c r="BA64" i="19"/>
  <c r="BB64" i="19"/>
  <c r="BC64" i="19"/>
  <c r="BD64" i="19"/>
  <c r="BE64" i="19"/>
  <c r="BF64" i="19"/>
  <c r="BG64" i="19"/>
  <c r="BH64" i="19"/>
  <c r="BI64" i="19"/>
  <c r="BJ64" i="19"/>
  <c r="BK64" i="19"/>
  <c r="BL64" i="19"/>
  <c r="BM64" i="19"/>
  <c r="BN64" i="19"/>
  <c r="BO64" i="19"/>
  <c r="BP64" i="19"/>
  <c r="BQ64" i="19"/>
  <c r="BR64" i="19"/>
  <c r="BS64" i="19"/>
  <c r="BT64" i="19"/>
  <c r="BU64" i="19"/>
  <c r="BV64" i="19"/>
  <c r="BW64" i="19"/>
  <c r="BX64" i="19"/>
  <c r="BY64" i="19"/>
  <c r="BZ64" i="19"/>
  <c r="CA64" i="19"/>
  <c r="CB64" i="19"/>
  <c r="CC64" i="19"/>
  <c r="CD64" i="19"/>
  <c r="CE64" i="19"/>
  <c r="CF64" i="19"/>
  <c r="F65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T65" i="19"/>
  <c r="U65" i="19"/>
  <c r="V65" i="19"/>
  <c r="W65" i="19"/>
  <c r="X65" i="19"/>
  <c r="Y65" i="19"/>
  <c r="Z65" i="19"/>
  <c r="AA65" i="19"/>
  <c r="AB65" i="19"/>
  <c r="AC65" i="19"/>
  <c r="AD65" i="19"/>
  <c r="AE65" i="19"/>
  <c r="AF65" i="19"/>
  <c r="AG65" i="19"/>
  <c r="AH65" i="19"/>
  <c r="AI65" i="19"/>
  <c r="AJ65" i="19"/>
  <c r="AK65" i="19"/>
  <c r="AL65" i="19"/>
  <c r="AM65" i="19"/>
  <c r="AN65" i="19"/>
  <c r="AO65" i="19"/>
  <c r="AP65" i="19"/>
  <c r="AQ65" i="19"/>
  <c r="AR65" i="19"/>
  <c r="AS65" i="19"/>
  <c r="AT65" i="19"/>
  <c r="AU65" i="19"/>
  <c r="AV65" i="19"/>
  <c r="AW65" i="19"/>
  <c r="AX65" i="19"/>
  <c r="AY65" i="19"/>
  <c r="AZ65" i="19"/>
  <c r="BA65" i="19"/>
  <c r="BB65" i="19"/>
  <c r="BC65" i="19"/>
  <c r="BD65" i="19"/>
  <c r="BE65" i="19"/>
  <c r="BF65" i="19"/>
  <c r="BG65" i="19"/>
  <c r="BH65" i="19"/>
  <c r="BI65" i="19"/>
  <c r="BJ65" i="19"/>
  <c r="BK65" i="19"/>
  <c r="BL65" i="19"/>
  <c r="BM65" i="19"/>
  <c r="BN65" i="19"/>
  <c r="BO65" i="19"/>
  <c r="BP65" i="19"/>
  <c r="BQ65" i="19"/>
  <c r="BR65" i="19"/>
  <c r="BS65" i="19"/>
  <c r="BT65" i="19"/>
  <c r="BU65" i="19"/>
  <c r="BV65" i="19"/>
  <c r="BW65" i="19"/>
  <c r="BX65" i="19"/>
  <c r="BY65" i="19"/>
  <c r="BZ65" i="19"/>
  <c r="CA65" i="19"/>
  <c r="CB65" i="19"/>
  <c r="CC65" i="19"/>
  <c r="CD65" i="19"/>
  <c r="CE65" i="19"/>
  <c r="CF65" i="19"/>
  <c r="F66" i="19"/>
  <c r="C66" i="19" s="1"/>
  <c r="G66" i="19"/>
  <c r="H66" i="19"/>
  <c r="I66" i="19"/>
  <c r="J66" i="19"/>
  <c r="K66" i="19"/>
  <c r="L66" i="19"/>
  <c r="M66" i="19"/>
  <c r="N66" i="19"/>
  <c r="O66" i="19"/>
  <c r="P66" i="19"/>
  <c r="Q66" i="19"/>
  <c r="R66" i="19"/>
  <c r="S66" i="19"/>
  <c r="T66" i="19"/>
  <c r="U66" i="19"/>
  <c r="V66" i="19"/>
  <c r="W66" i="19"/>
  <c r="X66" i="19"/>
  <c r="Y66" i="19"/>
  <c r="Z66" i="19"/>
  <c r="AA66" i="19"/>
  <c r="AB66" i="19"/>
  <c r="AC66" i="19"/>
  <c r="AD66" i="19"/>
  <c r="AE66" i="19"/>
  <c r="AF66" i="19"/>
  <c r="AG66" i="19"/>
  <c r="AH66" i="19"/>
  <c r="AI66" i="19"/>
  <c r="AJ66" i="19"/>
  <c r="AK66" i="19"/>
  <c r="AL66" i="19"/>
  <c r="AM66" i="19"/>
  <c r="AN66" i="19"/>
  <c r="AO66" i="19"/>
  <c r="AP66" i="19"/>
  <c r="AQ66" i="19"/>
  <c r="AR66" i="19"/>
  <c r="AS66" i="19"/>
  <c r="AT66" i="19"/>
  <c r="AU66" i="19"/>
  <c r="AV66" i="19"/>
  <c r="AW66" i="19"/>
  <c r="AX66" i="19"/>
  <c r="AY66" i="19"/>
  <c r="AZ66" i="19"/>
  <c r="BA66" i="19"/>
  <c r="BB66" i="19"/>
  <c r="BC66" i="19"/>
  <c r="BD66" i="19"/>
  <c r="BE66" i="19"/>
  <c r="BF66" i="19"/>
  <c r="BG66" i="19"/>
  <c r="BH66" i="19"/>
  <c r="BI66" i="19"/>
  <c r="BJ66" i="19"/>
  <c r="BK66" i="19"/>
  <c r="BL66" i="19"/>
  <c r="BM66" i="19"/>
  <c r="BN66" i="19"/>
  <c r="BO66" i="19"/>
  <c r="BP66" i="19"/>
  <c r="BQ66" i="19"/>
  <c r="BR66" i="19"/>
  <c r="BS66" i="19"/>
  <c r="BT66" i="19"/>
  <c r="BU66" i="19"/>
  <c r="BV66" i="19"/>
  <c r="BW66" i="19"/>
  <c r="BX66" i="19"/>
  <c r="BY66" i="19"/>
  <c r="BZ66" i="19"/>
  <c r="CA66" i="19"/>
  <c r="CB66" i="19"/>
  <c r="CC66" i="19"/>
  <c r="CD66" i="19"/>
  <c r="CE66" i="19"/>
  <c r="CF66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Z67" i="19"/>
  <c r="AA67" i="19"/>
  <c r="AB67" i="19"/>
  <c r="AC67" i="19"/>
  <c r="AD67" i="19"/>
  <c r="AE67" i="19"/>
  <c r="AF67" i="19"/>
  <c r="AG67" i="19"/>
  <c r="AH67" i="19"/>
  <c r="AI67" i="19"/>
  <c r="AJ67" i="19"/>
  <c r="AK67" i="19"/>
  <c r="AL67" i="19"/>
  <c r="AM67" i="19"/>
  <c r="AN67" i="19"/>
  <c r="AO67" i="19"/>
  <c r="AP67" i="19"/>
  <c r="AQ67" i="19"/>
  <c r="AR67" i="19"/>
  <c r="AS67" i="19"/>
  <c r="AT67" i="19"/>
  <c r="AU67" i="19"/>
  <c r="AV67" i="19"/>
  <c r="AW67" i="19"/>
  <c r="AX67" i="19"/>
  <c r="AY67" i="19"/>
  <c r="AZ67" i="19"/>
  <c r="BA67" i="19"/>
  <c r="BB67" i="19"/>
  <c r="BC67" i="19"/>
  <c r="BD67" i="19"/>
  <c r="BE67" i="19"/>
  <c r="BF67" i="19"/>
  <c r="BG67" i="19"/>
  <c r="BH67" i="19"/>
  <c r="BI67" i="19"/>
  <c r="BJ67" i="19"/>
  <c r="BK67" i="19"/>
  <c r="BL67" i="19"/>
  <c r="BM67" i="19"/>
  <c r="BN67" i="19"/>
  <c r="BO67" i="19"/>
  <c r="BP67" i="19"/>
  <c r="BQ67" i="19"/>
  <c r="BR67" i="19"/>
  <c r="BS67" i="19"/>
  <c r="BT67" i="19"/>
  <c r="BU67" i="19"/>
  <c r="BV67" i="19"/>
  <c r="BW67" i="19"/>
  <c r="BX67" i="19"/>
  <c r="BY67" i="19"/>
  <c r="BZ67" i="19"/>
  <c r="CA67" i="19"/>
  <c r="CB67" i="19"/>
  <c r="CC67" i="19"/>
  <c r="CD67" i="19"/>
  <c r="CE67" i="19"/>
  <c r="CF67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8" i="19"/>
  <c r="W68" i="19"/>
  <c r="X68" i="19"/>
  <c r="Y68" i="19"/>
  <c r="Z68" i="19"/>
  <c r="AA68" i="19"/>
  <c r="AB68" i="19"/>
  <c r="AC68" i="19"/>
  <c r="AD68" i="19"/>
  <c r="AE68" i="19"/>
  <c r="AF68" i="19"/>
  <c r="AG68" i="19"/>
  <c r="AH68" i="19"/>
  <c r="AI68" i="19"/>
  <c r="AJ68" i="19"/>
  <c r="AK68" i="19"/>
  <c r="AL68" i="19"/>
  <c r="AM68" i="19"/>
  <c r="AN68" i="19"/>
  <c r="AO68" i="19"/>
  <c r="AP68" i="19"/>
  <c r="AQ68" i="19"/>
  <c r="AR68" i="19"/>
  <c r="AS68" i="19"/>
  <c r="AT68" i="19"/>
  <c r="AU68" i="19"/>
  <c r="AV68" i="19"/>
  <c r="AW68" i="19"/>
  <c r="AX68" i="19"/>
  <c r="AY68" i="19"/>
  <c r="AZ68" i="19"/>
  <c r="BA68" i="19"/>
  <c r="BB68" i="19"/>
  <c r="BC68" i="19"/>
  <c r="BD68" i="19"/>
  <c r="BE68" i="19"/>
  <c r="BF68" i="19"/>
  <c r="BG68" i="19"/>
  <c r="BH68" i="19"/>
  <c r="BI68" i="19"/>
  <c r="BJ68" i="19"/>
  <c r="BK68" i="19"/>
  <c r="BL68" i="19"/>
  <c r="BM68" i="19"/>
  <c r="BN68" i="19"/>
  <c r="BO68" i="19"/>
  <c r="BP68" i="19"/>
  <c r="BQ68" i="19"/>
  <c r="BR68" i="19"/>
  <c r="BS68" i="19"/>
  <c r="BT68" i="19"/>
  <c r="BU68" i="19"/>
  <c r="BV68" i="19"/>
  <c r="BW68" i="19"/>
  <c r="BX68" i="19"/>
  <c r="BY68" i="19"/>
  <c r="BZ68" i="19"/>
  <c r="CA68" i="19"/>
  <c r="CB68" i="19"/>
  <c r="CC68" i="19"/>
  <c r="CD68" i="19"/>
  <c r="CE68" i="19"/>
  <c r="CF68" i="19"/>
  <c r="F69" i="19"/>
  <c r="G69" i="19"/>
  <c r="H69" i="19"/>
  <c r="I69" i="19"/>
  <c r="J69" i="19"/>
  <c r="K69" i="19"/>
  <c r="L69" i="19"/>
  <c r="M69" i="19"/>
  <c r="N69" i="19"/>
  <c r="O69" i="19"/>
  <c r="P69" i="19"/>
  <c r="Q69" i="19"/>
  <c r="R69" i="19"/>
  <c r="S69" i="19"/>
  <c r="T69" i="19"/>
  <c r="U69" i="19"/>
  <c r="V69" i="19"/>
  <c r="W69" i="19"/>
  <c r="X69" i="19"/>
  <c r="Y69" i="19"/>
  <c r="Z69" i="19"/>
  <c r="AA69" i="19"/>
  <c r="AB69" i="19"/>
  <c r="AC69" i="19"/>
  <c r="AD69" i="19"/>
  <c r="AE69" i="19"/>
  <c r="AF69" i="19"/>
  <c r="AG69" i="19"/>
  <c r="AH69" i="19"/>
  <c r="AI69" i="19"/>
  <c r="AJ69" i="19"/>
  <c r="AK69" i="19"/>
  <c r="AL69" i="19"/>
  <c r="AM69" i="19"/>
  <c r="AN69" i="19"/>
  <c r="AO69" i="19"/>
  <c r="AP69" i="19"/>
  <c r="AQ69" i="19"/>
  <c r="AR69" i="19"/>
  <c r="AS69" i="19"/>
  <c r="AT69" i="19"/>
  <c r="AU69" i="19"/>
  <c r="AV69" i="19"/>
  <c r="AW69" i="19"/>
  <c r="AX69" i="19"/>
  <c r="AY69" i="19"/>
  <c r="AZ69" i="19"/>
  <c r="BA69" i="19"/>
  <c r="BB69" i="19"/>
  <c r="BC69" i="19"/>
  <c r="BD69" i="19"/>
  <c r="BE69" i="19"/>
  <c r="BF69" i="19"/>
  <c r="BG69" i="19"/>
  <c r="BH69" i="19"/>
  <c r="BI69" i="19"/>
  <c r="BJ69" i="19"/>
  <c r="BK69" i="19"/>
  <c r="BL69" i="19"/>
  <c r="BM69" i="19"/>
  <c r="BN69" i="19"/>
  <c r="BO69" i="19"/>
  <c r="BP69" i="19"/>
  <c r="BQ69" i="19"/>
  <c r="BR69" i="19"/>
  <c r="BS69" i="19"/>
  <c r="BT69" i="19"/>
  <c r="BU69" i="19"/>
  <c r="BV69" i="19"/>
  <c r="BW69" i="19"/>
  <c r="BX69" i="19"/>
  <c r="BY69" i="19"/>
  <c r="BZ69" i="19"/>
  <c r="CA69" i="19"/>
  <c r="CB69" i="19"/>
  <c r="CC69" i="19"/>
  <c r="CD69" i="19"/>
  <c r="CE69" i="19"/>
  <c r="CF69" i="19"/>
  <c r="F70" i="19"/>
  <c r="D70" i="19" s="1"/>
  <c r="G70" i="19"/>
  <c r="H70" i="19"/>
  <c r="I70" i="19"/>
  <c r="J70" i="19"/>
  <c r="K70" i="19"/>
  <c r="L70" i="19"/>
  <c r="M70" i="19"/>
  <c r="N70" i="19"/>
  <c r="O70" i="19"/>
  <c r="P70" i="19"/>
  <c r="Q70" i="19"/>
  <c r="R70" i="19"/>
  <c r="S70" i="19"/>
  <c r="T70" i="19"/>
  <c r="U70" i="19"/>
  <c r="V70" i="19"/>
  <c r="W70" i="19"/>
  <c r="X70" i="19"/>
  <c r="Y70" i="19"/>
  <c r="Z70" i="19"/>
  <c r="AA70" i="19"/>
  <c r="AB70" i="19"/>
  <c r="AC70" i="19"/>
  <c r="AD70" i="19"/>
  <c r="AE70" i="19"/>
  <c r="AF70" i="19"/>
  <c r="AG70" i="19"/>
  <c r="AH70" i="19"/>
  <c r="AI70" i="19"/>
  <c r="AJ70" i="19"/>
  <c r="AK70" i="19"/>
  <c r="AL70" i="19"/>
  <c r="AM70" i="19"/>
  <c r="AN70" i="19"/>
  <c r="AO70" i="19"/>
  <c r="AP70" i="19"/>
  <c r="AQ70" i="19"/>
  <c r="AR70" i="19"/>
  <c r="AS70" i="19"/>
  <c r="AT70" i="19"/>
  <c r="AU70" i="19"/>
  <c r="AV70" i="19"/>
  <c r="AW70" i="19"/>
  <c r="AX70" i="19"/>
  <c r="AY70" i="19"/>
  <c r="AZ70" i="19"/>
  <c r="BA70" i="19"/>
  <c r="BB70" i="19"/>
  <c r="BC70" i="19"/>
  <c r="BD70" i="19"/>
  <c r="BE70" i="19"/>
  <c r="BF70" i="19"/>
  <c r="BG70" i="19"/>
  <c r="BH70" i="19"/>
  <c r="BI70" i="19"/>
  <c r="BJ70" i="19"/>
  <c r="BK70" i="19"/>
  <c r="BL70" i="19"/>
  <c r="BM70" i="19"/>
  <c r="BN70" i="19"/>
  <c r="BO70" i="19"/>
  <c r="BP70" i="19"/>
  <c r="BQ70" i="19"/>
  <c r="BR70" i="19"/>
  <c r="BS70" i="19"/>
  <c r="BT70" i="19"/>
  <c r="BU70" i="19"/>
  <c r="BV70" i="19"/>
  <c r="BW70" i="19"/>
  <c r="BX70" i="19"/>
  <c r="BY70" i="19"/>
  <c r="BZ70" i="19"/>
  <c r="CA70" i="19"/>
  <c r="CB70" i="19"/>
  <c r="CC70" i="19"/>
  <c r="CD70" i="19"/>
  <c r="CE70" i="19"/>
  <c r="CF70" i="19"/>
  <c r="F71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S71" i="19"/>
  <c r="T71" i="19"/>
  <c r="U71" i="19"/>
  <c r="V71" i="19"/>
  <c r="W71" i="19"/>
  <c r="X71" i="19"/>
  <c r="Y71" i="19"/>
  <c r="Z71" i="19"/>
  <c r="AA71" i="19"/>
  <c r="AB71" i="19"/>
  <c r="AC71" i="19"/>
  <c r="AD71" i="19"/>
  <c r="AE71" i="19"/>
  <c r="AF71" i="19"/>
  <c r="AG71" i="19"/>
  <c r="AH71" i="19"/>
  <c r="AI71" i="19"/>
  <c r="AJ71" i="19"/>
  <c r="AK71" i="19"/>
  <c r="AL71" i="19"/>
  <c r="AM71" i="19"/>
  <c r="AN71" i="19"/>
  <c r="AO71" i="19"/>
  <c r="AP71" i="19"/>
  <c r="AQ71" i="19"/>
  <c r="AR71" i="19"/>
  <c r="AS71" i="19"/>
  <c r="AT71" i="19"/>
  <c r="AU71" i="19"/>
  <c r="AV71" i="19"/>
  <c r="AW71" i="19"/>
  <c r="AX71" i="19"/>
  <c r="AY71" i="19"/>
  <c r="AZ71" i="19"/>
  <c r="BA71" i="19"/>
  <c r="BB71" i="19"/>
  <c r="BC71" i="19"/>
  <c r="BD71" i="19"/>
  <c r="BE71" i="19"/>
  <c r="BF71" i="19"/>
  <c r="BG71" i="19"/>
  <c r="BH71" i="19"/>
  <c r="BI71" i="19"/>
  <c r="BJ71" i="19"/>
  <c r="BK71" i="19"/>
  <c r="BL71" i="19"/>
  <c r="BM71" i="19"/>
  <c r="BN71" i="19"/>
  <c r="BO71" i="19"/>
  <c r="BP71" i="19"/>
  <c r="BQ71" i="19"/>
  <c r="BR71" i="19"/>
  <c r="BS71" i="19"/>
  <c r="BT71" i="19"/>
  <c r="BU71" i="19"/>
  <c r="BV71" i="19"/>
  <c r="BW71" i="19"/>
  <c r="BX71" i="19"/>
  <c r="BY71" i="19"/>
  <c r="BZ71" i="19"/>
  <c r="CA71" i="19"/>
  <c r="CB71" i="19"/>
  <c r="CC71" i="19"/>
  <c r="CD71" i="19"/>
  <c r="CE71" i="19"/>
  <c r="CF71" i="19"/>
  <c r="F72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72" i="19"/>
  <c r="U72" i="19"/>
  <c r="V72" i="19"/>
  <c r="W72" i="19"/>
  <c r="X72" i="19"/>
  <c r="Y72" i="19"/>
  <c r="Z72" i="19"/>
  <c r="AA72" i="19"/>
  <c r="AB72" i="19"/>
  <c r="AC72" i="19"/>
  <c r="AD72" i="19"/>
  <c r="AE72" i="19"/>
  <c r="AF72" i="19"/>
  <c r="AG72" i="19"/>
  <c r="AH72" i="19"/>
  <c r="AI72" i="19"/>
  <c r="AJ72" i="19"/>
  <c r="AK72" i="19"/>
  <c r="AL72" i="19"/>
  <c r="AM72" i="19"/>
  <c r="AN72" i="19"/>
  <c r="AO72" i="19"/>
  <c r="AP72" i="19"/>
  <c r="AQ72" i="19"/>
  <c r="AR72" i="19"/>
  <c r="AS72" i="19"/>
  <c r="AT72" i="19"/>
  <c r="AU72" i="19"/>
  <c r="AV72" i="19"/>
  <c r="AW72" i="19"/>
  <c r="AX72" i="19"/>
  <c r="AY72" i="19"/>
  <c r="AZ72" i="19"/>
  <c r="BA72" i="19"/>
  <c r="BB72" i="19"/>
  <c r="BC72" i="19"/>
  <c r="BD72" i="19"/>
  <c r="BE72" i="19"/>
  <c r="BF72" i="19"/>
  <c r="BG72" i="19"/>
  <c r="BH72" i="19"/>
  <c r="BI72" i="19"/>
  <c r="BJ72" i="19"/>
  <c r="BK72" i="19"/>
  <c r="BL72" i="19"/>
  <c r="BM72" i="19"/>
  <c r="BN72" i="19"/>
  <c r="BO72" i="19"/>
  <c r="BP72" i="19"/>
  <c r="BQ72" i="19"/>
  <c r="BR72" i="19"/>
  <c r="BS72" i="19"/>
  <c r="BT72" i="19"/>
  <c r="BU72" i="19"/>
  <c r="BV72" i="19"/>
  <c r="BW72" i="19"/>
  <c r="BX72" i="19"/>
  <c r="BY72" i="19"/>
  <c r="BZ72" i="19"/>
  <c r="CA72" i="19"/>
  <c r="CB72" i="19"/>
  <c r="CC72" i="19"/>
  <c r="CD72" i="19"/>
  <c r="CE72" i="19"/>
  <c r="CF72" i="19"/>
  <c r="F73" i="19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T73" i="19"/>
  <c r="U73" i="19"/>
  <c r="V73" i="19"/>
  <c r="W73" i="19"/>
  <c r="X73" i="19"/>
  <c r="Y73" i="19"/>
  <c r="Z73" i="19"/>
  <c r="AA73" i="19"/>
  <c r="AB73" i="19"/>
  <c r="AC73" i="19"/>
  <c r="AD73" i="19"/>
  <c r="AE73" i="19"/>
  <c r="AF73" i="19"/>
  <c r="AG73" i="19"/>
  <c r="AH73" i="19"/>
  <c r="AI73" i="19"/>
  <c r="AJ73" i="19"/>
  <c r="AK73" i="19"/>
  <c r="AL73" i="19"/>
  <c r="AM73" i="19"/>
  <c r="AN73" i="19"/>
  <c r="AO73" i="19"/>
  <c r="AP73" i="19"/>
  <c r="AQ73" i="19"/>
  <c r="AR73" i="19"/>
  <c r="AS73" i="19"/>
  <c r="AT73" i="19"/>
  <c r="AU73" i="19"/>
  <c r="AV73" i="19"/>
  <c r="AW73" i="19"/>
  <c r="AX73" i="19"/>
  <c r="AY73" i="19"/>
  <c r="AZ73" i="19"/>
  <c r="BA73" i="19"/>
  <c r="BB73" i="19"/>
  <c r="BC73" i="19"/>
  <c r="BD73" i="19"/>
  <c r="BE73" i="19"/>
  <c r="BF73" i="19"/>
  <c r="BG73" i="19"/>
  <c r="BH73" i="19"/>
  <c r="BI73" i="19"/>
  <c r="BJ73" i="19"/>
  <c r="BK73" i="19"/>
  <c r="BL73" i="19"/>
  <c r="BM73" i="19"/>
  <c r="BN73" i="19"/>
  <c r="BO73" i="19"/>
  <c r="BP73" i="19"/>
  <c r="BQ73" i="19"/>
  <c r="BR73" i="19"/>
  <c r="BS73" i="19"/>
  <c r="BT73" i="19"/>
  <c r="BU73" i="19"/>
  <c r="BV73" i="19"/>
  <c r="BW73" i="19"/>
  <c r="BX73" i="19"/>
  <c r="BY73" i="19"/>
  <c r="BZ73" i="19"/>
  <c r="CA73" i="19"/>
  <c r="CB73" i="19"/>
  <c r="CC73" i="19"/>
  <c r="CD73" i="19"/>
  <c r="CE73" i="19"/>
  <c r="CF73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AF74" i="19"/>
  <c r="AG74" i="19"/>
  <c r="AH74" i="19"/>
  <c r="AI74" i="19"/>
  <c r="AJ74" i="19"/>
  <c r="AK74" i="19"/>
  <c r="AL74" i="19"/>
  <c r="AM74" i="19"/>
  <c r="AN74" i="19"/>
  <c r="AO74" i="19"/>
  <c r="AP74" i="19"/>
  <c r="AQ74" i="19"/>
  <c r="AR74" i="19"/>
  <c r="AS74" i="19"/>
  <c r="AT74" i="19"/>
  <c r="AU74" i="19"/>
  <c r="AV74" i="19"/>
  <c r="AW74" i="19"/>
  <c r="AX74" i="19"/>
  <c r="AY74" i="19"/>
  <c r="AZ74" i="19"/>
  <c r="BA74" i="19"/>
  <c r="BB74" i="19"/>
  <c r="BC74" i="19"/>
  <c r="BD74" i="19"/>
  <c r="BE74" i="19"/>
  <c r="BF74" i="19"/>
  <c r="BG74" i="19"/>
  <c r="BH74" i="19"/>
  <c r="BI74" i="19"/>
  <c r="BJ74" i="19"/>
  <c r="BK74" i="19"/>
  <c r="BL74" i="19"/>
  <c r="BM74" i="19"/>
  <c r="BN74" i="19"/>
  <c r="BO74" i="19"/>
  <c r="BP74" i="19"/>
  <c r="BQ74" i="19"/>
  <c r="BR74" i="19"/>
  <c r="BS74" i="19"/>
  <c r="BT74" i="19"/>
  <c r="BU74" i="19"/>
  <c r="BV74" i="19"/>
  <c r="BW74" i="19"/>
  <c r="BX74" i="19"/>
  <c r="BY74" i="19"/>
  <c r="BZ74" i="19"/>
  <c r="CA74" i="19"/>
  <c r="CB74" i="19"/>
  <c r="CC74" i="19"/>
  <c r="CD74" i="19"/>
  <c r="CE74" i="19"/>
  <c r="CF74" i="19"/>
  <c r="F75" i="19"/>
  <c r="D75" i="19" s="1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Y75" i="19"/>
  <c r="Z75" i="19"/>
  <c r="AA75" i="19"/>
  <c r="AB75" i="19"/>
  <c r="AC75" i="19"/>
  <c r="AD75" i="19"/>
  <c r="AE75" i="19"/>
  <c r="AF75" i="19"/>
  <c r="AG75" i="19"/>
  <c r="AH75" i="19"/>
  <c r="AI75" i="19"/>
  <c r="AJ75" i="19"/>
  <c r="AK75" i="19"/>
  <c r="AL75" i="19"/>
  <c r="AM75" i="19"/>
  <c r="AN75" i="19"/>
  <c r="AO75" i="19"/>
  <c r="AP75" i="19"/>
  <c r="AQ75" i="19"/>
  <c r="AR75" i="19"/>
  <c r="AS75" i="19"/>
  <c r="AT75" i="19"/>
  <c r="AU75" i="19"/>
  <c r="AV75" i="19"/>
  <c r="AW75" i="19"/>
  <c r="AX75" i="19"/>
  <c r="AY75" i="19"/>
  <c r="AZ75" i="19"/>
  <c r="BA75" i="19"/>
  <c r="BB75" i="19"/>
  <c r="BC75" i="19"/>
  <c r="BD75" i="19"/>
  <c r="BE75" i="19"/>
  <c r="BF75" i="19"/>
  <c r="BG75" i="19"/>
  <c r="BH75" i="19"/>
  <c r="BI75" i="19"/>
  <c r="BJ75" i="19"/>
  <c r="BK75" i="19"/>
  <c r="BL75" i="19"/>
  <c r="BM75" i="19"/>
  <c r="BN75" i="19"/>
  <c r="BO75" i="19"/>
  <c r="BP75" i="19"/>
  <c r="BQ75" i="19"/>
  <c r="BR75" i="19"/>
  <c r="BS75" i="19"/>
  <c r="BT75" i="19"/>
  <c r="BU75" i="19"/>
  <c r="BV75" i="19"/>
  <c r="BW75" i="19"/>
  <c r="BX75" i="19"/>
  <c r="BY75" i="19"/>
  <c r="BZ75" i="19"/>
  <c r="CA75" i="19"/>
  <c r="CB75" i="19"/>
  <c r="CC75" i="19"/>
  <c r="CD75" i="19"/>
  <c r="CE75" i="19"/>
  <c r="CF75" i="19"/>
  <c r="F76" i="19"/>
  <c r="D76" i="19" s="1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Z76" i="19"/>
  <c r="AA76" i="19"/>
  <c r="AB76" i="19"/>
  <c r="AC76" i="19"/>
  <c r="AD76" i="19"/>
  <c r="AE76" i="19"/>
  <c r="AF76" i="19"/>
  <c r="AG76" i="19"/>
  <c r="AH76" i="19"/>
  <c r="AI76" i="19"/>
  <c r="AJ76" i="19"/>
  <c r="AK76" i="19"/>
  <c r="AL76" i="19"/>
  <c r="AM76" i="19"/>
  <c r="AN76" i="19"/>
  <c r="AO76" i="19"/>
  <c r="AP76" i="19"/>
  <c r="AQ76" i="19"/>
  <c r="AR76" i="19"/>
  <c r="AS76" i="19"/>
  <c r="AT76" i="19"/>
  <c r="AU76" i="19"/>
  <c r="AV76" i="19"/>
  <c r="AW76" i="19"/>
  <c r="AX76" i="19"/>
  <c r="AY76" i="19"/>
  <c r="AZ76" i="19"/>
  <c r="BA76" i="19"/>
  <c r="BB76" i="19"/>
  <c r="BC76" i="19"/>
  <c r="BD76" i="19"/>
  <c r="BE76" i="19"/>
  <c r="BF76" i="19"/>
  <c r="BG76" i="19"/>
  <c r="BH76" i="19"/>
  <c r="BI76" i="19"/>
  <c r="BJ76" i="19"/>
  <c r="BK76" i="19"/>
  <c r="BL76" i="19"/>
  <c r="BM76" i="19"/>
  <c r="BN76" i="19"/>
  <c r="BO76" i="19"/>
  <c r="BP76" i="19"/>
  <c r="BQ76" i="19"/>
  <c r="BR76" i="19"/>
  <c r="BS76" i="19"/>
  <c r="BT76" i="19"/>
  <c r="BU76" i="19"/>
  <c r="BV76" i="19"/>
  <c r="BW76" i="19"/>
  <c r="BX76" i="19"/>
  <c r="BY76" i="19"/>
  <c r="BZ76" i="19"/>
  <c r="CA76" i="19"/>
  <c r="CB76" i="19"/>
  <c r="CC76" i="19"/>
  <c r="CD76" i="19"/>
  <c r="CE76" i="19"/>
  <c r="CF76" i="19"/>
  <c r="F77" i="19"/>
  <c r="D77" i="19" s="1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W77" i="19"/>
  <c r="X77" i="19"/>
  <c r="Y77" i="19"/>
  <c r="Z77" i="19"/>
  <c r="AA77" i="19"/>
  <c r="AB77" i="19"/>
  <c r="AC77" i="19"/>
  <c r="AD77" i="19"/>
  <c r="AE77" i="19"/>
  <c r="AF77" i="19"/>
  <c r="AG77" i="19"/>
  <c r="AH77" i="19"/>
  <c r="AI77" i="19"/>
  <c r="AJ77" i="19"/>
  <c r="AK77" i="19"/>
  <c r="AL77" i="19"/>
  <c r="AM77" i="19"/>
  <c r="AN77" i="19"/>
  <c r="AO77" i="19"/>
  <c r="AP77" i="19"/>
  <c r="AQ77" i="19"/>
  <c r="AR77" i="19"/>
  <c r="AS77" i="19"/>
  <c r="AT77" i="19"/>
  <c r="AU77" i="19"/>
  <c r="AV77" i="19"/>
  <c r="AW77" i="19"/>
  <c r="AX77" i="19"/>
  <c r="AY77" i="19"/>
  <c r="AZ77" i="19"/>
  <c r="BA77" i="19"/>
  <c r="BB77" i="19"/>
  <c r="BC77" i="19"/>
  <c r="BD77" i="19"/>
  <c r="BE77" i="19"/>
  <c r="BF77" i="19"/>
  <c r="BG77" i="19"/>
  <c r="BH77" i="19"/>
  <c r="BI77" i="19"/>
  <c r="BJ77" i="19"/>
  <c r="BK77" i="19"/>
  <c r="BL77" i="19"/>
  <c r="BM77" i="19"/>
  <c r="BN77" i="19"/>
  <c r="BO77" i="19"/>
  <c r="BP77" i="19"/>
  <c r="BQ77" i="19"/>
  <c r="BR77" i="19"/>
  <c r="BS77" i="19"/>
  <c r="BT77" i="19"/>
  <c r="BU77" i="19"/>
  <c r="BV77" i="19"/>
  <c r="BW77" i="19"/>
  <c r="BX77" i="19"/>
  <c r="BY77" i="19"/>
  <c r="BZ77" i="19"/>
  <c r="CA77" i="19"/>
  <c r="CB77" i="19"/>
  <c r="CC77" i="19"/>
  <c r="CD77" i="19"/>
  <c r="CE77" i="19"/>
  <c r="CF77" i="19"/>
  <c r="F78" i="19"/>
  <c r="G78" i="19"/>
  <c r="H78" i="19"/>
  <c r="I78" i="19"/>
  <c r="J78" i="19"/>
  <c r="K78" i="19"/>
  <c r="L78" i="19"/>
  <c r="M78" i="19"/>
  <c r="N78" i="19"/>
  <c r="O78" i="19"/>
  <c r="P78" i="19"/>
  <c r="Q78" i="19"/>
  <c r="R78" i="19"/>
  <c r="S78" i="19"/>
  <c r="T78" i="19"/>
  <c r="U78" i="19"/>
  <c r="V78" i="19"/>
  <c r="W78" i="19"/>
  <c r="X78" i="19"/>
  <c r="Y78" i="19"/>
  <c r="Z78" i="19"/>
  <c r="AA78" i="19"/>
  <c r="AB78" i="19"/>
  <c r="AC78" i="19"/>
  <c r="AD78" i="19"/>
  <c r="AE78" i="19"/>
  <c r="AF78" i="19"/>
  <c r="AG78" i="19"/>
  <c r="AH78" i="19"/>
  <c r="AI78" i="19"/>
  <c r="AJ78" i="19"/>
  <c r="AK78" i="19"/>
  <c r="AL78" i="19"/>
  <c r="AM78" i="19"/>
  <c r="AN78" i="19"/>
  <c r="AO78" i="19"/>
  <c r="AP78" i="19"/>
  <c r="AQ78" i="19"/>
  <c r="AR78" i="19"/>
  <c r="AS78" i="19"/>
  <c r="AT78" i="19"/>
  <c r="AU78" i="19"/>
  <c r="AV78" i="19"/>
  <c r="AW78" i="19"/>
  <c r="AX78" i="19"/>
  <c r="AY78" i="19"/>
  <c r="AZ78" i="19"/>
  <c r="BA78" i="19"/>
  <c r="BB78" i="19"/>
  <c r="BC78" i="19"/>
  <c r="BD78" i="19"/>
  <c r="BE78" i="19"/>
  <c r="BF78" i="19"/>
  <c r="BG78" i="19"/>
  <c r="BH78" i="19"/>
  <c r="BI78" i="19"/>
  <c r="BJ78" i="19"/>
  <c r="BK78" i="19"/>
  <c r="BL78" i="19"/>
  <c r="BM78" i="19"/>
  <c r="BN78" i="19"/>
  <c r="BO78" i="19"/>
  <c r="BP78" i="19"/>
  <c r="BQ78" i="19"/>
  <c r="BR78" i="19"/>
  <c r="BS78" i="19"/>
  <c r="BT78" i="19"/>
  <c r="BU78" i="19"/>
  <c r="BV78" i="19"/>
  <c r="BW78" i="19"/>
  <c r="BX78" i="19"/>
  <c r="BY78" i="19"/>
  <c r="BZ78" i="19"/>
  <c r="CA78" i="19"/>
  <c r="CB78" i="19"/>
  <c r="CC78" i="19"/>
  <c r="CD78" i="19"/>
  <c r="CE78" i="19"/>
  <c r="CF78" i="19"/>
  <c r="F79" i="19"/>
  <c r="G79" i="19"/>
  <c r="H79" i="19"/>
  <c r="I79" i="19"/>
  <c r="J79" i="19"/>
  <c r="K79" i="19"/>
  <c r="L79" i="19"/>
  <c r="M79" i="19"/>
  <c r="N79" i="19"/>
  <c r="O79" i="19"/>
  <c r="P79" i="19"/>
  <c r="Q79" i="19"/>
  <c r="R79" i="19"/>
  <c r="S79" i="19"/>
  <c r="T79" i="19"/>
  <c r="U79" i="19"/>
  <c r="V79" i="19"/>
  <c r="W79" i="19"/>
  <c r="X79" i="19"/>
  <c r="Y79" i="19"/>
  <c r="Z79" i="19"/>
  <c r="AA79" i="19"/>
  <c r="AB79" i="19"/>
  <c r="AC79" i="19"/>
  <c r="AD79" i="19"/>
  <c r="AE79" i="19"/>
  <c r="AF79" i="19"/>
  <c r="AG79" i="19"/>
  <c r="AH79" i="19"/>
  <c r="AI79" i="19"/>
  <c r="AJ79" i="19"/>
  <c r="AK79" i="19"/>
  <c r="AL79" i="19"/>
  <c r="AM79" i="19"/>
  <c r="AN79" i="19"/>
  <c r="AO79" i="19"/>
  <c r="AP79" i="19"/>
  <c r="AQ79" i="19"/>
  <c r="AR79" i="19"/>
  <c r="AS79" i="19"/>
  <c r="AT79" i="19"/>
  <c r="AU79" i="19"/>
  <c r="AV79" i="19"/>
  <c r="AW79" i="19"/>
  <c r="AX79" i="19"/>
  <c r="AY79" i="19"/>
  <c r="AZ79" i="19"/>
  <c r="BA79" i="19"/>
  <c r="BB79" i="19"/>
  <c r="BC79" i="19"/>
  <c r="BD79" i="19"/>
  <c r="BE79" i="19"/>
  <c r="BF79" i="19"/>
  <c r="BG79" i="19"/>
  <c r="BH79" i="19"/>
  <c r="BI79" i="19"/>
  <c r="BJ79" i="19"/>
  <c r="BK79" i="19"/>
  <c r="BL79" i="19"/>
  <c r="BM79" i="19"/>
  <c r="BN79" i="19"/>
  <c r="BO79" i="19"/>
  <c r="BP79" i="19"/>
  <c r="BQ79" i="19"/>
  <c r="BR79" i="19"/>
  <c r="BS79" i="19"/>
  <c r="BT79" i="19"/>
  <c r="BU79" i="19"/>
  <c r="BV79" i="19"/>
  <c r="BW79" i="19"/>
  <c r="BX79" i="19"/>
  <c r="BY79" i="19"/>
  <c r="BZ79" i="19"/>
  <c r="CA79" i="19"/>
  <c r="CB79" i="19"/>
  <c r="CC79" i="19"/>
  <c r="CD79" i="19"/>
  <c r="CE79" i="19"/>
  <c r="CF79" i="19"/>
  <c r="F80" i="19"/>
  <c r="D80" i="19" s="1"/>
  <c r="G80" i="19"/>
  <c r="H80" i="19"/>
  <c r="I80" i="19"/>
  <c r="J80" i="19"/>
  <c r="K80" i="19"/>
  <c r="L80" i="19"/>
  <c r="M80" i="19"/>
  <c r="N80" i="19"/>
  <c r="O80" i="19"/>
  <c r="P80" i="19"/>
  <c r="Q80" i="19"/>
  <c r="R80" i="19"/>
  <c r="S80" i="19"/>
  <c r="T80" i="19"/>
  <c r="U80" i="19"/>
  <c r="V80" i="19"/>
  <c r="W80" i="19"/>
  <c r="X80" i="19"/>
  <c r="Y80" i="19"/>
  <c r="Z80" i="19"/>
  <c r="AA80" i="19"/>
  <c r="AB80" i="19"/>
  <c r="AC80" i="19"/>
  <c r="AD80" i="19"/>
  <c r="AE80" i="19"/>
  <c r="AF80" i="19"/>
  <c r="AG80" i="19"/>
  <c r="AH80" i="19"/>
  <c r="AI80" i="19"/>
  <c r="AJ80" i="19"/>
  <c r="AK80" i="19"/>
  <c r="AL80" i="19"/>
  <c r="AM80" i="19"/>
  <c r="AN80" i="19"/>
  <c r="AO80" i="19"/>
  <c r="AP80" i="19"/>
  <c r="AQ80" i="19"/>
  <c r="AR80" i="19"/>
  <c r="AS80" i="19"/>
  <c r="AT80" i="19"/>
  <c r="AU80" i="19"/>
  <c r="AV80" i="19"/>
  <c r="AW80" i="19"/>
  <c r="AX80" i="19"/>
  <c r="AY80" i="19"/>
  <c r="AZ80" i="19"/>
  <c r="BA80" i="19"/>
  <c r="BB80" i="19"/>
  <c r="BC80" i="19"/>
  <c r="BD80" i="19"/>
  <c r="BE80" i="19"/>
  <c r="BF80" i="19"/>
  <c r="BG80" i="19"/>
  <c r="BH80" i="19"/>
  <c r="BI80" i="19"/>
  <c r="BJ80" i="19"/>
  <c r="BK80" i="19"/>
  <c r="BL80" i="19"/>
  <c r="BM80" i="19"/>
  <c r="BN80" i="19"/>
  <c r="BO80" i="19"/>
  <c r="BP80" i="19"/>
  <c r="BQ80" i="19"/>
  <c r="BR80" i="19"/>
  <c r="BS80" i="19"/>
  <c r="BT80" i="19"/>
  <c r="BU80" i="19"/>
  <c r="BV80" i="19"/>
  <c r="BW80" i="19"/>
  <c r="BX80" i="19"/>
  <c r="BY80" i="19"/>
  <c r="BZ80" i="19"/>
  <c r="CA80" i="19"/>
  <c r="CB80" i="19"/>
  <c r="CC80" i="19"/>
  <c r="CD80" i="19"/>
  <c r="CE80" i="19"/>
  <c r="CF80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AO34" i="19"/>
  <c r="AP34" i="19"/>
  <c r="AQ34" i="19"/>
  <c r="AR34" i="19"/>
  <c r="AS34" i="19"/>
  <c r="AT34" i="19"/>
  <c r="AU34" i="19"/>
  <c r="AV34" i="19"/>
  <c r="AW34" i="19"/>
  <c r="AX3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BK34" i="19"/>
  <c r="BL34" i="19"/>
  <c r="BM34" i="19"/>
  <c r="BN34" i="19"/>
  <c r="BO34" i="19"/>
  <c r="BP34" i="19"/>
  <c r="BQ34" i="19"/>
  <c r="BR34" i="19"/>
  <c r="BS34" i="19"/>
  <c r="BT34" i="19"/>
  <c r="BU34" i="19"/>
  <c r="BV34" i="19"/>
  <c r="BW34" i="19"/>
  <c r="BX34" i="19"/>
  <c r="BY34" i="19"/>
  <c r="BZ34" i="19"/>
  <c r="CA34" i="19"/>
  <c r="CB34" i="19"/>
  <c r="CC34" i="19"/>
  <c r="CD34" i="19"/>
  <c r="CE34" i="19"/>
  <c r="CF34" i="19"/>
  <c r="V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B29" i="1"/>
  <c r="H16" i="19"/>
  <c r="F16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M17" i="19"/>
  <c r="BN17" i="19"/>
  <c r="BO17" i="19"/>
  <c r="BP17" i="19"/>
  <c r="BQ17" i="19"/>
  <c r="BR17" i="19"/>
  <c r="BS17" i="19"/>
  <c r="BT17" i="19"/>
  <c r="BU17" i="19"/>
  <c r="BV17" i="19"/>
  <c r="BW17" i="19"/>
  <c r="BX17" i="19"/>
  <c r="BY17" i="19"/>
  <c r="BZ17" i="19"/>
  <c r="CA17" i="19"/>
  <c r="CB17" i="19"/>
  <c r="CC17" i="19"/>
  <c r="CD17" i="19"/>
  <c r="CE17" i="19"/>
  <c r="CF17" i="19"/>
  <c r="F18" i="19"/>
  <c r="D18" i="19" s="1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BH18" i="19"/>
  <c r="BI18" i="19"/>
  <c r="BJ18" i="19"/>
  <c r="BK18" i="19"/>
  <c r="BL18" i="19"/>
  <c r="BM18" i="19"/>
  <c r="BN18" i="19"/>
  <c r="BO18" i="19"/>
  <c r="BP18" i="19"/>
  <c r="BQ18" i="19"/>
  <c r="BR18" i="19"/>
  <c r="BS18" i="19"/>
  <c r="BT18" i="19"/>
  <c r="BU18" i="19"/>
  <c r="BV18" i="19"/>
  <c r="BW18" i="19"/>
  <c r="BX18" i="19"/>
  <c r="BY18" i="19"/>
  <c r="BZ18" i="19"/>
  <c r="CA18" i="19"/>
  <c r="CB18" i="19"/>
  <c r="CC18" i="19"/>
  <c r="CD18" i="19"/>
  <c r="CE18" i="19"/>
  <c r="CF18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BN19" i="19"/>
  <c r="BO19" i="19"/>
  <c r="BP19" i="19"/>
  <c r="BQ19" i="19"/>
  <c r="BR19" i="19"/>
  <c r="BS19" i="19"/>
  <c r="BT19" i="19"/>
  <c r="BU19" i="19"/>
  <c r="BV19" i="19"/>
  <c r="BW19" i="19"/>
  <c r="BX19" i="19"/>
  <c r="BY19" i="19"/>
  <c r="BZ19" i="19"/>
  <c r="CA19" i="19"/>
  <c r="CB19" i="19"/>
  <c r="CC19" i="19"/>
  <c r="CD19" i="19"/>
  <c r="CE19" i="19"/>
  <c r="CF19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BH20" i="19"/>
  <c r="BI20" i="19"/>
  <c r="BJ20" i="19"/>
  <c r="BK20" i="19"/>
  <c r="BL20" i="19"/>
  <c r="BM20" i="19"/>
  <c r="BN20" i="19"/>
  <c r="BO20" i="19"/>
  <c r="BP20" i="19"/>
  <c r="BQ20" i="19"/>
  <c r="BR20" i="19"/>
  <c r="BS20" i="19"/>
  <c r="BT20" i="19"/>
  <c r="BU20" i="19"/>
  <c r="BV20" i="19"/>
  <c r="BW20" i="19"/>
  <c r="BX20" i="19"/>
  <c r="BY20" i="19"/>
  <c r="BZ20" i="19"/>
  <c r="CA20" i="19"/>
  <c r="CB20" i="19"/>
  <c r="CC20" i="19"/>
  <c r="CD20" i="19"/>
  <c r="CE20" i="19"/>
  <c r="CF20" i="19"/>
  <c r="F21" i="19"/>
  <c r="D21" i="19" s="1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BN21" i="19"/>
  <c r="BO21" i="19"/>
  <c r="BP21" i="19"/>
  <c r="BQ21" i="19"/>
  <c r="BR21" i="19"/>
  <c r="BS21" i="19"/>
  <c r="BT21" i="19"/>
  <c r="BU21" i="19"/>
  <c r="BV21" i="19"/>
  <c r="BW21" i="19"/>
  <c r="BX21" i="19"/>
  <c r="BY21" i="19"/>
  <c r="BZ21" i="19"/>
  <c r="CA21" i="19"/>
  <c r="CB21" i="19"/>
  <c r="CC21" i="19"/>
  <c r="CD21" i="19"/>
  <c r="CE21" i="19"/>
  <c r="CF21" i="19"/>
  <c r="F22" i="19"/>
  <c r="D22" i="19" s="1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BN22" i="19"/>
  <c r="BO22" i="19"/>
  <c r="BP22" i="19"/>
  <c r="BQ22" i="19"/>
  <c r="BR22" i="19"/>
  <c r="BS22" i="19"/>
  <c r="BT22" i="19"/>
  <c r="BU22" i="19"/>
  <c r="BV22" i="19"/>
  <c r="BW22" i="19"/>
  <c r="BX22" i="19"/>
  <c r="BY22" i="19"/>
  <c r="BZ22" i="19"/>
  <c r="CA22" i="19"/>
  <c r="CB22" i="19"/>
  <c r="CC22" i="19"/>
  <c r="CD22" i="19"/>
  <c r="CE22" i="19"/>
  <c r="CF22" i="19"/>
  <c r="F23" i="19"/>
  <c r="C23" i="19" s="1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BN23" i="19"/>
  <c r="BO23" i="19"/>
  <c r="BP23" i="19"/>
  <c r="BQ23" i="19"/>
  <c r="BR23" i="19"/>
  <c r="BS23" i="19"/>
  <c r="BT23" i="19"/>
  <c r="BU23" i="19"/>
  <c r="BV23" i="19"/>
  <c r="BW23" i="19"/>
  <c r="BX23" i="19"/>
  <c r="BY23" i="19"/>
  <c r="BZ23" i="19"/>
  <c r="CA23" i="19"/>
  <c r="CB23" i="19"/>
  <c r="CC23" i="19"/>
  <c r="CD23" i="19"/>
  <c r="CE23" i="19"/>
  <c r="CF23" i="19"/>
  <c r="F24" i="19"/>
  <c r="D24" i="19" s="1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AP24" i="19"/>
  <c r="AQ24" i="19"/>
  <c r="AR24" i="19"/>
  <c r="AS24" i="19"/>
  <c r="AT24" i="19"/>
  <c r="AU24" i="19"/>
  <c r="AV24" i="19"/>
  <c r="AW24" i="19"/>
  <c r="AX24" i="19"/>
  <c r="AY24" i="19"/>
  <c r="AZ24" i="19"/>
  <c r="BA24" i="19"/>
  <c r="BB24" i="19"/>
  <c r="BC24" i="19"/>
  <c r="BD24" i="19"/>
  <c r="BE24" i="19"/>
  <c r="BF24" i="19"/>
  <c r="BG24" i="19"/>
  <c r="BH24" i="19"/>
  <c r="BI24" i="19"/>
  <c r="BJ24" i="19"/>
  <c r="BK24" i="19"/>
  <c r="BL24" i="19"/>
  <c r="BM24" i="19"/>
  <c r="BN24" i="19"/>
  <c r="BO24" i="19"/>
  <c r="BP24" i="19"/>
  <c r="BQ24" i="19"/>
  <c r="BR24" i="19"/>
  <c r="BS24" i="19"/>
  <c r="BT24" i="19"/>
  <c r="BU24" i="19"/>
  <c r="BV24" i="19"/>
  <c r="BW24" i="19"/>
  <c r="BX24" i="19"/>
  <c r="BY24" i="19"/>
  <c r="BZ24" i="19"/>
  <c r="CA24" i="19"/>
  <c r="CB24" i="19"/>
  <c r="CC24" i="19"/>
  <c r="CD24" i="19"/>
  <c r="CE24" i="19"/>
  <c r="CF24" i="19"/>
  <c r="F25" i="19"/>
  <c r="D25" i="19" s="1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BH25" i="19"/>
  <c r="BI25" i="19"/>
  <c r="BJ25" i="19"/>
  <c r="BK25" i="19"/>
  <c r="BL25" i="19"/>
  <c r="BM25" i="19"/>
  <c r="BN25" i="19"/>
  <c r="BO25" i="19"/>
  <c r="BP25" i="19"/>
  <c r="BQ25" i="19"/>
  <c r="BR25" i="19"/>
  <c r="BS25" i="19"/>
  <c r="BT25" i="19"/>
  <c r="BU25" i="19"/>
  <c r="BV25" i="19"/>
  <c r="BW25" i="19"/>
  <c r="BX25" i="19"/>
  <c r="BY25" i="19"/>
  <c r="BZ25" i="19"/>
  <c r="CA25" i="19"/>
  <c r="CB25" i="19"/>
  <c r="CC25" i="19"/>
  <c r="CD25" i="19"/>
  <c r="CE25" i="19"/>
  <c r="CF25" i="19"/>
  <c r="F26" i="19"/>
  <c r="D26" i="19" s="1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BK26" i="19"/>
  <c r="BL26" i="19"/>
  <c r="BM26" i="19"/>
  <c r="BN26" i="19"/>
  <c r="BO26" i="19"/>
  <c r="BP26" i="19"/>
  <c r="BQ26" i="19"/>
  <c r="BR26" i="19"/>
  <c r="BS26" i="19"/>
  <c r="BT26" i="19"/>
  <c r="BU26" i="19"/>
  <c r="BV26" i="19"/>
  <c r="BW26" i="19"/>
  <c r="BX26" i="19"/>
  <c r="BY26" i="19"/>
  <c r="BZ26" i="19"/>
  <c r="CA26" i="19"/>
  <c r="CB26" i="19"/>
  <c r="CC26" i="19"/>
  <c r="CD26" i="19"/>
  <c r="CE26" i="19"/>
  <c r="CF26" i="19"/>
  <c r="F27" i="19"/>
  <c r="C27" i="19" s="1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M27" i="19"/>
  <c r="BN27" i="19"/>
  <c r="BO27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F28" i="19"/>
  <c r="D28" i="19" s="1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BA28" i="19"/>
  <c r="BB28" i="19"/>
  <c r="BC28" i="19"/>
  <c r="BD28" i="19"/>
  <c r="BE28" i="19"/>
  <c r="BF28" i="19"/>
  <c r="BG28" i="19"/>
  <c r="BH28" i="19"/>
  <c r="BI28" i="19"/>
  <c r="BJ28" i="19"/>
  <c r="BK28" i="19"/>
  <c r="BL28" i="19"/>
  <c r="BM28" i="19"/>
  <c r="BN28" i="19"/>
  <c r="BO28" i="19"/>
  <c r="BP28" i="19"/>
  <c r="BQ28" i="19"/>
  <c r="BR28" i="19"/>
  <c r="BS28" i="19"/>
  <c r="BT28" i="19"/>
  <c r="BU28" i="19"/>
  <c r="BV28" i="19"/>
  <c r="BW28" i="19"/>
  <c r="BX28" i="19"/>
  <c r="BY28" i="19"/>
  <c r="BZ28" i="19"/>
  <c r="CA28" i="19"/>
  <c r="CB28" i="19"/>
  <c r="CC28" i="19"/>
  <c r="CD28" i="19"/>
  <c r="CE28" i="19"/>
  <c r="CF28" i="19"/>
  <c r="F29" i="19"/>
  <c r="D29" i="19" s="1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BH29" i="19"/>
  <c r="BI29" i="19"/>
  <c r="BJ29" i="19"/>
  <c r="BK29" i="19"/>
  <c r="BL29" i="19"/>
  <c r="BM29" i="19"/>
  <c r="BN29" i="19"/>
  <c r="BO29" i="19"/>
  <c r="BP29" i="19"/>
  <c r="BQ29" i="19"/>
  <c r="BR29" i="19"/>
  <c r="BS29" i="19"/>
  <c r="BT29" i="19"/>
  <c r="BU29" i="19"/>
  <c r="BV29" i="19"/>
  <c r="BW29" i="19"/>
  <c r="BX29" i="19"/>
  <c r="BY29" i="19"/>
  <c r="BZ29" i="19"/>
  <c r="CA29" i="19"/>
  <c r="CB29" i="19"/>
  <c r="CC29" i="19"/>
  <c r="CD29" i="19"/>
  <c r="CE29" i="19"/>
  <c r="CF29" i="19"/>
  <c r="F30" i="19"/>
  <c r="D30" i="19" s="1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BF30" i="19"/>
  <c r="BG30" i="19"/>
  <c r="BH30" i="19"/>
  <c r="BI30" i="19"/>
  <c r="BJ30" i="19"/>
  <c r="BK30" i="19"/>
  <c r="BL30" i="19"/>
  <c r="BM30" i="19"/>
  <c r="BN30" i="19"/>
  <c r="BO30" i="19"/>
  <c r="BP30" i="19"/>
  <c r="BQ30" i="19"/>
  <c r="BR30" i="19"/>
  <c r="BS30" i="19"/>
  <c r="BT30" i="19"/>
  <c r="BU30" i="19"/>
  <c r="BV30" i="19"/>
  <c r="BW30" i="19"/>
  <c r="BX30" i="19"/>
  <c r="BY30" i="19"/>
  <c r="BZ30" i="19"/>
  <c r="CA30" i="19"/>
  <c r="CB30" i="19"/>
  <c r="CC30" i="19"/>
  <c r="CD30" i="19"/>
  <c r="CE30" i="19"/>
  <c r="CF30" i="19"/>
  <c r="G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BN16" i="19"/>
  <c r="BO16" i="19"/>
  <c r="BP16" i="19"/>
  <c r="BQ16" i="19"/>
  <c r="BR16" i="19"/>
  <c r="BS16" i="19"/>
  <c r="BT16" i="19"/>
  <c r="BU16" i="19"/>
  <c r="BV16" i="19"/>
  <c r="BW16" i="19"/>
  <c r="BX16" i="19"/>
  <c r="BY16" i="19"/>
  <c r="BZ16" i="19"/>
  <c r="CA16" i="19"/>
  <c r="CB16" i="19"/>
  <c r="CC16" i="19"/>
  <c r="CD16" i="19"/>
  <c r="CE16" i="19"/>
  <c r="CF16" i="19"/>
  <c r="CG2" i="19"/>
  <c r="CC2" i="1"/>
  <c r="L10" i="18"/>
  <c r="N10" i="18"/>
  <c r="P10" i="18"/>
  <c r="R9" i="18"/>
  <c r="Q10" i="18" s="1"/>
  <c r="R8" i="18"/>
  <c r="R7" i="18"/>
  <c r="O10" i="18" s="1"/>
  <c r="R6" i="18"/>
  <c r="R5" i="18"/>
  <c r="M10" i="18" s="1"/>
  <c r="R4" i="18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CD104" i="19" l="1"/>
  <c r="CD105" i="19" s="1"/>
  <c r="CG44" i="1"/>
  <c r="CH44" i="1" s="1"/>
  <c r="CI44" i="1" s="1"/>
  <c r="CC12" i="19"/>
  <c r="BY12" i="19"/>
  <c r="BU12" i="19"/>
  <c r="BQ12" i="19"/>
  <c r="BM12" i="19"/>
  <c r="BI12" i="19"/>
  <c r="BE12" i="19"/>
  <c r="BA12" i="19"/>
  <c r="AW12" i="19"/>
  <c r="AS12" i="19"/>
  <c r="AO12" i="19"/>
  <c r="AK12" i="19"/>
  <c r="AG12" i="19"/>
  <c r="AC12" i="19"/>
  <c r="Y12" i="19"/>
  <c r="U12" i="19"/>
  <c r="Q12" i="19"/>
  <c r="M12" i="19"/>
  <c r="I12" i="19"/>
  <c r="CD13" i="19"/>
  <c r="BZ13" i="19"/>
  <c r="BV13" i="19"/>
  <c r="BR13" i="19"/>
  <c r="BN13" i="19"/>
  <c r="BJ13" i="19"/>
  <c r="BF13" i="19"/>
  <c r="BB13" i="19"/>
  <c r="AX13" i="19"/>
  <c r="AT13" i="19"/>
  <c r="AP13" i="19"/>
  <c r="AL13" i="19"/>
  <c r="AH13" i="19"/>
  <c r="AD13" i="19"/>
  <c r="Z13" i="19"/>
  <c r="V13" i="19"/>
  <c r="R13" i="19"/>
  <c r="N13" i="19"/>
  <c r="J13" i="19"/>
  <c r="D17" i="19"/>
  <c r="F13" i="19"/>
  <c r="CF12" i="19"/>
  <c r="CB12" i="19"/>
  <c r="BX12" i="19"/>
  <c r="BT12" i="19"/>
  <c r="BP12" i="19"/>
  <c r="BL12" i="19"/>
  <c r="BH12" i="19"/>
  <c r="BD12" i="19"/>
  <c r="AZ12" i="19"/>
  <c r="AV12" i="19"/>
  <c r="AR12" i="19"/>
  <c r="AN12" i="19"/>
  <c r="AJ12" i="19"/>
  <c r="AF12" i="19"/>
  <c r="AB12" i="19"/>
  <c r="X12" i="19"/>
  <c r="T12" i="19"/>
  <c r="P12" i="19"/>
  <c r="L12" i="19"/>
  <c r="H12" i="19"/>
  <c r="CC13" i="19"/>
  <c r="CC11" i="19" s="1"/>
  <c r="BY13" i="19"/>
  <c r="BY11" i="19" s="1"/>
  <c r="BU13" i="19"/>
  <c r="BU11" i="19" s="1"/>
  <c r="BQ13" i="19"/>
  <c r="BQ11" i="19" s="1"/>
  <c r="BM13" i="19"/>
  <c r="BM11" i="19" s="1"/>
  <c r="BI13" i="19"/>
  <c r="BI11" i="19" s="1"/>
  <c r="BE13" i="19"/>
  <c r="BE11" i="19" s="1"/>
  <c r="BA13" i="19"/>
  <c r="BA11" i="19" s="1"/>
  <c r="AW13" i="19"/>
  <c r="AW11" i="19" s="1"/>
  <c r="AS13" i="19"/>
  <c r="AS11" i="19" s="1"/>
  <c r="AO13" i="19"/>
  <c r="AO11" i="19" s="1"/>
  <c r="AK13" i="19"/>
  <c r="AK11" i="19" s="1"/>
  <c r="AG13" i="19"/>
  <c r="AG11" i="19" s="1"/>
  <c r="AC13" i="19"/>
  <c r="AC11" i="19" s="1"/>
  <c r="Y13" i="19"/>
  <c r="Y11" i="19" s="1"/>
  <c r="U13" i="19"/>
  <c r="U11" i="19" s="1"/>
  <c r="Q13" i="19"/>
  <c r="Q11" i="19" s="1"/>
  <c r="M13" i="19"/>
  <c r="M11" i="19" s="1"/>
  <c r="I13" i="19"/>
  <c r="I11" i="19" s="1"/>
  <c r="CE12" i="19"/>
  <c r="CA12" i="19"/>
  <c r="BW12" i="19"/>
  <c r="BS12" i="19"/>
  <c r="BO12" i="19"/>
  <c r="BK12" i="19"/>
  <c r="BG12" i="19"/>
  <c r="BC12" i="19"/>
  <c r="AY12" i="19"/>
  <c r="AU12" i="19"/>
  <c r="AQ12" i="19"/>
  <c r="AM12" i="19"/>
  <c r="AI12" i="19"/>
  <c r="AE12" i="19"/>
  <c r="AA12" i="19"/>
  <c r="W12" i="19"/>
  <c r="S12" i="19"/>
  <c r="O12" i="19"/>
  <c r="K12" i="19"/>
  <c r="G12" i="19"/>
  <c r="CF13" i="19"/>
  <c r="CB13" i="19"/>
  <c r="BX13" i="19"/>
  <c r="BT13" i="19"/>
  <c r="BP13" i="19"/>
  <c r="BL13" i="19"/>
  <c r="BH13" i="19"/>
  <c r="BD13" i="19"/>
  <c r="AZ13" i="19"/>
  <c r="AV13" i="19"/>
  <c r="AR13" i="19"/>
  <c r="AN13" i="19"/>
  <c r="AJ13" i="19"/>
  <c r="AF13" i="19"/>
  <c r="AB13" i="19"/>
  <c r="X13" i="19"/>
  <c r="T13" i="19"/>
  <c r="P13" i="19"/>
  <c r="L13" i="19"/>
  <c r="H13" i="19"/>
  <c r="CD12" i="19"/>
  <c r="BZ12" i="19"/>
  <c r="BV12" i="19"/>
  <c r="BR12" i="19"/>
  <c r="BN12" i="19"/>
  <c r="BJ12" i="19"/>
  <c r="BF12" i="19"/>
  <c r="BB12" i="19"/>
  <c r="AX12" i="19"/>
  <c r="AT12" i="19"/>
  <c r="AP12" i="19"/>
  <c r="AL12" i="19"/>
  <c r="AH12" i="19"/>
  <c r="AD12" i="19"/>
  <c r="Z12" i="19"/>
  <c r="V12" i="19"/>
  <c r="R12" i="19"/>
  <c r="N12" i="19"/>
  <c r="J12" i="19"/>
  <c r="F12" i="19"/>
  <c r="CE13" i="19"/>
  <c r="CE11" i="19" s="1"/>
  <c r="CA13" i="19"/>
  <c r="CA11" i="19" s="1"/>
  <c r="BW13" i="19"/>
  <c r="BW11" i="19" s="1"/>
  <c r="BS13" i="19"/>
  <c r="BS11" i="19" s="1"/>
  <c r="BO13" i="19"/>
  <c r="BO11" i="19" s="1"/>
  <c r="BK13" i="19"/>
  <c r="BK11" i="19" s="1"/>
  <c r="BG13" i="19"/>
  <c r="BG11" i="19" s="1"/>
  <c r="BC13" i="19"/>
  <c r="BC11" i="19" s="1"/>
  <c r="AY13" i="19"/>
  <c r="AY11" i="19" s="1"/>
  <c r="AU13" i="19"/>
  <c r="AU11" i="19" s="1"/>
  <c r="AQ13" i="19"/>
  <c r="AQ11" i="19" s="1"/>
  <c r="AM13" i="19"/>
  <c r="AM11" i="19" s="1"/>
  <c r="AI13" i="19"/>
  <c r="AI11" i="19" s="1"/>
  <c r="AE13" i="19"/>
  <c r="AE11" i="19" s="1"/>
  <c r="AA13" i="19"/>
  <c r="AA11" i="19" s="1"/>
  <c r="W13" i="19"/>
  <c r="W11" i="19" s="1"/>
  <c r="S13" i="19"/>
  <c r="S11" i="19" s="1"/>
  <c r="O13" i="19"/>
  <c r="O11" i="19" s="1"/>
  <c r="K13" i="19"/>
  <c r="K11" i="19" s="1"/>
  <c r="G13" i="19"/>
  <c r="G11" i="19" s="1"/>
  <c r="D67" i="19"/>
  <c r="C67" i="19"/>
  <c r="C51" i="19"/>
  <c r="D51" i="19"/>
  <c r="C43" i="19"/>
  <c r="D43" i="19"/>
  <c r="C148" i="19"/>
  <c r="D148" i="19"/>
  <c r="D144" i="19"/>
  <c r="C144" i="19"/>
  <c r="C140" i="19"/>
  <c r="D140" i="19"/>
  <c r="C120" i="19"/>
  <c r="D120" i="19"/>
  <c r="C71" i="19"/>
  <c r="D71" i="19"/>
  <c r="C63" i="19"/>
  <c r="D63" i="19"/>
  <c r="C35" i="19"/>
  <c r="D35" i="19"/>
  <c r="D72" i="19"/>
  <c r="C72" i="19"/>
  <c r="C68" i="19"/>
  <c r="D68" i="19"/>
  <c r="D64" i="19"/>
  <c r="C64" i="19"/>
  <c r="D56" i="19"/>
  <c r="C56" i="19"/>
  <c r="D48" i="19"/>
  <c r="C48" i="19"/>
  <c r="D44" i="19"/>
  <c r="C44" i="19"/>
  <c r="C40" i="19"/>
  <c r="D40" i="19"/>
  <c r="D34" i="19"/>
  <c r="C34" i="19"/>
  <c r="D93" i="19"/>
  <c r="C93" i="19"/>
  <c r="D89" i="19"/>
  <c r="C89" i="19"/>
  <c r="D109" i="19"/>
  <c r="C109" i="19"/>
  <c r="D151" i="19"/>
  <c r="C151" i="19"/>
  <c r="C147" i="19"/>
  <c r="D147" i="19"/>
  <c r="D143" i="19"/>
  <c r="C143" i="19"/>
  <c r="D127" i="19"/>
  <c r="C127" i="19"/>
  <c r="D123" i="19"/>
  <c r="C123" i="19"/>
  <c r="D79" i="19"/>
  <c r="C79" i="19"/>
  <c r="C20" i="19"/>
  <c r="C73" i="19"/>
  <c r="D73" i="19"/>
  <c r="D69" i="19"/>
  <c r="C69" i="19"/>
  <c r="C65" i="19"/>
  <c r="D65" i="19"/>
  <c r="C61" i="19"/>
  <c r="D61" i="19"/>
  <c r="D53" i="19"/>
  <c r="C53" i="19"/>
  <c r="C49" i="19"/>
  <c r="D49" i="19"/>
  <c r="C45" i="19"/>
  <c r="D45" i="19"/>
  <c r="D37" i="19"/>
  <c r="C37" i="19"/>
  <c r="C108" i="19"/>
  <c r="D108" i="19"/>
  <c r="D150" i="19"/>
  <c r="C150" i="19"/>
  <c r="D134" i="19"/>
  <c r="C134" i="19"/>
  <c r="C130" i="19"/>
  <c r="D130" i="19"/>
  <c r="C114" i="19"/>
  <c r="D114" i="19"/>
  <c r="C78" i="19"/>
  <c r="D78" i="19"/>
  <c r="D74" i="19"/>
  <c r="C74" i="19"/>
  <c r="D62" i="19"/>
  <c r="C62" i="19"/>
  <c r="C54" i="19"/>
  <c r="D54" i="19"/>
  <c r="D50" i="19"/>
  <c r="C50" i="19"/>
  <c r="D42" i="19"/>
  <c r="C42" i="19"/>
  <c r="D99" i="19"/>
  <c r="C99" i="19"/>
  <c r="C95" i="19"/>
  <c r="D95" i="19"/>
  <c r="C91" i="19"/>
  <c r="D91" i="19"/>
  <c r="D111" i="19"/>
  <c r="C111" i="19"/>
  <c r="C141" i="19"/>
  <c r="D141" i="19"/>
  <c r="D133" i="19"/>
  <c r="C133" i="19"/>
  <c r="C121" i="19"/>
  <c r="D121" i="19"/>
  <c r="D117" i="19"/>
  <c r="C117" i="19"/>
  <c r="AD104" i="19"/>
  <c r="AD105" i="19" s="1"/>
  <c r="BB104" i="19"/>
  <c r="BB105" i="19" s="1"/>
  <c r="J104" i="19"/>
  <c r="J105" i="19" s="1"/>
  <c r="BZ104" i="19"/>
  <c r="BZ105" i="19" s="1"/>
  <c r="BR104" i="19"/>
  <c r="BR105" i="19" s="1"/>
  <c r="BJ104" i="19"/>
  <c r="BJ105" i="19" s="1"/>
  <c r="AX104" i="19"/>
  <c r="AX105" i="19" s="1"/>
  <c r="AL104" i="19"/>
  <c r="AL105" i="19" s="1"/>
  <c r="AH104" i="19"/>
  <c r="AH105" i="19" s="1"/>
  <c r="R104" i="19"/>
  <c r="R105" i="19" s="1"/>
  <c r="N104" i="19"/>
  <c r="N105" i="19" s="1"/>
  <c r="BN104" i="19"/>
  <c r="BN105" i="19" s="1"/>
  <c r="AT104" i="19"/>
  <c r="AT105" i="19" s="1"/>
  <c r="V104" i="19"/>
  <c r="V105" i="19" s="1"/>
  <c r="BV104" i="19"/>
  <c r="BV105" i="19" s="1"/>
  <c r="BF104" i="19"/>
  <c r="BF105" i="19" s="1"/>
  <c r="AP104" i="19"/>
  <c r="AP105" i="19" s="1"/>
  <c r="Z104" i="19"/>
  <c r="Z105" i="19" s="1"/>
  <c r="CJ111" i="19"/>
  <c r="CK111" i="19" s="1"/>
  <c r="CJ121" i="19"/>
  <c r="CK121" i="19" s="1"/>
  <c r="BQ104" i="19"/>
  <c r="BQ105" i="19" s="1"/>
  <c r="AK104" i="19"/>
  <c r="AK105" i="19" s="1"/>
  <c r="X158" i="19"/>
  <c r="X159" i="19" s="1"/>
  <c r="BF158" i="19"/>
  <c r="BF159" i="19" s="1"/>
  <c r="BV158" i="19"/>
  <c r="BV159" i="19" s="1"/>
  <c r="AT158" i="19"/>
  <c r="AT159" i="19" s="1"/>
  <c r="AD158" i="19"/>
  <c r="AD159" i="19" s="1"/>
  <c r="BY104" i="19"/>
  <c r="BY105" i="19" s="1"/>
  <c r="BI104" i="19"/>
  <c r="BI105" i="19" s="1"/>
  <c r="BA104" i="19"/>
  <c r="BA105" i="19" s="1"/>
  <c r="AS104" i="19"/>
  <c r="AS105" i="19" s="1"/>
  <c r="AC104" i="19"/>
  <c r="AC105" i="19" s="1"/>
  <c r="U104" i="19"/>
  <c r="U105" i="19" s="1"/>
  <c r="M104" i="19"/>
  <c r="M105" i="19" s="1"/>
  <c r="CJ153" i="19"/>
  <c r="CK153" i="19" s="1"/>
  <c r="CJ137" i="19"/>
  <c r="CK137" i="19" s="1"/>
  <c r="CL129" i="19"/>
  <c r="AJ158" i="19"/>
  <c r="AJ159" i="19" s="1"/>
  <c r="H158" i="19"/>
  <c r="H159" i="19" s="1"/>
  <c r="CJ79" i="19"/>
  <c r="CK79" i="19" s="1"/>
  <c r="CC158" i="19"/>
  <c r="CC159" i="19" s="1"/>
  <c r="BY158" i="19"/>
  <c r="BY159" i="19" s="1"/>
  <c r="BU158" i="19"/>
  <c r="BU159" i="19" s="1"/>
  <c r="BM158" i="19"/>
  <c r="BM159" i="19" s="1"/>
  <c r="BI158" i="19"/>
  <c r="BI159" i="19" s="1"/>
  <c r="BE158" i="19"/>
  <c r="BE159" i="19" s="1"/>
  <c r="AS158" i="19"/>
  <c r="AS159" i="19" s="1"/>
  <c r="AK158" i="19"/>
  <c r="AK159" i="19" s="1"/>
  <c r="AG158" i="19"/>
  <c r="AG159" i="19" s="1"/>
  <c r="Y158" i="19"/>
  <c r="Y159" i="19" s="1"/>
  <c r="U158" i="19"/>
  <c r="U159" i="19" s="1"/>
  <c r="Q158" i="19"/>
  <c r="Q159" i="19" s="1"/>
  <c r="I158" i="19"/>
  <c r="I159" i="19" s="1"/>
  <c r="CJ26" i="19"/>
  <c r="CK26" i="19" s="1"/>
  <c r="CM18" i="19"/>
  <c r="CN16" i="19"/>
  <c r="CO16" i="19" s="1"/>
  <c r="CJ71" i="19"/>
  <c r="CK71" i="19" s="1"/>
  <c r="CJ67" i="19"/>
  <c r="CK67" i="19" s="1"/>
  <c r="CJ55" i="19"/>
  <c r="CK55" i="19" s="1"/>
  <c r="CJ51" i="19"/>
  <c r="CK51" i="19" s="1"/>
  <c r="CJ39" i="19"/>
  <c r="CK39" i="19" s="1"/>
  <c r="CJ35" i="19"/>
  <c r="CK35" i="19" s="1"/>
  <c r="CJ102" i="19"/>
  <c r="CK102" i="19" s="1"/>
  <c r="CJ90" i="19"/>
  <c r="CK90" i="19" s="1"/>
  <c r="CJ86" i="19"/>
  <c r="CK86" i="19" s="1"/>
  <c r="CJ152" i="19"/>
  <c r="CK152" i="19" s="1"/>
  <c r="CJ148" i="19"/>
  <c r="CK148" i="19" s="1"/>
  <c r="CJ136" i="19"/>
  <c r="CK136" i="19" s="1"/>
  <c r="CJ132" i="19"/>
  <c r="CK132" i="19" s="1"/>
  <c r="CJ120" i="19"/>
  <c r="CK120" i="19" s="1"/>
  <c r="CJ46" i="19"/>
  <c r="CK46" i="19" s="1"/>
  <c r="CL64" i="19"/>
  <c r="CM64" i="19" s="1"/>
  <c r="CN64" i="19" s="1"/>
  <c r="CO64" i="19" s="1"/>
  <c r="CL42" i="19"/>
  <c r="CM42" i="19" s="1"/>
  <c r="CN42" i="19" s="1"/>
  <c r="CO42" i="19" s="1"/>
  <c r="CJ37" i="19"/>
  <c r="CK37" i="19" s="1"/>
  <c r="CL101" i="19"/>
  <c r="CM101" i="19" s="1"/>
  <c r="CN101" i="19" s="1"/>
  <c r="CO101" i="19" s="1"/>
  <c r="CJ93" i="19"/>
  <c r="CK93" i="19" s="1"/>
  <c r="CJ98" i="19"/>
  <c r="CK98" i="19" s="1"/>
  <c r="CJ88" i="19"/>
  <c r="CK88" i="19" s="1"/>
  <c r="CC104" i="19"/>
  <c r="CC105" i="19" s="1"/>
  <c r="BU104" i="19"/>
  <c r="BU105" i="19" s="1"/>
  <c r="BM104" i="19"/>
  <c r="BM105" i="19" s="1"/>
  <c r="BE104" i="19"/>
  <c r="BE105" i="19" s="1"/>
  <c r="AW104" i="19"/>
  <c r="AW105" i="19" s="1"/>
  <c r="AO104" i="19"/>
  <c r="AO105" i="19" s="1"/>
  <c r="AG104" i="19"/>
  <c r="AG105" i="19" s="1"/>
  <c r="Y104" i="19"/>
  <c r="Y105" i="19" s="1"/>
  <c r="Q104" i="19"/>
  <c r="Q105" i="19" s="1"/>
  <c r="I104" i="19"/>
  <c r="I105" i="19" s="1"/>
  <c r="CJ107" i="19"/>
  <c r="CK107" i="19" s="1"/>
  <c r="CJ109" i="19"/>
  <c r="CK109" i="19" s="1"/>
  <c r="CJ155" i="19"/>
  <c r="CK155" i="19" s="1"/>
  <c r="CJ143" i="19"/>
  <c r="CK143" i="19" s="1"/>
  <c r="CJ139" i="19"/>
  <c r="CK139" i="19" s="1"/>
  <c r="CJ127" i="19"/>
  <c r="CK127" i="19" s="1"/>
  <c r="CJ123" i="19"/>
  <c r="CK123" i="19" s="1"/>
  <c r="CJ149" i="19"/>
  <c r="CK149" i="19" s="1"/>
  <c r="CJ144" i="19"/>
  <c r="CK144" i="19" s="1"/>
  <c r="CJ133" i="19"/>
  <c r="CK133" i="19" s="1"/>
  <c r="CJ128" i="19"/>
  <c r="CK128" i="19" s="1"/>
  <c r="CJ117" i="19"/>
  <c r="CK117" i="19" s="1"/>
  <c r="CJ112" i="19"/>
  <c r="CK112" i="19" s="1"/>
  <c r="BQ158" i="19"/>
  <c r="BQ159" i="19" s="1"/>
  <c r="BA158" i="19"/>
  <c r="BA159" i="19" s="1"/>
  <c r="AO158" i="19"/>
  <c r="AO159" i="19" s="1"/>
  <c r="M158" i="19"/>
  <c r="M159" i="19" s="1"/>
  <c r="CE158" i="19"/>
  <c r="CE159" i="19" s="1"/>
  <c r="CA158" i="19"/>
  <c r="CA159" i="19" s="1"/>
  <c r="BW158" i="19"/>
  <c r="BW159" i="19" s="1"/>
  <c r="BS158" i="19"/>
  <c r="BS159" i="19" s="1"/>
  <c r="BO158" i="19"/>
  <c r="BO159" i="19" s="1"/>
  <c r="BK158" i="19"/>
  <c r="BK159" i="19" s="1"/>
  <c r="BG158" i="19"/>
  <c r="BG159" i="19" s="1"/>
  <c r="BC158" i="19"/>
  <c r="BC159" i="19" s="1"/>
  <c r="AY158" i="19"/>
  <c r="AY159" i="19" s="1"/>
  <c r="AA158" i="19"/>
  <c r="AA159" i="19" s="1"/>
  <c r="W158" i="19"/>
  <c r="W159" i="19" s="1"/>
  <c r="S158" i="19"/>
  <c r="S159" i="19" s="1"/>
  <c r="O158" i="19"/>
  <c r="O159" i="19" s="1"/>
  <c r="K158" i="19"/>
  <c r="K159" i="19" s="1"/>
  <c r="G158" i="19"/>
  <c r="G159" i="19" s="1"/>
  <c r="CJ78" i="19"/>
  <c r="CK78" i="19" s="1"/>
  <c r="CJ74" i="19"/>
  <c r="CK74" i="19" s="1"/>
  <c r="CJ63" i="19"/>
  <c r="CK63" i="19" s="1"/>
  <c r="CJ62" i="19"/>
  <c r="CK62" i="19" s="1"/>
  <c r="CL58" i="19"/>
  <c r="CM58" i="19" s="1"/>
  <c r="CN58" i="19" s="1"/>
  <c r="CO58" i="19" s="1"/>
  <c r="CJ50" i="19"/>
  <c r="CK50" i="19" s="1"/>
  <c r="CJ27" i="19"/>
  <c r="CK27" i="19" s="1"/>
  <c r="CJ23" i="19"/>
  <c r="CK23" i="19" s="1"/>
  <c r="CL80" i="19"/>
  <c r="CM80" i="19" s="1"/>
  <c r="CN80" i="19" s="1"/>
  <c r="CO80" i="19" s="1"/>
  <c r="CJ28" i="19"/>
  <c r="CK28" i="19" s="1"/>
  <c r="CM24" i="19"/>
  <c r="CL20" i="19"/>
  <c r="CJ69" i="19"/>
  <c r="CK69" i="19" s="1"/>
  <c r="CJ58" i="19"/>
  <c r="CK58" i="19" s="1"/>
  <c r="CJ53" i="19"/>
  <c r="CK53" i="19" s="1"/>
  <c r="AV158" i="19"/>
  <c r="AV159" i="19" s="1"/>
  <c r="AR158" i="19"/>
  <c r="AR159" i="19" s="1"/>
  <c r="AN158" i="19"/>
  <c r="AN159" i="19" s="1"/>
  <c r="AF158" i="19"/>
  <c r="AF159" i="19" s="1"/>
  <c r="AB158" i="19"/>
  <c r="AB159" i="19" s="1"/>
  <c r="T158" i="19"/>
  <c r="T159" i="19" s="1"/>
  <c r="P158" i="19"/>
  <c r="P159" i="19" s="1"/>
  <c r="L158" i="19"/>
  <c r="L159" i="19" s="1"/>
  <c r="CD158" i="19"/>
  <c r="CD159" i="19" s="1"/>
  <c r="BZ158" i="19"/>
  <c r="BZ159" i="19" s="1"/>
  <c r="BR158" i="19"/>
  <c r="BR159" i="19" s="1"/>
  <c r="BN158" i="19"/>
  <c r="BN159" i="19" s="1"/>
  <c r="BJ158" i="19"/>
  <c r="BJ159" i="19" s="1"/>
  <c r="BB158" i="19"/>
  <c r="BB159" i="19" s="1"/>
  <c r="AX158" i="19"/>
  <c r="AX159" i="19" s="1"/>
  <c r="AP158" i="19"/>
  <c r="AP159" i="19" s="1"/>
  <c r="AL158" i="19"/>
  <c r="AL159" i="19" s="1"/>
  <c r="AH158" i="19"/>
  <c r="AH159" i="19" s="1"/>
  <c r="CL76" i="19"/>
  <c r="CM76" i="19" s="1"/>
  <c r="CN76" i="19" s="1"/>
  <c r="CO76" i="19" s="1"/>
  <c r="CJ76" i="19"/>
  <c r="CJ40" i="19"/>
  <c r="CL40" i="19"/>
  <c r="CM40" i="19" s="1"/>
  <c r="CN40" i="19" s="1"/>
  <c r="CO40" i="19" s="1"/>
  <c r="CL97" i="19"/>
  <c r="CM97" i="19" s="1"/>
  <c r="CN97" i="19" s="1"/>
  <c r="CO97" i="19" s="1"/>
  <c r="CL147" i="19"/>
  <c r="CM147" i="19" s="1"/>
  <c r="CN147" i="19" s="1"/>
  <c r="CO147" i="19" s="1"/>
  <c r="CL135" i="19"/>
  <c r="CM135" i="19" s="1"/>
  <c r="CN135" i="19" s="1"/>
  <c r="CO135" i="19" s="1"/>
  <c r="CL115" i="19"/>
  <c r="CM115" i="19" s="1"/>
  <c r="CN115" i="19" s="1"/>
  <c r="CO115" i="19" s="1"/>
  <c r="AW158" i="19"/>
  <c r="AW159" i="19" s="1"/>
  <c r="AU158" i="19"/>
  <c r="AU159" i="19" s="1"/>
  <c r="AQ158" i="19"/>
  <c r="AQ159" i="19" s="1"/>
  <c r="AM158" i="19"/>
  <c r="AM159" i="19" s="1"/>
  <c r="AI158" i="19"/>
  <c r="AI159" i="19" s="1"/>
  <c r="AE158" i="19"/>
  <c r="AE159" i="19" s="1"/>
  <c r="F158" i="19"/>
  <c r="F159" i="19" s="1"/>
  <c r="CJ47" i="19"/>
  <c r="CJ42" i="19"/>
  <c r="CJ64" i="19"/>
  <c r="CJ56" i="19"/>
  <c r="CL56" i="19"/>
  <c r="CM56" i="19" s="1"/>
  <c r="CN56" i="19" s="1"/>
  <c r="CO56" i="19" s="1"/>
  <c r="CL34" i="19"/>
  <c r="CM34" i="19" s="1"/>
  <c r="CN34" i="19" s="1"/>
  <c r="CO34" i="19" s="1"/>
  <c r="CL89" i="19"/>
  <c r="CM89" i="19" s="1"/>
  <c r="CN89" i="19" s="1"/>
  <c r="CO89" i="19" s="1"/>
  <c r="CL155" i="19"/>
  <c r="CM155" i="19" s="1"/>
  <c r="CN155" i="19" s="1"/>
  <c r="CO155" i="19" s="1"/>
  <c r="CL139" i="19"/>
  <c r="CM139" i="19" s="1"/>
  <c r="CN139" i="19" s="1"/>
  <c r="CO139" i="19" s="1"/>
  <c r="CL123" i="19"/>
  <c r="CM123" i="19" s="1"/>
  <c r="CN123" i="19" s="1"/>
  <c r="CO123" i="19" s="1"/>
  <c r="CN28" i="19"/>
  <c r="CO28" i="19" s="1"/>
  <c r="CM28" i="19"/>
  <c r="CN24" i="19"/>
  <c r="CO24" i="19" s="1"/>
  <c r="CM20" i="19"/>
  <c r="AU81" i="19"/>
  <c r="AU82" i="19" s="1"/>
  <c r="CF81" i="19"/>
  <c r="CF82" i="19" s="1"/>
  <c r="CL77" i="19"/>
  <c r="CM77" i="19" s="1"/>
  <c r="CN77" i="19" s="1"/>
  <c r="CO77" i="19" s="1"/>
  <c r="CL73" i="19"/>
  <c r="CM73" i="19" s="1"/>
  <c r="CN73" i="19" s="1"/>
  <c r="CO73" i="19" s="1"/>
  <c r="CL65" i="19"/>
  <c r="CM65" i="19" s="1"/>
  <c r="CN65" i="19" s="1"/>
  <c r="CO65" i="19" s="1"/>
  <c r="CL61" i="19"/>
  <c r="CM61" i="19" s="1"/>
  <c r="CN61" i="19" s="1"/>
  <c r="CO61" i="19" s="1"/>
  <c r="CL57" i="19"/>
  <c r="CM57" i="19" s="1"/>
  <c r="CN57" i="19" s="1"/>
  <c r="CO57" i="19" s="1"/>
  <c r="CL49" i="19"/>
  <c r="CM49" i="19" s="1"/>
  <c r="CN49" i="19" s="1"/>
  <c r="CO49" i="19" s="1"/>
  <c r="CL45" i="19"/>
  <c r="CM45" i="19" s="1"/>
  <c r="CN45" i="19" s="1"/>
  <c r="CO45" i="19" s="1"/>
  <c r="CL41" i="19"/>
  <c r="CM41" i="19" s="1"/>
  <c r="CN41" i="19" s="1"/>
  <c r="CO41" i="19" s="1"/>
  <c r="F104" i="19"/>
  <c r="CL84" i="19"/>
  <c r="CM84" i="19" s="1"/>
  <c r="CN84" i="19" s="1"/>
  <c r="CO84" i="19" s="1"/>
  <c r="CL100" i="19"/>
  <c r="CM100" i="19" s="1"/>
  <c r="CN100" i="19" s="1"/>
  <c r="CO100" i="19" s="1"/>
  <c r="CL96" i="19"/>
  <c r="CM96" i="19" s="1"/>
  <c r="CN96" i="19" s="1"/>
  <c r="CO96" i="19" s="1"/>
  <c r="CL92" i="19"/>
  <c r="CM92" i="19" s="1"/>
  <c r="CN92" i="19" s="1"/>
  <c r="CO92" i="19" s="1"/>
  <c r="CL88" i="19"/>
  <c r="CM88" i="19" s="1"/>
  <c r="CN88" i="19" s="1"/>
  <c r="CO88" i="19" s="1"/>
  <c r="CL112" i="19"/>
  <c r="CM112" i="19" s="1"/>
  <c r="CN112" i="19" s="1"/>
  <c r="CO112" i="19" s="1"/>
  <c r="CL108" i="19"/>
  <c r="CM108" i="19" s="1"/>
  <c r="CN108" i="19" s="1"/>
  <c r="CO108" i="19" s="1"/>
  <c r="CL154" i="19"/>
  <c r="CM154" i="19" s="1"/>
  <c r="CN154" i="19" s="1"/>
  <c r="CO154" i="19" s="1"/>
  <c r="CJ154" i="19"/>
  <c r="CL150" i="19"/>
  <c r="CM150" i="19" s="1"/>
  <c r="CN150" i="19" s="1"/>
  <c r="CO150" i="19" s="1"/>
  <c r="CJ150" i="19"/>
  <c r="CL146" i="19"/>
  <c r="CM146" i="19" s="1"/>
  <c r="CN146" i="19" s="1"/>
  <c r="CO146" i="19" s="1"/>
  <c r="CJ146" i="19"/>
  <c r="CL142" i="19"/>
  <c r="CM142" i="19" s="1"/>
  <c r="CN142" i="19" s="1"/>
  <c r="CO142" i="19" s="1"/>
  <c r="CJ142" i="19"/>
  <c r="CL138" i="19"/>
  <c r="CM138" i="19" s="1"/>
  <c r="CN138" i="19" s="1"/>
  <c r="CO138" i="19" s="1"/>
  <c r="CJ138" i="19"/>
  <c r="CL134" i="19"/>
  <c r="CM134" i="19" s="1"/>
  <c r="CN134" i="19" s="1"/>
  <c r="CO134" i="19" s="1"/>
  <c r="CJ134" i="19"/>
  <c r="CL130" i="19"/>
  <c r="CM130" i="19" s="1"/>
  <c r="CN130" i="19" s="1"/>
  <c r="CO130" i="19" s="1"/>
  <c r="CJ130" i="19"/>
  <c r="CL126" i="19"/>
  <c r="CM126" i="19" s="1"/>
  <c r="CN126" i="19" s="1"/>
  <c r="CO126" i="19" s="1"/>
  <c r="CJ126" i="19"/>
  <c r="CL122" i="19"/>
  <c r="CM122" i="19" s="1"/>
  <c r="CN122" i="19" s="1"/>
  <c r="CO122" i="19" s="1"/>
  <c r="CJ122" i="19"/>
  <c r="CL118" i="19"/>
  <c r="CM118" i="19" s="1"/>
  <c r="CN118" i="19" s="1"/>
  <c r="CO118" i="19" s="1"/>
  <c r="CJ118" i="19"/>
  <c r="CL114" i="19"/>
  <c r="CM114" i="19" s="1"/>
  <c r="CN114" i="19" s="1"/>
  <c r="CO114" i="19" s="1"/>
  <c r="CJ114" i="19"/>
  <c r="Z158" i="19"/>
  <c r="Z159" i="19" s="1"/>
  <c r="V158" i="19"/>
  <c r="V159" i="19" s="1"/>
  <c r="R158" i="19"/>
  <c r="R159" i="19" s="1"/>
  <c r="N158" i="19"/>
  <c r="N159" i="19" s="1"/>
  <c r="J158" i="19"/>
  <c r="J159" i="19" s="1"/>
  <c r="CJ116" i="19"/>
  <c r="CJ97" i="19"/>
  <c r="CJ92" i="19"/>
  <c r="CJ73" i="19"/>
  <c r="CJ57" i="19"/>
  <c r="CJ41" i="19"/>
  <c r="CJ20" i="19"/>
  <c r="CK20" i="19" s="1"/>
  <c r="CL37" i="19"/>
  <c r="CM37" i="19" s="1"/>
  <c r="CN37" i="19" s="1"/>
  <c r="CO37" i="19" s="1"/>
  <c r="CN26" i="19"/>
  <c r="CO26" i="19" s="1"/>
  <c r="CM19" i="19"/>
  <c r="CN19" i="19"/>
  <c r="CO19" i="19" s="1"/>
  <c r="CL19" i="19"/>
  <c r="CJ19" i="19"/>
  <c r="CK19" i="19" s="1"/>
  <c r="CJ72" i="19"/>
  <c r="CL72" i="19"/>
  <c r="CM72" i="19" s="1"/>
  <c r="CN72" i="19" s="1"/>
  <c r="CO72" i="19" s="1"/>
  <c r="CJ48" i="19"/>
  <c r="CL44" i="19"/>
  <c r="CM44" i="19" s="1"/>
  <c r="CN44" i="19" s="1"/>
  <c r="CO44" i="19" s="1"/>
  <c r="CJ44" i="19"/>
  <c r="CL85" i="19"/>
  <c r="CM85" i="19" s="1"/>
  <c r="CN85" i="19" s="1"/>
  <c r="CO85" i="19" s="1"/>
  <c r="CL107" i="19"/>
  <c r="CM107" i="19" s="1"/>
  <c r="CN107" i="19" s="1"/>
  <c r="CO107" i="19" s="1"/>
  <c r="CL151" i="19"/>
  <c r="CM151" i="19" s="1"/>
  <c r="CN151" i="19" s="1"/>
  <c r="CO151" i="19" s="1"/>
  <c r="CL131" i="19"/>
  <c r="CM131" i="19" s="1"/>
  <c r="CN131" i="19" s="1"/>
  <c r="CO131" i="19" s="1"/>
  <c r="CL119" i="19"/>
  <c r="CM119" i="19" s="1"/>
  <c r="CN119" i="19" s="1"/>
  <c r="CO119" i="19" s="1"/>
  <c r="CG5" i="19"/>
  <c r="CG4" i="19"/>
  <c r="CG3" i="19"/>
  <c r="CN29" i="19"/>
  <c r="CO29" i="19" s="1"/>
  <c r="CL29" i="19"/>
  <c r="CJ29" i="19"/>
  <c r="CK29" i="19" s="1"/>
  <c r="CN25" i="19"/>
  <c r="CO25" i="19" s="1"/>
  <c r="CM25" i="19"/>
  <c r="CL25" i="19"/>
  <c r="CJ25" i="19"/>
  <c r="CK25" i="19" s="1"/>
  <c r="CN21" i="19"/>
  <c r="CO21" i="19" s="1"/>
  <c r="CL21" i="19"/>
  <c r="CJ21" i="19"/>
  <c r="CK21" i="19" s="1"/>
  <c r="CM21" i="19"/>
  <c r="CN17" i="19"/>
  <c r="CO17" i="19" s="1"/>
  <c r="CL17" i="19"/>
  <c r="CJ17" i="19"/>
  <c r="CK17" i="19" s="1"/>
  <c r="CM17" i="19"/>
  <c r="CL78" i="19"/>
  <c r="CM78" i="19" s="1"/>
  <c r="CN78" i="19" s="1"/>
  <c r="CO78" i="19" s="1"/>
  <c r="CL70" i="19"/>
  <c r="CM70" i="19" s="1"/>
  <c r="CN70" i="19" s="1"/>
  <c r="CO70" i="19" s="1"/>
  <c r="CL66" i="19"/>
  <c r="CM66" i="19" s="1"/>
  <c r="CN66" i="19" s="1"/>
  <c r="CO66" i="19" s="1"/>
  <c r="CL62" i="19"/>
  <c r="CM62" i="19" s="1"/>
  <c r="CN62" i="19" s="1"/>
  <c r="CO62" i="19" s="1"/>
  <c r="CL103" i="19"/>
  <c r="CM103" i="19" s="1"/>
  <c r="CN103" i="19" s="1"/>
  <c r="CO103" i="19" s="1"/>
  <c r="CJ103" i="19"/>
  <c r="CL99" i="19"/>
  <c r="CM99" i="19" s="1"/>
  <c r="CN99" i="19" s="1"/>
  <c r="CO99" i="19" s="1"/>
  <c r="CJ99" i="19"/>
  <c r="CJ95" i="19"/>
  <c r="CL95" i="19"/>
  <c r="CM95" i="19" s="1"/>
  <c r="CN95" i="19" s="1"/>
  <c r="CO95" i="19" s="1"/>
  <c r="CL91" i="19"/>
  <c r="CM91" i="19" s="1"/>
  <c r="CN91" i="19" s="1"/>
  <c r="CO91" i="19" s="1"/>
  <c r="CJ91" i="19"/>
  <c r="CL87" i="19"/>
  <c r="CM87" i="19" s="1"/>
  <c r="CN87" i="19" s="1"/>
  <c r="CO87" i="19" s="1"/>
  <c r="CJ87" i="19"/>
  <c r="CL111" i="19"/>
  <c r="CM111" i="19" s="1"/>
  <c r="CN111" i="19" s="1"/>
  <c r="CO111" i="19" s="1"/>
  <c r="CL157" i="19"/>
  <c r="CM157" i="19" s="1"/>
  <c r="CN157" i="19" s="1"/>
  <c r="CO157" i="19" s="1"/>
  <c r="CL153" i="19"/>
  <c r="CM153" i="19" s="1"/>
  <c r="CN153" i="19" s="1"/>
  <c r="CO153" i="19" s="1"/>
  <c r="CL149" i="19"/>
  <c r="CM149" i="19" s="1"/>
  <c r="CN149" i="19" s="1"/>
  <c r="CO149" i="19" s="1"/>
  <c r="CL145" i="19"/>
  <c r="CM145" i="19" s="1"/>
  <c r="CN145" i="19" s="1"/>
  <c r="CO145" i="19" s="1"/>
  <c r="CL141" i="19"/>
  <c r="CM141" i="19" s="1"/>
  <c r="CN141" i="19" s="1"/>
  <c r="CO141" i="19" s="1"/>
  <c r="CL137" i="19"/>
  <c r="CM137" i="19" s="1"/>
  <c r="CN137" i="19" s="1"/>
  <c r="CO137" i="19" s="1"/>
  <c r="CL133" i="19"/>
  <c r="CM133" i="19" s="1"/>
  <c r="CN133" i="19" s="1"/>
  <c r="CO133" i="19" s="1"/>
  <c r="CM129" i="19"/>
  <c r="CN129" i="19" s="1"/>
  <c r="CO129" i="19" s="1"/>
  <c r="CL125" i="19"/>
  <c r="CM125" i="19" s="1"/>
  <c r="CN125" i="19" s="1"/>
  <c r="CO125" i="19" s="1"/>
  <c r="CL121" i="19"/>
  <c r="CM121" i="19" s="1"/>
  <c r="CN121" i="19" s="1"/>
  <c r="CO121" i="19" s="1"/>
  <c r="CL117" i="19"/>
  <c r="CM117" i="19" s="1"/>
  <c r="CN117" i="19" s="1"/>
  <c r="CO117" i="19" s="1"/>
  <c r="CL113" i="19"/>
  <c r="CM113" i="19" s="1"/>
  <c r="CN113" i="19" s="1"/>
  <c r="CO113" i="19" s="1"/>
  <c r="AC158" i="19"/>
  <c r="AC159" i="19" s="1"/>
  <c r="CJ157" i="19"/>
  <c r="CJ147" i="19"/>
  <c r="CJ141" i="19"/>
  <c r="CJ131" i="19"/>
  <c r="CJ125" i="19"/>
  <c r="CJ115" i="19"/>
  <c r="CJ101" i="19"/>
  <c r="CJ96" i="19"/>
  <c r="CJ85" i="19"/>
  <c r="CJ77" i="19"/>
  <c r="CJ66" i="19"/>
  <c r="CJ61" i="19"/>
  <c r="CJ45" i="19"/>
  <c r="CJ34" i="19"/>
  <c r="CL28" i="19"/>
  <c r="CL74" i="19"/>
  <c r="CM74" i="19" s="1"/>
  <c r="CN74" i="19" s="1"/>
  <c r="CO74" i="19" s="1"/>
  <c r="CL53" i="19"/>
  <c r="CM53" i="19" s="1"/>
  <c r="CN53" i="19" s="1"/>
  <c r="CO53" i="19" s="1"/>
  <c r="CN20" i="19"/>
  <c r="CO20" i="19" s="1"/>
  <c r="CM27" i="19"/>
  <c r="CN27" i="19"/>
  <c r="CO27" i="19" s="1"/>
  <c r="CL27" i="19"/>
  <c r="CM23" i="19"/>
  <c r="CN23" i="19"/>
  <c r="CO23" i="19" s="1"/>
  <c r="CL23" i="19"/>
  <c r="CJ80" i="19"/>
  <c r="CJ68" i="19"/>
  <c r="CL68" i="19"/>
  <c r="CM68" i="19" s="1"/>
  <c r="CN68" i="19" s="1"/>
  <c r="CO68" i="19" s="1"/>
  <c r="CL60" i="19"/>
  <c r="CM60" i="19" s="1"/>
  <c r="CN60" i="19" s="1"/>
  <c r="CO60" i="19" s="1"/>
  <c r="CJ60" i="19"/>
  <c r="CJ52" i="19"/>
  <c r="CL52" i="19"/>
  <c r="CM52" i="19" s="1"/>
  <c r="CN52" i="19" s="1"/>
  <c r="CO52" i="19" s="1"/>
  <c r="CJ36" i="19"/>
  <c r="CL36" i="19"/>
  <c r="CM36" i="19" s="1"/>
  <c r="CN36" i="19" s="1"/>
  <c r="CO36" i="19" s="1"/>
  <c r="CL93" i="19"/>
  <c r="CM93" i="19" s="1"/>
  <c r="CN93" i="19" s="1"/>
  <c r="CO93" i="19" s="1"/>
  <c r="CL109" i="19"/>
  <c r="CM109" i="19" s="1"/>
  <c r="CN109" i="19" s="1"/>
  <c r="CO109" i="19" s="1"/>
  <c r="CL143" i="19"/>
  <c r="CM143" i="19" s="1"/>
  <c r="CN143" i="19" s="1"/>
  <c r="CO143" i="19" s="1"/>
  <c r="CL127" i="19"/>
  <c r="CM127" i="19" s="1"/>
  <c r="CN127" i="19" s="1"/>
  <c r="CO127" i="19" s="1"/>
  <c r="CL54" i="19"/>
  <c r="CM54" i="19" s="1"/>
  <c r="CN54" i="19" s="1"/>
  <c r="CO54" i="19" s="1"/>
  <c r="CL50" i="19"/>
  <c r="CM50" i="19" s="1"/>
  <c r="CN50" i="19" s="1"/>
  <c r="CO50" i="19" s="1"/>
  <c r="CL46" i="19"/>
  <c r="CM46" i="19" s="1"/>
  <c r="CN46" i="19" s="1"/>
  <c r="CO46" i="19" s="1"/>
  <c r="CL38" i="19"/>
  <c r="CM38" i="19" s="1"/>
  <c r="CN38" i="19" s="1"/>
  <c r="CO38" i="19" s="1"/>
  <c r="CM30" i="19"/>
  <c r="CL30" i="19"/>
  <c r="CN30" i="19"/>
  <c r="CO30" i="19" s="1"/>
  <c r="CM26" i="19"/>
  <c r="CL26" i="19"/>
  <c r="CN22" i="19"/>
  <c r="CO22" i="19" s="1"/>
  <c r="CL22" i="19"/>
  <c r="CJ22" i="19"/>
  <c r="CK22" i="19" s="1"/>
  <c r="CM22" i="19"/>
  <c r="CN18" i="19"/>
  <c r="CO18" i="19" s="1"/>
  <c r="CL18" i="19"/>
  <c r="CJ18" i="19"/>
  <c r="CK18" i="19" s="1"/>
  <c r="CM16" i="19"/>
  <c r="CJ16" i="19"/>
  <c r="CK16" i="19" s="1"/>
  <c r="CL16" i="19"/>
  <c r="CL79" i="19"/>
  <c r="CM79" i="19" s="1"/>
  <c r="CN79" i="19" s="1"/>
  <c r="CO79" i="19" s="1"/>
  <c r="CL75" i="19"/>
  <c r="CM75" i="19" s="1"/>
  <c r="CN75" i="19" s="1"/>
  <c r="CO75" i="19" s="1"/>
  <c r="CL71" i="19"/>
  <c r="CM71" i="19" s="1"/>
  <c r="CN71" i="19" s="1"/>
  <c r="CO71" i="19" s="1"/>
  <c r="CL67" i="19"/>
  <c r="CM67" i="19" s="1"/>
  <c r="CN67" i="19" s="1"/>
  <c r="CO67" i="19" s="1"/>
  <c r="CL63" i="19"/>
  <c r="CM63" i="19" s="1"/>
  <c r="CN63" i="19" s="1"/>
  <c r="CO63" i="19" s="1"/>
  <c r="CL59" i="19"/>
  <c r="CM59" i="19" s="1"/>
  <c r="CN59" i="19" s="1"/>
  <c r="CO59" i="19" s="1"/>
  <c r="CL55" i="19"/>
  <c r="CM55" i="19" s="1"/>
  <c r="CN55" i="19" s="1"/>
  <c r="CO55" i="19" s="1"/>
  <c r="CL51" i="19"/>
  <c r="CM51" i="19" s="1"/>
  <c r="CN51" i="19" s="1"/>
  <c r="CO51" i="19" s="1"/>
  <c r="CL47" i="19"/>
  <c r="CM47" i="19" s="1"/>
  <c r="CN47" i="19" s="1"/>
  <c r="CO47" i="19" s="1"/>
  <c r="CL43" i="19"/>
  <c r="CM43" i="19" s="1"/>
  <c r="CN43" i="19" s="1"/>
  <c r="CO43" i="19" s="1"/>
  <c r="CL39" i="19"/>
  <c r="CM39" i="19" s="1"/>
  <c r="CN39" i="19" s="1"/>
  <c r="CO39" i="19" s="1"/>
  <c r="CL35" i="19"/>
  <c r="CM35" i="19" s="1"/>
  <c r="CN35" i="19" s="1"/>
  <c r="CO35" i="19" s="1"/>
  <c r="CL102" i="19"/>
  <c r="CM102" i="19" s="1"/>
  <c r="CN102" i="19" s="1"/>
  <c r="CO102" i="19" s="1"/>
  <c r="CL98" i="19"/>
  <c r="CM98" i="19" s="1"/>
  <c r="CN98" i="19" s="1"/>
  <c r="CO98" i="19" s="1"/>
  <c r="CL94" i="19"/>
  <c r="CM94" i="19" s="1"/>
  <c r="CN94" i="19" s="1"/>
  <c r="CO94" i="19" s="1"/>
  <c r="CL90" i="19"/>
  <c r="CM90" i="19" s="1"/>
  <c r="CN90" i="19" s="1"/>
  <c r="CO90" i="19" s="1"/>
  <c r="CL86" i="19"/>
  <c r="CM86" i="19" s="1"/>
  <c r="CN86" i="19" s="1"/>
  <c r="CO86" i="19" s="1"/>
  <c r="CL110" i="19"/>
  <c r="CM110" i="19" s="1"/>
  <c r="CN110" i="19" s="1"/>
  <c r="CO110" i="19" s="1"/>
  <c r="CJ110" i="19"/>
  <c r="CL156" i="19"/>
  <c r="CM156" i="19" s="1"/>
  <c r="CN156" i="19" s="1"/>
  <c r="CO156" i="19" s="1"/>
  <c r="CL152" i="19"/>
  <c r="CM152" i="19" s="1"/>
  <c r="CN152" i="19" s="1"/>
  <c r="CO152" i="19" s="1"/>
  <c r="CL148" i="19"/>
  <c r="CM148" i="19" s="1"/>
  <c r="CN148" i="19" s="1"/>
  <c r="CO148" i="19" s="1"/>
  <c r="CL144" i="19"/>
  <c r="CM144" i="19" s="1"/>
  <c r="CN144" i="19" s="1"/>
  <c r="CO144" i="19" s="1"/>
  <c r="CL140" i="19"/>
  <c r="CM140" i="19" s="1"/>
  <c r="CN140" i="19" s="1"/>
  <c r="CO140" i="19" s="1"/>
  <c r="CL136" i="19"/>
  <c r="CM136" i="19" s="1"/>
  <c r="CN136" i="19" s="1"/>
  <c r="CO136" i="19" s="1"/>
  <c r="CL132" i="19"/>
  <c r="CM132" i="19" s="1"/>
  <c r="CN132" i="19" s="1"/>
  <c r="CO132" i="19" s="1"/>
  <c r="CL128" i="19"/>
  <c r="CM128" i="19" s="1"/>
  <c r="CN128" i="19" s="1"/>
  <c r="CO128" i="19" s="1"/>
  <c r="CL124" i="19"/>
  <c r="CM124" i="19" s="1"/>
  <c r="CN124" i="19" s="1"/>
  <c r="CO124" i="19" s="1"/>
  <c r="CL120" i="19"/>
  <c r="CM120" i="19" s="1"/>
  <c r="CN120" i="19" s="1"/>
  <c r="CO120" i="19" s="1"/>
  <c r="CL116" i="19"/>
  <c r="CM116" i="19" s="1"/>
  <c r="CN116" i="19" s="1"/>
  <c r="CO116" i="19" s="1"/>
  <c r="CF158" i="19"/>
  <c r="CF159" i="19" s="1"/>
  <c r="CB158" i="19"/>
  <c r="CB159" i="19" s="1"/>
  <c r="BX158" i="19"/>
  <c r="BX159" i="19" s="1"/>
  <c r="BT158" i="19"/>
  <c r="BT159" i="19" s="1"/>
  <c r="BP158" i="19"/>
  <c r="BP159" i="19" s="1"/>
  <c r="BL158" i="19"/>
  <c r="BL159" i="19" s="1"/>
  <c r="BH158" i="19"/>
  <c r="BH159" i="19" s="1"/>
  <c r="BD158" i="19"/>
  <c r="BD159" i="19" s="1"/>
  <c r="AZ158" i="19"/>
  <c r="AZ159" i="19" s="1"/>
  <c r="CJ156" i="19"/>
  <c r="CJ151" i="19"/>
  <c r="CJ145" i="19"/>
  <c r="CJ140" i="19"/>
  <c r="CJ135" i="19"/>
  <c r="CJ129" i="19"/>
  <c r="CK129" i="19" s="1"/>
  <c r="CJ124" i="19"/>
  <c r="CJ119" i="19"/>
  <c r="CJ113" i="19"/>
  <c r="CJ108" i="19"/>
  <c r="CJ100" i="19"/>
  <c r="CJ94" i="19"/>
  <c r="CJ89" i="19"/>
  <c r="CJ84" i="19"/>
  <c r="CJ75" i="19"/>
  <c r="CJ70" i="19"/>
  <c r="CJ65" i="19"/>
  <c r="CJ59" i="19"/>
  <c r="CJ54" i="19"/>
  <c r="CJ49" i="19"/>
  <c r="CJ43" i="19"/>
  <c r="CJ38" i="19"/>
  <c r="CJ30" i="19"/>
  <c r="CK30" i="19" s="1"/>
  <c r="CJ24" i="19"/>
  <c r="CK24" i="19" s="1"/>
  <c r="CL24" i="19"/>
  <c r="CL69" i="19"/>
  <c r="CM69" i="19" s="1"/>
  <c r="CN69" i="19" s="1"/>
  <c r="CO69" i="19" s="1"/>
  <c r="CL48" i="19"/>
  <c r="CM48" i="19" s="1"/>
  <c r="CN48" i="19" s="1"/>
  <c r="CO48" i="19" s="1"/>
  <c r="CM29" i="19"/>
  <c r="AJ81" i="19"/>
  <c r="AJ82" i="19" s="1"/>
  <c r="BE81" i="19"/>
  <c r="BE82" i="19" s="1"/>
  <c r="AO81" i="19"/>
  <c r="AO82" i="19" s="1"/>
  <c r="CA81" i="19"/>
  <c r="CA82" i="19" s="1"/>
  <c r="AE81" i="19"/>
  <c r="AE82" i="19" s="1"/>
  <c r="AJ104" i="19"/>
  <c r="AJ105" i="19" s="1"/>
  <c r="AF104" i="19"/>
  <c r="AF105" i="19" s="1"/>
  <c r="AB104" i="19"/>
  <c r="AB105" i="19" s="1"/>
  <c r="X104" i="19"/>
  <c r="X105" i="19" s="1"/>
  <c r="T104" i="19"/>
  <c r="T105" i="19" s="1"/>
  <c r="P104" i="19"/>
  <c r="P105" i="19" s="1"/>
  <c r="L104" i="19"/>
  <c r="L105" i="19" s="1"/>
  <c r="H104" i="19"/>
  <c r="H105" i="19" s="1"/>
  <c r="CF104" i="19"/>
  <c r="CF105" i="19" s="1"/>
  <c r="CB104" i="19"/>
  <c r="CB105" i="19" s="1"/>
  <c r="BX104" i="19"/>
  <c r="BX105" i="19" s="1"/>
  <c r="BT104" i="19"/>
  <c r="BT105" i="19" s="1"/>
  <c r="BP104" i="19"/>
  <c r="BP105" i="19" s="1"/>
  <c r="BL104" i="19"/>
  <c r="BL105" i="19" s="1"/>
  <c r="BH104" i="19"/>
  <c r="BH105" i="19" s="1"/>
  <c r="BD104" i="19"/>
  <c r="BD105" i="19" s="1"/>
  <c r="AZ104" i="19"/>
  <c r="AZ105" i="19" s="1"/>
  <c r="AV104" i="19"/>
  <c r="AV105" i="19" s="1"/>
  <c r="AR104" i="19"/>
  <c r="AR105" i="19" s="1"/>
  <c r="AN104" i="19"/>
  <c r="AN105" i="19" s="1"/>
  <c r="BX81" i="19"/>
  <c r="BX82" i="19" s="1"/>
  <c r="BT81" i="19"/>
  <c r="BT82" i="19" s="1"/>
  <c r="BP81" i="19"/>
  <c r="BP82" i="19" s="1"/>
  <c r="AZ81" i="19"/>
  <c r="AZ82" i="19" s="1"/>
  <c r="T81" i="19"/>
  <c r="T82" i="19" s="1"/>
  <c r="CC81" i="19"/>
  <c r="CC82" i="19" s="1"/>
  <c r="BM81" i="19"/>
  <c r="BM82" i="19" s="1"/>
  <c r="AW81" i="19"/>
  <c r="AW82" i="19" s="1"/>
  <c r="AG81" i="19"/>
  <c r="AG82" i="19" s="1"/>
  <c r="Y81" i="19"/>
  <c r="Y82" i="19" s="1"/>
  <c r="Q81" i="19"/>
  <c r="Q82" i="19" s="1"/>
  <c r="BS81" i="19"/>
  <c r="BS82" i="19" s="1"/>
  <c r="BC81" i="19"/>
  <c r="BC82" i="19" s="1"/>
  <c r="AM81" i="19"/>
  <c r="AM82" i="19" s="1"/>
  <c r="AI81" i="19"/>
  <c r="AI82" i="19" s="1"/>
  <c r="W81" i="19"/>
  <c r="W82" i="19" s="1"/>
  <c r="S81" i="19"/>
  <c r="S82" i="19" s="1"/>
  <c r="BK81" i="19"/>
  <c r="BK82" i="19" s="1"/>
  <c r="N31" i="19"/>
  <c r="N32" i="19" s="1"/>
  <c r="CA104" i="19"/>
  <c r="CA105" i="19" s="1"/>
  <c r="BW104" i="19"/>
  <c r="BW105" i="19" s="1"/>
  <c r="BS104" i="19"/>
  <c r="BS105" i="19" s="1"/>
  <c r="BO104" i="19"/>
  <c r="BO105" i="19" s="1"/>
  <c r="BK104" i="19"/>
  <c r="BK105" i="19" s="1"/>
  <c r="BG104" i="19"/>
  <c r="BG105" i="19" s="1"/>
  <c r="BC104" i="19"/>
  <c r="BC105" i="19" s="1"/>
  <c r="AY104" i="19"/>
  <c r="AY105" i="19" s="1"/>
  <c r="AU104" i="19"/>
  <c r="AU105" i="19" s="1"/>
  <c r="AQ104" i="19"/>
  <c r="AQ105" i="19" s="1"/>
  <c r="AM104" i="19"/>
  <c r="AM105" i="19" s="1"/>
  <c r="AI104" i="19"/>
  <c r="AI105" i="19" s="1"/>
  <c r="AE104" i="19"/>
  <c r="AE105" i="19" s="1"/>
  <c r="AA104" i="19"/>
  <c r="AA105" i="19" s="1"/>
  <c r="W104" i="19"/>
  <c r="W105" i="19" s="1"/>
  <c r="S104" i="19"/>
  <c r="S105" i="19" s="1"/>
  <c r="O104" i="19"/>
  <c r="O105" i="19" s="1"/>
  <c r="K104" i="19"/>
  <c r="K105" i="19" s="1"/>
  <c r="G104" i="19"/>
  <c r="G105" i="19" s="1"/>
  <c r="CE104" i="19"/>
  <c r="CE105" i="19" s="1"/>
  <c r="BH81" i="19"/>
  <c r="BH82" i="19" s="1"/>
  <c r="AR81" i="19"/>
  <c r="AR82" i="19" s="1"/>
  <c r="AB81" i="19"/>
  <c r="AB82" i="19" s="1"/>
  <c r="BI81" i="19"/>
  <c r="BI82" i="19" s="1"/>
  <c r="AS81" i="19"/>
  <c r="AS82" i="19" s="1"/>
  <c r="AC81" i="19"/>
  <c r="AC82" i="19" s="1"/>
  <c r="M81" i="19"/>
  <c r="M82" i="19" s="1"/>
  <c r="BD81" i="19"/>
  <c r="BD82" i="19" s="1"/>
  <c r="AN81" i="19"/>
  <c r="AN82" i="19" s="1"/>
  <c r="X81" i="19"/>
  <c r="X82" i="19" s="1"/>
  <c r="CE81" i="19"/>
  <c r="CE82" i="19" s="1"/>
  <c r="BO81" i="19"/>
  <c r="BO82" i="19" s="1"/>
  <c r="AY81" i="19"/>
  <c r="AY82" i="19" s="1"/>
  <c r="H81" i="19"/>
  <c r="H82" i="19" s="1"/>
  <c r="CB81" i="19"/>
  <c r="CB82" i="19" s="1"/>
  <c r="BL81" i="19"/>
  <c r="BL82" i="19" s="1"/>
  <c r="AV81" i="19"/>
  <c r="AV82" i="19" s="1"/>
  <c r="AF81" i="19"/>
  <c r="AF82" i="19" s="1"/>
  <c r="P81" i="19"/>
  <c r="P82" i="19" s="1"/>
  <c r="BG81" i="19"/>
  <c r="BG82" i="19" s="1"/>
  <c r="AQ81" i="19"/>
  <c r="AQ82" i="19" s="1"/>
  <c r="AA81" i="19"/>
  <c r="AA82" i="19" s="1"/>
  <c r="BQ81" i="19"/>
  <c r="BQ82" i="19" s="1"/>
  <c r="BA81" i="19"/>
  <c r="BA82" i="19" s="1"/>
  <c r="AK81" i="19"/>
  <c r="AK82" i="19" s="1"/>
  <c r="U81" i="19"/>
  <c r="U82" i="19" s="1"/>
  <c r="O81" i="19"/>
  <c r="O82" i="19" s="1"/>
  <c r="AV31" i="19"/>
  <c r="AV32" i="19" s="1"/>
  <c r="AF31" i="19"/>
  <c r="AF32" i="19" s="1"/>
  <c r="G31" i="19"/>
  <c r="G32" i="19" s="1"/>
  <c r="AG31" i="19"/>
  <c r="AG32" i="19" s="1"/>
  <c r="BY81" i="19"/>
  <c r="BY82" i="19" s="1"/>
  <c r="BW81" i="19"/>
  <c r="BW82" i="19" s="1"/>
  <c r="BV81" i="19"/>
  <c r="BV82" i="19" s="1"/>
  <c r="BU81" i="19"/>
  <c r="BU82" i="19" s="1"/>
  <c r="J81" i="19"/>
  <c r="J82" i="19" s="1"/>
  <c r="K81" i="19"/>
  <c r="K82" i="19" s="1"/>
  <c r="I81" i="19"/>
  <c r="I82" i="19" s="1"/>
  <c r="L81" i="19"/>
  <c r="L82" i="19" s="1"/>
  <c r="G81" i="19"/>
  <c r="G82" i="19" s="1"/>
  <c r="BZ81" i="19"/>
  <c r="BZ82" i="19" s="1"/>
  <c r="BR81" i="19"/>
  <c r="BR82" i="19" s="1"/>
  <c r="BN81" i="19"/>
  <c r="BN82" i="19" s="1"/>
  <c r="BJ81" i="19"/>
  <c r="BJ82" i="19" s="1"/>
  <c r="BF81" i="19"/>
  <c r="BF82" i="19" s="1"/>
  <c r="BB81" i="19"/>
  <c r="BB82" i="19" s="1"/>
  <c r="AX81" i="19"/>
  <c r="AX82" i="19" s="1"/>
  <c r="AT81" i="19"/>
  <c r="AT82" i="19" s="1"/>
  <c r="AP81" i="19"/>
  <c r="AP82" i="19" s="1"/>
  <c r="AL81" i="19"/>
  <c r="AL82" i="19" s="1"/>
  <c r="AH81" i="19"/>
  <c r="AH82" i="19" s="1"/>
  <c r="AD81" i="19"/>
  <c r="AD82" i="19" s="1"/>
  <c r="Z81" i="19"/>
  <c r="Z82" i="19" s="1"/>
  <c r="V81" i="19"/>
  <c r="V82" i="19" s="1"/>
  <c r="R81" i="19"/>
  <c r="R82" i="19" s="1"/>
  <c r="N81" i="19"/>
  <c r="N82" i="19" s="1"/>
  <c r="CD81" i="19"/>
  <c r="CD82" i="19" s="1"/>
  <c r="F81" i="19"/>
  <c r="F82" i="19" s="1"/>
  <c r="BK31" i="19"/>
  <c r="BK32" i="19" s="1"/>
  <c r="AU31" i="19"/>
  <c r="AU32" i="19" s="1"/>
  <c r="AE31" i="19"/>
  <c r="AE32" i="19" s="1"/>
  <c r="O31" i="19"/>
  <c r="O32" i="19" s="1"/>
  <c r="P31" i="19"/>
  <c r="P32" i="19" s="1"/>
  <c r="AT31" i="19"/>
  <c r="AT32" i="19" s="1"/>
  <c r="AD31" i="19"/>
  <c r="AD32" i="19" s="1"/>
  <c r="AW31" i="19"/>
  <c r="AW32" i="19" s="1"/>
  <c r="Q31" i="19"/>
  <c r="Q32" i="19" s="1"/>
  <c r="I31" i="19"/>
  <c r="I32" i="19" s="1"/>
  <c r="BY31" i="19"/>
  <c r="BY32" i="19" s="1"/>
  <c r="BM31" i="19"/>
  <c r="BM32" i="19" s="1"/>
  <c r="BL31" i="19"/>
  <c r="BL32" i="19" s="1"/>
  <c r="BU31" i="19"/>
  <c r="BU32" i="19" s="1"/>
  <c r="CE31" i="19"/>
  <c r="CE32" i="19" s="1"/>
  <c r="BS31" i="19"/>
  <c r="BS32" i="19" s="1"/>
  <c r="BC31" i="19"/>
  <c r="BC32" i="19" s="1"/>
  <c r="AQ31" i="19"/>
  <c r="AQ32" i="19" s="1"/>
  <c r="AM31" i="19"/>
  <c r="AM32" i="19" s="1"/>
  <c r="AA31" i="19"/>
  <c r="AA32" i="19" s="1"/>
  <c r="W31" i="19"/>
  <c r="W32" i="19" s="1"/>
  <c r="K31" i="19"/>
  <c r="K32" i="19" s="1"/>
  <c r="BB31" i="19"/>
  <c r="BB32" i="19" s="1"/>
  <c r="AX31" i="19"/>
  <c r="AX32" i="19" s="1"/>
  <c r="AL31" i="19"/>
  <c r="AL32" i="19" s="1"/>
  <c r="AH31" i="19"/>
  <c r="AH32" i="19" s="1"/>
  <c r="V31" i="19"/>
  <c r="V32" i="19" s="1"/>
  <c r="R31" i="19"/>
  <c r="R32" i="19" s="1"/>
  <c r="J31" i="19"/>
  <c r="J32" i="19" s="1"/>
  <c r="F31" i="19"/>
  <c r="F32" i="19" s="1"/>
  <c r="CC31" i="19"/>
  <c r="CC32" i="19" s="1"/>
  <c r="BE31" i="19"/>
  <c r="BE32" i="19" s="1"/>
  <c r="BA31" i="19"/>
  <c r="BA32" i="19" s="1"/>
  <c r="AO31" i="19"/>
  <c r="AO32" i="19" s="1"/>
  <c r="AK31" i="19"/>
  <c r="AK32" i="19" s="1"/>
  <c r="Y31" i="19"/>
  <c r="Y32" i="19" s="1"/>
  <c r="U31" i="19"/>
  <c r="U32" i="19" s="1"/>
  <c r="CB31" i="19"/>
  <c r="CB32" i="19" s="1"/>
  <c r="BP31" i="19"/>
  <c r="BP32" i="19" s="1"/>
  <c r="BD31" i="19"/>
  <c r="BD32" i="19" s="1"/>
  <c r="AZ31" i="19"/>
  <c r="AZ32" i="19" s="1"/>
  <c r="AN31" i="19"/>
  <c r="AN32" i="19" s="1"/>
  <c r="AJ31" i="19"/>
  <c r="AJ32" i="19" s="1"/>
  <c r="T31" i="19"/>
  <c r="T32" i="19" s="1"/>
  <c r="CF31" i="19"/>
  <c r="CF32" i="19" s="1"/>
  <c r="AR31" i="19"/>
  <c r="AR32" i="19" s="1"/>
  <c r="AB31" i="19"/>
  <c r="AB32" i="19" s="1"/>
  <c r="L31" i="19"/>
  <c r="L32" i="19" s="1"/>
  <c r="H31" i="19"/>
  <c r="H32" i="19" s="1"/>
  <c r="CA31" i="19"/>
  <c r="CA32" i="19" s="1"/>
  <c r="BO31" i="19"/>
  <c r="BO32" i="19" s="1"/>
  <c r="AY31" i="19"/>
  <c r="AY32" i="19" s="1"/>
  <c r="AI31" i="19"/>
  <c r="AI32" i="19" s="1"/>
  <c r="S31" i="19"/>
  <c r="S32" i="19" s="1"/>
  <c r="AP31" i="19"/>
  <c r="AP32" i="19" s="1"/>
  <c r="Z31" i="19"/>
  <c r="Z32" i="19" s="1"/>
  <c r="AS31" i="19"/>
  <c r="AS32" i="19" s="1"/>
  <c r="AC31" i="19"/>
  <c r="AC32" i="19" s="1"/>
  <c r="M31" i="19"/>
  <c r="M32" i="19" s="1"/>
  <c r="X31" i="19"/>
  <c r="X32" i="19" s="1"/>
  <c r="BQ31" i="19"/>
  <c r="BQ32" i="19" s="1"/>
  <c r="BV31" i="19"/>
  <c r="BV32" i="19" s="1"/>
  <c r="BX31" i="19"/>
  <c r="BX32" i="19" s="1"/>
  <c r="BW31" i="19"/>
  <c r="BW32" i="19" s="1"/>
  <c r="BT31" i="19"/>
  <c r="BT32" i="19" s="1"/>
  <c r="BG31" i="19"/>
  <c r="BG32" i="19" s="1"/>
  <c r="BH31" i="19"/>
  <c r="BH32" i="19" s="1"/>
  <c r="BI31" i="19"/>
  <c r="BI32" i="19" s="1"/>
  <c r="BF31" i="19"/>
  <c r="BF32" i="19" s="1"/>
  <c r="CD31" i="19"/>
  <c r="CD32" i="19" s="1"/>
  <c r="BZ31" i="19"/>
  <c r="BZ32" i="19" s="1"/>
  <c r="BR31" i="19"/>
  <c r="BR32" i="19" s="1"/>
  <c r="BN31" i="19"/>
  <c r="BN32" i="19" s="1"/>
  <c r="BJ31" i="19"/>
  <c r="BJ32" i="19" s="1"/>
  <c r="P9" i="18"/>
  <c r="Q8" i="18" s="1"/>
  <c r="O9" i="18"/>
  <c r="Q7" i="18" s="1"/>
  <c r="O8" i="18"/>
  <c r="P7" i="18" s="1"/>
  <c r="N9" i="18"/>
  <c r="Q6" i="18" s="1"/>
  <c r="N8" i="18"/>
  <c r="P6" i="18" s="1"/>
  <c r="N7" i="18"/>
  <c r="O6" i="18" s="1"/>
  <c r="M9" i="18"/>
  <c r="Q5" i="18" s="1"/>
  <c r="M8" i="18"/>
  <c r="P5" i="18" s="1"/>
  <c r="M7" i="18"/>
  <c r="O5" i="18" s="1"/>
  <c r="M6" i="18"/>
  <c r="N5" i="18" s="1"/>
  <c r="L9" i="18"/>
  <c r="Q4" i="18" s="1"/>
  <c r="L8" i="18"/>
  <c r="P4" i="18" s="1"/>
  <c r="L7" i="18"/>
  <c r="O4" i="18" s="1"/>
  <c r="L6" i="18"/>
  <c r="N4" i="18" s="1"/>
  <c r="L5" i="18"/>
  <c r="M4" i="18" s="1"/>
  <c r="FJ3" i="9"/>
  <c r="FJ4" i="9"/>
  <c r="FJ5" i="9"/>
  <c r="FJ6" i="9"/>
  <c r="FJ7" i="9"/>
  <c r="FJ8" i="9"/>
  <c r="FJ9" i="9"/>
  <c r="FJ10" i="9"/>
  <c r="FJ11" i="9"/>
  <c r="FJ12" i="9"/>
  <c r="FJ13" i="9"/>
  <c r="FJ14" i="9"/>
  <c r="FJ15" i="9"/>
  <c r="FJ16" i="9"/>
  <c r="FJ17" i="9"/>
  <c r="FJ18" i="9"/>
  <c r="FJ19" i="9"/>
  <c r="FJ20" i="9"/>
  <c r="FJ21" i="9"/>
  <c r="FJ22" i="9"/>
  <c r="FJ23" i="9"/>
  <c r="FJ24" i="9"/>
  <c r="FJ25" i="9"/>
  <c r="FJ26" i="9"/>
  <c r="FJ27" i="9"/>
  <c r="FJ28" i="9"/>
  <c r="FJ29" i="9"/>
  <c r="FJ30" i="9"/>
  <c r="FJ31" i="9"/>
  <c r="FJ32" i="9"/>
  <c r="FJ33" i="9"/>
  <c r="FJ34" i="9"/>
  <c r="FJ35" i="9"/>
  <c r="FJ36" i="9"/>
  <c r="FJ37" i="9"/>
  <c r="FJ38" i="9"/>
  <c r="FJ39" i="9"/>
  <c r="FJ40" i="9"/>
  <c r="FJ41" i="9"/>
  <c r="FJ42" i="9"/>
  <c r="FJ43" i="9"/>
  <c r="FJ44" i="9"/>
  <c r="FJ45" i="9"/>
  <c r="FJ46" i="9"/>
  <c r="FJ47" i="9"/>
  <c r="FJ48" i="9"/>
  <c r="FJ49" i="9"/>
  <c r="FJ50" i="9"/>
  <c r="FJ51" i="9"/>
  <c r="FJ52" i="9"/>
  <c r="FJ53" i="9"/>
  <c r="FJ54" i="9"/>
  <c r="FJ55" i="9"/>
  <c r="FJ56" i="9"/>
  <c r="FJ57" i="9"/>
  <c r="FJ58" i="9"/>
  <c r="FJ59" i="9"/>
  <c r="FJ60" i="9"/>
  <c r="FJ61" i="9"/>
  <c r="FJ62" i="9"/>
  <c r="FJ63" i="9"/>
  <c r="FJ64" i="9"/>
  <c r="FJ65" i="9"/>
  <c r="FJ66" i="9"/>
  <c r="FJ67" i="9"/>
  <c r="FJ68" i="9"/>
  <c r="FJ69" i="9"/>
  <c r="FJ70" i="9"/>
  <c r="FJ71" i="9"/>
  <c r="FJ72" i="9"/>
  <c r="FJ73" i="9"/>
  <c r="FJ74" i="9"/>
  <c r="FJ75" i="9"/>
  <c r="FJ76" i="9"/>
  <c r="FJ77" i="9"/>
  <c r="FJ78" i="9"/>
  <c r="FJ79" i="9"/>
  <c r="FJ80" i="9"/>
  <c r="FJ2" i="9"/>
  <c r="CU3" i="9"/>
  <c r="CU4" i="9"/>
  <c r="CU5" i="9"/>
  <c r="CU6" i="9"/>
  <c r="CU7" i="9"/>
  <c r="CU8" i="9"/>
  <c r="CU9" i="9"/>
  <c r="CU10" i="9"/>
  <c r="CU11" i="9"/>
  <c r="CU12" i="9"/>
  <c r="CU13" i="9"/>
  <c r="CU14" i="9"/>
  <c r="CU15" i="9"/>
  <c r="CU16" i="9"/>
  <c r="CU17" i="9"/>
  <c r="CU18" i="9"/>
  <c r="CU19" i="9"/>
  <c r="CU20" i="9"/>
  <c r="CU21" i="9"/>
  <c r="CU22" i="9"/>
  <c r="CU23" i="9"/>
  <c r="CU24" i="9"/>
  <c r="CU25" i="9"/>
  <c r="CU26" i="9"/>
  <c r="CU27" i="9"/>
  <c r="CU28" i="9"/>
  <c r="CU29" i="9"/>
  <c r="CU30" i="9"/>
  <c r="CU31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52" i="9"/>
  <c r="CU53" i="9"/>
  <c r="CU54" i="9"/>
  <c r="CU55" i="9"/>
  <c r="CU56" i="9"/>
  <c r="CU57" i="9"/>
  <c r="CU58" i="9"/>
  <c r="CU59" i="9"/>
  <c r="CU60" i="9"/>
  <c r="CU61" i="9"/>
  <c r="CU62" i="9"/>
  <c r="CU63" i="9"/>
  <c r="CU64" i="9"/>
  <c r="CU65" i="9"/>
  <c r="CU66" i="9"/>
  <c r="CU67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80" i="9"/>
  <c r="CU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2" i="9"/>
  <c r="L11" i="19" l="1"/>
  <c r="AB11" i="19"/>
  <c r="AR11" i="19"/>
  <c r="BH11" i="19"/>
  <c r="BX11" i="19"/>
  <c r="T11" i="19"/>
  <c r="AJ11" i="19"/>
  <c r="AZ11" i="19"/>
  <c r="BP11" i="19"/>
  <c r="CF11" i="19"/>
  <c r="P11" i="19"/>
  <c r="AF11" i="19"/>
  <c r="AV11" i="19"/>
  <c r="BL11" i="19"/>
  <c r="CB11" i="19"/>
  <c r="F11" i="19"/>
  <c r="R11" i="19"/>
  <c r="CD11" i="19"/>
  <c r="H11" i="19"/>
  <c r="X11" i="19"/>
  <c r="AN11" i="19"/>
  <c r="BD11" i="19"/>
  <c r="BT11" i="19"/>
  <c r="V11" i="19"/>
  <c r="AL11" i="19"/>
  <c r="BB11" i="19"/>
  <c r="BR11" i="19"/>
  <c r="AX11" i="19"/>
  <c r="J11" i="19"/>
  <c r="Z11" i="19"/>
  <c r="AP11" i="19"/>
  <c r="BF11" i="19"/>
  <c r="BV11" i="19"/>
  <c r="AH11" i="19"/>
  <c r="BN11" i="19"/>
  <c r="N11" i="19"/>
  <c r="AD11" i="19"/>
  <c r="AT11" i="19"/>
  <c r="BJ11" i="19"/>
  <c r="BZ11" i="19"/>
  <c r="F105" i="19"/>
  <c r="CI93" i="19"/>
  <c r="CI98" i="19"/>
  <c r="CI46" i="19"/>
  <c r="CI153" i="19"/>
  <c r="CI63" i="19"/>
  <c r="CI135" i="19"/>
  <c r="CK135" i="19"/>
  <c r="CI43" i="19"/>
  <c r="CK43" i="19"/>
  <c r="CI113" i="19"/>
  <c r="CK113" i="19"/>
  <c r="CI156" i="19"/>
  <c r="CK156" i="19"/>
  <c r="CI133" i="19"/>
  <c r="CI143" i="19"/>
  <c r="CI137" i="19"/>
  <c r="CI62" i="19"/>
  <c r="CI61" i="19"/>
  <c r="CK61" i="19"/>
  <c r="CT18" i="19" s="1"/>
  <c r="CI96" i="19"/>
  <c r="CK96" i="19"/>
  <c r="CI131" i="19"/>
  <c r="CK131" i="19"/>
  <c r="CI95" i="19"/>
  <c r="CK95" i="19"/>
  <c r="CI44" i="19"/>
  <c r="CK44" i="19"/>
  <c r="CI48" i="19"/>
  <c r="CK48" i="19"/>
  <c r="CI57" i="19"/>
  <c r="CK57" i="19"/>
  <c r="CI116" i="19"/>
  <c r="CK116" i="19"/>
  <c r="CI112" i="19"/>
  <c r="CI132" i="19"/>
  <c r="CI148" i="19"/>
  <c r="CI86" i="19"/>
  <c r="CI102" i="19"/>
  <c r="CI39" i="19"/>
  <c r="CI55" i="19"/>
  <c r="CI74" i="19"/>
  <c r="CI79" i="19"/>
  <c r="CI65" i="19"/>
  <c r="CK65" i="19"/>
  <c r="CI85" i="19"/>
  <c r="CK85" i="19"/>
  <c r="CI87" i="19"/>
  <c r="CK87" i="19"/>
  <c r="CT109" i="19" s="1"/>
  <c r="CI49" i="19"/>
  <c r="CK49" i="19"/>
  <c r="CT111" i="19" s="1"/>
  <c r="CI119" i="19"/>
  <c r="CK119" i="19"/>
  <c r="CI100" i="19"/>
  <c r="CK100" i="19"/>
  <c r="CT85" i="19" s="1"/>
  <c r="CI145" i="19"/>
  <c r="CK145" i="19"/>
  <c r="CI110" i="19"/>
  <c r="CK110" i="19"/>
  <c r="CI36" i="19"/>
  <c r="CK36" i="19"/>
  <c r="CT110" i="19" s="1"/>
  <c r="CI52" i="19"/>
  <c r="CK52" i="19"/>
  <c r="CI66" i="19"/>
  <c r="CK66" i="19"/>
  <c r="CI101" i="19"/>
  <c r="CK101" i="19"/>
  <c r="CI141" i="19"/>
  <c r="CK141" i="19"/>
  <c r="CI72" i="19"/>
  <c r="CK72" i="19"/>
  <c r="CI73" i="19"/>
  <c r="CK73" i="19"/>
  <c r="CI154" i="19"/>
  <c r="CK154" i="19"/>
  <c r="CI64" i="19"/>
  <c r="CK64" i="19"/>
  <c r="CI42" i="19"/>
  <c r="CK42" i="19"/>
  <c r="CI40" i="19"/>
  <c r="CK40" i="19"/>
  <c r="CI53" i="19"/>
  <c r="CI69" i="19"/>
  <c r="CI128" i="19"/>
  <c r="CI144" i="19"/>
  <c r="CI123" i="19"/>
  <c r="CI139" i="19"/>
  <c r="CI155" i="19"/>
  <c r="CI107" i="19"/>
  <c r="CI71" i="19"/>
  <c r="CI121" i="19"/>
  <c r="CI50" i="19"/>
  <c r="CI89" i="19"/>
  <c r="CK89" i="19"/>
  <c r="CT88" i="19" s="1"/>
  <c r="CI45" i="19"/>
  <c r="CK45" i="19"/>
  <c r="CI125" i="19"/>
  <c r="CK125" i="19"/>
  <c r="CI157" i="19"/>
  <c r="CK157" i="19"/>
  <c r="CI91" i="19"/>
  <c r="CK91" i="19"/>
  <c r="CT38" i="19" s="1"/>
  <c r="CI99" i="19"/>
  <c r="CK99" i="19"/>
  <c r="CI41" i="19"/>
  <c r="CK41" i="19"/>
  <c r="CI97" i="19"/>
  <c r="CK97" i="19"/>
  <c r="CI58" i="19"/>
  <c r="CI117" i="19"/>
  <c r="CI149" i="19"/>
  <c r="CI127" i="19"/>
  <c r="CI109" i="19"/>
  <c r="CI88" i="19"/>
  <c r="CI67" i="19"/>
  <c r="CI111" i="19"/>
  <c r="CI70" i="19"/>
  <c r="CK70" i="19"/>
  <c r="CI94" i="19"/>
  <c r="CK94" i="19"/>
  <c r="CI140" i="19"/>
  <c r="CK140" i="19"/>
  <c r="CI54" i="19"/>
  <c r="CK54" i="19"/>
  <c r="CK75" i="19"/>
  <c r="CI75" i="19"/>
  <c r="CI124" i="19"/>
  <c r="CK124" i="19"/>
  <c r="CI38" i="19"/>
  <c r="CK38" i="19"/>
  <c r="CK59" i="19"/>
  <c r="CI59" i="19"/>
  <c r="CI84" i="19"/>
  <c r="CK84" i="19"/>
  <c r="CI108" i="19"/>
  <c r="CK108" i="19"/>
  <c r="CI129" i="19"/>
  <c r="CI151" i="19"/>
  <c r="CK151" i="19"/>
  <c r="CI60" i="19"/>
  <c r="CK60" i="19"/>
  <c r="CI68" i="19"/>
  <c r="CK68" i="19"/>
  <c r="CT20" i="19" s="1"/>
  <c r="CI80" i="19"/>
  <c r="CK80" i="19"/>
  <c r="CI34" i="19"/>
  <c r="CK34" i="19"/>
  <c r="CI77" i="19"/>
  <c r="CK77" i="19"/>
  <c r="CI115" i="19"/>
  <c r="CK115" i="19"/>
  <c r="CI147" i="19"/>
  <c r="CK147" i="19"/>
  <c r="CI103" i="19"/>
  <c r="CK103" i="19"/>
  <c r="CI92" i="19"/>
  <c r="CK92" i="19"/>
  <c r="CT89" i="19" s="1"/>
  <c r="CI114" i="19"/>
  <c r="CK114" i="19"/>
  <c r="CI118" i="19"/>
  <c r="CK118" i="19"/>
  <c r="CI122" i="19"/>
  <c r="CK122" i="19"/>
  <c r="CI126" i="19"/>
  <c r="CK126" i="19"/>
  <c r="CI130" i="19"/>
  <c r="CK130" i="19"/>
  <c r="CI134" i="19"/>
  <c r="CK134" i="19"/>
  <c r="CI138" i="19"/>
  <c r="CK138" i="19"/>
  <c r="CI142" i="19"/>
  <c r="CK142" i="19"/>
  <c r="CI20" i="19" s="1"/>
  <c r="CI146" i="19"/>
  <c r="CK146" i="19"/>
  <c r="CI150" i="19"/>
  <c r="CK150" i="19"/>
  <c r="CI56" i="19"/>
  <c r="CK56" i="19"/>
  <c r="CI47" i="19"/>
  <c r="CK47" i="19"/>
  <c r="CT36" i="19" s="1"/>
  <c r="CI76" i="19"/>
  <c r="CK76" i="19"/>
  <c r="CI37" i="19"/>
  <c r="CI120" i="19"/>
  <c r="CI136" i="19"/>
  <c r="CI152" i="19"/>
  <c r="CI90" i="19"/>
  <c r="CI35" i="19"/>
  <c r="CI51" i="19"/>
  <c r="CI78" i="19"/>
  <c r="CI27" i="19"/>
  <c r="B95" i="16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D95" i="16"/>
  <c r="E59" i="16" s="1"/>
  <c r="D52" i="16"/>
  <c r="E49" i="16" s="1"/>
  <c r="C45" i="16"/>
  <c r="D42" i="16"/>
  <c r="E39" i="16" s="1"/>
  <c r="B42" i="16"/>
  <c r="D35" i="16"/>
  <c r="E28" i="16" s="1"/>
  <c r="B35" i="16"/>
  <c r="C27" i="16" s="1"/>
  <c r="E19" i="16"/>
  <c r="C20" i="16"/>
  <c r="D14" i="16"/>
  <c r="C3" i="16"/>
  <c r="CI22" i="19" l="1"/>
  <c r="CI29" i="19"/>
  <c r="CI26" i="19"/>
  <c r="CT17" i="19"/>
  <c r="CI25" i="19"/>
  <c r="CT35" i="19"/>
  <c r="CR16" i="19"/>
  <c r="CR15" i="19" s="1"/>
  <c r="CT16" i="19"/>
  <c r="CI18" i="19"/>
  <c r="CT87" i="19"/>
  <c r="CT37" i="19"/>
  <c r="CI16" i="19"/>
  <c r="CI21" i="19"/>
  <c r="CI19" i="19"/>
  <c r="CI30" i="19"/>
  <c r="CT19" i="19"/>
  <c r="CI28" i="19"/>
  <c r="CI17" i="19"/>
  <c r="CI23" i="19"/>
  <c r="CI24" i="19"/>
  <c r="CT107" i="19"/>
  <c r="E13" i="16"/>
  <c r="C56" i="16"/>
  <c r="H30" i="16"/>
  <c r="C41" i="16"/>
  <c r="H29" i="16"/>
  <c r="I27" i="16" s="1"/>
  <c r="I28" i="16" s="1"/>
  <c r="CE14" i="19"/>
  <c r="AD14" i="19"/>
  <c r="AW14" i="19"/>
  <c r="BL14" i="19"/>
  <c r="CA14" i="19"/>
  <c r="O14" i="19"/>
  <c r="AK14" i="19"/>
  <c r="BO14" i="19"/>
  <c r="AP14" i="19"/>
  <c r="BI14" i="19"/>
  <c r="BX14" i="19"/>
  <c r="L14" i="19"/>
  <c r="AA14" i="19"/>
  <c r="AZ14" i="19"/>
  <c r="AL14" i="19"/>
  <c r="AO14" i="19"/>
  <c r="BD14" i="19"/>
  <c r="BS14" i="19"/>
  <c r="G14" i="19"/>
  <c r="BP14" i="19"/>
  <c r="BZ14" i="19"/>
  <c r="N14" i="19"/>
  <c r="AG14" i="19"/>
  <c r="AV14" i="19"/>
  <c r="BK14" i="19"/>
  <c r="BN14" i="19"/>
  <c r="U14" i="19"/>
  <c r="AI14" i="19"/>
  <c r="Z14" i="19"/>
  <c r="AS14" i="19"/>
  <c r="BH14" i="19"/>
  <c r="BW14" i="19"/>
  <c r="K14" i="19"/>
  <c r="AY14" i="19"/>
  <c r="V14" i="19"/>
  <c r="Y14" i="19"/>
  <c r="AN14" i="19"/>
  <c r="BC14" i="19"/>
  <c r="CD14" i="19"/>
  <c r="T14" i="19"/>
  <c r="BJ14" i="19"/>
  <c r="CC14" i="19"/>
  <c r="Q14" i="19"/>
  <c r="AF14" i="19"/>
  <c r="AU14" i="19"/>
  <c r="AH14" i="19"/>
  <c r="CF14" i="19"/>
  <c r="BV14" i="19"/>
  <c r="J14" i="19"/>
  <c r="AC14" i="19"/>
  <c r="AR14" i="19"/>
  <c r="BG14" i="19"/>
  <c r="AX14" i="19"/>
  <c r="BR14" i="19"/>
  <c r="BU14" i="19"/>
  <c r="I14" i="19"/>
  <c r="X14" i="19"/>
  <c r="AM14" i="19"/>
  <c r="R14" i="19"/>
  <c r="AT14" i="19"/>
  <c r="BM14" i="19"/>
  <c r="CB14" i="19"/>
  <c r="P14" i="19"/>
  <c r="AE14" i="19"/>
  <c r="F14" i="19"/>
  <c r="AJ14" i="19"/>
  <c r="BF14" i="19"/>
  <c r="BY14" i="19"/>
  <c r="M14" i="19"/>
  <c r="AB14" i="19"/>
  <c r="AQ14" i="19"/>
  <c r="BA14" i="19"/>
  <c r="BB14" i="19"/>
  <c r="BE14" i="19"/>
  <c r="BT14" i="19"/>
  <c r="H14" i="19"/>
  <c r="W14" i="19"/>
  <c r="BQ14" i="19"/>
  <c r="S14" i="19"/>
  <c r="CU18" i="19"/>
  <c r="CV18" i="19"/>
  <c r="CW18" i="19"/>
  <c r="CX18" i="19" s="1"/>
  <c r="CR34" i="19"/>
  <c r="CR35" i="19" s="1"/>
  <c r="CT34" i="19"/>
  <c r="CR84" i="19"/>
  <c r="CR85" i="19" s="1"/>
  <c r="CT86" i="19"/>
  <c r="CR107" i="19"/>
  <c r="CR108" i="19" s="1"/>
  <c r="CT108" i="19"/>
  <c r="E1" i="17"/>
  <c r="C7" i="16"/>
  <c r="E11" i="16"/>
  <c r="E92" i="16"/>
  <c r="E68" i="16"/>
  <c r="C40" i="16"/>
  <c r="E6" i="16"/>
  <c r="E84" i="16"/>
  <c r="E64" i="16"/>
  <c r="C12" i="16"/>
  <c r="C11" i="16"/>
  <c r="E80" i="16"/>
  <c r="E60" i="16"/>
  <c r="E40" i="16"/>
  <c r="E76" i="16"/>
  <c r="C34" i="16"/>
  <c r="C26" i="16"/>
  <c r="C31" i="16"/>
  <c r="C30" i="16"/>
  <c r="C49" i="16"/>
  <c r="C38" i="16"/>
  <c r="C48" i="16"/>
  <c r="E2" i="16"/>
  <c r="E88" i="16"/>
  <c r="E72" i="16"/>
  <c r="E56" i="16"/>
  <c r="E33" i="16"/>
  <c r="C2" i="16"/>
  <c r="C9" i="16"/>
  <c r="C5" i="16"/>
  <c r="C33" i="16"/>
  <c r="C29" i="16"/>
  <c r="C25" i="16"/>
  <c r="C51" i="16"/>
  <c r="C47" i="16"/>
  <c r="C19" i="16"/>
  <c r="E1" i="16"/>
  <c r="E9" i="16"/>
  <c r="E4" i="16"/>
  <c r="E24" i="16"/>
  <c r="E31" i="16"/>
  <c r="E27" i="16"/>
  <c r="E38" i="16"/>
  <c r="E45" i="16"/>
  <c r="E48" i="16"/>
  <c r="E94" i="16"/>
  <c r="E90" i="16"/>
  <c r="E86" i="16"/>
  <c r="E82" i="16"/>
  <c r="E78" i="16"/>
  <c r="E74" i="16"/>
  <c r="E70" i="16"/>
  <c r="E66" i="16"/>
  <c r="E62" i="16"/>
  <c r="E58" i="16"/>
  <c r="E29" i="16"/>
  <c r="E25" i="16"/>
  <c r="E50" i="16"/>
  <c r="E46" i="16"/>
  <c r="C10" i="16"/>
  <c r="C6" i="16"/>
  <c r="C39" i="16"/>
  <c r="C8" i="16"/>
  <c r="C4" i="16"/>
  <c r="C32" i="16"/>
  <c r="C28" i="16"/>
  <c r="C50" i="16"/>
  <c r="C46" i="16"/>
  <c r="C24" i="16"/>
  <c r="E12" i="16"/>
  <c r="E8" i="16"/>
  <c r="E3" i="16"/>
  <c r="E34" i="16"/>
  <c r="E30" i="16"/>
  <c r="E26" i="16"/>
  <c r="E41" i="16"/>
  <c r="E51" i="16"/>
  <c r="E47" i="16"/>
  <c r="E93" i="16"/>
  <c r="E89" i="16"/>
  <c r="E85" i="16"/>
  <c r="E81" i="16"/>
  <c r="E77" i="16"/>
  <c r="E73" i="16"/>
  <c r="E69" i="16"/>
  <c r="E65" i="16"/>
  <c r="E61" i="16"/>
  <c r="E57" i="16"/>
  <c r="E7" i="16"/>
  <c r="E10" i="16"/>
  <c r="E5" i="16"/>
  <c r="E20" i="16"/>
  <c r="E32" i="16"/>
  <c r="E55" i="16"/>
  <c r="E91" i="16"/>
  <c r="E87" i="16"/>
  <c r="E83" i="16"/>
  <c r="E79" i="16"/>
  <c r="E75" i="16"/>
  <c r="E71" i="16"/>
  <c r="E67" i="16"/>
  <c r="E63" i="16"/>
  <c r="C80" i="16"/>
  <c r="C91" i="16"/>
  <c r="C87" i="16"/>
  <c r="C83" i="16"/>
  <c r="C79" i="16"/>
  <c r="C75" i="16"/>
  <c r="C71" i="16"/>
  <c r="C67" i="16"/>
  <c r="C63" i="16"/>
  <c r="C59" i="16"/>
  <c r="C88" i="16"/>
  <c r="C94" i="16"/>
  <c r="C90" i="16"/>
  <c r="C86" i="16"/>
  <c r="C82" i="16"/>
  <c r="C78" i="16"/>
  <c r="C74" i="16"/>
  <c r="C70" i="16"/>
  <c r="C66" i="16"/>
  <c r="C62" i="16"/>
  <c r="C58" i="16"/>
  <c r="C93" i="16"/>
  <c r="C89" i="16"/>
  <c r="C85" i="16"/>
  <c r="C81" i="16"/>
  <c r="C77" i="16"/>
  <c r="C73" i="16"/>
  <c r="C69" i="16"/>
  <c r="C65" i="16"/>
  <c r="C61" i="16"/>
  <c r="C57" i="16"/>
  <c r="C55" i="16"/>
  <c r="C92" i="16"/>
  <c r="C84" i="16"/>
  <c r="C76" i="16"/>
  <c r="C72" i="16"/>
  <c r="C68" i="16"/>
  <c r="C64" i="16"/>
  <c r="C60" i="16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2" i="15"/>
  <c r="Z8" i="12"/>
  <c r="Z7" i="12"/>
  <c r="Z2" i="12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2" i="9"/>
  <c r="E40" i="17" l="1"/>
  <c r="E52" i="17"/>
  <c r="E92" i="17"/>
  <c r="J1" i="16"/>
  <c r="K1" i="16" s="1"/>
  <c r="CY18" i="19"/>
  <c r="O1" i="16"/>
  <c r="P1" i="16" s="1"/>
  <c r="AW8" i="12"/>
  <c r="M8" i="12" s="1"/>
  <c r="N8" i="12" s="1"/>
  <c r="BG3" i="12"/>
  <c r="BG4" i="12"/>
  <c r="BG5" i="12"/>
  <c r="BG6" i="12"/>
  <c r="BG7" i="12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2" i="12"/>
  <c r="BA3" i="12"/>
  <c r="BA4" i="12"/>
  <c r="BA5" i="12"/>
  <c r="BA6" i="12"/>
  <c r="BA7" i="12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36" i="12"/>
  <c r="BA37" i="12"/>
  <c r="BA38" i="12"/>
  <c r="BA39" i="12"/>
  <c r="BA40" i="12"/>
  <c r="BA41" i="12"/>
  <c r="BA42" i="12"/>
  <c r="BA43" i="12"/>
  <c r="BA44" i="12"/>
  <c r="BA45" i="12"/>
  <c r="BA46" i="12"/>
  <c r="BA47" i="12"/>
  <c r="BA48" i="12"/>
  <c r="BA49" i="12"/>
  <c r="BA50" i="12"/>
  <c r="BA51" i="12"/>
  <c r="BA52" i="12"/>
  <c r="BA53" i="12"/>
  <c r="BA54" i="12"/>
  <c r="BA55" i="12"/>
  <c r="BA56" i="12"/>
  <c r="BA57" i="12"/>
  <c r="BA58" i="12"/>
  <c r="BA59" i="12"/>
  <c r="BA60" i="12"/>
  <c r="BA61" i="12"/>
  <c r="BA62" i="12"/>
  <c r="BA63" i="12"/>
  <c r="BA64" i="12"/>
  <c r="BA65" i="12"/>
  <c r="BA66" i="12"/>
  <c r="BA67" i="12"/>
  <c r="BA68" i="12"/>
  <c r="BA69" i="12"/>
  <c r="BA70" i="12"/>
  <c r="BA71" i="12"/>
  <c r="BA72" i="12"/>
  <c r="BA73" i="12"/>
  <c r="BA74" i="12"/>
  <c r="BA75" i="12"/>
  <c r="BA76" i="12"/>
  <c r="BA77" i="12"/>
  <c r="BA78" i="12"/>
  <c r="BA79" i="12"/>
  <c r="BA80" i="12"/>
  <c r="BA2" i="12"/>
  <c r="AW3" i="12"/>
  <c r="AW4" i="12"/>
  <c r="AW5" i="12"/>
  <c r="AW6" i="12"/>
  <c r="AW7" i="12"/>
  <c r="AW9" i="12"/>
  <c r="AW10" i="12"/>
  <c r="AW11" i="12"/>
  <c r="AW12" i="12"/>
  <c r="AW13" i="12"/>
  <c r="AW14" i="12"/>
  <c r="AW15" i="12"/>
  <c r="AW16" i="12"/>
  <c r="AW17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32" i="12"/>
  <c r="AW33" i="12"/>
  <c r="AW34" i="12"/>
  <c r="AW35" i="12"/>
  <c r="AW36" i="12"/>
  <c r="AW37" i="12"/>
  <c r="AW38" i="12"/>
  <c r="AW39" i="12"/>
  <c r="AW40" i="12"/>
  <c r="AW41" i="12"/>
  <c r="AW42" i="12"/>
  <c r="AW43" i="12"/>
  <c r="AW44" i="12"/>
  <c r="AW45" i="12"/>
  <c r="AW46" i="12"/>
  <c r="AW47" i="12"/>
  <c r="AW48" i="12"/>
  <c r="AW49" i="12"/>
  <c r="AW50" i="12"/>
  <c r="AW51" i="12"/>
  <c r="AW52" i="12"/>
  <c r="AW53" i="12"/>
  <c r="AW54" i="12"/>
  <c r="AW55" i="12"/>
  <c r="AW56" i="12"/>
  <c r="AW57" i="12"/>
  <c r="AW58" i="12"/>
  <c r="AW59" i="12"/>
  <c r="AW60" i="12"/>
  <c r="AW61" i="12"/>
  <c r="AW62" i="12"/>
  <c r="AW63" i="12"/>
  <c r="AW64" i="12"/>
  <c r="AW65" i="12"/>
  <c r="AW66" i="12"/>
  <c r="AW67" i="12"/>
  <c r="AW68" i="12"/>
  <c r="AW69" i="12"/>
  <c r="AW70" i="12"/>
  <c r="AW71" i="12"/>
  <c r="AW72" i="12"/>
  <c r="AW73" i="12"/>
  <c r="AW74" i="12"/>
  <c r="AW75" i="12"/>
  <c r="AW76" i="12"/>
  <c r="AW77" i="12"/>
  <c r="AW78" i="12"/>
  <c r="AW79" i="12"/>
  <c r="AW80" i="12"/>
  <c r="AW2" i="12"/>
  <c r="M2" i="12" s="1"/>
  <c r="N2" i="12" s="1"/>
  <c r="Z3" i="12"/>
  <c r="Z4" i="12"/>
  <c r="Z5" i="12"/>
  <c r="Z6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2" i="12"/>
  <c r="EV80" i="11"/>
  <c r="CU80" i="11"/>
  <c r="BY80" i="11"/>
  <c r="AB80" i="11"/>
  <c r="EV79" i="11"/>
  <c r="CU79" i="11"/>
  <c r="BY79" i="11"/>
  <c r="AB79" i="11"/>
  <c r="EV78" i="11"/>
  <c r="CU78" i="11"/>
  <c r="BY78" i="11"/>
  <c r="AB78" i="11"/>
  <c r="EV77" i="11"/>
  <c r="CU77" i="11"/>
  <c r="BY77" i="11"/>
  <c r="AB77" i="11"/>
  <c r="EV76" i="11"/>
  <c r="CU76" i="11"/>
  <c r="BY76" i="11"/>
  <c r="AB76" i="11"/>
  <c r="EV75" i="11"/>
  <c r="CU75" i="11"/>
  <c r="BY75" i="11"/>
  <c r="AB75" i="11"/>
  <c r="EV74" i="11"/>
  <c r="CU74" i="11"/>
  <c r="BY74" i="11"/>
  <c r="AB74" i="11"/>
  <c r="EV73" i="11"/>
  <c r="CU73" i="11"/>
  <c r="BY73" i="11"/>
  <c r="AB73" i="11"/>
  <c r="EV72" i="11"/>
  <c r="CU72" i="11"/>
  <c r="BY72" i="11"/>
  <c r="AB72" i="11"/>
  <c r="EV71" i="11"/>
  <c r="CU71" i="11"/>
  <c r="BY71" i="11"/>
  <c r="AB71" i="11"/>
  <c r="EV70" i="11"/>
  <c r="CU70" i="11"/>
  <c r="BY70" i="11"/>
  <c r="AB70" i="11"/>
  <c r="EV69" i="11"/>
  <c r="CU69" i="11"/>
  <c r="BY69" i="11"/>
  <c r="AB69" i="11"/>
  <c r="EV68" i="11"/>
  <c r="CU68" i="11"/>
  <c r="BY68" i="11"/>
  <c r="AB68" i="11"/>
  <c r="EV67" i="11"/>
  <c r="CU67" i="11"/>
  <c r="BY67" i="11"/>
  <c r="AB67" i="11"/>
  <c r="EV66" i="11"/>
  <c r="CU66" i="11"/>
  <c r="BY66" i="11"/>
  <c r="AB66" i="11"/>
  <c r="EV65" i="11"/>
  <c r="CU65" i="11"/>
  <c r="BY65" i="11"/>
  <c r="AB65" i="11"/>
  <c r="EV64" i="11"/>
  <c r="CU64" i="11"/>
  <c r="BY64" i="11"/>
  <c r="AB64" i="11"/>
  <c r="EV63" i="11"/>
  <c r="CU63" i="11"/>
  <c r="BY63" i="11"/>
  <c r="AB63" i="11"/>
  <c r="EV62" i="11"/>
  <c r="CU62" i="11"/>
  <c r="BY62" i="11"/>
  <c r="AB62" i="11"/>
  <c r="EV61" i="11"/>
  <c r="CU61" i="11"/>
  <c r="BY61" i="11"/>
  <c r="AB61" i="11"/>
  <c r="EV60" i="11"/>
  <c r="CU60" i="11"/>
  <c r="BY60" i="11"/>
  <c r="AB60" i="11"/>
  <c r="EV59" i="11"/>
  <c r="CU59" i="11"/>
  <c r="BY59" i="11"/>
  <c r="AB59" i="11"/>
  <c r="EV58" i="11"/>
  <c r="CU58" i="11"/>
  <c r="BY58" i="11"/>
  <c r="AB58" i="11"/>
  <c r="EV57" i="11"/>
  <c r="CU57" i="11"/>
  <c r="BY57" i="11"/>
  <c r="AB57" i="11"/>
  <c r="EV56" i="11"/>
  <c r="CU56" i="11"/>
  <c r="BY56" i="11"/>
  <c r="AB56" i="11"/>
  <c r="EV55" i="11"/>
  <c r="CU55" i="11"/>
  <c r="BY55" i="11"/>
  <c r="AB55" i="11"/>
  <c r="EV54" i="11"/>
  <c r="CU54" i="11"/>
  <c r="BY54" i="11"/>
  <c r="AB54" i="11"/>
  <c r="EV53" i="11"/>
  <c r="CU53" i="11"/>
  <c r="BY53" i="11"/>
  <c r="AB53" i="11"/>
  <c r="EV52" i="11"/>
  <c r="CU52" i="11"/>
  <c r="BY52" i="11"/>
  <c r="AB52" i="11"/>
  <c r="EV51" i="11"/>
  <c r="CU51" i="11"/>
  <c r="BY51" i="11"/>
  <c r="AB51" i="11"/>
  <c r="EV50" i="11"/>
  <c r="CU50" i="11"/>
  <c r="BY50" i="11"/>
  <c r="AB50" i="11"/>
  <c r="EV49" i="11"/>
  <c r="CU49" i="11"/>
  <c r="BY49" i="11"/>
  <c r="AB49" i="11"/>
  <c r="EV48" i="11"/>
  <c r="CU48" i="11"/>
  <c r="BY48" i="11"/>
  <c r="AB48" i="11"/>
  <c r="EV47" i="11"/>
  <c r="CU47" i="11"/>
  <c r="BY47" i="11"/>
  <c r="AB47" i="11"/>
  <c r="EV46" i="11"/>
  <c r="CU46" i="11"/>
  <c r="BY46" i="11"/>
  <c r="AB46" i="11"/>
  <c r="EV45" i="11"/>
  <c r="CU45" i="11"/>
  <c r="BY45" i="11"/>
  <c r="AB45" i="11"/>
  <c r="EV44" i="11"/>
  <c r="CU44" i="11"/>
  <c r="BY44" i="11"/>
  <c r="AB44" i="11"/>
  <c r="EV43" i="11"/>
  <c r="CU43" i="11"/>
  <c r="BY43" i="11"/>
  <c r="AB43" i="11"/>
  <c r="EV42" i="11"/>
  <c r="CU42" i="11"/>
  <c r="BY42" i="11"/>
  <c r="AB42" i="11"/>
  <c r="EV41" i="11"/>
  <c r="CU41" i="11"/>
  <c r="BY41" i="11"/>
  <c r="AB41" i="11"/>
  <c r="EV40" i="11"/>
  <c r="CU40" i="11"/>
  <c r="BY40" i="11"/>
  <c r="AB40" i="11"/>
  <c r="EV39" i="11"/>
  <c r="CU39" i="11"/>
  <c r="BY39" i="11"/>
  <c r="AB39" i="11"/>
  <c r="EV38" i="11"/>
  <c r="CU38" i="11"/>
  <c r="BY38" i="11"/>
  <c r="AB38" i="11"/>
  <c r="EV37" i="11"/>
  <c r="CU37" i="11"/>
  <c r="BY37" i="11"/>
  <c r="AB37" i="11"/>
  <c r="EV36" i="11"/>
  <c r="CU36" i="11"/>
  <c r="BY36" i="11"/>
  <c r="AB36" i="11"/>
  <c r="EV35" i="11"/>
  <c r="CU35" i="11"/>
  <c r="BY35" i="11"/>
  <c r="AB35" i="11"/>
  <c r="EV34" i="11"/>
  <c r="CU34" i="11"/>
  <c r="BY34" i="11"/>
  <c r="AB34" i="11"/>
  <c r="EV33" i="11"/>
  <c r="CU33" i="11"/>
  <c r="BY33" i="11"/>
  <c r="AB33" i="11"/>
  <c r="EV32" i="11"/>
  <c r="CU32" i="11"/>
  <c r="BY32" i="11"/>
  <c r="AB32" i="11"/>
  <c r="EV31" i="11"/>
  <c r="CU31" i="11"/>
  <c r="BY31" i="11"/>
  <c r="AB31" i="11"/>
  <c r="EV30" i="11"/>
  <c r="CU30" i="11"/>
  <c r="BY30" i="11"/>
  <c r="AB30" i="11"/>
  <c r="EV29" i="11"/>
  <c r="CU29" i="11"/>
  <c r="BY29" i="11"/>
  <c r="AB29" i="11"/>
  <c r="EV28" i="11"/>
  <c r="CU28" i="11"/>
  <c r="BY28" i="11"/>
  <c r="AB28" i="11"/>
  <c r="EV27" i="11"/>
  <c r="CU27" i="11"/>
  <c r="BY27" i="11"/>
  <c r="AB27" i="11"/>
  <c r="EV26" i="11"/>
  <c r="CU26" i="11"/>
  <c r="BY26" i="11"/>
  <c r="AB26" i="11"/>
  <c r="EV25" i="11"/>
  <c r="CU25" i="11"/>
  <c r="BY25" i="11"/>
  <c r="AB25" i="11"/>
  <c r="EV24" i="11"/>
  <c r="CU24" i="11"/>
  <c r="BY24" i="11"/>
  <c r="AB24" i="11"/>
  <c r="EV23" i="11"/>
  <c r="CU23" i="11"/>
  <c r="BY23" i="11"/>
  <c r="AB23" i="11"/>
  <c r="EV22" i="11"/>
  <c r="CU22" i="11"/>
  <c r="BY22" i="11"/>
  <c r="AB22" i="11"/>
  <c r="EV21" i="11"/>
  <c r="CU21" i="11"/>
  <c r="BY21" i="11"/>
  <c r="AB21" i="11"/>
  <c r="EV20" i="11"/>
  <c r="CU20" i="11"/>
  <c r="BY20" i="11"/>
  <c r="AB20" i="11"/>
  <c r="EV19" i="11"/>
  <c r="CU19" i="11"/>
  <c r="BY19" i="11"/>
  <c r="AB19" i="11"/>
  <c r="EV18" i="11"/>
  <c r="CU18" i="11"/>
  <c r="BY18" i="11"/>
  <c r="AB18" i="11"/>
  <c r="EV17" i="11"/>
  <c r="CU17" i="11"/>
  <c r="BY17" i="11"/>
  <c r="AB17" i="11"/>
  <c r="EV16" i="11"/>
  <c r="CU16" i="11"/>
  <c r="BY16" i="11"/>
  <c r="AB16" i="11"/>
  <c r="EV15" i="11"/>
  <c r="CU15" i="11"/>
  <c r="BY15" i="11"/>
  <c r="AB15" i="11"/>
  <c r="EV14" i="11"/>
  <c r="CU14" i="11"/>
  <c r="BY14" i="11"/>
  <c r="AB14" i="11"/>
  <c r="EV13" i="11"/>
  <c r="CU13" i="11"/>
  <c r="BY13" i="11"/>
  <c r="AB13" i="11"/>
  <c r="EV12" i="11"/>
  <c r="CU12" i="11"/>
  <c r="BY12" i="11"/>
  <c r="AB12" i="11"/>
  <c r="EV11" i="11"/>
  <c r="CU11" i="11"/>
  <c r="BY11" i="11"/>
  <c r="AB11" i="11"/>
  <c r="EV10" i="11"/>
  <c r="CU10" i="11"/>
  <c r="BY10" i="11"/>
  <c r="AB10" i="11"/>
  <c r="EV9" i="11"/>
  <c r="CU9" i="11"/>
  <c r="BY9" i="11"/>
  <c r="AB9" i="11"/>
  <c r="EV8" i="11"/>
  <c r="CU8" i="11"/>
  <c r="BY8" i="11"/>
  <c r="AB8" i="11"/>
  <c r="EV7" i="11"/>
  <c r="CU7" i="11"/>
  <c r="BY7" i="11"/>
  <c r="AB7" i="11"/>
  <c r="EV6" i="11"/>
  <c r="CU6" i="11"/>
  <c r="BY6" i="11"/>
  <c r="AB6" i="11"/>
  <c r="EV5" i="11"/>
  <c r="CU5" i="11"/>
  <c r="BY5" i="11"/>
  <c r="AB5" i="11"/>
  <c r="EV4" i="11"/>
  <c r="CU4" i="11"/>
  <c r="BY4" i="11"/>
  <c r="AB4" i="11"/>
  <c r="EV3" i="11"/>
  <c r="CU3" i="11"/>
  <c r="BY3" i="11"/>
  <c r="AB3" i="11"/>
  <c r="EV2" i="11"/>
  <c r="CU2" i="11"/>
  <c r="BY2" i="11"/>
  <c r="AB2" i="11"/>
  <c r="IF80" i="9"/>
  <c r="GE80" i="9"/>
  <c r="FH80" i="9"/>
  <c r="DK80" i="9"/>
  <c r="IF79" i="9"/>
  <c r="GE79" i="9"/>
  <c r="FH79" i="9"/>
  <c r="DK79" i="9"/>
  <c r="IF78" i="9"/>
  <c r="GE78" i="9"/>
  <c r="FH78" i="9"/>
  <c r="DK78" i="9"/>
  <c r="IF77" i="9"/>
  <c r="GE77" i="9"/>
  <c r="FH77" i="9"/>
  <c r="DK77" i="9"/>
  <c r="IF76" i="9"/>
  <c r="GE76" i="9"/>
  <c r="FH76" i="9"/>
  <c r="DK76" i="9"/>
  <c r="IF75" i="9"/>
  <c r="GE75" i="9"/>
  <c r="FH75" i="9"/>
  <c r="DK75" i="9"/>
  <c r="IF74" i="9"/>
  <c r="GE74" i="9"/>
  <c r="FH74" i="9"/>
  <c r="DK74" i="9"/>
  <c r="IF73" i="9"/>
  <c r="GE73" i="9"/>
  <c r="FH73" i="9"/>
  <c r="DK73" i="9"/>
  <c r="IF72" i="9"/>
  <c r="GE72" i="9"/>
  <c r="FH72" i="9"/>
  <c r="DK72" i="9"/>
  <c r="IF71" i="9"/>
  <c r="GE71" i="9"/>
  <c r="FH71" i="9"/>
  <c r="DK71" i="9"/>
  <c r="IF70" i="9"/>
  <c r="GE70" i="9"/>
  <c r="FH70" i="9"/>
  <c r="DK70" i="9"/>
  <c r="IF69" i="9"/>
  <c r="GE69" i="9"/>
  <c r="FH69" i="9"/>
  <c r="DK69" i="9"/>
  <c r="IF68" i="9"/>
  <c r="GE68" i="9"/>
  <c r="FH68" i="9"/>
  <c r="DK68" i="9"/>
  <c r="IF67" i="9"/>
  <c r="GE67" i="9"/>
  <c r="FH67" i="9"/>
  <c r="DK67" i="9"/>
  <c r="IF66" i="9"/>
  <c r="GE66" i="9"/>
  <c r="FH66" i="9"/>
  <c r="DK66" i="9"/>
  <c r="IF65" i="9"/>
  <c r="GE65" i="9"/>
  <c r="FH65" i="9"/>
  <c r="DK65" i="9"/>
  <c r="IF64" i="9"/>
  <c r="GE64" i="9"/>
  <c r="FH64" i="9"/>
  <c r="DK64" i="9"/>
  <c r="IF63" i="9"/>
  <c r="GE63" i="9"/>
  <c r="FH63" i="9"/>
  <c r="DK63" i="9"/>
  <c r="IF62" i="9"/>
  <c r="GE62" i="9"/>
  <c r="FH62" i="9"/>
  <c r="DK62" i="9"/>
  <c r="IF61" i="9"/>
  <c r="GE61" i="9"/>
  <c r="FH61" i="9"/>
  <c r="DK61" i="9"/>
  <c r="IF60" i="9"/>
  <c r="GE60" i="9"/>
  <c r="FH60" i="9"/>
  <c r="DK60" i="9"/>
  <c r="IF59" i="9"/>
  <c r="GE59" i="9"/>
  <c r="FH59" i="9"/>
  <c r="DK59" i="9"/>
  <c r="IF58" i="9"/>
  <c r="GE58" i="9"/>
  <c r="FH58" i="9"/>
  <c r="DK58" i="9"/>
  <c r="IF57" i="9"/>
  <c r="GE57" i="9"/>
  <c r="FH57" i="9"/>
  <c r="DK57" i="9"/>
  <c r="IF56" i="9"/>
  <c r="GE56" i="9"/>
  <c r="FH56" i="9"/>
  <c r="DK56" i="9"/>
  <c r="IF55" i="9"/>
  <c r="GE55" i="9"/>
  <c r="FH55" i="9"/>
  <c r="DK55" i="9"/>
  <c r="IF54" i="9"/>
  <c r="GE54" i="9"/>
  <c r="FH54" i="9"/>
  <c r="DK54" i="9"/>
  <c r="IF53" i="9"/>
  <c r="GE53" i="9"/>
  <c r="FH53" i="9"/>
  <c r="DK53" i="9"/>
  <c r="IF52" i="9"/>
  <c r="GE52" i="9"/>
  <c r="FH52" i="9"/>
  <c r="DK52" i="9"/>
  <c r="IF51" i="9"/>
  <c r="GE51" i="9"/>
  <c r="FH51" i="9"/>
  <c r="DK51" i="9"/>
  <c r="IF50" i="9"/>
  <c r="GE50" i="9"/>
  <c r="FH50" i="9"/>
  <c r="DK50" i="9"/>
  <c r="IF49" i="9"/>
  <c r="GE49" i="9"/>
  <c r="FH49" i="9"/>
  <c r="DK49" i="9"/>
  <c r="IF48" i="9"/>
  <c r="GE48" i="9"/>
  <c r="FH48" i="9"/>
  <c r="DK48" i="9"/>
  <c r="IF47" i="9"/>
  <c r="GE47" i="9"/>
  <c r="FH47" i="9"/>
  <c r="DK47" i="9"/>
  <c r="IF46" i="9"/>
  <c r="GE46" i="9"/>
  <c r="FH46" i="9"/>
  <c r="DK46" i="9"/>
  <c r="IF45" i="9"/>
  <c r="GE45" i="9"/>
  <c r="FH45" i="9"/>
  <c r="DK45" i="9"/>
  <c r="IF44" i="9"/>
  <c r="GE44" i="9"/>
  <c r="FH44" i="9"/>
  <c r="DK44" i="9"/>
  <c r="IF43" i="9"/>
  <c r="GE43" i="9"/>
  <c r="FH43" i="9"/>
  <c r="DK43" i="9"/>
  <c r="IF42" i="9"/>
  <c r="GE42" i="9"/>
  <c r="FH42" i="9"/>
  <c r="DK42" i="9"/>
  <c r="IF41" i="9"/>
  <c r="GE41" i="9"/>
  <c r="FH41" i="9"/>
  <c r="DK41" i="9"/>
  <c r="IF40" i="9"/>
  <c r="GE40" i="9"/>
  <c r="FH40" i="9"/>
  <c r="DK40" i="9"/>
  <c r="IF39" i="9"/>
  <c r="GE39" i="9"/>
  <c r="FH39" i="9"/>
  <c r="DK39" i="9"/>
  <c r="IF38" i="9"/>
  <c r="GE38" i="9"/>
  <c r="FH38" i="9"/>
  <c r="DK38" i="9"/>
  <c r="IF37" i="9"/>
  <c r="GE37" i="9"/>
  <c r="FH37" i="9"/>
  <c r="DK37" i="9"/>
  <c r="IF36" i="9"/>
  <c r="GE36" i="9"/>
  <c r="FH36" i="9"/>
  <c r="DK36" i="9"/>
  <c r="IF35" i="9"/>
  <c r="GE35" i="9"/>
  <c r="FH35" i="9"/>
  <c r="DK35" i="9"/>
  <c r="IF34" i="9"/>
  <c r="GE34" i="9"/>
  <c r="FH34" i="9"/>
  <c r="DK34" i="9"/>
  <c r="IF33" i="9"/>
  <c r="GE33" i="9"/>
  <c r="FH33" i="9"/>
  <c r="DK33" i="9"/>
  <c r="IF32" i="9"/>
  <c r="GE32" i="9"/>
  <c r="FH32" i="9"/>
  <c r="DK32" i="9"/>
  <c r="IF31" i="9"/>
  <c r="GE31" i="9"/>
  <c r="FH31" i="9"/>
  <c r="DK31" i="9"/>
  <c r="IF30" i="9"/>
  <c r="GE30" i="9"/>
  <c r="FH30" i="9"/>
  <c r="DK30" i="9"/>
  <c r="IF29" i="9"/>
  <c r="GE29" i="9"/>
  <c r="FH29" i="9"/>
  <c r="DK29" i="9"/>
  <c r="IF28" i="9"/>
  <c r="GE28" i="9"/>
  <c r="FH28" i="9"/>
  <c r="DK28" i="9"/>
  <c r="IF27" i="9"/>
  <c r="GE27" i="9"/>
  <c r="FH27" i="9"/>
  <c r="DK27" i="9"/>
  <c r="IF26" i="9"/>
  <c r="GE26" i="9"/>
  <c r="FH26" i="9"/>
  <c r="DK26" i="9"/>
  <c r="IF25" i="9"/>
  <c r="GE25" i="9"/>
  <c r="FH25" i="9"/>
  <c r="DK25" i="9"/>
  <c r="IF24" i="9"/>
  <c r="GE24" i="9"/>
  <c r="FH24" i="9"/>
  <c r="DK24" i="9"/>
  <c r="IF23" i="9"/>
  <c r="GE23" i="9"/>
  <c r="FH23" i="9"/>
  <c r="DK23" i="9"/>
  <c r="IF22" i="9"/>
  <c r="GE22" i="9"/>
  <c r="FH22" i="9"/>
  <c r="DK22" i="9"/>
  <c r="IF21" i="9"/>
  <c r="GE21" i="9"/>
  <c r="FH21" i="9"/>
  <c r="DK21" i="9"/>
  <c r="IF20" i="9"/>
  <c r="GE20" i="9"/>
  <c r="FH20" i="9"/>
  <c r="DK20" i="9"/>
  <c r="IF19" i="9"/>
  <c r="GE19" i="9"/>
  <c r="FH19" i="9"/>
  <c r="DK19" i="9"/>
  <c r="IF18" i="9"/>
  <c r="GE18" i="9"/>
  <c r="FH18" i="9"/>
  <c r="DK18" i="9"/>
  <c r="IF17" i="9"/>
  <c r="GE17" i="9"/>
  <c r="FH17" i="9"/>
  <c r="DK17" i="9"/>
  <c r="IF16" i="9"/>
  <c r="GE16" i="9"/>
  <c r="FH16" i="9"/>
  <c r="DK16" i="9"/>
  <c r="IF15" i="9"/>
  <c r="GE15" i="9"/>
  <c r="FH15" i="9"/>
  <c r="DK15" i="9"/>
  <c r="IF14" i="9"/>
  <c r="GE14" i="9"/>
  <c r="FH14" i="9"/>
  <c r="DK14" i="9"/>
  <c r="IF13" i="9"/>
  <c r="GE13" i="9"/>
  <c r="FH13" i="9"/>
  <c r="DK13" i="9"/>
  <c r="IF12" i="9"/>
  <c r="GE12" i="9"/>
  <c r="FH12" i="9"/>
  <c r="DK12" i="9"/>
  <c r="IF11" i="9"/>
  <c r="GE11" i="9"/>
  <c r="FH11" i="9"/>
  <c r="DK11" i="9"/>
  <c r="IF10" i="9"/>
  <c r="GE10" i="9"/>
  <c r="FH10" i="9"/>
  <c r="DK10" i="9"/>
  <c r="IF9" i="9"/>
  <c r="GE9" i="9"/>
  <c r="FH9" i="9"/>
  <c r="DK9" i="9"/>
  <c r="IF8" i="9"/>
  <c r="GE8" i="9"/>
  <c r="FH8" i="9"/>
  <c r="DK8" i="9"/>
  <c r="IF7" i="9"/>
  <c r="GE7" i="9"/>
  <c r="FH7" i="9"/>
  <c r="DK7" i="9"/>
  <c r="IF6" i="9"/>
  <c r="GE6" i="9"/>
  <c r="FH6" i="9"/>
  <c r="DK6" i="9"/>
  <c r="IF5" i="9"/>
  <c r="GE5" i="9"/>
  <c r="FH5" i="9"/>
  <c r="DK5" i="9"/>
  <c r="IF4" i="9"/>
  <c r="GE4" i="9"/>
  <c r="FH4" i="9"/>
  <c r="DK4" i="9"/>
  <c r="IF3" i="9"/>
  <c r="GE3" i="9"/>
  <c r="FH3" i="9"/>
  <c r="DK3" i="9"/>
  <c r="IF2" i="9"/>
  <c r="GE2" i="9"/>
  <c r="FH2" i="9"/>
  <c r="DK2" i="9"/>
  <c r="O2" i="12" l="1"/>
  <c r="Q2" i="12" s="1"/>
  <c r="J2" i="17"/>
  <c r="K2" i="17" s="1"/>
  <c r="L2" i="17" s="1"/>
  <c r="M77" i="12"/>
  <c r="N77" i="12" s="1"/>
  <c r="M73" i="12"/>
  <c r="N73" i="12" s="1"/>
  <c r="M69" i="12"/>
  <c r="N69" i="12" s="1"/>
  <c r="O77" i="12"/>
  <c r="P77" i="12" s="1"/>
  <c r="O73" i="12"/>
  <c r="Q73" i="12" s="1"/>
  <c r="R73" i="12" s="1"/>
  <c r="O69" i="12"/>
  <c r="O65" i="12"/>
  <c r="P65" i="12" s="1"/>
  <c r="O61" i="12"/>
  <c r="P61" i="12" s="1"/>
  <c r="O57" i="12"/>
  <c r="P57" i="12" s="1"/>
  <c r="O53" i="12"/>
  <c r="P53" i="12" s="1"/>
  <c r="O49" i="12"/>
  <c r="P49" i="12" s="1"/>
  <c r="O45" i="12"/>
  <c r="P45" i="12" s="1"/>
  <c r="O41" i="12"/>
  <c r="P41" i="12" s="1"/>
  <c r="O37" i="12"/>
  <c r="P37" i="12" s="1"/>
  <c r="O33" i="12"/>
  <c r="P33" i="12" s="1"/>
  <c r="O29" i="12"/>
  <c r="P29" i="12" s="1"/>
  <c r="O25" i="12"/>
  <c r="P25" i="12" s="1"/>
  <c r="O21" i="12"/>
  <c r="P21" i="12" s="1"/>
  <c r="O17" i="12"/>
  <c r="P17" i="12" s="1"/>
  <c r="O13" i="12"/>
  <c r="P13" i="12" s="1"/>
  <c r="O9" i="12"/>
  <c r="P9" i="12" s="1"/>
  <c r="O5" i="12"/>
  <c r="P5" i="12" s="1"/>
  <c r="M63" i="12"/>
  <c r="N63" i="12" s="1"/>
  <c r="M59" i="12"/>
  <c r="N59" i="12" s="1"/>
  <c r="M55" i="12"/>
  <c r="N55" i="12" s="1"/>
  <c r="O80" i="12"/>
  <c r="P80" i="12" s="1"/>
  <c r="O76" i="12"/>
  <c r="O72" i="12"/>
  <c r="O68" i="12"/>
  <c r="P68" i="12" s="1"/>
  <c r="O64" i="12"/>
  <c r="P64" i="12" s="1"/>
  <c r="O60" i="12"/>
  <c r="P60" i="12" s="1"/>
  <c r="O56" i="12"/>
  <c r="P56" i="12" s="1"/>
  <c r="O52" i="12"/>
  <c r="P52" i="12" s="1"/>
  <c r="O48" i="12"/>
  <c r="P48" i="12" s="1"/>
  <c r="O44" i="12"/>
  <c r="P44" i="12" s="1"/>
  <c r="O40" i="12"/>
  <c r="P40" i="12" s="1"/>
  <c r="O36" i="12"/>
  <c r="P36" i="12" s="1"/>
  <c r="O32" i="12"/>
  <c r="P32" i="12" s="1"/>
  <c r="O28" i="12"/>
  <c r="P28" i="12" s="1"/>
  <c r="O24" i="12"/>
  <c r="P24" i="12" s="1"/>
  <c r="O20" i="12"/>
  <c r="P20" i="12" s="1"/>
  <c r="O16" i="12"/>
  <c r="P16" i="12" s="1"/>
  <c r="O12" i="12"/>
  <c r="P12" i="12" s="1"/>
  <c r="O8" i="12"/>
  <c r="O4" i="12"/>
  <c r="P4" i="12" s="1"/>
  <c r="O79" i="12"/>
  <c r="O75" i="12"/>
  <c r="P75" i="12" s="1"/>
  <c r="O71" i="12"/>
  <c r="P71" i="12" s="1"/>
  <c r="O67" i="12"/>
  <c r="P67" i="12" s="1"/>
  <c r="O63" i="12"/>
  <c r="P63" i="12" s="1"/>
  <c r="O59" i="12"/>
  <c r="P59" i="12" s="1"/>
  <c r="O55" i="12"/>
  <c r="P55" i="12" s="1"/>
  <c r="O51" i="12"/>
  <c r="P51" i="12" s="1"/>
  <c r="O47" i="12"/>
  <c r="P47" i="12" s="1"/>
  <c r="O43" i="12"/>
  <c r="P43" i="12" s="1"/>
  <c r="O39" i="12"/>
  <c r="P39" i="12" s="1"/>
  <c r="O35" i="12"/>
  <c r="P35" i="12" s="1"/>
  <c r="O31" i="12"/>
  <c r="P31" i="12" s="1"/>
  <c r="O27" i="12"/>
  <c r="P27" i="12" s="1"/>
  <c r="O23" i="12"/>
  <c r="P23" i="12" s="1"/>
  <c r="O19" i="12"/>
  <c r="P19" i="12" s="1"/>
  <c r="O15" i="12"/>
  <c r="P15" i="12" s="1"/>
  <c r="O11" i="12"/>
  <c r="P11" i="12" s="1"/>
  <c r="O7" i="12"/>
  <c r="P7" i="12" s="1"/>
  <c r="O3" i="12"/>
  <c r="P3" i="12" s="1"/>
  <c r="M80" i="12"/>
  <c r="N80" i="12" s="1"/>
  <c r="M76" i="12"/>
  <c r="N76" i="12" s="1"/>
  <c r="M72" i="12"/>
  <c r="N72" i="12" s="1"/>
  <c r="M68" i="12"/>
  <c r="N68" i="12" s="1"/>
  <c r="M78" i="12"/>
  <c r="N78" i="12" s="1"/>
  <c r="M74" i="12"/>
  <c r="N74" i="12" s="1"/>
  <c r="M70" i="12"/>
  <c r="N70" i="12" s="1"/>
  <c r="O78" i="12"/>
  <c r="P78" i="12" s="1"/>
  <c r="O74" i="12"/>
  <c r="P74" i="12" s="1"/>
  <c r="O70" i="12"/>
  <c r="P70" i="12" s="1"/>
  <c r="O66" i="12"/>
  <c r="P66" i="12" s="1"/>
  <c r="O62" i="12"/>
  <c r="P62" i="12" s="1"/>
  <c r="O58" i="12"/>
  <c r="P58" i="12" s="1"/>
  <c r="O54" i="12"/>
  <c r="P54" i="12" s="1"/>
  <c r="O50" i="12"/>
  <c r="P50" i="12" s="1"/>
  <c r="O46" i="12"/>
  <c r="P46" i="12" s="1"/>
  <c r="O42" i="12"/>
  <c r="P42" i="12" s="1"/>
  <c r="O38" i="12"/>
  <c r="P38" i="12" s="1"/>
  <c r="O34" i="12"/>
  <c r="P34" i="12" s="1"/>
  <c r="O30" i="12"/>
  <c r="P30" i="12" s="1"/>
  <c r="O26" i="12"/>
  <c r="P26" i="12" s="1"/>
  <c r="O22" i="12"/>
  <c r="P22" i="12" s="1"/>
  <c r="O18" i="12"/>
  <c r="P18" i="12" s="1"/>
  <c r="O14" i="12"/>
  <c r="P14" i="12" s="1"/>
  <c r="O10" i="12"/>
  <c r="P10" i="12" s="1"/>
  <c r="O6" i="12"/>
  <c r="P6" i="12" s="1"/>
  <c r="M64" i="12"/>
  <c r="N64" i="12" s="1"/>
  <c r="M60" i="12"/>
  <c r="N60" i="12" s="1"/>
  <c r="M56" i="12"/>
  <c r="N56" i="12" s="1"/>
  <c r="P76" i="12"/>
  <c r="M79" i="12"/>
  <c r="N79" i="12" s="1"/>
  <c r="M75" i="12"/>
  <c r="N75" i="12" s="1"/>
  <c r="M71" i="12"/>
  <c r="N71" i="12" s="1"/>
  <c r="M67" i="12"/>
  <c r="N67" i="12" s="1"/>
  <c r="M66" i="12"/>
  <c r="N66" i="12" s="1"/>
  <c r="M62" i="12"/>
  <c r="N62" i="12" s="1"/>
  <c r="M58" i="12"/>
  <c r="N58" i="12" s="1"/>
  <c r="M54" i="12"/>
  <c r="N54" i="12" s="1"/>
  <c r="M65" i="12"/>
  <c r="N65" i="12" s="1"/>
  <c r="M61" i="12"/>
  <c r="N61" i="12" s="1"/>
  <c r="M57" i="12"/>
  <c r="N57" i="12" s="1"/>
  <c r="M50" i="12"/>
  <c r="N50" i="12" s="1"/>
  <c r="M46" i="12"/>
  <c r="N46" i="12" s="1"/>
  <c r="M42" i="12"/>
  <c r="N42" i="12" s="1"/>
  <c r="M38" i="12"/>
  <c r="N38" i="12" s="1"/>
  <c r="M34" i="12"/>
  <c r="N34" i="12" s="1"/>
  <c r="M30" i="12"/>
  <c r="N30" i="12" s="1"/>
  <c r="M26" i="12"/>
  <c r="N26" i="12" s="1"/>
  <c r="M22" i="12"/>
  <c r="N22" i="12" s="1"/>
  <c r="M18" i="12"/>
  <c r="N18" i="12" s="1"/>
  <c r="M14" i="12"/>
  <c r="N14" i="12" s="1"/>
  <c r="M10" i="12"/>
  <c r="N10" i="12" s="1"/>
  <c r="M5" i="12"/>
  <c r="N5" i="12" s="1"/>
  <c r="M53" i="12"/>
  <c r="N53" i="12" s="1"/>
  <c r="M49" i="12"/>
  <c r="N49" i="12" s="1"/>
  <c r="M45" i="12"/>
  <c r="N45" i="12" s="1"/>
  <c r="M41" i="12"/>
  <c r="N41" i="12" s="1"/>
  <c r="M37" i="12"/>
  <c r="N37" i="12" s="1"/>
  <c r="M33" i="12"/>
  <c r="N33" i="12" s="1"/>
  <c r="M29" i="12"/>
  <c r="N29" i="12" s="1"/>
  <c r="M25" i="12"/>
  <c r="N25" i="12" s="1"/>
  <c r="M21" i="12"/>
  <c r="N21" i="12" s="1"/>
  <c r="M17" i="12"/>
  <c r="N17" i="12" s="1"/>
  <c r="M13" i="12"/>
  <c r="N13" i="12" s="1"/>
  <c r="M9" i="12"/>
  <c r="N9" i="12" s="1"/>
  <c r="M4" i="12"/>
  <c r="N4" i="12" s="1"/>
  <c r="M52" i="12"/>
  <c r="N52" i="12" s="1"/>
  <c r="M48" i="12"/>
  <c r="N48" i="12" s="1"/>
  <c r="M44" i="12"/>
  <c r="N44" i="12" s="1"/>
  <c r="M40" i="12"/>
  <c r="N40" i="12" s="1"/>
  <c r="M36" i="12"/>
  <c r="N36" i="12" s="1"/>
  <c r="M32" i="12"/>
  <c r="N32" i="12" s="1"/>
  <c r="M28" i="12"/>
  <c r="N28" i="12" s="1"/>
  <c r="M24" i="12"/>
  <c r="N24" i="12" s="1"/>
  <c r="M20" i="12"/>
  <c r="N20" i="12" s="1"/>
  <c r="M16" i="12"/>
  <c r="N16" i="12" s="1"/>
  <c r="M12" i="12"/>
  <c r="N12" i="12" s="1"/>
  <c r="M7" i="12"/>
  <c r="N7" i="12" s="1"/>
  <c r="M3" i="12"/>
  <c r="N3" i="12" s="1"/>
  <c r="M51" i="12"/>
  <c r="N51" i="12" s="1"/>
  <c r="M47" i="12"/>
  <c r="N47" i="12" s="1"/>
  <c r="M43" i="12"/>
  <c r="N43" i="12" s="1"/>
  <c r="M39" i="12"/>
  <c r="N39" i="12" s="1"/>
  <c r="M35" i="12"/>
  <c r="N35" i="12" s="1"/>
  <c r="M31" i="12"/>
  <c r="N31" i="12" s="1"/>
  <c r="M27" i="12"/>
  <c r="N27" i="12" s="1"/>
  <c r="M23" i="12"/>
  <c r="N23" i="12" s="1"/>
  <c r="M19" i="12"/>
  <c r="N19" i="12" s="1"/>
  <c r="M15" i="12"/>
  <c r="N15" i="12" s="1"/>
  <c r="M11" i="12"/>
  <c r="N11" i="12" s="1"/>
  <c r="M6" i="12"/>
  <c r="N6" i="12" s="1"/>
  <c r="CC150" i="2"/>
  <c r="CB150" i="2"/>
  <c r="CA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J150" i="2"/>
  <c r="BI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Q8" i="12" l="1"/>
  <c r="R8" i="12" s="1"/>
  <c r="I6" i="17"/>
  <c r="I5" i="17"/>
  <c r="Q76" i="12"/>
  <c r="R76" i="12" s="1"/>
  <c r="Q38" i="12"/>
  <c r="R38" i="12" s="1"/>
  <c r="Q22" i="12"/>
  <c r="R22" i="12" s="1"/>
  <c r="Q29" i="12"/>
  <c r="R29" i="12" s="1"/>
  <c r="Q77" i="12"/>
  <c r="R77" i="12" s="1"/>
  <c r="Q9" i="12"/>
  <c r="R9" i="12" s="1"/>
  <c r="Q60" i="12"/>
  <c r="R60" i="12" s="1"/>
  <c r="Q68" i="12"/>
  <c r="R68" i="12" s="1"/>
  <c r="Q69" i="12"/>
  <c r="R69" i="12" s="1"/>
  <c r="Q44" i="12"/>
  <c r="R44" i="12" s="1"/>
  <c r="Q79" i="12"/>
  <c r="R79" i="12" s="1"/>
  <c r="Q31" i="12"/>
  <c r="R31" i="12" s="1"/>
  <c r="Q26" i="12"/>
  <c r="R26" i="12" s="1"/>
  <c r="Q78" i="12"/>
  <c r="R78" i="12" s="1"/>
  <c r="P69" i="12"/>
  <c r="Q42" i="12"/>
  <c r="R42" i="12" s="1"/>
  <c r="Q47" i="12"/>
  <c r="R47" i="12" s="1"/>
  <c r="Q80" i="12"/>
  <c r="R80" i="12" s="1"/>
  <c r="Q12" i="12"/>
  <c r="R12" i="12" s="1"/>
  <c r="Q58" i="12"/>
  <c r="R58" i="12" s="1"/>
  <c r="Q53" i="12"/>
  <c r="R53" i="12" s="1"/>
  <c r="Q55" i="12"/>
  <c r="R55" i="12" s="1"/>
  <c r="Q64" i="12"/>
  <c r="R64" i="12" s="1"/>
  <c r="P79" i="12"/>
  <c r="Q15" i="12"/>
  <c r="R15" i="12" s="1"/>
  <c r="Q63" i="12"/>
  <c r="R63" i="12" s="1"/>
  <c r="Q28" i="12"/>
  <c r="R28" i="12" s="1"/>
  <c r="Q10" i="12"/>
  <c r="R10" i="12" s="1"/>
  <c r="Q5" i="12"/>
  <c r="R5" i="12" s="1"/>
  <c r="Q3" i="12"/>
  <c r="R3" i="12" s="1"/>
  <c r="Q30" i="12"/>
  <c r="R30" i="12" s="1"/>
  <c r="Q41" i="12"/>
  <c r="R41" i="12" s="1"/>
  <c r="P73" i="12"/>
  <c r="Q54" i="12"/>
  <c r="R54" i="12" s="1"/>
  <c r="Q25" i="12"/>
  <c r="R25" i="12" s="1"/>
  <c r="Q57" i="12"/>
  <c r="R57" i="12" s="1"/>
  <c r="Q35" i="12"/>
  <c r="R35" i="12" s="1"/>
  <c r="Q14" i="12"/>
  <c r="R14" i="12" s="1"/>
  <c r="Q72" i="12"/>
  <c r="R72" i="12" s="1"/>
  <c r="P8" i="12"/>
  <c r="P72" i="12"/>
  <c r="Q27" i="12"/>
  <c r="R27" i="12" s="1"/>
  <c r="Q56" i="12"/>
  <c r="R56" i="12" s="1"/>
  <c r="Q18" i="12"/>
  <c r="R18" i="12" s="1"/>
  <c r="Q21" i="12"/>
  <c r="R21" i="12" s="1"/>
  <c r="Q61" i="12"/>
  <c r="R61" i="12" s="1"/>
  <c r="Q62" i="12"/>
  <c r="R62" i="12" s="1"/>
  <c r="Q11" i="12"/>
  <c r="R11" i="12" s="1"/>
  <c r="Q51" i="12"/>
  <c r="R51" i="12" s="1"/>
  <c r="Q66" i="12"/>
  <c r="R66" i="12" s="1"/>
  <c r="Q32" i="12"/>
  <c r="R32" i="12" s="1"/>
  <c r="Q45" i="12"/>
  <c r="R45" i="12" s="1"/>
  <c r="Q65" i="12"/>
  <c r="R65" i="12" s="1"/>
  <c r="Q70" i="12"/>
  <c r="R70" i="12" s="1"/>
  <c r="Q19" i="12"/>
  <c r="R19" i="12" s="1"/>
  <c r="Q43" i="12"/>
  <c r="R43" i="12" s="1"/>
  <c r="Q59" i="12"/>
  <c r="R59" i="12" s="1"/>
  <c r="Q16" i="12"/>
  <c r="R16" i="12" s="1"/>
  <c r="Q48" i="12"/>
  <c r="R48" i="12" s="1"/>
  <c r="Q50" i="12"/>
  <c r="R50" i="12" s="1"/>
  <c r="Q13" i="12"/>
  <c r="R13" i="12" s="1"/>
  <c r="Q37" i="12"/>
  <c r="R37" i="12" s="1"/>
  <c r="Q34" i="12"/>
  <c r="R34" i="12" s="1"/>
  <c r="Q74" i="12"/>
  <c r="R74" i="12" s="1"/>
  <c r="P2" i="12"/>
  <c r="Q20" i="12"/>
  <c r="R20" i="12" s="1"/>
  <c r="Q36" i="12"/>
  <c r="R36" i="12" s="1"/>
  <c r="Q52" i="12"/>
  <c r="R52" i="12" s="1"/>
  <c r="Q46" i="12"/>
  <c r="R46" i="12" s="1"/>
  <c r="Q7" i="12"/>
  <c r="R7" i="12" s="1"/>
  <c r="Q23" i="12"/>
  <c r="R23" i="12" s="1"/>
  <c r="Q39" i="12"/>
  <c r="R39" i="12" s="1"/>
  <c r="Q4" i="12"/>
  <c r="R4" i="12" s="1"/>
  <c r="Q24" i="12"/>
  <c r="R24" i="12" s="1"/>
  <c r="Q40" i="12"/>
  <c r="R40" i="12" s="1"/>
  <c r="Q17" i="12"/>
  <c r="R17" i="12" s="1"/>
  <c r="Q33" i="12"/>
  <c r="R33" i="12" s="1"/>
  <c r="Q49" i="12"/>
  <c r="R49" i="12" s="1"/>
  <c r="Q75" i="12"/>
  <c r="R75" i="12" s="1"/>
  <c r="Q67" i="12"/>
  <c r="R67" i="12" s="1"/>
  <c r="Q6" i="12"/>
  <c r="R6" i="12" s="1"/>
  <c r="Q71" i="12"/>
  <c r="R71" i="12" s="1"/>
  <c r="EU83" i="7"/>
  <c r="ET83" i="7"/>
  <c r="ES83" i="7"/>
  <c r="ER83" i="7"/>
  <c r="EQ83" i="7"/>
  <c r="EP83" i="7"/>
  <c r="EO83" i="7"/>
  <c r="EN83" i="7"/>
  <c r="EM83" i="7"/>
  <c r="EL83" i="7"/>
  <c r="EK83" i="7"/>
  <c r="EJ83" i="7"/>
  <c r="EI83" i="7"/>
  <c r="EH83" i="7"/>
  <c r="EG83" i="7"/>
  <c r="EF83" i="7"/>
  <c r="EE83" i="7"/>
  <c r="ED83" i="7"/>
  <c r="EC83" i="7"/>
  <c r="EB83" i="7"/>
  <c r="EA83" i="7"/>
  <c r="DZ83" i="7"/>
  <c r="DY83" i="7"/>
  <c r="DX83" i="7"/>
  <c r="DW83" i="7"/>
  <c r="DV83" i="7"/>
  <c r="DU83" i="7"/>
  <c r="DT83" i="7"/>
  <c r="DS83" i="7"/>
  <c r="DR83" i="7"/>
  <c r="DQ83" i="7"/>
  <c r="DP83" i="7"/>
  <c r="DO83" i="7"/>
  <c r="DN83" i="7"/>
  <c r="DM83" i="7"/>
  <c r="DL83" i="7"/>
  <c r="DK83" i="7"/>
  <c r="DJ83" i="7"/>
  <c r="DI83" i="7"/>
  <c r="DH83" i="7"/>
  <c r="DG83" i="7"/>
  <c r="DF83" i="7"/>
  <c r="DE83" i="7"/>
  <c r="DD83" i="7"/>
  <c r="DC83" i="7"/>
  <c r="DB83" i="7"/>
  <c r="DA83" i="7"/>
  <c r="CZ83" i="7"/>
  <c r="CY83" i="7"/>
  <c r="CX83" i="7"/>
  <c r="CW83" i="7"/>
  <c r="CV83" i="7"/>
  <c r="CT83" i="7"/>
  <c r="CS83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F83" i="7"/>
  <c r="CE83" i="7"/>
  <c r="CD83" i="7"/>
  <c r="CC83" i="7"/>
  <c r="CB83" i="7"/>
  <c r="CA83" i="7"/>
  <c r="BZ83" i="7"/>
  <c r="BX83" i="7"/>
  <c r="BW83" i="7"/>
  <c r="BV83" i="7"/>
  <c r="BU83" i="7"/>
  <c r="BT83" i="7"/>
  <c r="BS83" i="7"/>
  <c r="BR83" i="7"/>
  <c r="BQ83" i="7"/>
  <c r="BP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EV80" i="7"/>
  <c r="CU80" i="7"/>
  <c r="BY80" i="7"/>
  <c r="AB80" i="7"/>
  <c r="EV79" i="7"/>
  <c r="CU79" i="7"/>
  <c r="BY79" i="7"/>
  <c r="AB79" i="7"/>
  <c r="EV78" i="7"/>
  <c r="CU78" i="7"/>
  <c r="BY78" i="7"/>
  <c r="AB78" i="7"/>
  <c r="EV77" i="7"/>
  <c r="CU77" i="7"/>
  <c r="BY77" i="7"/>
  <c r="AB77" i="7"/>
  <c r="EV76" i="7"/>
  <c r="CU76" i="7"/>
  <c r="BY76" i="7"/>
  <c r="AB76" i="7"/>
  <c r="EV75" i="7"/>
  <c r="CU75" i="7"/>
  <c r="BY75" i="7"/>
  <c r="AB75" i="7"/>
  <c r="EV74" i="7"/>
  <c r="CU74" i="7"/>
  <c r="BY74" i="7"/>
  <c r="AB74" i="7"/>
  <c r="EV73" i="7"/>
  <c r="CU73" i="7"/>
  <c r="BY73" i="7"/>
  <c r="AB73" i="7"/>
  <c r="EV72" i="7"/>
  <c r="CU72" i="7"/>
  <c r="BY72" i="7"/>
  <c r="AB72" i="7"/>
  <c r="EV71" i="7"/>
  <c r="CU71" i="7"/>
  <c r="BY71" i="7"/>
  <c r="AB71" i="7"/>
  <c r="CU70" i="7"/>
  <c r="BY70" i="7"/>
  <c r="AB70" i="7"/>
  <c r="EV69" i="7"/>
  <c r="CU69" i="7"/>
  <c r="BY69" i="7"/>
  <c r="AB69" i="7"/>
  <c r="EV68" i="7"/>
  <c r="CU68" i="7"/>
  <c r="BY68" i="7"/>
  <c r="AB68" i="7"/>
  <c r="EV67" i="7"/>
  <c r="CU67" i="7"/>
  <c r="BY67" i="7"/>
  <c r="AB67" i="7"/>
  <c r="EV66" i="7"/>
  <c r="CU66" i="7"/>
  <c r="BY66" i="7"/>
  <c r="AB66" i="7"/>
  <c r="EV65" i="7"/>
  <c r="CU65" i="7"/>
  <c r="BY65" i="7"/>
  <c r="AB65" i="7"/>
  <c r="EV64" i="7"/>
  <c r="CU64" i="7"/>
  <c r="BY64" i="7"/>
  <c r="AB64" i="7"/>
  <c r="EV63" i="7"/>
  <c r="CU63" i="7"/>
  <c r="BY63" i="7"/>
  <c r="AB63" i="7"/>
  <c r="EV62" i="7"/>
  <c r="CU62" i="7"/>
  <c r="BY62" i="7"/>
  <c r="AB62" i="7"/>
  <c r="EV61" i="7"/>
  <c r="CU61" i="7"/>
  <c r="BY61" i="7"/>
  <c r="AB61" i="7"/>
  <c r="EV60" i="7"/>
  <c r="CU60" i="7"/>
  <c r="BY60" i="7"/>
  <c r="AB60" i="7"/>
  <c r="EV59" i="7"/>
  <c r="CU59" i="7"/>
  <c r="BY59" i="7"/>
  <c r="AB59" i="7"/>
  <c r="EV58" i="7"/>
  <c r="CU58" i="7"/>
  <c r="BY58" i="7"/>
  <c r="AB58" i="7"/>
  <c r="EV57" i="7"/>
  <c r="CU57" i="7"/>
  <c r="BY57" i="7"/>
  <c r="AB57" i="7"/>
  <c r="CU56" i="7"/>
  <c r="BY56" i="7"/>
  <c r="AB56" i="7"/>
  <c r="EV55" i="7"/>
  <c r="CU55" i="7"/>
  <c r="BY55" i="7"/>
  <c r="AB55" i="7"/>
  <c r="EV54" i="7"/>
  <c r="CU54" i="7"/>
  <c r="BY54" i="7"/>
  <c r="AB54" i="7"/>
  <c r="EV53" i="7"/>
  <c r="CU53" i="7"/>
  <c r="BY53" i="7"/>
  <c r="AB53" i="7"/>
  <c r="EV52" i="7"/>
  <c r="CU52" i="7"/>
  <c r="BY52" i="7"/>
  <c r="AB52" i="7"/>
  <c r="EV51" i="7"/>
  <c r="CU51" i="7"/>
  <c r="BY51" i="7"/>
  <c r="AB51" i="7"/>
  <c r="EV50" i="7"/>
  <c r="CU50" i="7"/>
  <c r="BY50" i="7"/>
  <c r="AB50" i="7"/>
  <c r="EV49" i="7"/>
  <c r="CU49" i="7"/>
  <c r="BY49" i="7"/>
  <c r="AB49" i="7"/>
  <c r="EV48" i="7"/>
  <c r="CU48" i="7"/>
  <c r="BY48" i="7"/>
  <c r="AB48" i="7"/>
  <c r="EV47" i="7"/>
  <c r="CU47" i="7"/>
  <c r="BY47" i="7"/>
  <c r="AB47" i="7"/>
  <c r="EV46" i="7"/>
  <c r="CU46" i="7"/>
  <c r="BY46" i="7"/>
  <c r="AB46" i="7"/>
  <c r="EV45" i="7"/>
  <c r="CU45" i="7"/>
  <c r="BY45" i="7"/>
  <c r="AB45" i="7"/>
  <c r="EV44" i="7"/>
  <c r="CU44" i="7"/>
  <c r="BY44" i="7"/>
  <c r="AB44" i="7"/>
  <c r="CU43" i="7"/>
  <c r="BY43" i="7"/>
  <c r="AB43" i="7"/>
  <c r="EV42" i="7"/>
  <c r="CU42" i="7"/>
  <c r="BY42" i="7"/>
  <c r="AB42" i="7"/>
  <c r="EV41" i="7"/>
  <c r="CU41" i="7"/>
  <c r="BY41" i="7"/>
  <c r="AB41" i="7"/>
  <c r="EV40" i="7"/>
  <c r="CU40" i="7"/>
  <c r="BY40" i="7"/>
  <c r="AB40" i="7"/>
  <c r="EV39" i="7"/>
  <c r="CU39" i="7"/>
  <c r="BY39" i="7"/>
  <c r="AB39" i="7"/>
  <c r="EV38" i="7"/>
  <c r="CU38" i="7"/>
  <c r="BY38" i="7"/>
  <c r="AB38" i="7"/>
  <c r="EV37" i="7"/>
  <c r="CU37" i="7"/>
  <c r="BY37" i="7"/>
  <c r="AB37" i="7"/>
  <c r="EV36" i="7"/>
  <c r="CU36" i="7"/>
  <c r="BY36" i="7"/>
  <c r="EV35" i="7"/>
  <c r="CU35" i="7"/>
  <c r="BY35" i="7"/>
  <c r="AB35" i="7"/>
  <c r="CU34" i="7"/>
  <c r="BY34" i="7"/>
  <c r="AB34" i="7"/>
  <c r="EV33" i="7"/>
  <c r="CU33" i="7"/>
  <c r="BY33" i="7"/>
  <c r="AB33" i="7"/>
  <c r="EV32" i="7"/>
  <c r="CU32" i="7"/>
  <c r="BY32" i="7"/>
  <c r="AB32" i="7"/>
  <c r="EV31" i="7"/>
  <c r="CU31" i="7"/>
  <c r="BY31" i="7"/>
  <c r="AB31" i="7"/>
  <c r="EV30" i="7"/>
  <c r="CU30" i="7"/>
  <c r="BY30" i="7"/>
  <c r="AB30" i="7"/>
  <c r="EV29" i="7"/>
  <c r="CU29" i="7"/>
  <c r="BY29" i="7"/>
  <c r="AB29" i="7"/>
  <c r="EV28" i="7"/>
  <c r="CU28" i="7"/>
  <c r="BY28" i="7"/>
  <c r="AB28" i="7"/>
  <c r="EV27" i="7"/>
  <c r="CU27" i="7"/>
  <c r="BY27" i="7"/>
  <c r="AB27" i="7"/>
  <c r="CU26" i="7"/>
  <c r="BY26" i="7"/>
  <c r="AB26" i="7"/>
  <c r="CU25" i="7"/>
  <c r="BY25" i="7"/>
  <c r="AB25" i="7"/>
  <c r="EV24" i="7"/>
  <c r="CU24" i="7"/>
  <c r="BY24" i="7"/>
  <c r="AB24" i="7"/>
  <c r="EV23" i="7"/>
  <c r="CU23" i="7"/>
  <c r="BY23" i="7"/>
  <c r="AB23" i="7"/>
  <c r="EV22" i="7"/>
  <c r="BY22" i="7"/>
  <c r="AB22" i="7"/>
  <c r="EV21" i="7"/>
  <c r="CU21" i="7"/>
  <c r="BY21" i="7"/>
  <c r="AB21" i="7"/>
  <c r="CU20" i="7"/>
  <c r="BY20" i="7"/>
  <c r="AB20" i="7"/>
  <c r="EV19" i="7"/>
  <c r="CU19" i="7"/>
  <c r="BY19" i="7"/>
  <c r="AB19" i="7"/>
  <c r="EV18" i="7"/>
  <c r="CU18" i="7"/>
  <c r="BY18" i="7"/>
  <c r="AB18" i="7"/>
  <c r="EV17" i="7"/>
  <c r="CU17" i="7"/>
  <c r="BY17" i="7"/>
  <c r="AB17" i="7"/>
  <c r="EV16" i="7"/>
  <c r="CU16" i="7"/>
  <c r="BY16" i="7"/>
  <c r="AB16" i="7"/>
  <c r="EV15" i="7"/>
  <c r="CU15" i="7"/>
  <c r="BY15" i="7"/>
  <c r="AB15" i="7"/>
  <c r="EV14" i="7"/>
  <c r="CU14" i="7"/>
  <c r="BY14" i="7"/>
  <c r="AB14" i="7"/>
  <c r="EV13" i="7"/>
  <c r="CU13" i="7"/>
  <c r="BY13" i="7"/>
  <c r="AB13" i="7"/>
  <c r="EV12" i="7"/>
  <c r="CU12" i="7"/>
  <c r="BY12" i="7"/>
  <c r="AB12" i="7"/>
  <c r="EV11" i="7"/>
  <c r="CU11" i="7"/>
  <c r="BY11" i="7"/>
  <c r="AB11" i="7"/>
  <c r="EV10" i="7"/>
  <c r="CU10" i="7"/>
  <c r="BY10" i="7"/>
  <c r="AB10" i="7"/>
  <c r="EV9" i="7"/>
  <c r="CU9" i="7"/>
  <c r="BY9" i="7"/>
  <c r="AB9" i="7"/>
  <c r="EV8" i="7"/>
  <c r="CU8" i="7"/>
  <c r="BY8" i="7"/>
  <c r="AB8" i="7"/>
  <c r="EV7" i="7"/>
  <c r="CU7" i="7"/>
  <c r="BY7" i="7"/>
  <c r="AB7" i="7"/>
  <c r="EV6" i="7"/>
  <c r="CU6" i="7"/>
  <c r="BY6" i="7"/>
  <c r="AB6" i="7"/>
  <c r="EV5" i="7"/>
  <c r="CU5" i="7"/>
  <c r="BY5" i="7"/>
  <c r="AB5" i="7"/>
  <c r="EV4" i="7"/>
  <c r="CU4" i="7"/>
  <c r="BY4" i="7"/>
  <c r="AB4" i="7"/>
  <c r="EV3" i="7"/>
  <c r="CU3" i="7"/>
  <c r="BY3" i="7"/>
  <c r="AB3" i="7"/>
  <c r="EV2" i="7"/>
  <c r="CU2" i="7"/>
  <c r="BY2" i="7"/>
  <c r="AB2" i="7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C83" i="6"/>
  <c r="BD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Q83" i="6"/>
  <c r="BR83" i="6"/>
  <c r="BS83" i="6"/>
  <c r="BT83" i="6"/>
  <c r="BU83" i="6"/>
  <c r="BV83" i="6"/>
  <c r="BW83" i="6"/>
  <c r="BX83" i="6"/>
  <c r="BZ83" i="6"/>
  <c r="CA83" i="6"/>
  <c r="CB83" i="6"/>
  <c r="CC83" i="6"/>
  <c r="CD83" i="6"/>
  <c r="CE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CR83" i="6"/>
  <c r="CS83" i="6"/>
  <c r="CT83" i="6"/>
  <c r="CV83" i="6"/>
  <c r="CW83" i="6"/>
  <c r="CX83" i="6"/>
  <c r="CY83" i="6"/>
  <c r="CZ83" i="6"/>
  <c r="DA83" i="6"/>
  <c r="DB83" i="6"/>
  <c r="DC83" i="6"/>
  <c r="DD83" i="6"/>
  <c r="DE83" i="6"/>
  <c r="DF83" i="6"/>
  <c r="DG83" i="6"/>
  <c r="DH83" i="6"/>
  <c r="DI83" i="6"/>
  <c r="DJ83" i="6"/>
  <c r="DK83" i="6"/>
  <c r="DL83" i="6"/>
  <c r="DM83" i="6"/>
  <c r="DN83" i="6"/>
  <c r="DO83" i="6"/>
  <c r="DP83" i="6"/>
  <c r="DQ83" i="6"/>
  <c r="DR83" i="6"/>
  <c r="DS83" i="6"/>
  <c r="DT83" i="6"/>
  <c r="DU83" i="6"/>
  <c r="DV83" i="6"/>
  <c r="DW83" i="6"/>
  <c r="DX83" i="6"/>
  <c r="DY83" i="6"/>
  <c r="DZ83" i="6"/>
  <c r="EA83" i="6"/>
  <c r="EB83" i="6"/>
  <c r="EC83" i="6"/>
  <c r="ED83" i="6"/>
  <c r="EE83" i="6"/>
  <c r="EF83" i="6"/>
  <c r="EG83" i="6"/>
  <c r="EH83" i="6"/>
  <c r="EI83" i="6"/>
  <c r="EJ83" i="6"/>
  <c r="EK83" i="6"/>
  <c r="EL83" i="6"/>
  <c r="EM83" i="6"/>
  <c r="EN83" i="6"/>
  <c r="EO83" i="6"/>
  <c r="EP83" i="6"/>
  <c r="EQ83" i="6"/>
  <c r="ER83" i="6"/>
  <c r="ES83" i="6"/>
  <c r="ET83" i="6"/>
  <c r="EU83" i="6"/>
  <c r="M83" i="6"/>
  <c r="EV80" i="6"/>
  <c r="CU80" i="6"/>
  <c r="BY80" i="6"/>
  <c r="AB80" i="6"/>
  <c r="EV79" i="6"/>
  <c r="CU79" i="6"/>
  <c r="BY79" i="6"/>
  <c r="AB79" i="6"/>
  <c r="EV78" i="6"/>
  <c r="CU78" i="6"/>
  <c r="BY78" i="6"/>
  <c r="AB78" i="6"/>
  <c r="EV77" i="6"/>
  <c r="CU77" i="6"/>
  <c r="BY77" i="6"/>
  <c r="AB77" i="6"/>
  <c r="EV76" i="6"/>
  <c r="CU76" i="6"/>
  <c r="BY76" i="6"/>
  <c r="AB76" i="6"/>
  <c r="EV75" i="6"/>
  <c r="CU75" i="6"/>
  <c r="BY75" i="6"/>
  <c r="AB75" i="6"/>
  <c r="EV74" i="6"/>
  <c r="CU74" i="6"/>
  <c r="BY74" i="6"/>
  <c r="AB74" i="6"/>
  <c r="EV73" i="6"/>
  <c r="CU73" i="6"/>
  <c r="BY73" i="6"/>
  <c r="AB73" i="6"/>
  <c r="EV72" i="6"/>
  <c r="CU72" i="6"/>
  <c r="BY72" i="6"/>
  <c r="AB72" i="6"/>
  <c r="EV71" i="6"/>
  <c r="CU71" i="6"/>
  <c r="BY71" i="6"/>
  <c r="AB71" i="6"/>
  <c r="CU70" i="6"/>
  <c r="BY70" i="6"/>
  <c r="AB70" i="6"/>
  <c r="EV69" i="6"/>
  <c r="CU69" i="6"/>
  <c r="BY69" i="6"/>
  <c r="AB69" i="6"/>
  <c r="EV68" i="6"/>
  <c r="CU68" i="6"/>
  <c r="BY68" i="6"/>
  <c r="AB68" i="6"/>
  <c r="EV67" i="6"/>
  <c r="CU67" i="6"/>
  <c r="BY67" i="6"/>
  <c r="AB67" i="6"/>
  <c r="EV66" i="6"/>
  <c r="CU66" i="6"/>
  <c r="BY66" i="6"/>
  <c r="AB66" i="6"/>
  <c r="EV65" i="6"/>
  <c r="CU65" i="6"/>
  <c r="BY65" i="6"/>
  <c r="AB65" i="6"/>
  <c r="EV64" i="6"/>
  <c r="CU64" i="6"/>
  <c r="BY64" i="6"/>
  <c r="AB64" i="6"/>
  <c r="EV63" i="6"/>
  <c r="CU63" i="6"/>
  <c r="BY63" i="6"/>
  <c r="AB63" i="6"/>
  <c r="EV62" i="6"/>
  <c r="CU62" i="6"/>
  <c r="BY62" i="6"/>
  <c r="AB62" i="6"/>
  <c r="EV61" i="6"/>
  <c r="CU61" i="6"/>
  <c r="BY61" i="6"/>
  <c r="AB61" i="6"/>
  <c r="EV60" i="6"/>
  <c r="CU60" i="6"/>
  <c r="BY60" i="6"/>
  <c r="AB60" i="6"/>
  <c r="EV59" i="6"/>
  <c r="CU59" i="6"/>
  <c r="BY59" i="6"/>
  <c r="AB59" i="6"/>
  <c r="EV58" i="6"/>
  <c r="CU58" i="6"/>
  <c r="BY58" i="6"/>
  <c r="AB58" i="6"/>
  <c r="EV57" i="6"/>
  <c r="CU57" i="6"/>
  <c r="BY57" i="6"/>
  <c r="AB57" i="6"/>
  <c r="CU56" i="6"/>
  <c r="BY56" i="6"/>
  <c r="AB56" i="6"/>
  <c r="EV55" i="6"/>
  <c r="CU55" i="6"/>
  <c r="BY55" i="6"/>
  <c r="AB55" i="6"/>
  <c r="EV54" i="6"/>
  <c r="CU54" i="6"/>
  <c r="BY54" i="6"/>
  <c r="AB54" i="6"/>
  <c r="EV53" i="6"/>
  <c r="CU53" i="6"/>
  <c r="BY53" i="6"/>
  <c r="AB53" i="6"/>
  <c r="EV52" i="6"/>
  <c r="CU52" i="6"/>
  <c r="BY52" i="6"/>
  <c r="AB52" i="6"/>
  <c r="EV51" i="6"/>
  <c r="CU51" i="6"/>
  <c r="BY51" i="6"/>
  <c r="AB51" i="6"/>
  <c r="EV50" i="6"/>
  <c r="CU50" i="6"/>
  <c r="BY50" i="6"/>
  <c r="AB50" i="6"/>
  <c r="EV49" i="6"/>
  <c r="CU49" i="6"/>
  <c r="BY49" i="6"/>
  <c r="AB49" i="6"/>
  <c r="EV48" i="6"/>
  <c r="CU48" i="6"/>
  <c r="BY48" i="6"/>
  <c r="AB48" i="6"/>
  <c r="EV47" i="6"/>
  <c r="CU47" i="6"/>
  <c r="BY47" i="6"/>
  <c r="AB47" i="6"/>
  <c r="EV46" i="6"/>
  <c r="CU46" i="6"/>
  <c r="BY46" i="6"/>
  <c r="AB46" i="6"/>
  <c r="EV45" i="6"/>
  <c r="CU45" i="6"/>
  <c r="BY45" i="6"/>
  <c r="AB45" i="6"/>
  <c r="EV44" i="6"/>
  <c r="CU44" i="6"/>
  <c r="BY44" i="6"/>
  <c r="AB44" i="6"/>
  <c r="CU43" i="6"/>
  <c r="BY43" i="6"/>
  <c r="AB43" i="6"/>
  <c r="EV42" i="6"/>
  <c r="CU42" i="6"/>
  <c r="BY42" i="6"/>
  <c r="AB42" i="6"/>
  <c r="EV41" i="6"/>
  <c r="CU41" i="6"/>
  <c r="BY41" i="6"/>
  <c r="AB41" i="6"/>
  <c r="EV40" i="6"/>
  <c r="CU40" i="6"/>
  <c r="BY40" i="6"/>
  <c r="AB40" i="6"/>
  <c r="EV39" i="6"/>
  <c r="CU39" i="6"/>
  <c r="BY39" i="6"/>
  <c r="AB39" i="6"/>
  <c r="EV38" i="6"/>
  <c r="CU38" i="6"/>
  <c r="BY38" i="6"/>
  <c r="AB38" i="6"/>
  <c r="EV37" i="6"/>
  <c r="CU37" i="6"/>
  <c r="BY37" i="6"/>
  <c r="AB37" i="6"/>
  <c r="EV36" i="6"/>
  <c r="CU36" i="6"/>
  <c r="BY36" i="6"/>
  <c r="EV35" i="6"/>
  <c r="CU35" i="6"/>
  <c r="BY35" i="6"/>
  <c r="AB35" i="6"/>
  <c r="CU34" i="6"/>
  <c r="BY34" i="6"/>
  <c r="AB34" i="6"/>
  <c r="EV33" i="6"/>
  <c r="CU33" i="6"/>
  <c r="BY33" i="6"/>
  <c r="AB33" i="6"/>
  <c r="EV32" i="6"/>
  <c r="CU32" i="6"/>
  <c r="BY32" i="6"/>
  <c r="AB32" i="6"/>
  <c r="EV31" i="6"/>
  <c r="CU31" i="6"/>
  <c r="BY31" i="6"/>
  <c r="AB31" i="6"/>
  <c r="EV30" i="6"/>
  <c r="CU30" i="6"/>
  <c r="BY30" i="6"/>
  <c r="AB30" i="6"/>
  <c r="EV29" i="6"/>
  <c r="CU29" i="6"/>
  <c r="BY29" i="6"/>
  <c r="AB29" i="6"/>
  <c r="EV28" i="6"/>
  <c r="CU28" i="6"/>
  <c r="BY28" i="6"/>
  <c r="AB28" i="6"/>
  <c r="EV27" i="6"/>
  <c r="CU27" i="6"/>
  <c r="BY27" i="6"/>
  <c r="AB27" i="6"/>
  <c r="CU26" i="6"/>
  <c r="BY26" i="6"/>
  <c r="AB26" i="6"/>
  <c r="CU25" i="6"/>
  <c r="BY25" i="6"/>
  <c r="AB25" i="6"/>
  <c r="EV24" i="6"/>
  <c r="CU24" i="6"/>
  <c r="BY24" i="6"/>
  <c r="AB24" i="6"/>
  <c r="EV23" i="6"/>
  <c r="CU23" i="6"/>
  <c r="BY23" i="6"/>
  <c r="AB23" i="6"/>
  <c r="EV22" i="6"/>
  <c r="BY22" i="6"/>
  <c r="AB22" i="6"/>
  <c r="EV21" i="6"/>
  <c r="CU21" i="6"/>
  <c r="BY21" i="6"/>
  <c r="AB21" i="6"/>
  <c r="CU20" i="6"/>
  <c r="BY20" i="6"/>
  <c r="AB20" i="6"/>
  <c r="EV19" i="6"/>
  <c r="CU19" i="6"/>
  <c r="BY19" i="6"/>
  <c r="AB19" i="6"/>
  <c r="EV18" i="6"/>
  <c r="CU18" i="6"/>
  <c r="BY18" i="6"/>
  <c r="AB18" i="6"/>
  <c r="EV17" i="6"/>
  <c r="CU17" i="6"/>
  <c r="BY17" i="6"/>
  <c r="AB17" i="6"/>
  <c r="EV16" i="6"/>
  <c r="CU16" i="6"/>
  <c r="BY16" i="6"/>
  <c r="AB16" i="6"/>
  <c r="EV15" i="6"/>
  <c r="CU15" i="6"/>
  <c r="BY15" i="6"/>
  <c r="AB15" i="6"/>
  <c r="EV14" i="6"/>
  <c r="CU14" i="6"/>
  <c r="BY14" i="6"/>
  <c r="AB14" i="6"/>
  <c r="EV13" i="6"/>
  <c r="CU13" i="6"/>
  <c r="BY13" i="6"/>
  <c r="AB13" i="6"/>
  <c r="EV12" i="6"/>
  <c r="CU12" i="6"/>
  <c r="BY12" i="6"/>
  <c r="AB12" i="6"/>
  <c r="EV11" i="6"/>
  <c r="CU11" i="6"/>
  <c r="BY11" i="6"/>
  <c r="AB11" i="6"/>
  <c r="EV10" i="6"/>
  <c r="CU10" i="6"/>
  <c r="BY10" i="6"/>
  <c r="AB10" i="6"/>
  <c r="EV9" i="6"/>
  <c r="CU9" i="6"/>
  <c r="BY9" i="6"/>
  <c r="AB9" i="6"/>
  <c r="EV8" i="6"/>
  <c r="CU8" i="6"/>
  <c r="BY8" i="6"/>
  <c r="AB8" i="6"/>
  <c r="EV7" i="6"/>
  <c r="CU7" i="6"/>
  <c r="BY7" i="6"/>
  <c r="AB7" i="6"/>
  <c r="EV6" i="6"/>
  <c r="CU6" i="6"/>
  <c r="BY6" i="6"/>
  <c r="AB6" i="6"/>
  <c r="EV5" i="6"/>
  <c r="CU5" i="6"/>
  <c r="BY5" i="6"/>
  <c r="AB5" i="6"/>
  <c r="EV4" i="6"/>
  <c r="CU4" i="6"/>
  <c r="BY4" i="6"/>
  <c r="AB4" i="6"/>
  <c r="EV3" i="6"/>
  <c r="CU3" i="6"/>
  <c r="BY3" i="6"/>
  <c r="AB3" i="6"/>
  <c r="EV2" i="6"/>
  <c r="CU2" i="6"/>
  <c r="BY2" i="6"/>
  <c r="AB2" i="6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D3" i="5"/>
  <c r="CD2" i="5"/>
  <c r="CB152" i="5"/>
  <c r="CA152" i="5"/>
  <c r="BZ152" i="5"/>
  <c r="BY152" i="5"/>
  <c r="BX152" i="5"/>
  <c r="BW152" i="5"/>
  <c r="BV152" i="5"/>
  <c r="BU152" i="5"/>
  <c r="BT152" i="5"/>
  <c r="BS152" i="5"/>
  <c r="BR152" i="5"/>
  <c r="BQ152" i="5"/>
  <c r="BP152" i="5"/>
  <c r="BO152" i="5"/>
  <c r="BN152" i="5"/>
  <c r="BM152" i="5"/>
  <c r="BL152" i="5"/>
  <c r="BK152" i="5"/>
  <c r="BJ152" i="5"/>
  <c r="BI152" i="5"/>
  <c r="BH152" i="5"/>
  <c r="BG152" i="5"/>
  <c r="BF152" i="5"/>
  <c r="BE152" i="5"/>
  <c r="BD152" i="5"/>
  <c r="BC152" i="5"/>
  <c r="BB152" i="5"/>
  <c r="BA152" i="5"/>
  <c r="AZ152" i="5"/>
  <c r="AY152" i="5"/>
  <c r="AX152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CB99" i="5"/>
  <c r="CA99" i="5"/>
  <c r="BZ99" i="5"/>
  <c r="BY99" i="5"/>
  <c r="BX99" i="5"/>
  <c r="BW99" i="5"/>
  <c r="BV99" i="5"/>
  <c r="BU99" i="5"/>
  <c r="BT99" i="5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CB77" i="5"/>
  <c r="CA77" i="5"/>
  <c r="BZ77" i="5"/>
  <c r="BY77" i="5"/>
  <c r="BX77" i="5"/>
  <c r="BW77" i="5"/>
  <c r="BV77" i="5"/>
  <c r="BU77" i="5"/>
  <c r="BT77" i="5"/>
  <c r="BS77" i="5"/>
  <c r="BR77" i="5"/>
  <c r="BQ77" i="5"/>
  <c r="BP77" i="5"/>
  <c r="BO77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CC5" i="5"/>
  <c r="CC4" i="5"/>
  <c r="CC3" i="5"/>
  <c r="CC2" i="5"/>
  <c r="CC101" i="4"/>
  <c r="CC79" i="4"/>
  <c r="CC30" i="4"/>
  <c r="CC13" i="4"/>
  <c r="CM4" i="4"/>
  <c r="CH4" i="4"/>
  <c r="CI4" i="4"/>
  <c r="CJ4" i="4"/>
  <c r="CK4" i="4"/>
  <c r="CL4" i="4"/>
  <c r="CG4" i="4"/>
  <c r="CI2" i="4"/>
  <c r="CH2" i="4"/>
  <c r="CG2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CC5" i="4"/>
  <c r="CC4" i="4"/>
  <c r="CC3" i="4"/>
  <c r="CC2" i="4"/>
  <c r="CC4" i="1"/>
  <c r="CC5" i="1"/>
  <c r="R2" i="12" l="1"/>
  <c r="R81" i="12" s="1"/>
  <c r="Q81" i="12"/>
  <c r="AB83" i="7"/>
  <c r="EV83" i="7"/>
  <c r="BY83" i="7"/>
  <c r="CU83" i="7"/>
  <c r="BY83" i="6"/>
  <c r="AB83" i="6"/>
  <c r="EV83" i="6"/>
  <c r="CU83" i="6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B100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B7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28" i="1"/>
  <c r="D28" i="1"/>
  <c r="E28" i="1"/>
  <c r="F28" i="1"/>
  <c r="G28" i="1"/>
  <c r="H28" i="1"/>
  <c r="I28" i="1"/>
  <c r="J28" i="1"/>
  <c r="B28" i="1"/>
  <c r="F22" i="16" l="1"/>
  <c r="F15" i="16"/>
  <c r="G22" i="16"/>
  <c r="G15" i="16"/>
  <c r="EW83" i="7"/>
  <c r="F96" i="16"/>
  <c r="F36" i="16"/>
  <c r="F43" i="16"/>
  <c r="F53" i="16"/>
  <c r="G53" i="16"/>
  <c r="G43" i="16"/>
  <c r="G96" i="16"/>
  <c r="G36" i="16"/>
  <c r="EW83" i="6"/>
  <c r="J2" i="16" l="1"/>
  <c r="K2" i="16" s="1"/>
  <c r="L2" i="16" s="1"/>
  <c r="O2" i="16"/>
  <c r="P2" i="16" s="1"/>
  <c r="Q2" i="16" s="1"/>
  <c r="I5" i="16" l="1"/>
  <c r="I6" i="16"/>
</calcChain>
</file>

<file path=xl/sharedStrings.xml><?xml version="1.0" encoding="utf-8"?>
<sst xmlns="http://schemas.openxmlformats.org/spreadsheetml/2006/main" count="7600" uniqueCount="333">
  <si>
    <t xml:space="preserve"> </t>
  </si>
  <si>
    <t>doupné stromy (45+ cm diam)</t>
  </si>
  <si>
    <t>Vzdálenost zel. Plochy &gt;1 ha</t>
  </si>
  <si>
    <t>Typ vegetace (zahrada/park/ost</t>
  </si>
  <si>
    <t>Prům výška budov</t>
  </si>
  <si>
    <t>Typ zástavby(vila/činžák/panelák…)</t>
  </si>
  <si>
    <t xml:space="preserve">Abies </t>
  </si>
  <si>
    <t>Cedrus</t>
  </si>
  <si>
    <t>Chamacyparis 6+</t>
  </si>
  <si>
    <t>Juniperus 6+</t>
  </si>
  <si>
    <t>Picea abies</t>
  </si>
  <si>
    <t>Picea pungens</t>
  </si>
  <si>
    <t>Picea omorica</t>
  </si>
  <si>
    <t>Pinus sylvestris</t>
  </si>
  <si>
    <t>Pinus nigra</t>
  </si>
  <si>
    <t>Pinus peuce/strobus</t>
  </si>
  <si>
    <t>Pseudotsuga menziesii</t>
  </si>
  <si>
    <t>Taxus baccata tree</t>
  </si>
  <si>
    <t>Tsuga/cryptomeria</t>
  </si>
  <si>
    <t>Larix</t>
  </si>
  <si>
    <t>Ailanthus altissima</t>
  </si>
  <si>
    <t>Acer pseudoplatanus/platanoides</t>
  </si>
  <si>
    <t>Acer campestre</t>
  </si>
  <si>
    <t>Acer tatarica</t>
  </si>
  <si>
    <t>Acer negundo</t>
  </si>
  <si>
    <t>Aesculus hippocastaneum</t>
  </si>
  <si>
    <t>Betula pendula</t>
  </si>
  <si>
    <t>Carpinus betulus</t>
  </si>
  <si>
    <t>Catalpa</t>
  </si>
  <si>
    <t>Corylus avelana</t>
  </si>
  <si>
    <t>Corylus colurna</t>
  </si>
  <si>
    <t>Crataegus</t>
  </si>
  <si>
    <t>Fraxinus excel.</t>
  </si>
  <si>
    <t>Fagus</t>
  </si>
  <si>
    <t>Juglans (regia)</t>
  </si>
  <si>
    <t>Malus</t>
  </si>
  <si>
    <t>Magnolia</t>
  </si>
  <si>
    <t>Pyrus</t>
  </si>
  <si>
    <t>Padus</t>
  </si>
  <si>
    <t>Platanus</t>
  </si>
  <si>
    <t>Populus nigra</t>
  </si>
  <si>
    <t xml:space="preserve">Populus </t>
  </si>
  <si>
    <t>Prunus  (plané druhy)</t>
  </si>
  <si>
    <t>Prunus cerasus</t>
  </si>
  <si>
    <t>Prunus sakura</t>
  </si>
  <si>
    <t>Prunus armeniaca</t>
  </si>
  <si>
    <t>Quercus rubra</t>
  </si>
  <si>
    <t>Quercus petrea/robur</t>
  </si>
  <si>
    <t>Robinia pseudoacacia</t>
  </si>
  <si>
    <t>Salix</t>
  </si>
  <si>
    <t>Sophora japonica</t>
  </si>
  <si>
    <t>Sorbus aucuparia</t>
  </si>
  <si>
    <t>Tilia cordata/platyph.</t>
  </si>
  <si>
    <t>Berberis evergreen (julian.)</t>
  </si>
  <si>
    <t>Buxus</t>
  </si>
  <si>
    <t>Chamacyparis</t>
  </si>
  <si>
    <t>Cotoneaster</t>
  </si>
  <si>
    <t>Euonymus fortunei</t>
  </si>
  <si>
    <t>Hedera helix (% + m2)</t>
  </si>
  <si>
    <t>Ilex</t>
  </si>
  <si>
    <t>Mahonia aquifolium</t>
  </si>
  <si>
    <t>Juniperus (chiensis/virgin)</t>
  </si>
  <si>
    <t>Juniperus comm</t>
  </si>
  <si>
    <t>Ligustrum evergreen</t>
  </si>
  <si>
    <t>Prunus laurocerasus</t>
  </si>
  <si>
    <t>Pyracantha coccinea</t>
  </si>
  <si>
    <t>Pinus mugo</t>
  </si>
  <si>
    <t>Rhododendron</t>
  </si>
  <si>
    <t>Taxus baccata</t>
  </si>
  <si>
    <t>Thuja</t>
  </si>
  <si>
    <t>Viburnum rhytidoph.</t>
  </si>
  <si>
    <t>azalea</t>
  </si>
  <si>
    <t>acer palmatum</t>
  </si>
  <si>
    <t>Berberis vulg</t>
  </si>
  <si>
    <t>Caragana</t>
  </si>
  <si>
    <t>Carpinus- hedge</t>
  </si>
  <si>
    <t>Chaenomeles</t>
  </si>
  <si>
    <t>Deutzia</t>
  </si>
  <si>
    <t>Eleagnus ang.</t>
  </si>
  <si>
    <t>Forsythia inter.</t>
  </si>
  <si>
    <t>Laburnum</t>
  </si>
  <si>
    <t>Ligustrum vulg</t>
  </si>
  <si>
    <t xml:space="preserve">Lonicera </t>
  </si>
  <si>
    <t>Parthenocisus</t>
  </si>
  <si>
    <t>Philadelphus cor.</t>
  </si>
  <si>
    <t>Potentilla frut.</t>
  </si>
  <si>
    <t>Pyracantha</t>
  </si>
  <si>
    <t>Prunus spinosa</t>
  </si>
  <si>
    <t>Rosa canina</t>
  </si>
  <si>
    <t>Rosa cultiv.</t>
  </si>
  <si>
    <t>Ribez</t>
  </si>
  <si>
    <t>Rubus frutic.</t>
  </si>
  <si>
    <t>Sambucus nigra</t>
  </si>
  <si>
    <t>Syringa vulg.</t>
  </si>
  <si>
    <t>Symphoricarpus</t>
  </si>
  <si>
    <t>Spirea low</t>
  </si>
  <si>
    <t>Spirea high</t>
  </si>
  <si>
    <t>Swida sangv.</t>
  </si>
  <si>
    <t>Viburnum</t>
  </si>
  <si>
    <t>Weigelia</t>
  </si>
  <si>
    <t>Opadavé stromy %</t>
  </si>
  <si>
    <t>Neopadavé stromy %</t>
  </si>
  <si>
    <t>neopadavé keře %</t>
  </si>
  <si>
    <t>opadavé keře %</t>
  </si>
  <si>
    <t>Stromy % ze veget plochy</t>
  </si>
  <si>
    <t>Keře % z veget plochy</t>
  </si>
  <si>
    <t>trávník % z veget plochy</t>
  </si>
  <si>
    <t>Vegetace - % z kruhové plochy</t>
  </si>
  <si>
    <r>
      <t xml:space="preserve">Lokalita/plocha- </t>
    </r>
    <r>
      <rPr>
        <b/>
        <sz val="11"/>
        <color theme="1"/>
        <rFont val="Calibri"/>
        <family val="2"/>
        <charset val="238"/>
        <scheme val="minor"/>
      </rPr>
      <t>poloměr 50m</t>
    </r>
  </si>
  <si>
    <t>Thuja strom</t>
  </si>
  <si>
    <t>jiné domácí druhy</t>
  </si>
  <si>
    <t>jiné introdukované druhy</t>
  </si>
  <si>
    <t>P</t>
  </si>
  <si>
    <t>Z</t>
  </si>
  <si>
    <t>činžák</t>
  </si>
  <si>
    <t>vila</t>
  </si>
  <si>
    <t>škola</t>
  </si>
  <si>
    <t>B_JS_19</t>
  </si>
  <si>
    <t>B_JS_16</t>
  </si>
  <si>
    <t>B_JS_15</t>
  </si>
  <si>
    <t>B_JS_05</t>
  </si>
  <si>
    <t>B_JS_04</t>
  </si>
  <si>
    <t>B_JS_02</t>
  </si>
  <si>
    <t>B_JS_03</t>
  </si>
  <si>
    <t>B_JS_25</t>
  </si>
  <si>
    <t>B_JS_22</t>
  </si>
  <si>
    <t>B_JS_01</t>
  </si>
  <si>
    <t>B_JS_40</t>
  </si>
  <si>
    <t>B_JS_23</t>
  </si>
  <si>
    <t>B_JS_24</t>
  </si>
  <si>
    <t>B_JS_30</t>
  </si>
  <si>
    <t>panel.</t>
  </si>
  <si>
    <t>B_JS_39</t>
  </si>
  <si>
    <t>B_JS_32</t>
  </si>
  <si>
    <t>B_JS_31</t>
  </si>
  <si>
    <t>B_JS_33</t>
  </si>
  <si>
    <t>B_JS_34</t>
  </si>
  <si>
    <t>B_JS_35</t>
  </si>
  <si>
    <t>B_JS_36</t>
  </si>
  <si>
    <t>B_JS_09</t>
  </si>
  <si>
    <t>B_JS_10</t>
  </si>
  <si>
    <t>B_JS_13</t>
  </si>
  <si>
    <t>B_JS_14</t>
  </si>
  <si>
    <t>B_JS_11</t>
  </si>
  <si>
    <t>B_JS_12</t>
  </si>
  <si>
    <t>panelák</t>
  </si>
  <si>
    <t>B_2019_15</t>
  </si>
  <si>
    <t>B_2019_14</t>
  </si>
  <si>
    <t>B_2019_16</t>
  </si>
  <si>
    <t>B_2019_18</t>
  </si>
  <si>
    <t>B_2019_17</t>
  </si>
  <si>
    <t>B_2019_19</t>
  </si>
  <si>
    <t>B_2019_20</t>
  </si>
  <si>
    <t>B_2_545</t>
  </si>
  <si>
    <t>B_2_482</t>
  </si>
  <si>
    <t>B_2_533</t>
  </si>
  <si>
    <t>B_2_465</t>
  </si>
  <si>
    <t>B_2_539</t>
  </si>
  <si>
    <t>B_2_552</t>
  </si>
  <si>
    <t>B_2_525</t>
  </si>
  <si>
    <t>koleje</t>
  </si>
  <si>
    <t>B_2_486</t>
  </si>
  <si>
    <t>B_2_503</t>
  </si>
  <si>
    <t>B_2_483</t>
  </si>
  <si>
    <t>B_2_580</t>
  </si>
  <si>
    <t>B_2_573</t>
  </si>
  <si>
    <t>čižák</t>
  </si>
  <si>
    <t>B_2_521</t>
  </si>
  <si>
    <t>B_2_484</t>
  </si>
  <si>
    <t>B_2_514</t>
  </si>
  <si>
    <t>B_2_471</t>
  </si>
  <si>
    <t>B_2_464</t>
  </si>
  <si>
    <t>B_2_543</t>
  </si>
  <si>
    <t>B_2_540</t>
  </si>
  <si>
    <t>provozní budovy</t>
  </si>
  <si>
    <t>B_2019_12</t>
  </si>
  <si>
    <t>B_2019_13</t>
  </si>
  <si>
    <t>B_2019_01</t>
  </si>
  <si>
    <t>B_2019_02</t>
  </si>
  <si>
    <t>B_2019_03</t>
  </si>
  <si>
    <t>B_2019_04</t>
  </si>
  <si>
    <t>B_2019_05</t>
  </si>
  <si>
    <t>B_2019_06</t>
  </si>
  <si>
    <t>B_2019_07</t>
  </si>
  <si>
    <t>B_2019_08</t>
  </si>
  <si>
    <t>B_2019_09</t>
  </si>
  <si>
    <t>B_2019_10</t>
  </si>
  <si>
    <t>B_2019_11</t>
  </si>
  <si>
    <t>B_JS_21</t>
  </si>
  <si>
    <t>B_JS_20</t>
  </si>
  <si>
    <t>B_JS_6</t>
  </si>
  <si>
    <t>B_JS_8</t>
  </si>
  <si>
    <t>B_JS_18</t>
  </si>
  <si>
    <t>B_JS_37</t>
  </si>
  <si>
    <t>B_JS_38</t>
  </si>
  <si>
    <t>B_JS_26</t>
  </si>
  <si>
    <t>B_JS_27</t>
  </si>
  <si>
    <t>B_JS_28</t>
  </si>
  <si>
    <t>B_JS_29</t>
  </si>
  <si>
    <t>Morus</t>
  </si>
  <si>
    <t>Ulmus</t>
  </si>
  <si>
    <t>Hibiscus</t>
  </si>
  <si>
    <t>Gleditsia</t>
  </si>
  <si>
    <t>Sorbus aria</t>
  </si>
  <si>
    <t>Acer saccharinum</t>
  </si>
  <si>
    <t>Alnus</t>
  </si>
  <si>
    <t>Rhus</t>
  </si>
  <si>
    <t>Koelreuteria</t>
  </si>
  <si>
    <t>Tilia tomentosa</t>
  </si>
  <si>
    <t>Syringa</t>
  </si>
  <si>
    <t>Cornus mas</t>
  </si>
  <si>
    <t>Ginko</t>
  </si>
  <si>
    <t>Ficus</t>
  </si>
  <si>
    <t>Actinidia</t>
  </si>
  <si>
    <t>Clematis</t>
  </si>
  <si>
    <t>Campsis</t>
  </si>
  <si>
    <t>Tamarix</t>
  </si>
  <si>
    <t>Cotinus</t>
  </si>
  <si>
    <t>Humulus</t>
  </si>
  <si>
    <t>Buddleja</t>
  </si>
  <si>
    <t>Physocarpus</t>
  </si>
  <si>
    <t>Kerria</t>
  </si>
  <si>
    <t>Wistaria</t>
  </si>
  <si>
    <t>Hydrangea</t>
  </si>
  <si>
    <t>Vitis</t>
  </si>
  <si>
    <t>S</t>
  </si>
  <si>
    <t>Cytisus</t>
  </si>
  <si>
    <t>Prunus domestica (špendlík)</t>
  </si>
  <si>
    <t>Kolkwizia</t>
  </si>
  <si>
    <t>B_JS_7</t>
  </si>
  <si>
    <t>Thujopsis</t>
  </si>
  <si>
    <t>Lycium barbarum</t>
  </si>
  <si>
    <t>Suma</t>
  </si>
  <si>
    <t>B_JS_17</t>
  </si>
  <si>
    <t>Picea glauca</t>
  </si>
  <si>
    <t>kostel</t>
  </si>
  <si>
    <t>Průměrné na celkovou plochu</t>
  </si>
  <si>
    <t>Neopadavé stromy</t>
  </si>
  <si>
    <t>Opadavé stromy</t>
  </si>
  <si>
    <t>Neopadavé keře</t>
  </si>
  <si>
    <t>Opadavé keře</t>
  </si>
  <si>
    <t>z boxplotu vidíme že nejsou žádné outliers</t>
  </si>
  <si>
    <t>Alergenní stromy</t>
  </si>
  <si>
    <t>pracovní budovy</t>
  </si>
  <si>
    <t>Vila</t>
  </si>
  <si>
    <t>Činžák</t>
  </si>
  <si>
    <t>kolej</t>
  </si>
  <si>
    <t>panelak</t>
  </si>
  <si>
    <t>provozní budova</t>
  </si>
  <si>
    <t>Ovocné stomy</t>
  </si>
  <si>
    <t>š</t>
  </si>
  <si>
    <t>Max.</t>
  </si>
  <si>
    <t>Mean</t>
  </si>
  <si>
    <t>Min.</t>
  </si>
  <si>
    <t>1st</t>
  </si>
  <si>
    <t>Median</t>
  </si>
  <si>
    <t>3rd</t>
  </si>
  <si>
    <t>5.00</t>
  </si>
  <si>
    <t>15.00</t>
  </si>
  <si>
    <t>20.00</t>
  </si>
  <si>
    <t>30.19</t>
  </si>
  <si>
    <t>35.00</t>
  </si>
  <si>
    <t>90.00</t>
  </si>
  <si>
    <t>Vegetace</t>
  </si>
  <si>
    <t>Strom</t>
  </si>
  <si>
    <t>trav</t>
  </si>
  <si>
    <t>Ker</t>
  </si>
  <si>
    <t>doup</t>
  </si>
  <si>
    <t>ZSP</t>
  </si>
  <si>
    <t>vyska</t>
  </si>
  <si>
    <t>zastavba</t>
  </si>
  <si>
    <t>neopstrom</t>
  </si>
  <si>
    <t>opstrom</t>
  </si>
  <si>
    <t>neopker</t>
  </si>
  <si>
    <t>opker</t>
  </si>
  <si>
    <t>x</t>
  </si>
  <si>
    <t>Lokalita/plocha- poloměr 50m</t>
  </si>
  <si>
    <t>DV</t>
  </si>
  <si>
    <t>Část alergennich</t>
  </si>
  <si>
    <t>Suma alergeni</t>
  </si>
  <si>
    <t>suma alergeni</t>
  </si>
  <si>
    <t>Celkem ALER SKnaP</t>
  </si>
  <si>
    <t>regrese 1</t>
  </si>
  <si>
    <t>regrese 2</t>
  </si>
  <si>
    <t>regrese 3</t>
  </si>
  <si>
    <t>regrese 4</t>
  </si>
  <si>
    <t>regrese 5</t>
  </si>
  <si>
    <t>KOR</t>
  </si>
  <si>
    <t>Zahrada</t>
  </si>
  <si>
    <t>plocha</t>
  </si>
  <si>
    <t>KORA</t>
  </si>
  <si>
    <t>SYV1</t>
  </si>
  <si>
    <t>SYM1</t>
  </si>
  <si>
    <t>hypotézu stejné strední hodnoty zamítáme</t>
  </si>
  <si>
    <t>SYV2</t>
  </si>
  <si>
    <t>SYM2</t>
  </si>
  <si>
    <t>Trav</t>
  </si>
  <si>
    <t>Korelační matice</t>
  </si>
  <si>
    <t>vyska budov</t>
  </si>
  <si>
    <t>Kontrola</t>
  </si>
  <si>
    <t>kontrola sumy</t>
  </si>
  <si>
    <t>celkove zastoupeni</t>
  </si>
  <si>
    <t>prumer na plochu</t>
  </si>
  <si>
    <t>doupné stromy</t>
  </si>
  <si>
    <t>50+</t>
  </si>
  <si>
    <t>20-50</t>
  </si>
  <si>
    <t>20+</t>
  </si>
  <si>
    <t>10-20</t>
  </si>
  <si>
    <t>1-10</t>
  </si>
  <si>
    <t>10-50</t>
  </si>
  <si>
    <t>0-10</t>
  </si>
  <si>
    <t xml:space="preserve">průměrný podíl na ploše </t>
  </si>
  <si>
    <t>F=3,91</t>
  </si>
  <si>
    <t>F=7,21</t>
  </si>
  <si>
    <t>Park</t>
  </si>
  <si>
    <t>Stromoradi</t>
  </si>
  <si>
    <t>cinzak</t>
  </si>
  <si>
    <t>kkk</t>
  </si>
  <si>
    <t>panel</t>
  </si>
  <si>
    <t>prov</t>
  </si>
  <si>
    <t>Intro</t>
  </si>
  <si>
    <t>Neintro</t>
  </si>
  <si>
    <t>Neinto</t>
  </si>
  <si>
    <t>Zastouepni</t>
  </si>
  <si>
    <t>speramn intro</t>
  </si>
  <si>
    <t>Intro podíl</t>
  </si>
  <si>
    <t>NeopStrom</t>
  </si>
  <si>
    <t>NeopKer</t>
  </si>
  <si>
    <t xml:space="preserve">Hedera helix </t>
  </si>
  <si>
    <t>Spirea</t>
  </si>
  <si>
    <t>Tree</t>
  </si>
  <si>
    <t>Bush</t>
  </si>
  <si>
    <t>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</si>
</sst>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9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/>
    <xf numFmtId="0" fontId="0" fillId="0" borderId="0" xfId="0"/>
    <xf numFmtId="0" fontId="0" fillId="0" borderId="0" xfId="0"/>
    <xf numFmtId="0" fontId="4" fillId="0" borderId="1" xfId="0" applyFont="1" applyFill="1" applyBorder="1"/>
    <xf numFmtId="0" fontId="0" fillId="0" borderId="1" xfId="0" applyNumberFormat="1" applyBorder="1"/>
    <xf numFmtId="0" fontId="3" fillId="4" borderId="1" xfId="2" applyBorder="1"/>
    <xf numFmtId="0" fontId="2" fillId="5" borderId="1" xfId="1" applyFill="1" applyBorder="1"/>
    <xf numFmtId="0" fontId="5" fillId="5" borderId="1" xfId="1" applyFont="1" applyFill="1" applyBorder="1"/>
    <xf numFmtId="0" fontId="0" fillId="5" borderId="1" xfId="0" applyFill="1" applyBorder="1"/>
    <xf numFmtId="0" fontId="4" fillId="0" borderId="2" xfId="0" applyFont="1" applyFill="1" applyBorder="1"/>
    <xf numFmtId="9" fontId="0" fillId="0" borderId="0" xfId="3" applyFont="1"/>
    <xf numFmtId="1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1" fontId="0" fillId="0" borderId="0" xfId="0" applyNumberFormat="1"/>
    <xf numFmtId="9" fontId="0" fillId="0" borderId="0" xfId="3" applyFont="1" applyFill="1" applyBorder="1"/>
    <xf numFmtId="2" fontId="0" fillId="0" borderId="0" xfId="0" applyNumberFormat="1"/>
    <xf numFmtId="2" fontId="0" fillId="0" borderId="0" xfId="3" applyNumberFormat="1" applyFont="1"/>
    <xf numFmtId="0" fontId="1" fillId="0" borderId="2" xfId="0" applyFont="1" applyFill="1" applyBorder="1"/>
    <xf numFmtId="164" fontId="0" fillId="0" borderId="0" xfId="0" applyNumberFormat="1"/>
    <xf numFmtId="10" fontId="0" fillId="0" borderId="0" xfId="3" applyNumberFormat="1" applyFont="1"/>
    <xf numFmtId="2" fontId="0" fillId="0" borderId="1" xfId="0" applyNumberFormat="1" applyFill="1" applyBorder="1"/>
    <xf numFmtId="2" fontId="5" fillId="5" borderId="1" xfId="1" applyNumberFormat="1" applyFont="1" applyFill="1" applyBorder="1"/>
    <xf numFmtId="0" fontId="4" fillId="0" borderId="0" xfId="0" applyFont="1" applyFill="1" applyBorder="1"/>
    <xf numFmtId="49" fontId="0" fillId="0" borderId="0" xfId="0" applyNumberFormat="1"/>
    <xf numFmtId="10" fontId="0" fillId="0" borderId="0" xfId="0" applyNumberFormat="1"/>
    <xf numFmtId="0" fontId="0" fillId="0" borderId="2" xfId="0" applyBorder="1"/>
    <xf numFmtId="165" fontId="0" fillId="0" borderId="1" xfId="3" applyNumberFormat="1" applyFont="1" applyBorder="1"/>
    <xf numFmtId="2" fontId="0" fillId="0" borderId="0" xfId="0" quotePrefix="1" applyNumberFormat="1"/>
    <xf numFmtId="0" fontId="0" fillId="2" borderId="0" xfId="0" applyFill="1"/>
    <xf numFmtId="1" fontId="0" fillId="0" borderId="1" xfId="3" applyNumberFormat="1" applyFont="1" applyBorder="1"/>
    <xf numFmtId="1" fontId="0" fillId="0" borderId="1" xfId="3" applyNumberFormat="1" applyFont="1" applyFill="1" applyBorder="1"/>
    <xf numFmtId="1" fontId="0" fillId="0" borderId="1" xfId="0" applyNumberFormat="1" applyBorder="1"/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</cellXfs>
  <cellStyles count="4">
    <cellStyle name="60 % – Zvýraznění 2" xfId="2" builtinId="36"/>
    <cellStyle name="Normální" xfId="0" builtinId="0"/>
    <cellStyle name="Procenta" xfId="3" builtinId="5"/>
    <cellStyle name="Špatně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</a:t>
            </a:r>
            <a:r>
              <a:rPr lang="cs-CZ"/>
              <a:t>yp vegetace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43-42F9-91A6-E0A5290C03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43-42F9-91A6-E0A5290C03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F43-42F9-91A6-E0A5290C0365}"/>
              </c:ext>
            </c:extLst>
          </c:dPt>
          <c:cat>
            <c:strRef>
              <c:f>Koláče!$CG$1:$CI$1</c:f>
              <c:strCache>
                <c:ptCount val="3"/>
                <c:pt idx="0">
                  <c:v>Z</c:v>
                </c:pt>
                <c:pt idx="1">
                  <c:v>P</c:v>
                </c:pt>
                <c:pt idx="2">
                  <c:v>S</c:v>
                </c:pt>
              </c:strCache>
            </c:strRef>
          </c:cat>
          <c:val>
            <c:numRef>
              <c:f>Koláče!$CG$2:$CI$2</c:f>
              <c:numCache>
                <c:formatCode>General</c:formatCode>
                <c:ptCount val="3"/>
                <c:pt idx="0">
                  <c:v>37</c:v>
                </c:pt>
                <c:pt idx="1">
                  <c:v>35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8-4A30-91C2-29F146887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Typ zástavby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040-4C38-830D-5F346E939D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040-4C38-830D-5F346E939D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040-4C38-830D-5F346E939D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040-4C38-830D-5F346E939D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040-4C38-830D-5F346E939D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040-4C38-830D-5F346E939D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040-4C38-830D-5F346E939D95}"/>
              </c:ext>
            </c:extLst>
          </c:dPt>
          <c:cat>
            <c:strRef>
              <c:f>Koláče!$CG$3:$CM$3</c:f>
              <c:strCache>
                <c:ptCount val="7"/>
                <c:pt idx="0">
                  <c:v>vila</c:v>
                </c:pt>
                <c:pt idx="1">
                  <c:v>panelák</c:v>
                </c:pt>
                <c:pt idx="2">
                  <c:v>činžák</c:v>
                </c:pt>
                <c:pt idx="3">
                  <c:v>škola</c:v>
                </c:pt>
                <c:pt idx="4">
                  <c:v>kostel</c:v>
                </c:pt>
                <c:pt idx="5">
                  <c:v>provozní budovy</c:v>
                </c:pt>
                <c:pt idx="6">
                  <c:v>koleje</c:v>
                </c:pt>
              </c:strCache>
            </c:strRef>
          </c:cat>
          <c:val>
            <c:numRef>
              <c:f>Koláče!$CG$4:$CM$4</c:f>
              <c:numCache>
                <c:formatCode>General</c:formatCode>
                <c:ptCount val="7"/>
                <c:pt idx="0">
                  <c:v>40</c:v>
                </c:pt>
                <c:pt idx="1">
                  <c:v>11</c:v>
                </c:pt>
                <c:pt idx="2">
                  <c:v>13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0-4F0F-AF5A-BF7347A85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Vegetace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A6-4852-9EAF-9059CBCC14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A6-4852-9EAF-9059CBCC14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A6-4852-9EAF-9059CBCC14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A6-4852-9EAF-9059CBCC146C}"/>
              </c:ext>
            </c:extLst>
          </c:dPt>
          <c:cat>
            <c:strRef>
              <c:f>Koláče!$CG$24:$CJ$24</c:f>
              <c:strCache>
                <c:ptCount val="4"/>
                <c:pt idx="0">
                  <c:v>Neopadavé stromy</c:v>
                </c:pt>
                <c:pt idx="1">
                  <c:v>Opadavé stromy</c:v>
                </c:pt>
                <c:pt idx="2">
                  <c:v>Neopadavé keře</c:v>
                </c:pt>
                <c:pt idx="3">
                  <c:v>Opadavé keře</c:v>
                </c:pt>
              </c:strCache>
            </c:strRef>
          </c:cat>
          <c:val>
            <c:numRef>
              <c:f>Koláče!$CG$25:$CJ$25</c:f>
              <c:numCache>
                <c:formatCode>0</c:formatCode>
                <c:ptCount val="4"/>
                <c:pt idx="0">
                  <c:v>26.60759493670886</c:v>
                </c:pt>
                <c:pt idx="1">
                  <c:v>72.886075949367083</c:v>
                </c:pt>
                <c:pt idx="2">
                  <c:v>36.329113924050631</c:v>
                </c:pt>
                <c:pt idx="3">
                  <c:v>63.670886075949369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5E4-B9EF-19E669A17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Alergení stromy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'Alergeni stromy'!$EZ$82:$FF$82</c:f>
              <c:strCache>
                <c:ptCount val="7"/>
                <c:pt idx="0">
                  <c:v>vila</c:v>
                </c:pt>
                <c:pt idx="1">
                  <c:v>činžák</c:v>
                </c:pt>
                <c:pt idx="2">
                  <c:v>koleje</c:v>
                </c:pt>
                <c:pt idx="3">
                  <c:v>kostel</c:v>
                </c:pt>
                <c:pt idx="4">
                  <c:v>panelák</c:v>
                </c:pt>
                <c:pt idx="5">
                  <c:v>pracovní budovy</c:v>
                </c:pt>
                <c:pt idx="6">
                  <c:v>škola</c:v>
                </c:pt>
              </c:strCache>
            </c:strRef>
          </c:cat>
          <c:val>
            <c:numRef>
              <c:f>'Alergeni stromy'!$EZ$83:$FF$83</c:f>
              <c:numCache>
                <c:formatCode>General</c:formatCode>
                <c:ptCount val="7"/>
                <c:pt idx="0">
                  <c:v>0.60617647058823532</c:v>
                </c:pt>
                <c:pt idx="1">
                  <c:v>0.30403846153846154</c:v>
                </c:pt>
                <c:pt idx="2">
                  <c:v>0.3</c:v>
                </c:pt>
                <c:pt idx="3">
                  <c:v>0.2475</c:v>
                </c:pt>
                <c:pt idx="4">
                  <c:v>0.4415</c:v>
                </c:pt>
                <c:pt idx="5">
                  <c:v>0.301875</c:v>
                </c:pt>
                <c:pt idx="6">
                  <c:v>0.58699999999999997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2-4876-BFE9-61F4B1632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199528"/>
        <c:axId val="359199856"/>
      </c:barChart>
      <c:catAx>
        <c:axId val="35919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9199856"/>
        <c:crosses val="autoZero"/>
        <c:auto val="1"/>
        <c:lblAlgn val="ctr"/>
        <c:lblOffset val="100"/>
        <c:noMultiLvlLbl val="0"/>
      </c:catAx>
      <c:valAx>
        <c:axId val="3591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919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Doupné stromy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'Doupné stromy'!$F$86:$O$86</c:f>
              <c:strCache>
                <c:ptCount val="7"/>
                <c:pt idx="0">
                  <c:v>Vila</c:v>
                </c:pt>
                <c:pt idx="1">
                  <c:v>Činžák</c:v>
                </c:pt>
                <c:pt idx="2">
                  <c:v>kolej</c:v>
                </c:pt>
                <c:pt idx="3">
                  <c:v>kostel</c:v>
                </c:pt>
                <c:pt idx="4">
                  <c:v>panelak</c:v>
                </c:pt>
                <c:pt idx="5">
                  <c:v>provozní budova</c:v>
                </c:pt>
                <c:pt idx="6">
                  <c:v>škola</c:v>
                </c:pt>
              </c:strCache>
            </c:strRef>
          </c:cat>
          <c:val>
            <c:numRef>
              <c:f>'Doupné stromy'!$F$87:$O$87</c:f>
              <c:numCache>
                <c:formatCode>General</c:formatCode>
                <c:ptCount val="7"/>
                <c:pt idx="0">
                  <c:v>3.5263157894736841</c:v>
                </c:pt>
                <c:pt idx="1">
                  <c:v>3.2727272727272729</c:v>
                </c:pt>
                <c:pt idx="2">
                  <c:v>1.5</c:v>
                </c:pt>
                <c:pt idx="3">
                  <c:v>2</c:v>
                </c:pt>
                <c:pt idx="4">
                  <c:v>3.2857142857142856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0-4092-ACC4-FA51308FB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24688"/>
        <c:axId val="538126328"/>
      </c:barChart>
      <c:catAx>
        <c:axId val="5381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126328"/>
        <c:crosses val="autoZero"/>
        <c:auto val="1"/>
        <c:lblAlgn val="ctr"/>
        <c:lblOffset val="100"/>
        <c:noMultiLvlLbl val="0"/>
      </c:catAx>
      <c:valAx>
        <c:axId val="53812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12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Alergení stromy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'Alergeni stromy'!$EZ$82:$FF$82</c:f>
              <c:strCache>
                <c:ptCount val="7"/>
                <c:pt idx="0">
                  <c:v>vila</c:v>
                </c:pt>
                <c:pt idx="1">
                  <c:v>činžák</c:v>
                </c:pt>
                <c:pt idx="2">
                  <c:v>koleje</c:v>
                </c:pt>
                <c:pt idx="3">
                  <c:v>kostel</c:v>
                </c:pt>
                <c:pt idx="4">
                  <c:v>panelák</c:v>
                </c:pt>
                <c:pt idx="5">
                  <c:v>pracovní budovy</c:v>
                </c:pt>
                <c:pt idx="6">
                  <c:v>škola</c:v>
                </c:pt>
              </c:strCache>
            </c:strRef>
          </c:cat>
          <c:val>
            <c:numRef>
              <c:f>'Alergeni stromy'!$EZ$83:$FF$83</c:f>
              <c:numCache>
                <c:formatCode>General</c:formatCode>
                <c:ptCount val="7"/>
                <c:pt idx="0">
                  <c:v>0.60617647058823532</c:v>
                </c:pt>
                <c:pt idx="1">
                  <c:v>0.30403846153846154</c:v>
                </c:pt>
                <c:pt idx="2">
                  <c:v>0.3</c:v>
                </c:pt>
                <c:pt idx="3">
                  <c:v>0.2475</c:v>
                </c:pt>
                <c:pt idx="4">
                  <c:v>0.4415</c:v>
                </c:pt>
                <c:pt idx="5">
                  <c:v>0.301875</c:v>
                </c:pt>
                <c:pt idx="6">
                  <c:v>0.58699999999999997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3AE-A171-A7F95FF8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199528"/>
        <c:axId val="359199856"/>
      </c:barChart>
      <c:catAx>
        <c:axId val="35919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9199856"/>
        <c:crosses val="autoZero"/>
        <c:auto val="1"/>
        <c:lblAlgn val="ctr"/>
        <c:lblOffset val="100"/>
        <c:noMultiLvlLbl val="0"/>
      </c:catAx>
      <c:valAx>
        <c:axId val="3591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919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</cx:f>
      </cx:numDim>
    </cx:data>
  </cx:chartData>
  <cx:chart>
    <cx:title pos="t" align="ctr" overlay="0">
      <cx:tx>
        <cx:txData>
          <cx:v>Vegetace - % z kruhové plochy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Vegetace - % z kruhové plochy</a:t>
          </a:r>
        </a:p>
      </cx:txPr>
    </cx:title>
    <cx:plotArea>
      <cx:plotAreaRegion>
        <cx:series layoutId="boxWhisker" uniqueId="{90AFED07-416C-43E1-BC07-8437FFD857D0}">
          <cx:dataLabels pos="r">
            <cx:visibility seriesName="0" categoryName="0" value="1"/>
            <cx:separator>, </cx:separator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Stromy % ze veget plochy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Stromy % ze veget plochy</a:t>
          </a:r>
        </a:p>
      </cx:txPr>
    </cx:title>
    <cx:plotArea>
      <cx:plotAreaRegion>
        <cx:series layoutId="boxWhisker" uniqueId="{E2F214E5-7A04-A947-BD09-23D0B2252BF9}">
          <cx:dataLabels pos="r"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Keře % z veget plochy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Keře % z veget plochy</a:t>
          </a:r>
        </a:p>
      </cx:txPr>
    </cx:title>
    <cx:plotArea>
      <cx:plotAreaRegion>
        <cx:series layoutId="boxWhisker" uniqueId="{38058D8D-6AA3-2F4E-A402-59E7366A1D2A}">
          <cx:dataLabels pos="r">
            <cx:visibility seriesName="0" categoryName="0" value="1"/>
          </cx:dataLabels>
          <cx:dataId val="0"/>
          <cx:layoutPr>
            <cx:statistics quartileMethod="exclusive"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_xlchart.v1.3</cx:f>
      </cx:numDim>
    </cx:data>
  </cx:chartData>
  <cx:chart>
    <cx:title pos="t" align="ctr" overlay="0"/>
    <cx:plotArea>
      <cx:plotAreaRegion>
        <cx:series layoutId="boxWhisker" uniqueId="{90AFED07-416C-43E1-BC07-8437FFD857D0}">
          <cx:dataLabels pos="r"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_xlchart.v1.4</cx:f>
      </cx:numDim>
    </cx:data>
  </cx:chartData>
  <cx:chart>
    <cx:title pos="t" align="ctr" overlay="0">
      <cx:tx>
        <cx:txData>
          <cx:v>Celková vegetace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cs-CZ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Celková vegetace</a:t>
          </a:r>
        </a:p>
      </cx:txPr>
    </cx:title>
    <cx:plotArea>
      <cx:plotAreaRegion>
        <cx:series layoutId="boxWhisker" uniqueId="{5C83D094-DFF0-8E4F-A2AA-487414FB7627}">
          <cx:dataId val="0"/>
          <cx:layoutPr>
            <cx:statistics quartileMethod="exclusive"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/>
    <cx:plotArea>
      <cx:plotAreaRegion>
        <cx:series layoutId="clusteredColumn" uniqueId="{ACFC9A92-809B-2E41-B453-8F54D72FB283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/>
    <cx:plotArea>
      <cx:plotAreaRegion>
        <cx:series layoutId="clusteredColumn" uniqueId="{B06F3702-F789-6A45-AE81-95724C162ABA}">
          <cx:dataId val="0"/>
          <cx:layoutPr>
            <cx:binning intervalClosed="r"/>
          </cx:layoutPr>
          <cx:axisId val="1"/>
        </cx:series>
        <cx:series layoutId="paretoLine" ownerIdx="0" uniqueId="{E8F3AE0D-A559-654A-86AD-61FFD966BEAB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/>
    <cx:plotArea>
      <cx:plotAreaRegion>
        <cx:series layoutId="clusteredColumn" uniqueId="{A27D5FCE-D201-5F4A-A188-FCB189750540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63500</xdr:colOff>
      <xdr:row>17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 3">
              <a:extLst>
                <a:ext uri="{FF2B5EF4-FFF2-40B4-BE49-F238E27FC236}">
                  <a16:creationId xmlns:a16="http://schemas.microsoft.com/office/drawing/2014/main" id="{667B913E-7015-3242-BAA5-78D1AB67F0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5500" y="381000"/>
              <a:ext cx="501650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1</xdr:col>
      <xdr:colOff>44450</xdr:colOff>
      <xdr:row>18</xdr:row>
      <xdr:rowOff>152400</xdr:rowOff>
    </xdr:from>
    <xdr:to>
      <xdr:col>7</xdr:col>
      <xdr:colOff>88900</xdr:colOff>
      <xdr:row>34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 4">
              <a:extLst>
                <a:ext uri="{FF2B5EF4-FFF2-40B4-BE49-F238E27FC236}">
                  <a16:creationId xmlns:a16="http://schemas.microsoft.com/office/drawing/2014/main" id="{0E14CD26-FF97-8C49-8A88-A91BE3B9BD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9950" y="3581400"/>
              <a:ext cx="4997450" cy="2895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1</xdr:col>
      <xdr:colOff>203200</xdr:colOff>
      <xdr:row>35</xdr:row>
      <xdr:rowOff>158750</xdr:rowOff>
    </xdr:from>
    <xdr:to>
      <xdr:col>7</xdr:col>
      <xdr:colOff>76200</xdr:colOff>
      <xdr:row>51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af 5">
              <a:extLst>
                <a:ext uri="{FF2B5EF4-FFF2-40B4-BE49-F238E27FC236}">
                  <a16:creationId xmlns:a16="http://schemas.microsoft.com/office/drawing/2014/main" id="{C1AF79D9-977B-1049-8EF4-0923214DAB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8700" y="6826250"/>
              <a:ext cx="4826000" cy="2965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7620</xdr:colOff>
      <xdr:row>4</xdr:row>
      <xdr:rowOff>34290</xdr:rowOff>
    </xdr:from>
    <xdr:to>
      <xdr:col>94</xdr:col>
      <xdr:colOff>312420</xdr:colOff>
      <xdr:row>19</xdr:row>
      <xdr:rowOff>34290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 2">
              <a:extLst>
                <a:ext uri="{FF2B5EF4-FFF2-40B4-BE49-F238E27FC236}">
                  <a16:creationId xmlns:a16="http://schemas.microsoft.com/office/drawing/2014/main" id="{8A65879C-AA33-4E69-9B43-F082B793EE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523120" y="796290"/>
              <a:ext cx="501650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603250</xdr:colOff>
      <xdr:row>2</xdr:row>
      <xdr:rowOff>44450</xdr:rowOff>
    </xdr:from>
    <xdr:to>
      <xdr:col>11</xdr:col>
      <xdr:colOff>222250</xdr:colOff>
      <xdr:row>16</xdr:row>
      <xdr:rowOff>120650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B6807751-652E-1C4E-9C12-818FDDA268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30750" y="4254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205740</xdr:colOff>
      <xdr:row>5</xdr:row>
      <xdr:rowOff>19050</xdr:rowOff>
    </xdr:from>
    <xdr:to>
      <xdr:col>88</xdr:col>
      <xdr:colOff>510540</xdr:colOff>
      <xdr:row>20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53407C0-3CEB-47D3-8A54-46FD8A8EE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89</xdr:col>
      <xdr:colOff>434340</xdr:colOff>
      <xdr:row>5</xdr:row>
      <xdr:rowOff>49530</xdr:rowOff>
    </xdr:from>
    <xdr:to>
      <xdr:col>97</xdr:col>
      <xdr:colOff>129540</xdr:colOff>
      <xdr:row>20</xdr:row>
      <xdr:rowOff>49530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45C76EE-60EC-4AF6-81F3-5AB03C9CD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82</xdr:col>
      <xdr:colOff>594360</xdr:colOff>
      <xdr:row>27</xdr:row>
      <xdr:rowOff>95250</xdr:rowOff>
    </xdr:from>
    <xdr:to>
      <xdr:col>90</xdr:col>
      <xdr:colOff>251460</xdr:colOff>
      <xdr:row>42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EF6BFF5D-D625-48BB-AA66-7F8367C5F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154</xdr:col>
      <xdr:colOff>533400</xdr:colOff>
      <xdr:row>66</xdr:row>
      <xdr:rowOff>179070</xdr:rowOff>
    </xdr:from>
    <xdr:to>
      <xdr:col>162</xdr:col>
      <xdr:colOff>228600</xdr:colOff>
      <xdr:row>81</xdr:row>
      <xdr:rowOff>179070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49004E5-A000-4DDB-8A1F-028980DE1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373380</xdr:colOff>
      <xdr:row>88</xdr:row>
      <xdr:rowOff>19050</xdr:rowOff>
    </xdr:from>
    <xdr:to>
      <xdr:col>16</xdr:col>
      <xdr:colOff>586740</xdr:colOff>
      <xdr:row>103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03E955C-A6F7-413A-A4B9-82F443A47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153</xdr:col>
      <xdr:colOff>342900</xdr:colOff>
      <xdr:row>62</xdr:row>
      <xdr:rowOff>72390</xdr:rowOff>
    </xdr:from>
    <xdr:to>
      <xdr:col>161</xdr:col>
      <xdr:colOff>38100</xdr:colOff>
      <xdr:row>77</xdr:row>
      <xdr:rowOff>72390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A4EE311-20A9-428E-9D0D-E5546376C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9</xdr:row>
      <xdr:rowOff>146050</xdr:rowOff>
    </xdr:from>
    <xdr:to>
      <xdr:col>12</xdr:col>
      <xdr:colOff>361950</xdr:colOff>
      <xdr:row>24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97C45B50-10C6-0541-98F1-72AA4FEC7A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99150" y="1860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9</xdr:row>
      <xdr:rowOff>146050</xdr:rowOff>
    </xdr:from>
    <xdr:to>
      <xdr:col>12</xdr:col>
      <xdr:colOff>361950</xdr:colOff>
      <xdr:row>24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 2">
              <a:extLst>
                <a:ext uri="{FF2B5EF4-FFF2-40B4-BE49-F238E27FC236}">
                  <a16:creationId xmlns:a16="http://schemas.microsoft.com/office/drawing/2014/main" id="{D9956A32-3E6E-DA46-8CDF-33BAA5A1B9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50" y="1860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6</xdr:col>
      <xdr:colOff>742950</xdr:colOff>
      <xdr:row>67</xdr:row>
      <xdr:rowOff>146050</xdr:rowOff>
    </xdr:from>
    <xdr:to>
      <xdr:col>12</xdr:col>
      <xdr:colOff>361950</xdr:colOff>
      <xdr:row>82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 3">
              <a:extLst>
                <a:ext uri="{FF2B5EF4-FFF2-40B4-BE49-F238E27FC236}">
                  <a16:creationId xmlns:a16="http://schemas.microsoft.com/office/drawing/2014/main" id="{ACC47CEB-C0DA-C746-BEB4-FB0CFCD606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50" y="12909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54"/>
  <sheetViews>
    <sheetView zoomScale="83" zoomScaleNormal="90" workbookViewId="0">
      <selection activeCell="B5" sqref="B5"/>
    </sheetView>
  </sheetViews>
  <sheetFormatPr baseColWidth="10" defaultColWidth="8.83203125" defaultRowHeight="15" x14ac:dyDescent="0.2"/>
  <cols>
    <col min="1" max="1" width="34.5" customWidth="1"/>
    <col min="45" max="45" width="8.83203125" customWidth="1"/>
    <col min="89" max="89" width="18.5" bestFit="1" customWidth="1"/>
  </cols>
  <sheetData>
    <row r="1" spans="1:93" x14ac:dyDescent="0.2">
      <c r="A1" s="2" t="s">
        <v>108</v>
      </c>
      <c r="B1" s="9" t="s">
        <v>117</v>
      </c>
      <c r="C1" s="9" t="s">
        <v>118</v>
      </c>
      <c r="D1" s="9" t="s">
        <v>119</v>
      </c>
      <c r="E1" s="9" t="s">
        <v>120</v>
      </c>
      <c r="F1" s="9" t="s">
        <v>121</v>
      </c>
      <c r="G1" s="9" t="s">
        <v>122</v>
      </c>
      <c r="H1" s="9" t="s">
        <v>123</v>
      </c>
      <c r="I1" s="12" t="s">
        <v>124</v>
      </c>
      <c r="J1" s="12" t="s">
        <v>125</v>
      </c>
      <c r="K1" s="12" t="s">
        <v>126</v>
      </c>
      <c r="L1" s="12" t="s">
        <v>127</v>
      </c>
      <c r="M1" s="12" t="s">
        <v>128</v>
      </c>
      <c r="N1" s="12" t="s">
        <v>129</v>
      </c>
      <c r="O1" s="12" t="s">
        <v>130</v>
      </c>
      <c r="P1" s="12" t="s">
        <v>132</v>
      </c>
      <c r="Q1" s="12" t="s">
        <v>133</v>
      </c>
      <c r="R1" s="12" t="s">
        <v>134</v>
      </c>
      <c r="S1" s="12" t="s">
        <v>135</v>
      </c>
      <c r="T1" s="12" t="s">
        <v>136</v>
      </c>
      <c r="U1" s="12" t="s">
        <v>137</v>
      </c>
      <c r="V1" s="12" t="s">
        <v>138</v>
      </c>
      <c r="W1" s="12" t="s">
        <v>139</v>
      </c>
      <c r="X1" s="12" t="s">
        <v>140</v>
      </c>
      <c r="Y1" s="12" t="s">
        <v>141</v>
      </c>
      <c r="Z1" s="12" t="s">
        <v>142</v>
      </c>
      <c r="AA1" s="12" t="s">
        <v>143</v>
      </c>
      <c r="AB1" s="12" t="s">
        <v>144</v>
      </c>
      <c r="AC1" s="12" t="s">
        <v>146</v>
      </c>
      <c r="AD1" s="12" t="s">
        <v>147</v>
      </c>
      <c r="AE1" s="12" t="s">
        <v>148</v>
      </c>
      <c r="AF1" s="12" t="s">
        <v>149</v>
      </c>
      <c r="AG1" s="12" t="s">
        <v>150</v>
      </c>
      <c r="AH1" s="12" t="s">
        <v>151</v>
      </c>
      <c r="AI1" s="12" t="s">
        <v>152</v>
      </c>
      <c r="AJ1" s="12" t="s">
        <v>153</v>
      </c>
      <c r="AK1" s="12" t="s">
        <v>154</v>
      </c>
      <c r="AL1" s="12" t="s">
        <v>155</v>
      </c>
      <c r="AM1" s="12" t="s">
        <v>156</v>
      </c>
      <c r="AN1" s="12" t="s">
        <v>157</v>
      </c>
      <c r="AO1" s="12" t="s">
        <v>158</v>
      </c>
      <c r="AP1" s="12" t="s">
        <v>159</v>
      </c>
      <c r="AQ1" s="12" t="s">
        <v>161</v>
      </c>
      <c r="AR1" s="12" t="s">
        <v>162</v>
      </c>
      <c r="AS1" s="12" t="s">
        <v>164</v>
      </c>
      <c r="AT1" s="12" t="s">
        <v>165</v>
      </c>
      <c r="AU1" s="12" t="s">
        <v>163</v>
      </c>
      <c r="AV1" s="12" t="s">
        <v>167</v>
      </c>
      <c r="AW1" s="12" t="s">
        <v>168</v>
      </c>
      <c r="AX1" s="12" t="s">
        <v>169</v>
      </c>
      <c r="AY1" s="12" t="s">
        <v>170</v>
      </c>
      <c r="AZ1" s="12" t="s">
        <v>171</v>
      </c>
      <c r="BA1" s="12" t="s">
        <v>172</v>
      </c>
      <c r="BB1" s="12" t="s">
        <v>173</v>
      </c>
      <c r="BC1" s="12" t="s">
        <v>175</v>
      </c>
      <c r="BD1" s="12" t="s">
        <v>176</v>
      </c>
      <c r="BE1" s="12" t="s">
        <v>177</v>
      </c>
      <c r="BF1" s="12" t="s">
        <v>178</v>
      </c>
      <c r="BG1" s="12" t="s">
        <v>179</v>
      </c>
      <c r="BH1" s="12" t="s">
        <v>180</v>
      </c>
      <c r="BI1" s="12" t="s">
        <v>181</v>
      </c>
      <c r="BJ1" s="12" t="s">
        <v>182</v>
      </c>
      <c r="BK1" s="12" t="s">
        <v>183</v>
      </c>
      <c r="BL1" s="12" t="s">
        <v>184</v>
      </c>
      <c r="BM1" s="12" t="s">
        <v>185</v>
      </c>
      <c r="BN1" s="12" t="s">
        <v>186</v>
      </c>
      <c r="BO1" s="12" t="s">
        <v>187</v>
      </c>
      <c r="BP1" s="9" t="s">
        <v>188</v>
      </c>
      <c r="BQ1" s="9" t="s">
        <v>189</v>
      </c>
      <c r="BR1" s="9" t="s">
        <v>190</v>
      </c>
      <c r="BS1" s="9" t="s">
        <v>229</v>
      </c>
      <c r="BT1" s="9" t="s">
        <v>191</v>
      </c>
      <c r="BU1" s="9" t="s">
        <v>233</v>
      </c>
      <c r="BV1" s="9" t="s">
        <v>192</v>
      </c>
      <c r="BW1" s="9" t="s">
        <v>193</v>
      </c>
      <c r="BX1" s="9" t="s">
        <v>194</v>
      </c>
      <c r="BY1" s="9" t="s">
        <v>195</v>
      </c>
      <c r="BZ1" s="9" t="s">
        <v>196</v>
      </c>
      <c r="CA1" s="9" t="s">
        <v>197</v>
      </c>
      <c r="CB1" s="9" t="s">
        <v>198</v>
      </c>
      <c r="CC1" s="18" t="s">
        <v>236</v>
      </c>
    </row>
    <row r="2" spans="1:93" x14ac:dyDescent="0.2">
      <c r="A2" s="1" t="s">
        <v>107</v>
      </c>
      <c r="B2" s="1">
        <v>55</v>
      </c>
      <c r="C2" s="1">
        <v>30</v>
      </c>
      <c r="D2" s="1">
        <v>30</v>
      </c>
      <c r="E2" s="1">
        <v>10</v>
      </c>
      <c r="F2" s="1">
        <v>80</v>
      </c>
      <c r="G2" s="1">
        <v>25</v>
      </c>
      <c r="H2" s="1">
        <v>85</v>
      </c>
      <c r="I2" s="3">
        <v>25</v>
      </c>
      <c r="J2" s="3">
        <v>40</v>
      </c>
      <c r="K2" s="3">
        <v>25</v>
      </c>
      <c r="L2" s="3">
        <v>70</v>
      </c>
      <c r="M2" s="3">
        <v>50</v>
      </c>
      <c r="N2" s="3">
        <v>40</v>
      </c>
      <c r="O2" s="3">
        <v>60</v>
      </c>
      <c r="P2" s="3">
        <v>99</v>
      </c>
      <c r="Q2" s="3">
        <v>60</v>
      </c>
      <c r="R2" s="3">
        <v>65</v>
      </c>
      <c r="S2" s="3">
        <v>90</v>
      </c>
      <c r="T2" s="3">
        <v>30</v>
      </c>
      <c r="U2" s="3">
        <v>80</v>
      </c>
      <c r="V2" s="3">
        <v>80</v>
      </c>
      <c r="W2" s="3">
        <v>70</v>
      </c>
      <c r="X2" s="3">
        <v>70</v>
      </c>
      <c r="Y2" s="3">
        <v>70</v>
      </c>
      <c r="Z2" s="3">
        <v>30</v>
      </c>
      <c r="AA2" s="3">
        <v>50</v>
      </c>
      <c r="AB2" s="3">
        <v>30</v>
      </c>
      <c r="AC2" s="3">
        <v>65</v>
      </c>
      <c r="AD2" s="3">
        <v>30</v>
      </c>
      <c r="AE2" s="3">
        <v>70</v>
      </c>
      <c r="AF2" s="3">
        <v>80</v>
      </c>
      <c r="AG2" s="3">
        <v>85</v>
      </c>
      <c r="AH2" s="3">
        <v>40</v>
      </c>
      <c r="AI2" s="3">
        <v>40</v>
      </c>
      <c r="AJ2" s="3">
        <v>5</v>
      </c>
      <c r="AK2" s="1">
        <v>5</v>
      </c>
      <c r="AL2" s="1">
        <v>35</v>
      </c>
      <c r="AM2" s="1">
        <v>80</v>
      </c>
      <c r="AN2" s="1">
        <v>50</v>
      </c>
      <c r="AO2" s="1">
        <v>30</v>
      </c>
      <c r="AP2" s="1">
        <v>10</v>
      </c>
      <c r="AQ2" s="1">
        <v>30</v>
      </c>
      <c r="AR2" s="1">
        <v>70</v>
      </c>
      <c r="AS2" s="1">
        <v>5</v>
      </c>
      <c r="AT2" s="1">
        <v>25</v>
      </c>
      <c r="AU2" s="1">
        <v>5</v>
      </c>
      <c r="AV2" s="1">
        <v>45</v>
      </c>
      <c r="AW2" s="1">
        <v>70</v>
      </c>
      <c r="AX2" s="1">
        <v>50</v>
      </c>
      <c r="AY2" s="1">
        <v>10</v>
      </c>
      <c r="AZ2" s="1">
        <v>40</v>
      </c>
      <c r="BA2" s="1">
        <v>45</v>
      </c>
      <c r="BB2" s="1">
        <v>20</v>
      </c>
      <c r="BC2" s="1">
        <v>40</v>
      </c>
      <c r="BD2" s="1">
        <v>60</v>
      </c>
      <c r="BE2" s="1">
        <v>40</v>
      </c>
      <c r="BF2" s="1">
        <v>70</v>
      </c>
      <c r="BG2" s="1">
        <v>50</v>
      </c>
      <c r="BH2" s="1">
        <v>25</v>
      </c>
      <c r="BI2" s="1">
        <v>60</v>
      </c>
      <c r="BJ2" s="1">
        <v>25</v>
      </c>
      <c r="BK2" s="1">
        <v>20</v>
      </c>
      <c r="BL2" s="1">
        <v>70</v>
      </c>
      <c r="BM2" s="1">
        <v>50</v>
      </c>
      <c r="BN2" s="1">
        <v>30</v>
      </c>
      <c r="BO2" s="1">
        <v>55</v>
      </c>
      <c r="BP2" s="1">
        <v>60</v>
      </c>
      <c r="BQ2" s="1">
        <v>70</v>
      </c>
      <c r="BR2" s="1">
        <v>50</v>
      </c>
      <c r="BS2" s="1">
        <v>30</v>
      </c>
      <c r="BT2" s="1">
        <v>70</v>
      </c>
      <c r="BU2" s="1">
        <v>45</v>
      </c>
      <c r="BV2" s="1">
        <v>40</v>
      </c>
      <c r="BW2" s="1">
        <v>75</v>
      </c>
      <c r="BX2" s="1">
        <v>70</v>
      </c>
      <c r="BY2" s="1">
        <v>70</v>
      </c>
      <c r="BZ2" s="1">
        <v>60</v>
      </c>
      <c r="CA2" s="1">
        <v>30</v>
      </c>
      <c r="CB2" s="1">
        <v>25</v>
      </c>
      <c r="CC2" s="19">
        <f>AVERAGE(B2:CB2)/100</f>
        <v>0.47835443037974684</v>
      </c>
    </row>
    <row r="3" spans="1:93" x14ac:dyDescent="0.2">
      <c r="A3" s="1" t="s">
        <v>104</v>
      </c>
      <c r="B3" s="1">
        <v>30</v>
      </c>
      <c r="C3" s="1">
        <v>25</v>
      </c>
      <c r="D3" s="1">
        <v>30</v>
      </c>
      <c r="E3" s="1">
        <v>90</v>
      </c>
      <c r="F3" s="1">
        <v>50</v>
      </c>
      <c r="G3" s="1">
        <v>30</v>
      </c>
      <c r="H3" s="1">
        <v>20</v>
      </c>
      <c r="I3" s="3">
        <v>10</v>
      </c>
      <c r="J3" s="1">
        <v>15</v>
      </c>
      <c r="K3" s="1">
        <v>15</v>
      </c>
      <c r="L3" s="1">
        <v>55</v>
      </c>
      <c r="M3" s="1">
        <v>15</v>
      </c>
      <c r="N3" s="1">
        <v>15</v>
      </c>
      <c r="O3" s="1">
        <v>20</v>
      </c>
      <c r="P3" s="1">
        <v>5</v>
      </c>
      <c r="Q3" s="1">
        <v>20</v>
      </c>
      <c r="R3" s="1">
        <v>30</v>
      </c>
      <c r="S3" s="1">
        <v>90</v>
      </c>
      <c r="T3" s="1">
        <v>15</v>
      </c>
      <c r="U3" s="1">
        <v>35</v>
      </c>
      <c r="V3" s="1">
        <v>5</v>
      </c>
      <c r="W3" s="1">
        <v>40</v>
      </c>
      <c r="X3" s="1">
        <v>80</v>
      </c>
      <c r="Y3" s="1">
        <v>20</v>
      </c>
      <c r="Z3" s="1">
        <v>15</v>
      </c>
      <c r="AA3" s="1">
        <v>50</v>
      </c>
      <c r="AB3" s="1">
        <v>20</v>
      </c>
      <c r="AC3" s="1">
        <v>35</v>
      </c>
      <c r="AD3" s="1">
        <v>20</v>
      </c>
      <c r="AE3" s="1">
        <v>40</v>
      </c>
      <c r="AF3" s="1">
        <v>30</v>
      </c>
      <c r="AG3" s="1">
        <v>20</v>
      </c>
      <c r="AH3" s="1">
        <v>70</v>
      </c>
      <c r="AI3" s="1">
        <v>25</v>
      </c>
      <c r="AJ3" s="1">
        <v>50</v>
      </c>
      <c r="AK3" s="1">
        <v>20</v>
      </c>
      <c r="AL3" s="1">
        <v>30</v>
      </c>
      <c r="AM3" s="1">
        <v>25</v>
      </c>
      <c r="AN3" s="1">
        <v>70</v>
      </c>
      <c r="AO3" s="1">
        <v>25</v>
      </c>
      <c r="AP3" s="1">
        <v>80</v>
      </c>
      <c r="AQ3" s="1">
        <v>20</v>
      </c>
      <c r="AR3" s="1">
        <v>35</v>
      </c>
      <c r="AS3" s="1">
        <v>80</v>
      </c>
      <c r="AT3" s="1">
        <v>35</v>
      </c>
      <c r="AU3" s="1">
        <v>15</v>
      </c>
      <c r="AV3" s="1">
        <v>35</v>
      </c>
      <c r="AW3" s="1">
        <v>15</v>
      </c>
      <c r="AX3" s="1">
        <v>15</v>
      </c>
      <c r="AY3" s="1">
        <v>90</v>
      </c>
      <c r="AZ3" s="1">
        <v>20</v>
      </c>
      <c r="BA3" s="1">
        <v>15</v>
      </c>
      <c r="BB3" s="1">
        <v>20</v>
      </c>
      <c r="BC3" s="1">
        <v>25</v>
      </c>
      <c r="BD3" s="1">
        <v>25</v>
      </c>
      <c r="BE3" s="1">
        <v>15</v>
      </c>
      <c r="BF3" s="1">
        <v>15</v>
      </c>
      <c r="BG3" s="1">
        <v>20</v>
      </c>
      <c r="BH3" s="1">
        <v>15</v>
      </c>
      <c r="BI3" s="1">
        <v>35</v>
      </c>
      <c r="BJ3" s="1">
        <v>20</v>
      </c>
      <c r="BK3" s="1">
        <v>10</v>
      </c>
      <c r="BL3" s="1">
        <v>20</v>
      </c>
      <c r="BM3" s="1">
        <v>35</v>
      </c>
      <c r="BN3" s="1">
        <v>15</v>
      </c>
      <c r="BO3" s="1">
        <v>20</v>
      </c>
      <c r="BP3" s="1">
        <v>20</v>
      </c>
      <c r="BQ3" s="1">
        <v>60</v>
      </c>
      <c r="BR3" s="1">
        <v>15</v>
      </c>
      <c r="BS3" s="1">
        <v>10</v>
      </c>
      <c r="BT3" s="1">
        <v>35</v>
      </c>
      <c r="BU3" s="1">
        <v>15</v>
      </c>
      <c r="BV3" s="1">
        <v>20</v>
      </c>
      <c r="BW3" s="1">
        <v>50</v>
      </c>
      <c r="BX3" s="1">
        <v>35</v>
      </c>
      <c r="BY3" s="1">
        <v>5</v>
      </c>
      <c r="BZ3" s="1">
        <v>25</v>
      </c>
      <c r="CA3" s="1">
        <v>15</v>
      </c>
      <c r="CB3" s="1">
        <v>30</v>
      </c>
      <c r="CC3" s="19">
        <f>AVERAGE(B3:CB3)/100</f>
        <v>0.30189873417721519</v>
      </c>
    </row>
    <row r="4" spans="1:93" x14ac:dyDescent="0.2">
      <c r="A4" s="1" t="s">
        <v>105</v>
      </c>
      <c r="B4" s="1">
        <v>15</v>
      </c>
      <c r="C4" s="1">
        <v>10</v>
      </c>
      <c r="D4" s="1">
        <v>10</v>
      </c>
      <c r="E4" s="1">
        <v>10</v>
      </c>
      <c r="F4" s="1">
        <v>90</v>
      </c>
      <c r="G4" s="1">
        <v>15</v>
      </c>
      <c r="H4" s="1">
        <v>7</v>
      </c>
      <c r="I4" s="3">
        <v>10</v>
      </c>
      <c r="J4" s="3">
        <v>10</v>
      </c>
      <c r="K4" s="3">
        <v>15</v>
      </c>
      <c r="L4" s="3">
        <v>15</v>
      </c>
      <c r="M4" s="3">
        <v>90</v>
      </c>
      <c r="N4" s="3">
        <v>10</v>
      </c>
      <c r="O4" s="3">
        <v>5</v>
      </c>
      <c r="P4" s="3">
        <v>3</v>
      </c>
      <c r="Q4" s="3">
        <v>10</v>
      </c>
      <c r="R4" s="3">
        <v>10</v>
      </c>
      <c r="S4" s="3">
        <v>7</v>
      </c>
      <c r="T4" s="3">
        <v>10</v>
      </c>
      <c r="U4" s="3">
        <v>5</v>
      </c>
      <c r="V4" s="3">
        <v>3</v>
      </c>
      <c r="W4" s="3">
        <v>7</v>
      </c>
      <c r="X4" s="3">
        <v>10</v>
      </c>
      <c r="Y4" s="3">
        <v>20</v>
      </c>
      <c r="Z4" s="3">
        <v>20</v>
      </c>
      <c r="AA4" s="3">
        <v>30</v>
      </c>
      <c r="AB4" s="3">
        <v>5</v>
      </c>
      <c r="AC4" s="3">
        <v>15</v>
      </c>
      <c r="AD4" s="3">
        <v>10</v>
      </c>
      <c r="AE4" s="3">
        <v>5</v>
      </c>
      <c r="AF4" s="3">
        <v>7</v>
      </c>
      <c r="AG4" s="3">
        <v>10</v>
      </c>
      <c r="AH4" s="3">
        <v>10</v>
      </c>
      <c r="AI4" s="3">
        <v>15</v>
      </c>
      <c r="AJ4" s="3">
        <v>15</v>
      </c>
      <c r="AK4" s="3">
        <v>60</v>
      </c>
      <c r="AL4" s="1">
        <v>20</v>
      </c>
      <c r="AM4" s="1">
        <v>5</v>
      </c>
      <c r="AN4" s="1">
        <v>5</v>
      </c>
      <c r="AO4" s="1">
        <v>15</v>
      </c>
      <c r="AP4" s="1">
        <v>20</v>
      </c>
      <c r="AQ4" s="1">
        <v>15</v>
      </c>
      <c r="AR4" s="1">
        <v>5</v>
      </c>
      <c r="AS4" s="1">
        <v>20</v>
      </c>
      <c r="AT4" s="1">
        <v>10</v>
      </c>
      <c r="AU4" s="1">
        <v>5</v>
      </c>
      <c r="AV4" s="1">
        <v>7</v>
      </c>
      <c r="AW4" s="1">
        <v>5</v>
      </c>
      <c r="AX4" s="1">
        <v>10</v>
      </c>
      <c r="AY4" s="1">
        <v>10</v>
      </c>
      <c r="AZ4" s="1">
        <v>80</v>
      </c>
      <c r="BA4" s="1">
        <v>7</v>
      </c>
      <c r="BB4" s="1">
        <v>15</v>
      </c>
      <c r="BC4" s="1">
        <v>15</v>
      </c>
      <c r="BD4" s="1">
        <v>15</v>
      </c>
      <c r="BE4" s="1">
        <v>30</v>
      </c>
      <c r="BF4" s="1">
        <v>10</v>
      </c>
      <c r="BG4" s="1">
        <v>15</v>
      </c>
      <c r="BH4" s="1">
        <v>5</v>
      </c>
      <c r="BI4" s="1">
        <v>5</v>
      </c>
      <c r="BJ4" s="1">
        <v>3</v>
      </c>
      <c r="BK4" s="1">
        <v>3</v>
      </c>
      <c r="BL4" s="1">
        <v>15</v>
      </c>
      <c r="BM4" s="1">
        <v>7</v>
      </c>
      <c r="BN4" s="1">
        <v>20</v>
      </c>
      <c r="BO4" s="1">
        <v>20</v>
      </c>
      <c r="BP4" s="1">
        <v>20</v>
      </c>
      <c r="BQ4" s="1">
        <v>15</v>
      </c>
      <c r="BR4" s="1">
        <v>25</v>
      </c>
      <c r="BS4" s="1">
        <v>15</v>
      </c>
      <c r="BT4" s="1">
        <v>3</v>
      </c>
      <c r="BU4" s="1">
        <v>15</v>
      </c>
      <c r="BV4" s="1">
        <v>10</v>
      </c>
      <c r="BW4" s="1">
        <v>10</v>
      </c>
      <c r="BX4" s="1">
        <v>15</v>
      </c>
      <c r="BY4" s="1">
        <v>10</v>
      </c>
      <c r="BZ4" s="1">
        <v>5</v>
      </c>
      <c r="CA4" s="1">
        <v>15</v>
      </c>
      <c r="CB4" s="1">
        <v>10</v>
      </c>
      <c r="CC4" s="19">
        <f>AVERAGE(B4:CB4)/100</f>
        <v>0.14987341772151899</v>
      </c>
    </row>
    <row r="5" spans="1:93" x14ac:dyDescent="0.2">
      <c r="A5" s="1" t="s">
        <v>106</v>
      </c>
      <c r="B5" s="1">
        <v>80</v>
      </c>
      <c r="C5" s="1">
        <v>90</v>
      </c>
      <c r="D5" s="1">
        <v>80</v>
      </c>
      <c r="E5" s="1">
        <v>10</v>
      </c>
      <c r="F5" s="1">
        <v>15</v>
      </c>
      <c r="G5" s="1">
        <v>80</v>
      </c>
      <c r="H5" s="1">
        <v>90</v>
      </c>
      <c r="I5" s="3">
        <v>90</v>
      </c>
      <c r="J5" s="3">
        <v>90</v>
      </c>
      <c r="K5" s="3">
        <v>90</v>
      </c>
      <c r="L5" s="3">
        <v>80</v>
      </c>
      <c r="M5" s="3">
        <v>10</v>
      </c>
      <c r="N5" s="3">
        <v>90</v>
      </c>
      <c r="O5" s="3">
        <v>90</v>
      </c>
      <c r="P5" s="3">
        <v>100</v>
      </c>
      <c r="Q5" s="3">
        <v>90</v>
      </c>
      <c r="R5" s="3">
        <v>90</v>
      </c>
      <c r="S5" s="3">
        <v>10</v>
      </c>
      <c r="T5" s="3">
        <v>85</v>
      </c>
      <c r="U5" s="3">
        <v>90</v>
      </c>
      <c r="V5" s="3">
        <v>100</v>
      </c>
      <c r="W5" s="3">
        <v>90</v>
      </c>
      <c r="X5" s="3">
        <v>80</v>
      </c>
      <c r="Y5" s="3">
        <v>80</v>
      </c>
      <c r="Z5" s="3">
        <v>80</v>
      </c>
      <c r="AA5" s="3">
        <v>70</v>
      </c>
      <c r="AB5" s="3">
        <v>90</v>
      </c>
      <c r="AC5" s="3">
        <v>90</v>
      </c>
      <c r="AD5" s="3">
        <v>88</v>
      </c>
      <c r="AE5" s="3">
        <v>90</v>
      </c>
      <c r="AF5" s="3">
        <v>90</v>
      </c>
      <c r="AG5" s="3">
        <v>40</v>
      </c>
      <c r="AH5" s="3">
        <v>80</v>
      </c>
      <c r="AI5" s="1">
        <v>80</v>
      </c>
      <c r="AJ5" s="3">
        <v>80</v>
      </c>
      <c r="AK5" s="3">
        <v>40</v>
      </c>
      <c r="AL5" s="3">
        <v>80</v>
      </c>
      <c r="AM5" s="3">
        <v>90</v>
      </c>
      <c r="AN5" s="3">
        <v>90</v>
      </c>
      <c r="AO5" s="3">
        <v>90</v>
      </c>
      <c r="AP5" s="3">
        <v>0</v>
      </c>
      <c r="AQ5" s="3">
        <v>85</v>
      </c>
      <c r="AR5" s="1">
        <v>90</v>
      </c>
      <c r="AS5" s="1">
        <v>30</v>
      </c>
      <c r="AT5" s="1">
        <v>90</v>
      </c>
      <c r="AU5" s="1">
        <v>90</v>
      </c>
      <c r="AV5" s="1">
        <v>80</v>
      </c>
      <c r="AW5" s="1">
        <v>90</v>
      </c>
      <c r="AX5" s="1">
        <v>90</v>
      </c>
      <c r="AY5" s="1">
        <v>30</v>
      </c>
      <c r="AZ5" s="1">
        <v>15</v>
      </c>
      <c r="BA5" s="1">
        <v>90</v>
      </c>
      <c r="BB5" s="1">
        <v>80</v>
      </c>
      <c r="BC5" s="1">
        <v>90</v>
      </c>
      <c r="BD5" s="1">
        <v>90</v>
      </c>
      <c r="BE5" s="1">
        <v>90</v>
      </c>
      <c r="BF5" s="1">
        <v>90</v>
      </c>
      <c r="BG5" s="1">
        <v>80</v>
      </c>
      <c r="BH5" s="1">
        <v>75</v>
      </c>
      <c r="BI5" s="1">
        <v>90</v>
      </c>
      <c r="BJ5" s="1">
        <v>80</v>
      </c>
      <c r="BK5" s="1">
        <v>70</v>
      </c>
      <c r="BL5" s="1">
        <v>90</v>
      </c>
      <c r="BM5" s="1">
        <v>90</v>
      </c>
      <c r="BN5" s="1">
        <v>80</v>
      </c>
      <c r="BO5" s="1">
        <v>90</v>
      </c>
      <c r="BP5" s="1">
        <v>90</v>
      </c>
      <c r="BQ5" s="1"/>
      <c r="BR5" s="1">
        <v>80</v>
      </c>
      <c r="BS5" s="1">
        <v>90</v>
      </c>
      <c r="BT5" s="1"/>
      <c r="BU5" s="1">
        <v>90</v>
      </c>
      <c r="BV5" s="1">
        <v>90</v>
      </c>
      <c r="BW5" s="1">
        <v>50</v>
      </c>
      <c r="BX5" s="1">
        <v>60</v>
      </c>
      <c r="BY5" s="1">
        <v>95</v>
      </c>
      <c r="BZ5" s="1">
        <v>50</v>
      </c>
      <c r="CA5" s="1">
        <v>80</v>
      </c>
      <c r="CB5" s="1">
        <v>70</v>
      </c>
      <c r="CC5" s="19">
        <f>AVERAGE(B5:CB5)/100</f>
        <v>0.76337662337662338</v>
      </c>
    </row>
    <row r="6" spans="1:93" x14ac:dyDescent="0.2">
      <c r="A6" s="1" t="s">
        <v>1</v>
      </c>
      <c r="B6" s="1">
        <v>7</v>
      </c>
      <c r="C6" s="1">
        <v>3</v>
      </c>
      <c r="D6" s="1" t="s">
        <v>0</v>
      </c>
      <c r="E6" s="1" t="s">
        <v>0</v>
      </c>
      <c r="F6" s="1">
        <v>2</v>
      </c>
      <c r="G6" s="1" t="s">
        <v>0</v>
      </c>
      <c r="H6" s="1">
        <v>2</v>
      </c>
      <c r="I6" s="3">
        <v>1</v>
      </c>
      <c r="J6" s="3">
        <v>1</v>
      </c>
      <c r="K6" s="3">
        <v>2</v>
      </c>
      <c r="L6" s="3">
        <v>10</v>
      </c>
      <c r="M6" s="3">
        <v>2</v>
      </c>
      <c r="N6" s="3">
        <v>1</v>
      </c>
      <c r="O6" s="3">
        <v>3</v>
      </c>
      <c r="P6" s="1"/>
      <c r="Q6" s="3">
        <v>2</v>
      </c>
      <c r="R6" s="3">
        <v>4</v>
      </c>
      <c r="S6" s="1"/>
      <c r="T6" s="1"/>
      <c r="U6" s="3">
        <v>3</v>
      </c>
      <c r="V6" s="3">
        <v>5</v>
      </c>
      <c r="W6" s="3">
        <v>3</v>
      </c>
      <c r="X6" s="3">
        <v>15</v>
      </c>
      <c r="Y6" s="3">
        <v>3</v>
      </c>
      <c r="Z6" s="1"/>
      <c r="AA6" s="3">
        <v>1</v>
      </c>
      <c r="AB6" s="1"/>
      <c r="AC6" s="3">
        <v>2</v>
      </c>
      <c r="AD6" s="1"/>
      <c r="AE6" s="3">
        <v>2</v>
      </c>
      <c r="AF6" s="3">
        <v>11</v>
      </c>
      <c r="AG6" s="1"/>
      <c r="AH6" s="3">
        <v>4</v>
      </c>
      <c r="AI6" s="3">
        <v>4</v>
      </c>
      <c r="AJ6" s="1"/>
      <c r="AK6" s="1"/>
      <c r="AL6" s="3">
        <v>6</v>
      </c>
      <c r="AM6" s="3">
        <v>2</v>
      </c>
      <c r="AN6" s="3">
        <v>5</v>
      </c>
      <c r="AO6" s="3">
        <v>1</v>
      </c>
      <c r="AP6" s="1"/>
      <c r="AQ6" s="3">
        <v>4</v>
      </c>
      <c r="AR6" s="3">
        <v>1</v>
      </c>
      <c r="AS6" s="3">
        <v>2</v>
      </c>
      <c r="AT6" s="3">
        <v>3</v>
      </c>
      <c r="AU6" s="1"/>
      <c r="AV6" s="1">
        <v>2</v>
      </c>
      <c r="AW6" s="1">
        <v>1</v>
      </c>
      <c r="AX6" s="1"/>
      <c r="AY6" s="1">
        <v>3</v>
      </c>
      <c r="AZ6" s="1">
        <v>3</v>
      </c>
      <c r="BA6" s="1"/>
      <c r="BB6" s="1"/>
      <c r="BC6" s="1"/>
      <c r="BD6" s="1">
        <v>1</v>
      </c>
      <c r="BE6" s="1"/>
      <c r="BF6" s="1"/>
      <c r="BG6" s="1">
        <v>1</v>
      </c>
      <c r="BH6" s="1">
        <v>1</v>
      </c>
      <c r="BI6" s="1">
        <v>6</v>
      </c>
      <c r="BJ6" s="1">
        <v>2</v>
      </c>
      <c r="BK6" s="1">
        <v>2</v>
      </c>
      <c r="BL6" s="1">
        <v>1</v>
      </c>
      <c r="BM6" s="1"/>
      <c r="BN6" s="1">
        <v>2</v>
      </c>
      <c r="BO6" s="1">
        <v>2</v>
      </c>
      <c r="BP6" s="1">
        <v>2</v>
      </c>
      <c r="BQ6" s="1">
        <v>7</v>
      </c>
      <c r="BR6" s="1">
        <v>1</v>
      </c>
      <c r="BS6" s="1">
        <v>1</v>
      </c>
      <c r="BT6" s="1">
        <v>5</v>
      </c>
      <c r="BU6" s="1">
        <v>4</v>
      </c>
      <c r="BV6" s="1">
        <v>1</v>
      </c>
      <c r="BW6" s="1"/>
      <c r="BX6" s="1"/>
      <c r="BY6" s="1"/>
      <c r="BZ6" s="1">
        <v>3</v>
      </c>
      <c r="CA6" s="1"/>
      <c r="CB6" s="1">
        <v>3</v>
      </c>
    </row>
    <row r="7" spans="1:93" x14ac:dyDescent="0.2">
      <c r="A7" s="1" t="s">
        <v>2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 t="s">
        <v>0</v>
      </c>
      <c r="BQ7" s="1" t="s">
        <v>0</v>
      </c>
      <c r="BR7" s="1" t="s">
        <v>0</v>
      </c>
      <c r="BS7" s="1" t="s">
        <v>0</v>
      </c>
      <c r="BT7" s="1" t="s">
        <v>0</v>
      </c>
      <c r="BU7" s="1" t="s">
        <v>0</v>
      </c>
      <c r="BV7" s="1"/>
      <c r="BW7" s="1"/>
      <c r="BX7" s="1"/>
      <c r="BY7" s="1"/>
      <c r="BZ7" s="1"/>
      <c r="CA7" s="1"/>
      <c r="CB7" s="1"/>
    </row>
    <row r="8" spans="1:93" x14ac:dyDescent="0.2">
      <c r="A8" s="1" t="s">
        <v>3</v>
      </c>
      <c r="B8" s="1" t="s">
        <v>113</v>
      </c>
      <c r="C8" s="1" t="s">
        <v>225</v>
      </c>
      <c r="D8" s="1" t="s">
        <v>113</v>
      </c>
      <c r="E8" s="1" t="s">
        <v>225</v>
      </c>
      <c r="F8" s="1" t="s">
        <v>112</v>
      </c>
      <c r="G8" s="1" t="s">
        <v>113</v>
      </c>
      <c r="H8" s="1" t="s">
        <v>112</v>
      </c>
      <c r="I8" s="3" t="s">
        <v>113</v>
      </c>
      <c r="J8" s="3" t="s">
        <v>112</v>
      </c>
      <c r="K8" s="3" t="s">
        <v>112</v>
      </c>
      <c r="L8" s="3" t="s">
        <v>112</v>
      </c>
      <c r="M8" s="3" t="s">
        <v>113</v>
      </c>
      <c r="N8" s="3" t="s">
        <v>112</v>
      </c>
      <c r="O8" s="3" t="s">
        <v>112</v>
      </c>
      <c r="P8" s="1" t="s">
        <v>113</v>
      </c>
      <c r="Q8" s="1" t="s">
        <v>112</v>
      </c>
      <c r="R8" s="1" t="s">
        <v>112</v>
      </c>
      <c r="S8" s="1" t="s">
        <v>112</v>
      </c>
      <c r="T8" s="1" t="s">
        <v>113</v>
      </c>
      <c r="U8" s="1" t="s">
        <v>112</v>
      </c>
      <c r="V8" s="1" t="s">
        <v>112</v>
      </c>
      <c r="W8" s="1" t="s">
        <v>112</v>
      </c>
      <c r="X8" s="1" t="s">
        <v>112</v>
      </c>
      <c r="Y8" s="1" t="s">
        <v>112</v>
      </c>
      <c r="Z8" s="1" t="s">
        <v>113</v>
      </c>
      <c r="AA8" s="1" t="s">
        <v>113</v>
      </c>
      <c r="AB8" s="1" t="s">
        <v>112</v>
      </c>
      <c r="AC8" s="1" t="s">
        <v>113</v>
      </c>
      <c r="AD8" s="16" t="s">
        <v>113</v>
      </c>
      <c r="AE8" s="1" t="s">
        <v>112</v>
      </c>
      <c r="AF8" s="1" t="s">
        <v>112</v>
      </c>
      <c r="AG8" s="1" t="s">
        <v>112</v>
      </c>
      <c r="AH8" s="1" t="s">
        <v>113</v>
      </c>
      <c r="AI8" s="1" t="s">
        <v>113</v>
      </c>
      <c r="AJ8" s="1" t="s">
        <v>225</v>
      </c>
      <c r="AK8" s="1" t="s">
        <v>225</v>
      </c>
      <c r="AL8" s="1" t="s">
        <v>112</v>
      </c>
      <c r="AM8" s="1" t="s">
        <v>112</v>
      </c>
      <c r="AN8" s="1" t="s">
        <v>112</v>
      </c>
      <c r="AO8" s="1" t="s">
        <v>113</v>
      </c>
      <c r="AP8" s="1" t="s">
        <v>113</v>
      </c>
      <c r="AQ8" s="1" t="s">
        <v>113</v>
      </c>
      <c r="AR8" s="1" t="s">
        <v>112</v>
      </c>
      <c r="AS8" s="1" t="s">
        <v>225</v>
      </c>
      <c r="AT8" s="1" t="s">
        <v>112</v>
      </c>
      <c r="AU8" s="1" t="s">
        <v>225</v>
      </c>
      <c r="AV8" s="1" t="s">
        <v>112</v>
      </c>
      <c r="AW8" s="1" t="s">
        <v>112</v>
      </c>
      <c r="AX8" s="1" t="s">
        <v>113</v>
      </c>
      <c r="AY8" s="1" t="s">
        <v>225</v>
      </c>
      <c r="AZ8" s="1" t="s">
        <v>112</v>
      </c>
      <c r="BA8" s="1" t="s">
        <v>112</v>
      </c>
      <c r="BB8" s="1" t="s">
        <v>113</v>
      </c>
      <c r="BC8" s="1" t="s">
        <v>113</v>
      </c>
      <c r="BD8" s="1" t="s">
        <v>113</v>
      </c>
      <c r="BE8" s="1" t="s">
        <v>113</v>
      </c>
      <c r="BF8" s="1" t="s">
        <v>113</v>
      </c>
      <c r="BG8" s="1" t="s">
        <v>113</v>
      </c>
      <c r="BH8" s="1" t="s">
        <v>113</v>
      </c>
      <c r="BI8" s="1" t="s">
        <v>112</v>
      </c>
      <c r="BJ8" s="1" t="s">
        <v>113</v>
      </c>
      <c r="BK8" s="1" t="s">
        <v>112</v>
      </c>
      <c r="BL8" s="1" t="s">
        <v>113</v>
      </c>
      <c r="BM8" s="1" t="s">
        <v>113</v>
      </c>
      <c r="BN8" s="1" t="s">
        <v>113</v>
      </c>
      <c r="BO8" s="1" t="s">
        <v>113</v>
      </c>
      <c r="BP8" s="1" t="s">
        <v>112</v>
      </c>
      <c r="BQ8" s="1" t="s">
        <v>113</v>
      </c>
      <c r="BR8" s="1" t="s">
        <v>112</v>
      </c>
      <c r="BS8" s="1" t="s">
        <v>113</v>
      </c>
      <c r="BT8" s="1" t="s">
        <v>112</v>
      </c>
      <c r="BU8" s="1" t="s">
        <v>113</v>
      </c>
      <c r="BV8" s="1" t="s">
        <v>113</v>
      </c>
      <c r="BW8" s="1" t="s">
        <v>112</v>
      </c>
      <c r="BX8" s="1" t="s">
        <v>112</v>
      </c>
      <c r="BY8" s="1" t="s">
        <v>113</v>
      </c>
      <c r="BZ8" s="1" t="s">
        <v>113</v>
      </c>
      <c r="CA8" s="1" t="s">
        <v>113</v>
      </c>
      <c r="CB8" s="1" t="s">
        <v>113</v>
      </c>
    </row>
    <row r="9" spans="1:93" x14ac:dyDescent="0.2">
      <c r="A9" s="1" t="s">
        <v>4</v>
      </c>
      <c r="B9" s="1">
        <v>12</v>
      </c>
      <c r="C9" s="1">
        <v>12</v>
      </c>
      <c r="D9" s="1">
        <v>12</v>
      </c>
      <c r="E9" s="1">
        <v>12</v>
      </c>
      <c r="F9" s="1">
        <v>15</v>
      </c>
      <c r="G9" s="1">
        <v>15</v>
      </c>
      <c r="H9" s="1">
        <v>15</v>
      </c>
      <c r="I9" s="3">
        <v>12</v>
      </c>
      <c r="J9" s="3">
        <v>20</v>
      </c>
      <c r="K9" s="3">
        <v>20</v>
      </c>
      <c r="L9" s="3">
        <v>20</v>
      </c>
      <c r="M9" s="3">
        <v>8</v>
      </c>
      <c r="N9" s="3">
        <v>20</v>
      </c>
      <c r="O9" s="3">
        <v>20</v>
      </c>
      <c r="P9" s="3">
        <v>10</v>
      </c>
      <c r="Q9" s="3">
        <v>25</v>
      </c>
      <c r="R9" s="3">
        <v>25</v>
      </c>
      <c r="S9" s="3">
        <v>25</v>
      </c>
      <c r="T9" s="3">
        <v>10</v>
      </c>
      <c r="U9" s="3">
        <v>25</v>
      </c>
      <c r="V9" s="3">
        <v>10</v>
      </c>
      <c r="W9" s="1">
        <v>20</v>
      </c>
      <c r="X9" s="1">
        <v>10</v>
      </c>
      <c r="Y9" s="1">
        <v>10</v>
      </c>
      <c r="Z9" s="1">
        <v>10</v>
      </c>
      <c r="AA9" s="1">
        <v>5</v>
      </c>
      <c r="AB9" s="1">
        <v>12</v>
      </c>
      <c r="AC9" s="1">
        <v>10</v>
      </c>
      <c r="AD9" s="1">
        <v>8</v>
      </c>
      <c r="AE9" s="1">
        <v>8</v>
      </c>
      <c r="AF9" s="1">
        <v>12</v>
      </c>
      <c r="AG9" s="1">
        <v>15</v>
      </c>
      <c r="AH9" s="1">
        <v>15</v>
      </c>
      <c r="AI9" s="1">
        <v>15</v>
      </c>
      <c r="AJ9" s="1">
        <v>12</v>
      </c>
      <c r="AK9" s="1">
        <v>12</v>
      </c>
      <c r="AL9" s="1">
        <v>25</v>
      </c>
      <c r="AM9" s="1">
        <v>25</v>
      </c>
      <c r="AN9" s="1">
        <v>25</v>
      </c>
      <c r="AO9" s="1">
        <v>25</v>
      </c>
      <c r="AP9" s="1">
        <v>5</v>
      </c>
      <c r="AQ9" s="1">
        <v>15</v>
      </c>
      <c r="AR9" s="1">
        <v>25</v>
      </c>
      <c r="AS9" s="1">
        <v>15</v>
      </c>
      <c r="AT9" s="1">
        <v>25</v>
      </c>
      <c r="AU9" s="1">
        <v>20</v>
      </c>
      <c r="AV9" s="1">
        <v>10</v>
      </c>
      <c r="AW9" s="1">
        <v>15</v>
      </c>
      <c r="AX9" s="1">
        <v>8</v>
      </c>
      <c r="AY9" s="1">
        <v>15</v>
      </c>
      <c r="AZ9" s="1">
        <v>15</v>
      </c>
      <c r="BA9" s="1">
        <v>20</v>
      </c>
      <c r="BB9" s="1">
        <v>10</v>
      </c>
      <c r="BC9" s="1">
        <v>10</v>
      </c>
      <c r="BD9" s="1">
        <v>10</v>
      </c>
      <c r="BE9" s="1">
        <v>8</v>
      </c>
      <c r="BF9" s="1">
        <v>10</v>
      </c>
      <c r="BG9" s="1">
        <v>12</v>
      </c>
      <c r="BH9" s="1">
        <v>10</v>
      </c>
      <c r="BI9" s="1">
        <v>12</v>
      </c>
      <c r="BJ9" s="1">
        <v>15</v>
      </c>
      <c r="BK9" s="1">
        <v>15</v>
      </c>
      <c r="BL9" s="1">
        <v>15</v>
      </c>
      <c r="BM9" s="1">
        <v>10</v>
      </c>
      <c r="BN9" s="1">
        <v>8</v>
      </c>
      <c r="BO9" s="1">
        <v>8</v>
      </c>
      <c r="BP9" s="1">
        <v>25</v>
      </c>
      <c r="BQ9" s="1">
        <v>15</v>
      </c>
      <c r="BR9" s="1">
        <v>10</v>
      </c>
      <c r="BS9" s="1">
        <v>10</v>
      </c>
      <c r="BT9" s="1">
        <v>15</v>
      </c>
      <c r="BU9" s="1">
        <v>12</v>
      </c>
      <c r="BV9" s="1">
        <v>12</v>
      </c>
      <c r="BW9" s="1">
        <v>15</v>
      </c>
      <c r="BX9" s="1">
        <v>15</v>
      </c>
      <c r="BY9" s="1">
        <v>12</v>
      </c>
      <c r="BZ9" s="1"/>
      <c r="CA9" s="1">
        <v>12</v>
      </c>
      <c r="CB9" s="1">
        <v>10</v>
      </c>
    </row>
    <row r="10" spans="1:93" x14ac:dyDescent="0.2">
      <c r="A10" s="1" t="s">
        <v>5</v>
      </c>
      <c r="B10" s="1" t="s">
        <v>115</v>
      </c>
      <c r="C10" s="1" t="s">
        <v>115</v>
      </c>
      <c r="D10" s="1" t="s">
        <v>115</v>
      </c>
      <c r="E10" s="1" t="s">
        <v>115</v>
      </c>
      <c r="F10" s="1" t="s">
        <v>116</v>
      </c>
      <c r="G10" s="1" t="s">
        <v>115</v>
      </c>
      <c r="H10" s="1" t="s">
        <v>114</v>
      </c>
      <c r="I10" s="3" t="s">
        <v>115</v>
      </c>
      <c r="J10" s="3" t="s">
        <v>114</v>
      </c>
      <c r="K10" s="3" t="s">
        <v>114</v>
      </c>
      <c r="L10" s="3" t="s">
        <v>114</v>
      </c>
      <c r="M10" s="16" t="s">
        <v>115</v>
      </c>
      <c r="N10" s="3" t="s">
        <v>131</v>
      </c>
      <c r="O10" s="3" t="s">
        <v>131</v>
      </c>
      <c r="P10" s="3" t="s">
        <v>114</v>
      </c>
      <c r="Q10" s="1" t="s">
        <v>131</v>
      </c>
      <c r="R10" s="1" t="s">
        <v>131</v>
      </c>
      <c r="S10" s="1" t="s">
        <v>131</v>
      </c>
      <c r="T10" s="1" t="s">
        <v>115</v>
      </c>
      <c r="U10" s="1" t="s">
        <v>235</v>
      </c>
      <c r="V10" s="1" t="s">
        <v>115</v>
      </c>
      <c r="W10" s="1" t="s">
        <v>114</v>
      </c>
      <c r="X10" s="1" t="s">
        <v>115</v>
      </c>
      <c r="Y10" s="1" t="s">
        <v>115</v>
      </c>
      <c r="Z10" s="1" t="s">
        <v>115</v>
      </c>
      <c r="AA10" s="16" t="s">
        <v>235</v>
      </c>
      <c r="AB10" s="1" t="s">
        <v>145</v>
      </c>
      <c r="AC10" s="1" t="s">
        <v>116</v>
      </c>
      <c r="AD10" s="1" t="s">
        <v>115</v>
      </c>
      <c r="AE10" s="1" t="s">
        <v>116</v>
      </c>
      <c r="AF10" s="1" t="s">
        <v>115</v>
      </c>
      <c r="AG10" s="1" t="s">
        <v>115</v>
      </c>
      <c r="AH10" s="1" t="s">
        <v>115</v>
      </c>
      <c r="AI10" s="1" t="s">
        <v>115</v>
      </c>
      <c r="AJ10" s="1" t="s">
        <v>115</v>
      </c>
      <c r="AK10" s="1" t="s">
        <v>115</v>
      </c>
      <c r="AL10" s="1" t="s">
        <v>131</v>
      </c>
      <c r="AM10" s="1" t="s">
        <v>160</v>
      </c>
      <c r="AN10" s="1" t="s">
        <v>131</v>
      </c>
      <c r="AO10" s="1" t="s">
        <v>114</v>
      </c>
      <c r="AP10" s="1" t="s">
        <v>174</v>
      </c>
      <c r="AQ10" s="1" t="s">
        <v>115</v>
      </c>
      <c r="AR10" s="1" t="s">
        <v>160</v>
      </c>
      <c r="AS10" s="1" t="s">
        <v>114</v>
      </c>
      <c r="AT10" s="1" t="s">
        <v>114</v>
      </c>
      <c r="AU10" s="1" t="s">
        <v>166</v>
      </c>
      <c r="AV10" s="1" t="s">
        <v>174</v>
      </c>
      <c r="AW10" s="1" t="s">
        <v>174</v>
      </c>
      <c r="AX10" s="1" t="s">
        <v>115</v>
      </c>
      <c r="AY10" s="1" t="s">
        <v>174</v>
      </c>
      <c r="AZ10" s="1" t="s">
        <v>116</v>
      </c>
      <c r="BA10" s="1" t="s">
        <v>131</v>
      </c>
      <c r="BB10" s="1" t="s">
        <v>115</v>
      </c>
      <c r="BC10" s="1" t="s">
        <v>115</v>
      </c>
      <c r="BD10" s="1" t="s">
        <v>115</v>
      </c>
      <c r="BE10" s="1" t="s">
        <v>115</v>
      </c>
      <c r="BF10" s="1" t="s">
        <v>115</v>
      </c>
      <c r="BG10" s="1" t="s">
        <v>115</v>
      </c>
      <c r="BH10" s="1" t="s">
        <v>115</v>
      </c>
      <c r="BI10" s="1" t="s">
        <v>115</v>
      </c>
      <c r="BJ10" s="1" t="s">
        <v>115</v>
      </c>
      <c r="BK10" s="1" t="s">
        <v>116</v>
      </c>
      <c r="BL10" s="1" t="s">
        <v>115</v>
      </c>
      <c r="BM10" s="1" t="s">
        <v>115</v>
      </c>
      <c r="BN10" s="1" t="s">
        <v>115</v>
      </c>
      <c r="BO10" s="1" t="s">
        <v>115</v>
      </c>
      <c r="BP10" s="1" t="s">
        <v>145</v>
      </c>
      <c r="BQ10" s="1" t="s">
        <v>114</v>
      </c>
      <c r="BR10" s="1" t="s">
        <v>115</v>
      </c>
      <c r="BS10" s="1" t="s">
        <v>115</v>
      </c>
      <c r="BT10" s="1" t="s">
        <v>116</v>
      </c>
      <c r="BU10" s="1" t="s">
        <v>114</v>
      </c>
      <c r="BV10" s="1" t="s">
        <v>114</v>
      </c>
      <c r="BW10" s="1" t="s">
        <v>116</v>
      </c>
      <c r="BX10" s="1" t="s">
        <v>131</v>
      </c>
      <c r="BY10" s="1" t="s">
        <v>115</v>
      </c>
      <c r="BZ10" s="1" t="s">
        <v>115</v>
      </c>
      <c r="CA10" s="1" t="s">
        <v>115</v>
      </c>
      <c r="CB10" s="1" t="s">
        <v>115</v>
      </c>
    </row>
    <row r="11" spans="1:9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93" x14ac:dyDescent="0.2">
      <c r="A12" s="4" t="s">
        <v>101</v>
      </c>
      <c r="B12" s="5">
        <v>50</v>
      </c>
      <c r="C12" s="5">
        <v>1</v>
      </c>
      <c r="D12" s="5">
        <v>5</v>
      </c>
      <c r="E12" s="5">
        <v>5</v>
      </c>
      <c r="F12" s="5">
        <v>15</v>
      </c>
      <c r="G12" s="5">
        <v>20</v>
      </c>
      <c r="H12" s="5">
        <v>10</v>
      </c>
      <c r="I12" s="6">
        <v>30</v>
      </c>
      <c r="J12" s="6">
        <v>10</v>
      </c>
      <c r="K12" s="6">
        <v>10</v>
      </c>
      <c r="L12" s="6">
        <v>25</v>
      </c>
      <c r="M12" s="6">
        <v>15</v>
      </c>
      <c r="N12" s="6">
        <v>45</v>
      </c>
      <c r="O12" s="6">
        <v>5</v>
      </c>
      <c r="P12" s="6">
        <v>15</v>
      </c>
      <c r="Q12" s="6">
        <v>55</v>
      </c>
      <c r="R12" s="6">
        <v>15</v>
      </c>
      <c r="S12" s="6">
        <v>5</v>
      </c>
      <c r="T12" s="6">
        <v>10</v>
      </c>
      <c r="U12" s="6">
        <v>5</v>
      </c>
      <c r="V12" s="6">
        <v>15</v>
      </c>
      <c r="W12" s="6">
        <v>45</v>
      </c>
      <c r="X12" s="6">
        <v>1</v>
      </c>
      <c r="Y12" s="6">
        <v>25</v>
      </c>
      <c r="Z12" s="6">
        <v>55</v>
      </c>
      <c r="AA12" s="6">
        <v>10</v>
      </c>
      <c r="AB12" s="6">
        <v>15</v>
      </c>
      <c r="AC12" s="6">
        <v>40</v>
      </c>
      <c r="AD12" s="6">
        <v>15</v>
      </c>
      <c r="AE12" s="6">
        <v>5</v>
      </c>
      <c r="AF12" s="6">
        <v>55</v>
      </c>
      <c r="AG12" s="6">
        <v>10</v>
      </c>
      <c r="AH12" s="6">
        <v>60</v>
      </c>
      <c r="AI12" s="6">
        <v>10</v>
      </c>
      <c r="AJ12" s="6">
        <v>0</v>
      </c>
      <c r="AK12" s="6">
        <v>40</v>
      </c>
      <c r="AL12" s="6">
        <v>45</v>
      </c>
      <c r="AM12" s="6">
        <v>45</v>
      </c>
      <c r="AN12" s="6">
        <v>40</v>
      </c>
      <c r="AO12" s="6">
        <v>5</v>
      </c>
      <c r="AP12" s="6">
        <v>0</v>
      </c>
      <c r="AQ12" s="6">
        <v>25</v>
      </c>
      <c r="AR12" s="6">
        <v>15</v>
      </c>
      <c r="AS12" s="6">
        <v>50</v>
      </c>
      <c r="AT12" s="6">
        <v>70</v>
      </c>
      <c r="AU12" s="6">
        <v>0</v>
      </c>
      <c r="AV12" s="6">
        <v>45</v>
      </c>
      <c r="AW12" s="6">
        <v>50</v>
      </c>
      <c r="AX12" s="6">
        <v>15</v>
      </c>
      <c r="AY12" s="6">
        <v>0</v>
      </c>
      <c r="AZ12" s="6">
        <v>15</v>
      </c>
      <c r="BA12" s="6">
        <v>20</v>
      </c>
      <c r="BB12" s="6">
        <v>30</v>
      </c>
      <c r="BC12" s="6">
        <v>50</v>
      </c>
      <c r="BD12" s="6">
        <v>20</v>
      </c>
      <c r="BE12" s="6">
        <v>60</v>
      </c>
      <c r="BF12" s="6">
        <v>65</v>
      </c>
      <c r="BG12" s="6">
        <v>40</v>
      </c>
      <c r="BH12" s="6">
        <v>70</v>
      </c>
      <c r="BI12" s="6">
        <v>20</v>
      </c>
      <c r="BJ12" s="6">
        <v>50</v>
      </c>
      <c r="BK12" s="6">
        <v>0</v>
      </c>
      <c r="BL12" s="6">
        <v>40</v>
      </c>
      <c r="BM12" s="6">
        <v>70</v>
      </c>
      <c r="BN12" s="6">
        <v>50</v>
      </c>
      <c r="BO12" s="6">
        <v>50</v>
      </c>
      <c r="BP12" s="5">
        <v>25</v>
      </c>
      <c r="BQ12" s="5">
        <v>10</v>
      </c>
      <c r="BR12" s="5">
        <v>20</v>
      </c>
      <c r="BS12" s="5">
        <v>50</v>
      </c>
      <c r="BT12" s="5">
        <v>25</v>
      </c>
      <c r="BU12" s="5">
        <v>50</v>
      </c>
      <c r="BV12" s="5">
        <v>50</v>
      </c>
      <c r="BW12" s="5">
        <v>1</v>
      </c>
      <c r="BX12" s="5">
        <v>2</v>
      </c>
      <c r="BY12" s="5">
        <v>20</v>
      </c>
      <c r="BZ12" s="5">
        <v>7</v>
      </c>
      <c r="CA12" s="5">
        <v>40</v>
      </c>
      <c r="CB12" s="5">
        <v>30</v>
      </c>
      <c r="CF12" t="s">
        <v>304</v>
      </c>
      <c r="CG12" s="33" t="s">
        <v>309</v>
      </c>
      <c r="CH12" s="33" t="s">
        <v>307</v>
      </c>
      <c r="CI12" t="s">
        <v>310</v>
      </c>
      <c r="CL12" s="11" t="s">
        <v>304</v>
      </c>
      <c r="CM12" s="33" t="s">
        <v>305</v>
      </c>
      <c r="CN12" s="33" t="s">
        <v>307</v>
      </c>
      <c r="CO12" s="11" t="s">
        <v>310</v>
      </c>
    </row>
    <row r="13" spans="1:93" x14ac:dyDescent="0.2">
      <c r="A13" s="1" t="s">
        <v>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10</v>
      </c>
      <c r="U13" s="8"/>
      <c r="V13" s="8"/>
      <c r="W13" s="8"/>
      <c r="X13" s="8"/>
      <c r="Y13" s="8"/>
      <c r="Z13" s="8">
        <v>5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>
        <v>15</v>
      </c>
      <c r="AW13" s="8"/>
      <c r="AX13" s="8">
        <v>15</v>
      </c>
      <c r="AY13" s="8"/>
      <c r="AZ13" s="8"/>
      <c r="BA13" s="8"/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/>
      <c r="BK13" s="8"/>
      <c r="BL13" s="8">
        <v>15</v>
      </c>
      <c r="BM13" s="8">
        <v>15</v>
      </c>
      <c r="BN13" s="8"/>
      <c r="BO13" s="8"/>
      <c r="BP13" s="8">
        <v>0</v>
      </c>
      <c r="BQ13" s="8">
        <v>0</v>
      </c>
      <c r="BR13" s="8">
        <v>0</v>
      </c>
      <c r="BS13" s="8">
        <v>5</v>
      </c>
      <c r="BT13" s="8">
        <v>0</v>
      </c>
      <c r="BU13" s="8">
        <v>0</v>
      </c>
      <c r="BV13" s="8"/>
      <c r="BW13" s="8"/>
      <c r="BX13" s="8"/>
      <c r="BY13" s="8"/>
      <c r="BZ13" s="8"/>
      <c r="CA13" s="8"/>
      <c r="CB13" s="8"/>
      <c r="CE13">
        <v>9</v>
      </c>
      <c r="CF13" s="25">
        <f>COUNTIF($B13:$CB13,"&gt;50")</f>
        <v>0</v>
      </c>
      <c r="CG13" s="25">
        <f>COUNTIF($B13:$CB13,"&gt;20")-CF13</f>
        <v>0</v>
      </c>
      <c r="CH13" s="25">
        <f>COUNTIF($B13:$CB13,"&gt;10")-CG13</f>
        <v>4</v>
      </c>
      <c r="CI13" s="25">
        <f>COUNTIF($B13:$CB13,"&gt;00")-CH13</f>
        <v>3</v>
      </c>
      <c r="CK13" s="1" t="s">
        <v>14</v>
      </c>
      <c r="CL13">
        <v>5</v>
      </c>
      <c r="CM13">
        <v>26</v>
      </c>
      <c r="CN13">
        <v>12</v>
      </c>
      <c r="CO13">
        <v>32</v>
      </c>
    </row>
    <row r="14" spans="1:93" x14ac:dyDescent="0.2">
      <c r="A14" s="1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/>
      <c r="BK14" s="8"/>
      <c r="BL14" s="8"/>
      <c r="BM14" s="8"/>
      <c r="BN14" s="8">
        <v>20</v>
      </c>
      <c r="BO14" s="8"/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/>
      <c r="BW14" s="8"/>
      <c r="BX14" s="8"/>
      <c r="BY14" s="8"/>
      <c r="BZ14" s="8"/>
      <c r="CA14" s="8"/>
      <c r="CB14" s="8"/>
      <c r="CE14">
        <v>13</v>
      </c>
      <c r="CF14" s="25">
        <f t="shared" ref="CF14:CF26" si="0">COUNTIF($B14:$CB14,"&gt;50")</f>
        <v>0</v>
      </c>
      <c r="CG14" s="25">
        <f t="shared" ref="CG14:CG77" si="1">COUNTIF($B14:$CB14,"&gt;20")-CF14</f>
        <v>0</v>
      </c>
      <c r="CH14" s="25">
        <f t="shared" ref="CH14:CH77" si="2">COUNTIF($B14:$CB14,"&gt;10")-CG14</f>
        <v>1</v>
      </c>
      <c r="CI14" s="25">
        <f t="shared" ref="CI14:CI77" si="3">COUNTIF($B14:$CB14,"&gt;00")-CH14</f>
        <v>0</v>
      </c>
      <c r="CK14" s="1" t="s">
        <v>11</v>
      </c>
      <c r="CL14">
        <v>4</v>
      </c>
      <c r="CM14">
        <v>17</v>
      </c>
      <c r="CN14">
        <v>19</v>
      </c>
      <c r="CO14">
        <v>22</v>
      </c>
    </row>
    <row r="15" spans="1:93" x14ac:dyDescent="0.2">
      <c r="A15" s="1" t="s">
        <v>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</v>
      </c>
      <c r="N15" s="8">
        <v>0</v>
      </c>
      <c r="O15" s="8">
        <v>0</v>
      </c>
      <c r="P15" s="8">
        <v>0</v>
      </c>
      <c r="Q15" s="8">
        <v>5</v>
      </c>
      <c r="R15" s="8">
        <v>0</v>
      </c>
      <c r="S15" s="8">
        <v>0</v>
      </c>
      <c r="T15" s="8">
        <v>20</v>
      </c>
      <c r="U15" s="8"/>
      <c r="V15" s="8"/>
      <c r="W15" s="8"/>
      <c r="X15" s="8">
        <v>50</v>
      </c>
      <c r="Y15" s="8"/>
      <c r="Z15" s="8">
        <v>10</v>
      </c>
      <c r="AA15" s="8"/>
      <c r="AB15" s="8"/>
      <c r="AC15" s="8"/>
      <c r="AD15" s="8"/>
      <c r="AE15" s="8"/>
      <c r="AF15" s="8"/>
      <c r="AG15" s="8"/>
      <c r="AH15" s="8">
        <v>11</v>
      </c>
      <c r="AI15" s="8">
        <v>10</v>
      </c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>
        <v>5</v>
      </c>
      <c r="AY15" s="8"/>
      <c r="AZ15" s="8"/>
      <c r="BA15" s="8">
        <v>30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8</v>
      </c>
      <c r="BK15" s="8"/>
      <c r="BL15" s="8"/>
      <c r="BM15" s="8"/>
      <c r="BN15" s="8"/>
      <c r="BO15" s="8"/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/>
      <c r="BW15" s="8"/>
      <c r="BX15" s="8"/>
      <c r="BY15" s="8"/>
      <c r="BZ15" s="8"/>
      <c r="CA15" s="8">
        <v>15</v>
      </c>
      <c r="CB15" s="8"/>
      <c r="CE15">
        <v>10</v>
      </c>
      <c r="CF15" s="25">
        <f t="shared" si="0"/>
        <v>0</v>
      </c>
      <c r="CG15" s="25">
        <f t="shared" si="1"/>
        <v>2</v>
      </c>
      <c r="CH15" s="25">
        <f t="shared" si="2"/>
        <v>3</v>
      </c>
      <c r="CI15" s="25">
        <f t="shared" si="3"/>
        <v>8</v>
      </c>
      <c r="CK15" s="1" t="s">
        <v>16</v>
      </c>
      <c r="CL15">
        <v>0</v>
      </c>
      <c r="CM15">
        <v>15</v>
      </c>
      <c r="CN15">
        <v>2</v>
      </c>
      <c r="CO15">
        <v>19</v>
      </c>
    </row>
    <row r="16" spans="1:93" x14ac:dyDescent="0.2">
      <c r="A16" s="1" t="s">
        <v>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/>
      <c r="T16" s="8"/>
      <c r="U16" s="8"/>
      <c r="V16" s="8"/>
      <c r="W16" s="8"/>
      <c r="X16" s="8">
        <v>50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>
        <v>15</v>
      </c>
      <c r="AS16" s="8"/>
      <c r="AT16" s="8"/>
      <c r="AU16" s="8"/>
      <c r="AV16" s="8"/>
      <c r="AW16" s="8">
        <v>5</v>
      </c>
      <c r="AX16" s="8">
        <v>5</v>
      </c>
      <c r="AY16" s="8"/>
      <c r="AZ16" s="8"/>
      <c r="BA16" s="8"/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/>
      <c r="BK16" s="8"/>
      <c r="BL16" s="8"/>
      <c r="BM16" s="8"/>
      <c r="BN16" s="8"/>
      <c r="BO16" s="8"/>
      <c r="BP16" s="8">
        <v>0</v>
      </c>
      <c r="BQ16" s="8">
        <v>0</v>
      </c>
      <c r="BR16" s="8">
        <v>0</v>
      </c>
      <c r="BS16" s="8">
        <v>5</v>
      </c>
      <c r="BT16" s="8">
        <v>0</v>
      </c>
      <c r="BU16" s="8">
        <v>0</v>
      </c>
      <c r="BV16" s="8">
        <v>5</v>
      </c>
      <c r="BW16" s="8"/>
      <c r="BX16" s="8"/>
      <c r="BY16" s="8">
        <v>100</v>
      </c>
      <c r="BZ16" s="8"/>
      <c r="CA16" s="8"/>
      <c r="CB16" s="8">
        <v>10</v>
      </c>
      <c r="CE16">
        <v>11</v>
      </c>
      <c r="CF16" s="25">
        <f t="shared" si="0"/>
        <v>1</v>
      </c>
      <c r="CG16" s="25">
        <f t="shared" si="1"/>
        <v>1</v>
      </c>
      <c r="CH16" s="25">
        <f t="shared" si="2"/>
        <v>2</v>
      </c>
      <c r="CI16" s="25">
        <f t="shared" si="3"/>
        <v>6</v>
      </c>
      <c r="CK16" s="1" t="s">
        <v>13</v>
      </c>
      <c r="CL16">
        <v>3</v>
      </c>
      <c r="CM16">
        <v>8</v>
      </c>
      <c r="CN16">
        <v>14</v>
      </c>
      <c r="CO16">
        <v>16</v>
      </c>
    </row>
    <row r="17" spans="1:93" x14ac:dyDescent="0.2">
      <c r="A17" s="1" t="s">
        <v>10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40</v>
      </c>
      <c r="N17" s="8">
        <v>5</v>
      </c>
      <c r="O17" s="8">
        <v>30</v>
      </c>
      <c r="P17" s="8"/>
      <c r="Q17" s="8"/>
      <c r="R17" s="8">
        <v>30</v>
      </c>
      <c r="S17" s="8"/>
      <c r="T17" s="8"/>
      <c r="U17" s="8">
        <v>30</v>
      </c>
      <c r="V17" s="8">
        <v>10</v>
      </c>
      <c r="W17" s="8">
        <v>25</v>
      </c>
      <c r="X17" s="8"/>
      <c r="Y17" s="8"/>
      <c r="Z17" s="8">
        <v>10</v>
      </c>
      <c r="AA17" s="8">
        <v>70</v>
      </c>
      <c r="AB17" s="8"/>
      <c r="AC17" s="8">
        <v>10</v>
      </c>
      <c r="AD17" s="8">
        <v>100</v>
      </c>
      <c r="AE17" s="8">
        <v>50</v>
      </c>
      <c r="AF17" s="8"/>
      <c r="AG17" s="8">
        <v>31</v>
      </c>
      <c r="AH17" s="8">
        <v>17</v>
      </c>
      <c r="AI17" s="8"/>
      <c r="AJ17" s="8"/>
      <c r="AK17" s="8"/>
      <c r="AL17" s="8"/>
      <c r="AM17" s="8"/>
      <c r="AN17" s="8"/>
      <c r="AO17" s="8"/>
      <c r="AP17" s="8"/>
      <c r="AQ17" s="8">
        <v>20</v>
      </c>
      <c r="AR17" s="8"/>
      <c r="AS17" s="8">
        <v>20</v>
      </c>
      <c r="AT17" s="8">
        <v>25</v>
      </c>
      <c r="AU17" s="8"/>
      <c r="AV17" s="8"/>
      <c r="AW17" s="8"/>
      <c r="AX17" s="8">
        <v>10</v>
      </c>
      <c r="AY17" s="8"/>
      <c r="AZ17" s="8">
        <v>15</v>
      </c>
      <c r="BA17" s="8">
        <v>20</v>
      </c>
      <c r="BB17" s="8"/>
      <c r="BC17" s="8">
        <v>20</v>
      </c>
      <c r="BD17" s="8"/>
      <c r="BE17" s="8"/>
      <c r="BF17" s="8">
        <v>5</v>
      </c>
      <c r="BG17" s="8"/>
      <c r="BH17" s="8">
        <v>10</v>
      </c>
      <c r="BI17" s="8"/>
      <c r="BJ17" s="8">
        <v>30</v>
      </c>
      <c r="BK17" s="8"/>
      <c r="BL17" s="8">
        <v>25</v>
      </c>
      <c r="BM17" s="8"/>
      <c r="BN17" s="8">
        <v>35</v>
      </c>
      <c r="BO17" s="8"/>
      <c r="BP17" s="8">
        <v>0</v>
      </c>
      <c r="BQ17" s="8">
        <v>30</v>
      </c>
      <c r="BR17" s="8">
        <v>0</v>
      </c>
      <c r="BS17" s="8">
        <v>0</v>
      </c>
      <c r="BT17" s="8">
        <v>3</v>
      </c>
      <c r="BU17" s="8">
        <v>12</v>
      </c>
      <c r="BV17" s="8">
        <v>15</v>
      </c>
      <c r="BW17" s="8"/>
      <c r="BX17" s="8">
        <v>40</v>
      </c>
      <c r="BY17" s="8"/>
      <c r="BZ17" s="8">
        <v>30</v>
      </c>
      <c r="CA17" s="8">
        <v>30</v>
      </c>
      <c r="CB17" s="8"/>
      <c r="CE17">
        <v>7</v>
      </c>
      <c r="CF17" s="25">
        <f t="shared" si="0"/>
        <v>2</v>
      </c>
      <c r="CG17" s="25">
        <f t="shared" si="1"/>
        <v>15</v>
      </c>
      <c r="CH17" s="25">
        <f t="shared" si="2"/>
        <v>10</v>
      </c>
      <c r="CI17" s="25">
        <f t="shared" si="3"/>
        <v>23</v>
      </c>
      <c r="CK17" s="1" t="s">
        <v>17</v>
      </c>
      <c r="CL17">
        <v>2</v>
      </c>
      <c r="CM17">
        <v>11</v>
      </c>
      <c r="CN17">
        <v>8</v>
      </c>
      <c r="CO17">
        <v>17</v>
      </c>
    </row>
    <row r="18" spans="1:93" x14ac:dyDescent="0.2">
      <c r="A18" s="1" t="s">
        <v>11</v>
      </c>
      <c r="B18" s="8">
        <v>25</v>
      </c>
      <c r="C18" s="8">
        <v>0</v>
      </c>
      <c r="D18" s="8">
        <v>0</v>
      </c>
      <c r="E18" s="8">
        <v>20</v>
      </c>
      <c r="F18" s="8">
        <v>0</v>
      </c>
      <c r="G18" s="8">
        <v>60</v>
      </c>
      <c r="H18" s="8">
        <v>30</v>
      </c>
      <c r="I18" s="30">
        <v>50</v>
      </c>
      <c r="J18" s="8"/>
      <c r="K18" s="8">
        <v>20</v>
      </c>
      <c r="L18" s="8"/>
      <c r="M18" s="8">
        <v>30</v>
      </c>
      <c r="N18" s="8">
        <v>28</v>
      </c>
      <c r="O18" s="8"/>
      <c r="P18" s="8"/>
      <c r="Q18" s="8"/>
      <c r="R18" s="8"/>
      <c r="S18" s="8"/>
      <c r="T18" s="8"/>
      <c r="U18" s="8">
        <v>30</v>
      </c>
      <c r="V18" s="8"/>
      <c r="W18" s="8">
        <v>15</v>
      </c>
      <c r="X18" s="8"/>
      <c r="Y18" s="8"/>
      <c r="Z18" s="8">
        <v>15</v>
      </c>
      <c r="AA18" s="8"/>
      <c r="AB18" s="8">
        <v>20</v>
      </c>
      <c r="AC18" s="8">
        <v>30</v>
      </c>
      <c r="AD18" s="8"/>
      <c r="AE18" s="8"/>
      <c r="AF18" s="8">
        <v>25</v>
      </c>
      <c r="AG18" s="8">
        <v>16</v>
      </c>
      <c r="AH18" s="8">
        <v>11</v>
      </c>
      <c r="AI18" s="8">
        <v>33</v>
      </c>
      <c r="AJ18" s="8"/>
      <c r="AK18" s="8"/>
      <c r="AL18" s="8"/>
      <c r="AM18" s="8"/>
      <c r="AN18" s="8">
        <v>60</v>
      </c>
      <c r="AO18" s="8"/>
      <c r="AP18" s="8"/>
      <c r="AQ18" s="8"/>
      <c r="AR18" s="8"/>
      <c r="AS18" s="8">
        <v>15</v>
      </c>
      <c r="AT18" s="8"/>
      <c r="AU18" s="8"/>
      <c r="AV18" s="8">
        <v>10</v>
      </c>
      <c r="AW18" s="8">
        <v>15</v>
      </c>
      <c r="AX18" s="8">
        <v>10</v>
      </c>
      <c r="AY18" s="8"/>
      <c r="AZ18" s="8"/>
      <c r="BA18" s="8"/>
      <c r="BB18" s="8">
        <v>55</v>
      </c>
      <c r="BC18" s="8"/>
      <c r="BD18" s="8">
        <v>50</v>
      </c>
      <c r="BE18" s="8">
        <v>20</v>
      </c>
      <c r="BF18" s="8">
        <v>25</v>
      </c>
      <c r="BG18" s="8">
        <v>25</v>
      </c>
      <c r="BH18" s="8">
        <v>20</v>
      </c>
      <c r="BI18" s="8"/>
      <c r="BJ18" s="8">
        <v>50</v>
      </c>
      <c r="BK18" s="8"/>
      <c r="BL18" s="8">
        <v>20</v>
      </c>
      <c r="BM18" s="8">
        <v>15</v>
      </c>
      <c r="BN18" s="8">
        <v>25</v>
      </c>
      <c r="BO18" s="8">
        <v>20</v>
      </c>
      <c r="BP18" s="8">
        <v>0</v>
      </c>
      <c r="BQ18" s="8">
        <v>30</v>
      </c>
      <c r="BR18" s="8">
        <v>30</v>
      </c>
      <c r="BS18" s="8">
        <v>20</v>
      </c>
      <c r="BT18" s="8">
        <v>7</v>
      </c>
      <c r="BU18" s="8">
        <v>0</v>
      </c>
      <c r="BV18" s="8">
        <v>2</v>
      </c>
      <c r="BW18" s="8"/>
      <c r="BX18" s="8">
        <v>60</v>
      </c>
      <c r="BY18" s="8"/>
      <c r="BZ18" s="8"/>
      <c r="CA18" s="8">
        <v>40</v>
      </c>
      <c r="CB18" s="8">
        <v>10</v>
      </c>
      <c r="CE18">
        <v>2</v>
      </c>
      <c r="CF18" s="25">
        <f t="shared" si="0"/>
        <v>4</v>
      </c>
      <c r="CG18" s="25">
        <f t="shared" si="1"/>
        <v>17</v>
      </c>
      <c r="CH18" s="25">
        <f t="shared" si="2"/>
        <v>19</v>
      </c>
      <c r="CI18" s="25">
        <f t="shared" si="3"/>
        <v>22</v>
      </c>
    </row>
    <row r="19" spans="1:93" x14ac:dyDescent="0.2">
      <c r="A19" s="1" t="s">
        <v>12</v>
      </c>
      <c r="B19" s="8">
        <v>0</v>
      </c>
      <c r="C19" s="8">
        <v>0</v>
      </c>
      <c r="D19" s="8">
        <v>0</v>
      </c>
      <c r="E19" s="8">
        <v>0</v>
      </c>
      <c r="F19" s="8">
        <v>10</v>
      </c>
      <c r="G19" s="8">
        <v>0</v>
      </c>
      <c r="H19" s="8"/>
      <c r="I19" s="8"/>
      <c r="J19" s="8"/>
      <c r="K19" s="8"/>
      <c r="L19" s="8">
        <v>25</v>
      </c>
      <c r="M19" s="8"/>
      <c r="N19" s="8"/>
      <c r="O19" s="8"/>
      <c r="P19" s="8"/>
      <c r="Q19" s="8">
        <v>30</v>
      </c>
      <c r="R19" s="8"/>
      <c r="S19" s="8"/>
      <c r="T19" s="8"/>
      <c r="U19" s="8">
        <v>40</v>
      </c>
      <c r="V19" s="8"/>
      <c r="W19" s="8"/>
      <c r="X19" s="8"/>
      <c r="Y19" s="8"/>
      <c r="Z19" s="8">
        <v>5</v>
      </c>
      <c r="AA19" s="8"/>
      <c r="AB19" s="8"/>
      <c r="AC19" s="8">
        <v>10</v>
      </c>
      <c r="AD19" s="8"/>
      <c r="AE19" s="8"/>
      <c r="AF19" s="8">
        <v>10</v>
      </c>
      <c r="AG19" s="8"/>
      <c r="AH19" s="8"/>
      <c r="AI19" s="8"/>
      <c r="AJ19" s="8"/>
      <c r="AK19" s="8"/>
      <c r="AL19" s="8"/>
      <c r="AM19" s="8">
        <v>5</v>
      </c>
      <c r="AN19" s="8"/>
      <c r="AO19" s="8"/>
      <c r="AP19" s="8"/>
      <c r="AQ19" s="8"/>
      <c r="AR19" s="8"/>
      <c r="AS19" s="8">
        <v>15</v>
      </c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>
        <v>5</v>
      </c>
      <c r="BG19" s="8"/>
      <c r="BH19" s="8"/>
      <c r="BI19" s="8">
        <v>30</v>
      </c>
      <c r="BJ19" s="8"/>
      <c r="BK19" s="8"/>
      <c r="BL19" s="8"/>
      <c r="BM19" s="8"/>
      <c r="BN19" s="8"/>
      <c r="BO19" s="8"/>
      <c r="BP19" s="8">
        <v>0</v>
      </c>
      <c r="BQ19" s="8"/>
      <c r="BR19" s="8">
        <v>0</v>
      </c>
      <c r="BS19" s="8">
        <v>0</v>
      </c>
      <c r="BT19" s="8">
        <v>0</v>
      </c>
      <c r="BU19" s="8">
        <v>12</v>
      </c>
      <c r="BV19" s="8"/>
      <c r="BW19" s="8"/>
      <c r="BX19" s="8"/>
      <c r="BY19" s="8"/>
      <c r="BZ19" s="8"/>
      <c r="CA19" s="8"/>
      <c r="CB19" s="8"/>
      <c r="CE19">
        <v>8</v>
      </c>
      <c r="CF19" s="25">
        <f t="shared" si="0"/>
        <v>0</v>
      </c>
      <c r="CG19" s="25">
        <f t="shared" si="1"/>
        <v>4</v>
      </c>
      <c r="CH19" s="25">
        <f t="shared" si="2"/>
        <v>2</v>
      </c>
      <c r="CI19" s="25">
        <f t="shared" si="3"/>
        <v>10</v>
      </c>
    </row>
    <row r="20" spans="1:93" x14ac:dyDescent="0.2">
      <c r="A20" s="1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90</v>
      </c>
      <c r="G20" s="8">
        <v>0</v>
      </c>
      <c r="H20" s="8">
        <v>20</v>
      </c>
      <c r="I20" s="8"/>
      <c r="J20" s="8"/>
      <c r="K20" s="8"/>
      <c r="L20" s="8"/>
      <c r="M20" s="8"/>
      <c r="N20" s="8">
        <v>5</v>
      </c>
      <c r="O20" s="8">
        <v>30</v>
      </c>
      <c r="P20" s="8"/>
      <c r="Q20" s="8">
        <v>5</v>
      </c>
      <c r="R20" s="8"/>
      <c r="S20" s="8">
        <v>100</v>
      </c>
      <c r="T20" s="8">
        <v>30</v>
      </c>
      <c r="U20" s="8"/>
      <c r="V20" s="8"/>
      <c r="W20" s="8">
        <v>20</v>
      </c>
      <c r="X20" s="8"/>
      <c r="Y20" s="8"/>
      <c r="Z20" s="8"/>
      <c r="AA20" s="8">
        <v>10</v>
      </c>
      <c r="AB20" s="8">
        <v>60</v>
      </c>
      <c r="AC20" s="8">
        <v>15</v>
      </c>
      <c r="AD20" s="8"/>
      <c r="AE20" s="8"/>
      <c r="AF20" s="8"/>
      <c r="AG20" s="8"/>
      <c r="AH20" s="8">
        <v>11</v>
      </c>
      <c r="AI20" s="8">
        <v>15</v>
      </c>
      <c r="AJ20" s="8"/>
      <c r="AK20" s="8"/>
      <c r="AL20" s="8"/>
      <c r="AM20" s="8"/>
      <c r="AN20" s="8"/>
      <c r="AO20" s="8"/>
      <c r="AP20" s="8"/>
      <c r="AQ20" s="8">
        <v>35</v>
      </c>
      <c r="AR20" s="8">
        <v>15</v>
      </c>
      <c r="AS20" s="8">
        <v>15</v>
      </c>
      <c r="AT20" s="8">
        <v>25</v>
      </c>
      <c r="AU20" s="8"/>
      <c r="AV20" s="8"/>
      <c r="AW20" s="8"/>
      <c r="AX20" s="8">
        <v>5</v>
      </c>
      <c r="AY20" s="8"/>
      <c r="AZ20" s="8">
        <v>35</v>
      </c>
      <c r="BA20" s="8"/>
      <c r="BB20" s="8">
        <v>20</v>
      </c>
      <c r="BC20" s="8"/>
      <c r="BD20" s="8"/>
      <c r="BE20" s="8">
        <v>30</v>
      </c>
      <c r="BF20" s="8">
        <v>15</v>
      </c>
      <c r="BG20" s="8">
        <v>25</v>
      </c>
      <c r="BH20" s="8">
        <v>20</v>
      </c>
      <c r="BI20" s="8"/>
      <c r="BJ20" s="8"/>
      <c r="BK20" s="8"/>
      <c r="BL20" s="8">
        <v>15</v>
      </c>
      <c r="BM20" s="8">
        <v>7</v>
      </c>
      <c r="BN20" s="8"/>
      <c r="BO20" s="8"/>
      <c r="BP20" s="8">
        <v>0</v>
      </c>
      <c r="BQ20" s="8"/>
      <c r="BR20" s="8">
        <v>10</v>
      </c>
      <c r="BS20" s="8">
        <v>0</v>
      </c>
      <c r="BT20" s="8">
        <v>10</v>
      </c>
      <c r="BU20" s="8">
        <v>0</v>
      </c>
      <c r="BV20" s="8">
        <v>3</v>
      </c>
      <c r="BW20" s="8"/>
      <c r="BX20" s="8"/>
      <c r="BY20" s="8"/>
      <c r="BZ20" s="8">
        <v>45</v>
      </c>
      <c r="CA20" s="8"/>
      <c r="CB20" s="8"/>
      <c r="CE20">
        <v>4</v>
      </c>
      <c r="CF20" s="25">
        <f t="shared" si="0"/>
        <v>3</v>
      </c>
      <c r="CG20" s="25">
        <f t="shared" si="1"/>
        <v>8</v>
      </c>
      <c r="CH20" s="25">
        <f t="shared" si="2"/>
        <v>14</v>
      </c>
      <c r="CI20" s="25">
        <f t="shared" si="3"/>
        <v>16</v>
      </c>
    </row>
    <row r="21" spans="1:93" x14ac:dyDescent="0.2">
      <c r="A21" s="1" t="s">
        <v>14</v>
      </c>
      <c r="B21" s="8">
        <v>30</v>
      </c>
      <c r="C21" s="8">
        <v>0</v>
      </c>
      <c r="D21" s="8">
        <v>0</v>
      </c>
      <c r="E21" s="8">
        <v>0</v>
      </c>
      <c r="F21" s="8">
        <v>0</v>
      </c>
      <c r="G21" s="8">
        <v>30</v>
      </c>
      <c r="H21" s="8">
        <v>20</v>
      </c>
      <c r="I21" s="8"/>
      <c r="J21" s="8"/>
      <c r="K21" s="8"/>
      <c r="L21" s="8">
        <v>45</v>
      </c>
      <c r="M21" s="8">
        <v>10</v>
      </c>
      <c r="N21" s="8">
        <v>37</v>
      </c>
      <c r="O21" s="8"/>
      <c r="P21" s="8">
        <v>100</v>
      </c>
      <c r="Q21" s="8">
        <v>30</v>
      </c>
      <c r="R21" s="8">
        <v>35</v>
      </c>
      <c r="S21" s="8"/>
      <c r="T21" s="8"/>
      <c r="U21" s="8"/>
      <c r="V21" s="8"/>
      <c r="W21" s="8">
        <v>10</v>
      </c>
      <c r="X21" s="8"/>
      <c r="Y21" s="8">
        <v>100</v>
      </c>
      <c r="Z21" s="8">
        <v>10</v>
      </c>
      <c r="AA21" s="8">
        <v>15</v>
      </c>
      <c r="AB21" s="8">
        <v>20</v>
      </c>
      <c r="AC21" s="8">
        <v>35</v>
      </c>
      <c r="AD21" s="8"/>
      <c r="AE21" s="8">
        <v>50</v>
      </c>
      <c r="AF21" s="8">
        <v>30</v>
      </c>
      <c r="AG21" s="8">
        <v>37</v>
      </c>
      <c r="AH21" s="8">
        <v>22</v>
      </c>
      <c r="AI21" s="8"/>
      <c r="AJ21" s="8"/>
      <c r="AK21" s="8"/>
      <c r="AL21" s="8">
        <v>40</v>
      </c>
      <c r="AM21" s="8">
        <v>35</v>
      </c>
      <c r="AN21" s="8">
        <v>40</v>
      </c>
      <c r="AO21" s="8"/>
      <c r="AP21" s="8"/>
      <c r="AQ21" s="8"/>
      <c r="AR21" s="8">
        <v>40</v>
      </c>
      <c r="AS21" s="8">
        <v>20</v>
      </c>
      <c r="AT21" s="8">
        <v>15</v>
      </c>
      <c r="AU21" s="8"/>
      <c r="AV21" s="8">
        <v>45</v>
      </c>
      <c r="AW21" s="8"/>
      <c r="AX21" s="8">
        <v>5</v>
      </c>
      <c r="AY21" s="8"/>
      <c r="AZ21" s="8"/>
      <c r="BA21" s="8">
        <v>35</v>
      </c>
      <c r="BB21" s="8"/>
      <c r="BC21" s="8">
        <v>80</v>
      </c>
      <c r="BD21" s="8">
        <v>50</v>
      </c>
      <c r="BE21" s="8"/>
      <c r="BF21" s="8">
        <v>10</v>
      </c>
      <c r="BG21" s="8">
        <v>30</v>
      </c>
      <c r="BH21" s="8">
        <v>10</v>
      </c>
      <c r="BI21" s="8">
        <v>40</v>
      </c>
      <c r="BJ21" s="8">
        <v>12</v>
      </c>
      <c r="BK21" s="8"/>
      <c r="BL21" s="8">
        <v>15</v>
      </c>
      <c r="BM21" s="8">
        <v>35</v>
      </c>
      <c r="BN21" s="8"/>
      <c r="BO21" s="8"/>
      <c r="BP21" s="8">
        <v>100</v>
      </c>
      <c r="BQ21" s="8"/>
      <c r="BR21" s="8">
        <v>0</v>
      </c>
      <c r="BS21" s="8">
        <v>30</v>
      </c>
      <c r="BT21" s="8">
        <v>35</v>
      </c>
      <c r="BU21" s="8">
        <v>0</v>
      </c>
      <c r="BV21" s="8">
        <v>30</v>
      </c>
      <c r="BW21" s="8">
        <v>100</v>
      </c>
      <c r="BX21" s="8"/>
      <c r="BY21" s="8"/>
      <c r="BZ21" s="8">
        <v>25</v>
      </c>
      <c r="CA21" s="8"/>
      <c r="CB21" s="8">
        <v>30</v>
      </c>
      <c r="CE21">
        <v>1</v>
      </c>
      <c r="CF21" s="25">
        <f t="shared" si="0"/>
        <v>5</v>
      </c>
      <c r="CG21" s="25">
        <f t="shared" si="1"/>
        <v>26</v>
      </c>
      <c r="CH21" s="25">
        <f t="shared" si="2"/>
        <v>12</v>
      </c>
      <c r="CI21" s="25">
        <f t="shared" si="3"/>
        <v>32</v>
      </c>
    </row>
    <row r="22" spans="1:93" x14ac:dyDescent="0.2">
      <c r="A22" s="1" t="s">
        <v>15</v>
      </c>
      <c r="B22" s="8">
        <v>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/>
      <c r="I22" s="8"/>
      <c r="J22" s="8"/>
      <c r="K22" s="8"/>
      <c r="L22" s="8"/>
      <c r="M22" s="8"/>
      <c r="N22" s="8">
        <v>10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>
        <v>15</v>
      </c>
      <c r="BB22" s="8"/>
      <c r="BC22" s="8"/>
      <c r="BD22" s="8"/>
      <c r="BE22" s="8"/>
      <c r="BF22" s="8"/>
      <c r="BG22" s="8"/>
      <c r="BH22" s="8">
        <v>10</v>
      </c>
      <c r="BI22" s="8"/>
      <c r="BJ22" s="8"/>
      <c r="BK22" s="8"/>
      <c r="BL22" s="8"/>
      <c r="BM22" s="8">
        <v>5</v>
      </c>
      <c r="BN22" s="8"/>
      <c r="BO22" s="8"/>
      <c r="BP22" s="8"/>
      <c r="BQ22" s="8"/>
      <c r="BR22" s="8">
        <v>0</v>
      </c>
      <c r="BS22" s="8">
        <v>0</v>
      </c>
      <c r="BT22" s="8">
        <v>0</v>
      </c>
      <c r="BU22" s="8">
        <v>0</v>
      </c>
      <c r="BV22" s="8"/>
      <c r="BW22" s="8"/>
      <c r="BX22" s="8"/>
      <c r="BY22" s="8"/>
      <c r="BZ22" s="8"/>
      <c r="CA22" s="8"/>
      <c r="CB22" s="8"/>
      <c r="CE22">
        <v>12</v>
      </c>
      <c r="CF22" s="25">
        <f t="shared" si="0"/>
        <v>0</v>
      </c>
      <c r="CG22" s="25">
        <f t="shared" si="1"/>
        <v>0</v>
      </c>
      <c r="CH22" s="25">
        <f t="shared" si="2"/>
        <v>1</v>
      </c>
      <c r="CI22" s="25">
        <f t="shared" si="3"/>
        <v>4</v>
      </c>
    </row>
    <row r="23" spans="1:93" x14ac:dyDescent="0.2">
      <c r="A23" s="1" t="s">
        <v>16</v>
      </c>
      <c r="B23" s="8">
        <v>25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30</v>
      </c>
      <c r="I23" s="8"/>
      <c r="J23" s="8">
        <v>50</v>
      </c>
      <c r="K23" s="8"/>
      <c r="L23" s="8"/>
      <c r="M23" s="8"/>
      <c r="N23" s="8">
        <v>10</v>
      </c>
      <c r="O23" s="8"/>
      <c r="P23" s="8"/>
      <c r="Q23" s="8">
        <v>30</v>
      </c>
      <c r="R23" s="8">
        <v>35</v>
      </c>
      <c r="S23" s="8"/>
      <c r="T23" s="8"/>
      <c r="U23" s="8"/>
      <c r="V23" s="8">
        <v>45</v>
      </c>
      <c r="W23" s="8">
        <v>13</v>
      </c>
      <c r="X23" s="8"/>
      <c r="Y23" s="8"/>
      <c r="Z23" s="8">
        <v>5</v>
      </c>
      <c r="AA23" s="8"/>
      <c r="AB23" s="8"/>
      <c r="AC23" s="8"/>
      <c r="AD23" s="8"/>
      <c r="AE23" s="8"/>
      <c r="AF23" s="8">
        <v>35</v>
      </c>
      <c r="AG23" s="8"/>
      <c r="AH23" s="8"/>
      <c r="AI23" s="8"/>
      <c r="AJ23" s="8"/>
      <c r="AK23" s="8"/>
      <c r="AL23" s="8"/>
      <c r="AM23" s="8">
        <v>40</v>
      </c>
      <c r="AN23" s="8"/>
      <c r="AO23" s="8"/>
      <c r="AP23" s="8"/>
      <c r="AQ23" s="8"/>
      <c r="AR23" s="8">
        <v>30</v>
      </c>
      <c r="AS23" s="8"/>
      <c r="AT23" s="8">
        <v>10</v>
      </c>
      <c r="AU23" s="8"/>
      <c r="AV23" s="8"/>
      <c r="AW23" s="8"/>
      <c r="AX23" s="8"/>
      <c r="AY23" s="8"/>
      <c r="AZ23" s="8"/>
      <c r="BA23" s="8"/>
      <c r="BB23" s="8">
        <v>25</v>
      </c>
      <c r="BC23" s="8"/>
      <c r="BD23" s="8"/>
      <c r="BE23" s="8"/>
      <c r="BF23" s="8">
        <v>25</v>
      </c>
      <c r="BG23" s="8"/>
      <c r="BH23" s="8"/>
      <c r="BI23" s="8"/>
      <c r="BJ23" s="8"/>
      <c r="BK23" s="8"/>
      <c r="BL23" s="8"/>
      <c r="BM23" s="8">
        <v>8</v>
      </c>
      <c r="BN23" s="8"/>
      <c r="BO23" s="8"/>
      <c r="BP23" s="8"/>
      <c r="BQ23" s="8">
        <v>30</v>
      </c>
      <c r="BR23" s="8">
        <v>30</v>
      </c>
      <c r="BS23" s="8">
        <v>0</v>
      </c>
      <c r="BT23" s="8">
        <v>45</v>
      </c>
      <c r="BU23" s="8">
        <v>16</v>
      </c>
      <c r="BV23" s="8">
        <v>30</v>
      </c>
      <c r="BW23" s="8"/>
      <c r="BX23" s="8"/>
      <c r="BY23" s="8"/>
      <c r="BZ23" s="8"/>
      <c r="CA23" s="8"/>
      <c r="CB23" s="8"/>
      <c r="CE23">
        <v>3</v>
      </c>
      <c r="CF23" s="25">
        <f t="shared" si="0"/>
        <v>0</v>
      </c>
      <c r="CG23" s="25">
        <f t="shared" si="1"/>
        <v>15</v>
      </c>
      <c r="CH23" s="25">
        <f t="shared" si="2"/>
        <v>2</v>
      </c>
      <c r="CI23" s="25">
        <f t="shared" si="3"/>
        <v>19</v>
      </c>
    </row>
    <row r="24" spans="1:93" x14ac:dyDescent="0.2">
      <c r="A24" s="1" t="s">
        <v>17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/>
      <c r="I24" s="8">
        <v>40</v>
      </c>
      <c r="J24" s="8">
        <v>50</v>
      </c>
      <c r="K24" s="8"/>
      <c r="L24" s="8">
        <v>30</v>
      </c>
      <c r="M24" s="8"/>
      <c r="N24" s="8">
        <v>5</v>
      </c>
      <c r="O24" s="8"/>
      <c r="P24" s="8"/>
      <c r="Q24" s="8"/>
      <c r="R24" s="8"/>
      <c r="S24" s="8"/>
      <c r="T24" s="8">
        <v>30</v>
      </c>
      <c r="U24" s="8"/>
      <c r="V24" s="8"/>
      <c r="W24" s="8">
        <v>7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>
        <v>11</v>
      </c>
      <c r="AI24" s="8">
        <v>15</v>
      </c>
      <c r="AJ24" s="8"/>
      <c r="AK24" s="8"/>
      <c r="AL24" s="8">
        <v>60</v>
      </c>
      <c r="AM24" s="8"/>
      <c r="AN24" s="8"/>
      <c r="AO24" s="8">
        <v>30</v>
      </c>
      <c r="AP24" s="8"/>
      <c r="AQ24" s="8">
        <v>25</v>
      </c>
      <c r="AR24" s="8"/>
      <c r="AS24" s="8"/>
      <c r="AT24" s="8">
        <v>10</v>
      </c>
      <c r="AU24" s="8"/>
      <c r="AV24" s="8">
        <v>15</v>
      </c>
      <c r="AW24" s="8">
        <v>60</v>
      </c>
      <c r="AX24" s="8"/>
      <c r="AY24" s="8"/>
      <c r="AZ24" s="8">
        <v>10</v>
      </c>
      <c r="BA24" s="8"/>
      <c r="BB24" s="8"/>
      <c r="BC24" s="8"/>
      <c r="BD24" s="8"/>
      <c r="BE24" s="8">
        <v>25</v>
      </c>
      <c r="BF24" s="8">
        <v>15</v>
      </c>
      <c r="BG24" s="8">
        <v>5</v>
      </c>
      <c r="BH24" s="8"/>
      <c r="BI24" s="8">
        <v>30</v>
      </c>
      <c r="BJ24" s="8"/>
      <c r="BK24" s="8"/>
      <c r="BL24" s="8">
        <v>10</v>
      </c>
      <c r="BM24" s="8">
        <v>15</v>
      </c>
      <c r="BN24" s="8">
        <v>20</v>
      </c>
      <c r="BO24" s="8">
        <v>40</v>
      </c>
      <c r="BP24" s="8"/>
      <c r="BQ24" s="8"/>
      <c r="BR24" s="8">
        <v>0</v>
      </c>
      <c r="BS24" s="8">
        <v>0</v>
      </c>
      <c r="BT24" s="8">
        <v>0</v>
      </c>
      <c r="BU24" s="8">
        <v>33</v>
      </c>
      <c r="BV24" s="8"/>
      <c r="BW24" s="8"/>
      <c r="BX24" s="8"/>
      <c r="BY24" s="8"/>
      <c r="BZ24" s="8"/>
      <c r="CA24" s="8"/>
      <c r="CB24" s="8">
        <v>25</v>
      </c>
      <c r="CE24">
        <v>5</v>
      </c>
      <c r="CF24" s="25">
        <f t="shared" si="0"/>
        <v>2</v>
      </c>
      <c r="CG24" s="25">
        <f t="shared" si="1"/>
        <v>11</v>
      </c>
      <c r="CH24" s="25">
        <f t="shared" si="2"/>
        <v>8</v>
      </c>
      <c r="CI24" s="25">
        <f t="shared" si="3"/>
        <v>17</v>
      </c>
    </row>
    <row r="25" spans="1:93" x14ac:dyDescent="0.2">
      <c r="A25" s="1" t="s">
        <v>109</v>
      </c>
      <c r="B25" s="8">
        <v>15</v>
      </c>
      <c r="C25" s="8">
        <v>100</v>
      </c>
      <c r="D25" s="8">
        <v>100</v>
      </c>
      <c r="E25" s="8">
        <v>80</v>
      </c>
      <c r="F25" s="8">
        <v>0</v>
      </c>
      <c r="G25" s="8">
        <v>10</v>
      </c>
      <c r="H25" s="8"/>
      <c r="I25" s="30">
        <v>10</v>
      </c>
      <c r="J25" s="8"/>
      <c r="K25" s="8">
        <v>80</v>
      </c>
      <c r="L25" s="8"/>
      <c r="M25" s="8">
        <v>10</v>
      </c>
      <c r="N25" s="8"/>
      <c r="O25" s="8">
        <v>40</v>
      </c>
      <c r="P25" s="8"/>
      <c r="Q25" s="8"/>
      <c r="R25" s="8"/>
      <c r="S25" s="8"/>
      <c r="T25" s="8">
        <v>10</v>
      </c>
      <c r="U25" s="8"/>
      <c r="V25" s="8">
        <v>45</v>
      </c>
      <c r="W25" s="8">
        <v>10</v>
      </c>
      <c r="X25" s="8"/>
      <c r="Y25" s="8"/>
      <c r="Z25" s="8">
        <v>40</v>
      </c>
      <c r="AA25" s="8">
        <v>5</v>
      </c>
      <c r="AB25" s="8"/>
      <c r="AC25" s="8"/>
      <c r="AD25" s="8"/>
      <c r="AE25" s="8"/>
      <c r="AF25" s="8"/>
      <c r="AG25" s="8">
        <v>16</v>
      </c>
      <c r="AH25" s="8">
        <v>17</v>
      </c>
      <c r="AI25" s="8">
        <v>27</v>
      </c>
      <c r="AJ25" s="8"/>
      <c r="AK25" s="8">
        <v>100</v>
      </c>
      <c r="AL25" s="8"/>
      <c r="AM25" s="8">
        <v>20</v>
      </c>
      <c r="AN25" s="8"/>
      <c r="AO25" s="8">
        <v>70</v>
      </c>
      <c r="AP25" s="8"/>
      <c r="AQ25" s="8">
        <v>20</v>
      </c>
      <c r="AR25" s="8"/>
      <c r="AS25" s="8">
        <v>15</v>
      </c>
      <c r="AT25" s="8">
        <v>15</v>
      </c>
      <c r="AU25" s="8"/>
      <c r="AV25" s="8">
        <v>15</v>
      </c>
      <c r="AW25" s="8">
        <v>20</v>
      </c>
      <c r="AX25" s="8">
        <v>45</v>
      </c>
      <c r="AY25" s="8"/>
      <c r="AZ25" s="8">
        <v>40</v>
      </c>
      <c r="BA25" s="8"/>
      <c r="BB25" s="8"/>
      <c r="BC25" s="8"/>
      <c r="BD25" s="8"/>
      <c r="BE25" s="8">
        <v>25</v>
      </c>
      <c r="BF25" s="8"/>
      <c r="BG25" s="8">
        <v>15</v>
      </c>
      <c r="BH25" s="8">
        <v>30</v>
      </c>
      <c r="BI25" s="8"/>
      <c r="BJ25" s="8"/>
      <c r="BK25" s="8"/>
      <c r="BL25" s="8"/>
      <c r="BM25" s="8"/>
      <c r="BN25" s="8"/>
      <c r="BO25" s="8">
        <v>40</v>
      </c>
      <c r="BP25" s="8"/>
      <c r="BQ25" s="8">
        <v>10</v>
      </c>
      <c r="BR25" s="8">
        <v>30</v>
      </c>
      <c r="BS25" s="8">
        <v>40</v>
      </c>
      <c r="BT25" s="8">
        <v>0</v>
      </c>
      <c r="BU25" s="8">
        <v>27</v>
      </c>
      <c r="BV25" s="8">
        <v>15</v>
      </c>
      <c r="BW25" s="8"/>
      <c r="BX25" s="8"/>
      <c r="BY25" s="8"/>
      <c r="BZ25" s="8"/>
      <c r="CA25" s="8">
        <v>15</v>
      </c>
      <c r="CB25" s="8">
        <v>25</v>
      </c>
      <c r="CE25">
        <v>6</v>
      </c>
      <c r="CF25" s="25">
        <f t="shared" si="0"/>
        <v>6</v>
      </c>
      <c r="CG25" s="25">
        <f t="shared" si="1"/>
        <v>13</v>
      </c>
      <c r="CH25" s="25">
        <f t="shared" si="2"/>
        <v>18</v>
      </c>
      <c r="CI25" s="25">
        <f t="shared" si="3"/>
        <v>20</v>
      </c>
    </row>
    <row r="26" spans="1:93" x14ac:dyDescent="0.2">
      <c r="A26" s="1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E26">
        <v>14</v>
      </c>
      <c r="CF26" s="25">
        <f t="shared" si="0"/>
        <v>0</v>
      </c>
      <c r="CG26" s="25">
        <f t="shared" si="1"/>
        <v>0</v>
      </c>
      <c r="CH26" s="25">
        <f t="shared" si="2"/>
        <v>0</v>
      </c>
      <c r="CI26" s="25">
        <f t="shared" si="3"/>
        <v>0</v>
      </c>
    </row>
    <row r="27" spans="1:93" s="11" customFormat="1" x14ac:dyDescent="0.2">
      <c r="A27" s="1" t="s">
        <v>230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E27" s="11">
        <v>14</v>
      </c>
      <c r="CF27" s="25">
        <f>COUNTIF($B27:$CB27,"&gt;50")</f>
        <v>0</v>
      </c>
      <c r="CG27" s="25">
        <f t="shared" si="1"/>
        <v>0</v>
      </c>
      <c r="CH27" s="25">
        <f t="shared" si="2"/>
        <v>0</v>
      </c>
      <c r="CI27" s="25">
        <f t="shared" si="3"/>
        <v>0</v>
      </c>
    </row>
    <row r="28" spans="1:93" s="11" customFormat="1" x14ac:dyDescent="0.2">
      <c r="A28" s="14" t="s">
        <v>232</v>
      </c>
      <c r="B28" s="14">
        <f>SUM(B13:B27)</f>
        <v>100</v>
      </c>
      <c r="C28" s="14">
        <f t="shared" ref="C28:J28" si="4">SUM(C13:C27)</f>
        <v>100</v>
      </c>
      <c r="D28" s="14">
        <f t="shared" si="4"/>
        <v>100</v>
      </c>
      <c r="E28" s="14">
        <f t="shared" si="4"/>
        <v>100</v>
      </c>
      <c r="F28" s="14">
        <f t="shared" si="4"/>
        <v>100</v>
      </c>
      <c r="G28" s="14">
        <f t="shared" si="4"/>
        <v>100</v>
      </c>
      <c r="H28" s="14">
        <f t="shared" si="4"/>
        <v>100</v>
      </c>
      <c r="I28" s="14">
        <f t="shared" si="4"/>
        <v>100</v>
      </c>
      <c r="J28" s="14">
        <f t="shared" si="4"/>
        <v>100</v>
      </c>
      <c r="K28" s="14">
        <f t="shared" ref="K28:AP28" si="5">SUM(K13:K27)</f>
        <v>100</v>
      </c>
      <c r="L28" s="14">
        <f t="shared" si="5"/>
        <v>100</v>
      </c>
      <c r="M28" s="14">
        <f t="shared" si="5"/>
        <v>100</v>
      </c>
      <c r="N28" s="14">
        <f t="shared" si="5"/>
        <v>100</v>
      </c>
      <c r="O28" s="14">
        <f t="shared" si="5"/>
        <v>100</v>
      </c>
      <c r="P28" s="14">
        <f t="shared" si="5"/>
        <v>100</v>
      </c>
      <c r="Q28" s="14">
        <f t="shared" si="5"/>
        <v>100</v>
      </c>
      <c r="R28" s="14">
        <f t="shared" si="5"/>
        <v>100</v>
      </c>
      <c r="S28" s="14">
        <f t="shared" si="5"/>
        <v>100</v>
      </c>
      <c r="T28" s="14">
        <f t="shared" si="5"/>
        <v>100</v>
      </c>
      <c r="U28" s="14">
        <f t="shared" si="5"/>
        <v>100</v>
      </c>
      <c r="V28" s="14">
        <f t="shared" si="5"/>
        <v>100</v>
      </c>
      <c r="W28" s="14">
        <f t="shared" si="5"/>
        <v>100</v>
      </c>
      <c r="X28" s="14">
        <f t="shared" si="5"/>
        <v>100</v>
      </c>
      <c r="Y28" s="14">
        <f t="shared" si="5"/>
        <v>100</v>
      </c>
      <c r="Z28" s="14">
        <f t="shared" si="5"/>
        <v>100</v>
      </c>
      <c r="AA28" s="14">
        <f t="shared" si="5"/>
        <v>100</v>
      </c>
      <c r="AB28" s="14">
        <f t="shared" si="5"/>
        <v>100</v>
      </c>
      <c r="AC28" s="14">
        <f t="shared" si="5"/>
        <v>100</v>
      </c>
      <c r="AD28" s="14">
        <f t="shared" si="5"/>
        <v>100</v>
      </c>
      <c r="AE28" s="14">
        <f t="shared" si="5"/>
        <v>100</v>
      </c>
      <c r="AF28" s="14">
        <f t="shared" si="5"/>
        <v>100</v>
      </c>
      <c r="AG28" s="14">
        <f t="shared" si="5"/>
        <v>100</v>
      </c>
      <c r="AH28" s="14">
        <f t="shared" si="5"/>
        <v>100</v>
      </c>
      <c r="AI28" s="14">
        <f t="shared" si="5"/>
        <v>100</v>
      </c>
      <c r="AJ28" s="14">
        <f t="shared" si="5"/>
        <v>0</v>
      </c>
      <c r="AK28" s="14">
        <f t="shared" si="5"/>
        <v>100</v>
      </c>
      <c r="AL28" s="14">
        <f t="shared" si="5"/>
        <v>100</v>
      </c>
      <c r="AM28" s="14">
        <f t="shared" si="5"/>
        <v>100</v>
      </c>
      <c r="AN28" s="14">
        <f t="shared" si="5"/>
        <v>100</v>
      </c>
      <c r="AO28" s="14">
        <f t="shared" si="5"/>
        <v>100</v>
      </c>
      <c r="AP28" s="14">
        <f t="shared" si="5"/>
        <v>0</v>
      </c>
      <c r="AQ28" s="14">
        <f t="shared" ref="AQ28:BV28" si="6">SUM(AQ13:AQ27)</f>
        <v>100</v>
      </c>
      <c r="AR28" s="14">
        <f t="shared" si="6"/>
        <v>100</v>
      </c>
      <c r="AS28" s="14">
        <f t="shared" si="6"/>
        <v>100</v>
      </c>
      <c r="AT28" s="14">
        <f t="shared" si="6"/>
        <v>100</v>
      </c>
      <c r="AU28" s="14">
        <f t="shared" si="6"/>
        <v>0</v>
      </c>
      <c r="AV28" s="14">
        <f t="shared" si="6"/>
        <v>100</v>
      </c>
      <c r="AW28" s="14">
        <f t="shared" si="6"/>
        <v>100</v>
      </c>
      <c r="AX28" s="14">
        <f t="shared" si="6"/>
        <v>100</v>
      </c>
      <c r="AY28" s="14">
        <f t="shared" si="6"/>
        <v>0</v>
      </c>
      <c r="AZ28" s="14">
        <f t="shared" si="6"/>
        <v>100</v>
      </c>
      <c r="BA28" s="14">
        <f t="shared" si="6"/>
        <v>100</v>
      </c>
      <c r="BB28" s="14">
        <f t="shared" si="6"/>
        <v>100</v>
      </c>
      <c r="BC28" s="14">
        <f t="shared" si="6"/>
        <v>100</v>
      </c>
      <c r="BD28" s="14">
        <f t="shared" si="6"/>
        <v>100</v>
      </c>
      <c r="BE28" s="14">
        <f t="shared" si="6"/>
        <v>100</v>
      </c>
      <c r="BF28" s="14">
        <f t="shared" si="6"/>
        <v>100</v>
      </c>
      <c r="BG28" s="14">
        <f t="shared" si="6"/>
        <v>100</v>
      </c>
      <c r="BH28" s="14">
        <f t="shared" si="6"/>
        <v>100</v>
      </c>
      <c r="BI28" s="14">
        <f t="shared" si="6"/>
        <v>100</v>
      </c>
      <c r="BJ28" s="14">
        <f t="shared" si="6"/>
        <v>100</v>
      </c>
      <c r="BK28" s="14">
        <f t="shared" si="6"/>
        <v>0</v>
      </c>
      <c r="BL28" s="14">
        <f t="shared" si="6"/>
        <v>100</v>
      </c>
      <c r="BM28" s="14">
        <f t="shared" si="6"/>
        <v>100</v>
      </c>
      <c r="BN28" s="14">
        <f t="shared" si="6"/>
        <v>100</v>
      </c>
      <c r="BO28" s="14">
        <f t="shared" si="6"/>
        <v>100</v>
      </c>
      <c r="BP28" s="14">
        <f t="shared" si="6"/>
        <v>100</v>
      </c>
      <c r="BQ28" s="14">
        <f t="shared" si="6"/>
        <v>100</v>
      </c>
      <c r="BR28" s="14">
        <f t="shared" si="6"/>
        <v>100</v>
      </c>
      <c r="BS28" s="14">
        <f t="shared" si="6"/>
        <v>100</v>
      </c>
      <c r="BT28" s="14">
        <f t="shared" si="6"/>
        <v>100</v>
      </c>
      <c r="BU28" s="14">
        <f t="shared" si="6"/>
        <v>100</v>
      </c>
      <c r="BV28" s="14">
        <f t="shared" si="6"/>
        <v>100</v>
      </c>
      <c r="BW28" s="14">
        <f t="shared" ref="BW28:CB28" si="7">SUM(BW13:BW27)</f>
        <v>100</v>
      </c>
      <c r="BX28" s="14">
        <f t="shared" si="7"/>
        <v>100</v>
      </c>
      <c r="BY28" s="14">
        <f t="shared" si="7"/>
        <v>100</v>
      </c>
      <c r="BZ28" s="14">
        <f t="shared" si="7"/>
        <v>100</v>
      </c>
      <c r="CA28" s="14">
        <f t="shared" si="7"/>
        <v>100</v>
      </c>
      <c r="CB28" s="14">
        <f t="shared" si="7"/>
        <v>100</v>
      </c>
      <c r="CF28" s="25"/>
      <c r="CG28" s="25"/>
      <c r="CH28" s="25"/>
      <c r="CI28" s="25"/>
    </row>
    <row r="29" spans="1:93" s="11" customFormat="1" x14ac:dyDescent="0.2">
      <c r="A29" s="14" t="s">
        <v>300</v>
      </c>
      <c r="B29" s="14">
        <f>B30+B12</f>
        <v>100</v>
      </c>
      <c r="C29" s="14">
        <f t="shared" ref="C29:BN29" si="8">C30+C12</f>
        <v>100</v>
      </c>
      <c r="D29" s="14">
        <f t="shared" si="8"/>
        <v>100</v>
      </c>
      <c r="E29" s="14">
        <f t="shared" si="8"/>
        <v>100</v>
      </c>
      <c r="F29" s="14">
        <f t="shared" si="8"/>
        <v>100</v>
      </c>
      <c r="G29" s="14">
        <f t="shared" si="8"/>
        <v>100</v>
      </c>
      <c r="H29" s="14">
        <f t="shared" si="8"/>
        <v>100</v>
      </c>
      <c r="I29" s="14">
        <f t="shared" si="8"/>
        <v>100</v>
      </c>
      <c r="J29" s="14">
        <f t="shared" si="8"/>
        <v>100</v>
      </c>
      <c r="K29" s="14">
        <f t="shared" si="8"/>
        <v>100</v>
      </c>
      <c r="L29" s="14">
        <f t="shared" si="8"/>
        <v>100</v>
      </c>
      <c r="M29" s="14">
        <f t="shared" si="8"/>
        <v>100</v>
      </c>
      <c r="N29" s="14">
        <f t="shared" si="8"/>
        <v>100</v>
      </c>
      <c r="O29" s="14">
        <f t="shared" si="8"/>
        <v>100</v>
      </c>
      <c r="P29" s="14">
        <f t="shared" si="8"/>
        <v>100</v>
      </c>
      <c r="Q29" s="14">
        <f t="shared" si="8"/>
        <v>100</v>
      </c>
      <c r="R29" s="14">
        <f t="shared" si="8"/>
        <v>100</v>
      </c>
      <c r="S29" s="14">
        <f t="shared" si="8"/>
        <v>100</v>
      </c>
      <c r="T29" s="14">
        <f t="shared" si="8"/>
        <v>100</v>
      </c>
      <c r="U29" s="14">
        <f t="shared" si="8"/>
        <v>100</v>
      </c>
      <c r="V29" s="14">
        <f>V30+V12</f>
        <v>100</v>
      </c>
      <c r="W29" s="14">
        <f t="shared" si="8"/>
        <v>100</v>
      </c>
      <c r="X29" s="14">
        <f t="shared" si="8"/>
        <v>100</v>
      </c>
      <c r="Y29" s="14">
        <f t="shared" si="8"/>
        <v>100</v>
      </c>
      <c r="Z29" s="14">
        <f t="shared" si="8"/>
        <v>100</v>
      </c>
      <c r="AA29" s="14">
        <f t="shared" si="8"/>
        <v>100</v>
      </c>
      <c r="AB29" s="14">
        <f t="shared" si="8"/>
        <v>100</v>
      </c>
      <c r="AC29" s="14">
        <f t="shared" si="8"/>
        <v>100</v>
      </c>
      <c r="AD29" s="14">
        <f t="shared" si="8"/>
        <v>100</v>
      </c>
      <c r="AE29" s="14">
        <f t="shared" si="8"/>
        <v>100</v>
      </c>
      <c r="AF29" s="14">
        <f t="shared" si="8"/>
        <v>100</v>
      </c>
      <c r="AG29" s="14">
        <f t="shared" si="8"/>
        <v>100</v>
      </c>
      <c r="AH29" s="14">
        <f t="shared" si="8"/>
        <v>100</v>
      </c>
      <c r="AI29" s="14">
        <f t="shared" si="8"/>
        <v>100</v>
      </c>
      <c r="AJ29" s="14">
        <f t="shared" si="8"/>
        <v>100</v>
      </c>
      <c r="AK29" s="14">
        <f t="shared" si="8"/>
        <v>100</v>
      </c>
      <c r="AL29" s="14">
        <f t="shared" si="8"/>
        <v>100</v>
      </c>
      <c r="AM29" s="14">
        <f t="shared" si="8"/>
        <v>100</v>
      </c>
      <c r="AN29" s="14">
        <f t="shared" si="8"/>
        <v>100</v>
      </c>
      <c r="AO29" s="14">
        <f t="shared" si="8"/>
        <v>100</v>
      </c>
      <c r="AP29" s="14">
        <f t="shared" si="8"/>
        <v>100</v>
      </c>
      <c r="AQ29" s="14">
        <f t="shared" si="8"/>
        <v>100</v>
      </c>
      <c r="AR29" s="14">
        <f t="shared" si="8"/>
        <v>100</v>
      </c>
      <c r="AS29" s="14">
        <f t="shared" si="8"/>
        <v>100</v>
      </c>
      <c r="AT29" s="14">
        <f t="shared" si="8"/>
        <v>100</v>
      </c>
      <c r="AU29" s="14">
        <f t="shared" si="8"/>
        <v>100</v>
      </c>
      <c r="AV29" s="14">
        <f t="shared" si="8"/>
        <v>100</v>
      </c>
      <c r="AW29" s="14">
        <f t="shared" si="8"/>
        <v>100</v>
      </c>
      <c r="AX29" s="14">
        <f t="shared" si="8"/>
        <v>100</v>
      </c>
      <c r="AY29" s="14">
        <f t="shared" si="8"/>
        <v>100</v>
      </c>
      <c r="AZ29" s="14">
        <f t="shared" si="8"/>
        <v>100</v>
      </c>
      <c r="BA29" s="14">
        <f t="shared" si="8"/>
        <v>100</v>
      </c>
      <c r="BB29" s="14">
        <f t="shared" si="8"/>
        <v>100</v>
      </c>
      <c r="BC29" s="14">
        <f t="shared" si="8"/>
        <v>100</v>
      </c>
      <c r="BD29" s="14">
        <f t="shared" si="8"/>
        <v>100</v>
      </c>
      <c r="BE29" s="14">
        <f t="shared" si="8"/>
        <v>100</v>
      </c>
      <c r="BF29" s="14">
        <f t="shared" si="8"/>
        <v>100</v>
      </c>
      <c r="BG29" s="14">
        <f t="shared" si="8"/>
        <v>100</v>
      </c>
      <c r="BH29" s="14">
        <f t="shared" si="8"/>
        <v>100</v>
      </c>
      <c r="BI29" s="14">
        <f t="shared" si="8"/>
        <v>100</v>
      </c>
      <c r="BJ29" s="14">
        <f t="shared" si="8"/>
        <v>100</v>
      </c>
      <c r="BK29" s="14">
        <f t="shared" si="8"/>
        <v>100</v>
      </c>
      <c r="BL29" s="14">
        <f t="shared" si="8"/>
        <v>100</v>
      </c>
      <c r="BM29" s="14">
        <f t="shared" si="8"/>
        <v>100</v>
      </c>
      <c r="BN29" s="14">
        <f t="shared" si="8"/>
        <v>100</v>
      </c>
      <c r="BO29" s="14">
        <f t="shared" ref="BO29:CB29" si="9">BO30+BO12</f>
        <v>100</v>
      </c>
      <c r="BP29" s="14">
        <f t="shared" si="9"/>
        <v>100</v>
      </c>
      <c r="BQ29" s="14">
        <f t="shared" si="9"/>
        <v>100</v>
      </c>
      <c r="BR29" s="14">
        <f t="shared" si="9"/>
        <v>100</v>
      </c>
      <c r="BS29" s="14">
        <f t="shared" si="9"/>
        <v>100</v>
      </c>
      <c r="BT29" s="14">
        <f t="shared" si="9"/>
        <v>100</v>
      </c>
      <c r="BU29" s="14">
        <f t="shared" si="9"/>
        <v>100</v>
      </c>
      <c r="BV29" s="14">
        <f t="shared" si="9"/>
        <v>100</v>
      </c>
      <c r="BW29" s="14">
        <f t="shared" si="9"/>
        <v>100</v>
      </c>
      <c r="BX29" s="14">
        <f t="shared" si="9"/>
        <v>100</v>
      </c>
      <c r="BY29" s="14">
        <f t="shared" si="9"/>
        <v>100</v>
      </c>
      <c r="BZ29" s="14">
        <f t="shared" si="9"/>
        <v>100</v>
      </c>
      <c r="CA29" s="14">
        <f t="shared" si="9"/>
        <v>100</v>
      </c>
      <c r="CB29" s="14">
        <f t="shared" si="9"/>
        <v>100</v>
      </c>
      <c r="CF29" s="25"/>
      <c r="CG29" s="25"/>
      <c r="CH29" s="25"/>
      <c r="CI29" s="25"/>
    </row>
    <row r="30" spans="1:93" x14ac:dyDescent="0.2">
      <c r="A30" s="4" t="s">
        <v>100</v>
      </c>
      <c r="B30" s="5">
        <v>50</v>
      </c>
      <c r="C30" s="5">
        <v>99</v>
      </c>
      <c r="D30" s="5">
        <v>95</v>
      </c>
      <c r="E30" s="5">
        <v>95</v>
      </c>
      <c r="F30" s="5">
        <v>85</v>
      </c>
      <c r="G30" s="5">
        <v>80</v>
      </c>
      <c r="H30" s="5">
        <v>90</v>
      </c>
      <c r="I30" s="6">
        <v>70</v>
      </c>
      <c r="J30" s="6">
        <v>90</v>
      </c>
      <c r="K30" s="6">
        <v>90</v>
      </c>
      <c r="L30" s="6">
        <v>75</v>
      </c>
      <c r="M30" s="6">
        <v>85</v>
      </c>
      <c r="N30" s="6">
        <v>55</v>
      </c>
      <c r="O30" s="6">
        <v>95</v>
      </c>
      <c r="P30" s="6">
        <v>85</v>
      </c>
      <c r="Q30" s="6">
        <v>45</v>
      </c>
      <c r="R30" s="6">
        <v>85</v>
      </c>
      <c r="S30" s="6">
        <v>95</v>
      </c>
      <c r="T30" s="6">
        <v>90</v>
      </c>
      <c r="U30" s="6">
        <v>95</v>
      </c>
      <c r="V30" s="6">
        <v>85</v>
      </c>
      <c r="W30" s="6">
        <v>55</v>
      </c>
      <c r="X30" s="6">
        <v>99</v>
      </c>
      <c r="Y30" s="6">
        <v>75</v>
      </c>
      <c r="Z30" s="6">
        <v>45</v>
      </c>
      <c r="AA30" s="6">
        <v>90</v>
      </c>
      <c r="AB30" s="6">
        <v>85</v>
      </c>
      <c r="AC30" s="6">
        <v>60</v>
      </c>
      <c r="AD30" s="6">
        <v>85</v>
      </c>
      <c r="AE30" s="6">
        <v>95</v>
      </c>
      <c r="AF30" s="5">
        <v>45</v>
      </c>
      <c r="AG30" s="5">
        <v>90</v>
      </c>
      <c r="AH30" s="5">
        <v>40</v>
      </c>
      <c r="AI30" s="5">
        <v>90</v>
      </c>
      <c r="AJ30" s="5">
        <v>100</v>
      </c>
      <c r="AK30" s="5">
        <v>60</v>
      </c>
      <c r="AL30" s="5">
        <v>55</v>
      </c>
      <c r="AM30" s="5">
        <v>55</v>
      </c>
      <c r="AN30" s="5">
        <v>60</v>
      </c>
      <c r="AO30" s="5">
        <v>95</v>
      </c>
      <c r="AP30" s="5">
        <v>100</v>
      </c>
      <c r="AQ30" s="5">
        <v>75</v>
      </c>
      <c r="AR30" s="5">
        <v>85</v>
      </c>
      <c r="AS30" s="5">
        <v>50</v>
      </c>
      <c r="AT30" s="5">
        <v>30</v>
      </c>
      <c r="AU30" s="5">
        <v>100</v>
      </c>
      <c r="AV30" s="5">
        <v>55</v>
      </c>
      <c r="AW30" s="5">
        <v>50</v>
      </c>
      <c r="AX30" s="5">
        <v>85</v>
      </c>
      <c r="AY30" s="5">
        <v>100</v>
      </c>
      <c r="AZ30" s="5">
        <v>85</v>
      </c>
      <c r="BA30" s="5">
        <v>80</v>
      </c>
      <c r="BB30" s="5">
        <v>70</v>
      </c>
      <c r="BC30" s="5">
        <v>50</v>
      </c>
      <c r="BD30" s="5">
        <v>80</v>
      </c>
      <c r="BE30" s="5">
        <v>40</v>
      </c>
      <c r="BF30" s="5">
        <v>35</v>
      </c>
      <c r="BG30" s="5">
        <v>60</v>
      </c>
      <c r="BH30" s="5">
        <v>30</v>
      </c>
      <c r="BI30" s="5">
        <v>80</v>
      </c>
      <c r="BJ30" s="5">
        <v>50</v>
      </c>
      <c r="BK30" s="5">
        <v>100</v>
      </c>
      <c r="BL30" s="5">
        <v>60</v>
      </c>
      <c r="BM30" s="5">
        <v>30</v>
      </c>
      <c r="BN30" s="5">
        <v>50</v>
      </c>
      <c r="BO30" s="5">
        <v>50</v>
      </c>
      <c r="BP30" s="5">
        <v>75</v>
      </c>
      <c r="BQ30" s="5">
        <v>90</v>
      </c>
      <c r="BR30" s="5">
        <v>80</v>
      </c>
      <c r="BS30" s="5">
        <v>50</v>
      </c>
      <c r="BT30" s="5">
        <v>75</v>
      </c>
      <c r="BU30" s="5">
        <v>50</v>
      </c>
      <c r="BV30" s="5">
        <v>50</v>
      </c>
      <c r="BW30" s="5">
        <v>99</v>
      </c>
      <c r="BX30" s="5">
        <v>98</v>
      </c>
      <c r="BY30" s="5">
        <v>80</v>
      </c>
      <c r="BZ30" s="5">
        <v>93</v>
      </c>
      <c r="CA30" s="5">
        <v>60</v>
      </c>
      <c r="CB30" s="5">
        <v>70</v>
      </c>
      <c r="CF30" s="25"/>
      <c r="CG30" s="25"/>
      <c r="CH30" s="25"/>
      <c r="CI30" s="25"/>
    </row>
    <row r="31" spans="1:93" x14ac:dyDescent="0.2">
      <c r="A31" s="1" t="s">
        <v>19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30">
        <v>7</v>
      </c>
      <c r="K31" s="8">
        <v>0</v>
      </c>
      <c r="L31" s="8"/>
      <c r="M31" s="8"/>
      <c r="N31" s="30">
        <v>3</v>
      </c>
      <c r="O31" s="8"/>
      <c r="P31" s="8"/>
      <c r="Q31" s="8">
        <v>5</v>
      </c>
      <c r="R31" s="8"/>
      <c r="S31" s="8">
        <v>2</v>
      </c>
      <c r="T31" s="8"/>
      <c r="U31" s="8"/>
      <c r="V31" s="8"/>
      <c r="W31" s="8"/>
      <c r="X31" s="8"/>
      <c r="Y31" s="8"/>
      <c r="Z31" s="8"/>
      <c r="AA31" s="8"/>
      <c r="AB31" s="8"/>
      <c r="AC31" s="8">
        <v>2</v>
      </c>
      <c r="AD31" s="8"/>
      <c r="AE31" s="8"/>
      <c r="AF31" s="8"/>
      <c r="AG31" s="8"/>
      <c r="AH31" s="8">
        <v>2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>
        <v>5</v>
      </c>
      <c r="BB31" s="8">
        <v>7</v>
      </c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7</v>
      </c>
      <c r="BX31" s="8">
        <v>2</v>
      </c>
      <c r="BY31" s="8"/>
      <c r="BZ31" s="8"/>
      <c r="CA31" s="8"/>
      <c r="CB31" s="8"/>
      <c r="CE31">
        <v>24</v>
      </c>
      <c r="CF31" s="25">
        <f>COUNTIF($B31:$CB31,"&gt;50")</f>
        <v>0</v>
      </c>
      <c r="CG31" s="25">
        <f>COUNTIF($B31:$CB31,"&gt;20")-CF31</f>
        <v>0</v>
      </c>
      <c r="CH31" s="25">
        <f t="shared" si="2"/>
        <v>0</v>
      </c>
      <c r="CI31" s="25">
        <f t="shared" si="3"/>
        <v>10</v>
      </c>
      <c r="CL31" s="11" t="s">
        <v>304</v>
      </c>
      <c r="CM31" s="33" t="s">
        <v>305</v>
      </c>
      <c r="CN31" s="33" t="s">
        <v>307</v>
      </c>
      <c r="CO31" s="11" t="s">
        <v>310</v>
      </c>
    </row>
    <row r="32" spans="1:93" x14ac:dyDescent="0.2">
      <c r="A32" s="1" t="s">
        <v>20</v>
      </c>
      <c r="B32" s="8">
        <v>0</v>
      </c>
      <c r="C32" s="8">
        <v>0</v>
      </c>
      <c r="D32" s="8">
        <v>10</v>
      </c>
      <c r="E32" s="8">
        <v>0</v>
      </c>
      <c r="F32" s="8">
        <v>20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23</v>
      </c>
      <c r="M32" s="8"/>
      <c r="N32" s="30">
        <v>2</v>
      </c>
      <c r="O32" s="8">
        <v>2</v>
      </c>
      <c r="P32" s="8"/>
      <c r="Q32" s="8"/>
      <c r="R32" s="8"/>
      <c r="S32" s="8"/>
      <c r="T32" s="8">
        <v>2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>
        <v>10</v>
      </c>
      <c r="AQ32" s="8"/>
      <c r="AR32" s="8"/>
      <c r="AS32" s="8"/>
      <c r="AT32" s="8"/>
      <c r="AU32" s="8"/>
      <c r="AV32" s="8"/>
      <c r="AW32" s="8"/>
      <c r="AX32" s="8"/>
      <c r="AY32" s="8">
        <v>2</v>
      </c>
      <c r="AZ32" s="8"/>
      <c r="BA32" s="8"/>
      <c r="BB32" s="8"/>
      <c r="BC32" s="8"/>
      <c r="BD32" s="8"/>
      <c r="BE32" s="8"/>
      <c r="BF32" s="8"/>
      <c r="BG32" s="8"/>
      <c r="BH32" s="8"/>
      <c r="BI32" s="8">
        <v>10</v>
      </c>
      <c r="BJ32" s="8">
        <v>18</v>
      </c>
      <c r="BK32" s="8"/>
      <c r="BL32" s="8">
        <v>12</v>
      </c>
      <c r="BM32" s="8"/>
      <c r="BN32" s="8"/>
      <c r="BO32" s="8"/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/>
      <c r="BZ32" s="8"/>
      <c r="CA32" s="8"/>
      <c r="CB32" s="8"/>
      <c r="CE32">
        <v>17</v>
      </c>
      <c r="CF32" s="25">
        <f t="shared" ref="CF32:CF77" si="10">COUNTIF($B32:$CB32,"&gt;50")</f>
        <v>0</v>
      </c>
      <c r="CG32" s="25">
        <f t="shared" si="1"/>
        <v>1</v>
      </c>
      <c r="CH32" s="25">
        <f t="shared" si="2"/>
        <v>3</v>
      </c>
      <c r="CI32" s="25">
        <f t="shared" si="3"/>
        <v>8</v>
      </c>
      <c r="CK32" s="1" t="s">
        <v>21</v>
      </c>
      <c r="CL32" s="20">
        <v>1</v>
      </c>
      <c r="CM32" s="20">
        <v>19</v>
      </c>
      <c r="CN32" s="20">
        <v>13</v>
      </c>
      <c r="CO32" s="20">
        <v>33</v>
      </c>
    </row>
    <row r="33" spans="1:93" x14ac:dyDescent="0.2">
      <c r="A33" s="1" t="s">
        <v>21</v>
      </c>
      <c r="B33" s="8">
        <v>3</v>
      </c>
      <c r="C33" s="8">
        <v>0</v>
      </c>
      <c r="D33" s="8">
        <v>0</v>
      </c>
      <c r="E33" s="8">
        <v>0</v>
      </c>
      <c r="F33" s="8">
        <v>40</v>
      </c>
      <c r="G33" s="8">
        <v>0</v>
      </c>
      <c r="H33" s="8">
        <v>7</v>
      </c>
      <c r="I33" s="8"/>
      <c r="J33" s="8"/>
      <c r="K33" s="8"/>
      <c r="L33" s="8">
        <v>23</v>
      </c>
      <c r="M33" s="8">
        <v>10</v>
      </c>
      <c r="N33" s="30">
        <v>28</v>
      </c>
      <c r="O33" s="8">
        <v>35</v>
      </c>
      <c r="P33" s="8">
        <v>10</v>
      </c>
      <c r="Q33" s="8">
        <v>10</v>
      </c>
      <c r="R33" s="8">
        <v>20</v>
      </c>
      <c r="S33" s="8"/>
      <c r="T33" s="8"/>
      <c r="U33" s="8">
        <v>15</v>
      </c>
      <c r="V33" s="8"/>
      <c r="W33" s="8"/>
      <c r="X33" s="8"/>
      <c r="Y33" s="8">
        <v>25</v>
      </c>
      <c r="Z33" s="8"/>
      <c r="AA33" s="8"/>
      <c r="AB33" s="8">
        <v>15</v>
      </c>
      <c r="AC33" s="8">
        <v>40</v>
      </c>
      <c r="AD33" s="8">
        <v>50</v>
      </c>
      <c r="AE33" s="31">
        <v>5</v>
      </c>
      <c r="AF33" s="8"/>
      <c r="AG33" s="8">
        <v>19</v>
      </c>
      <c r="AH33" s="8">
        <v>20</v>
      </c>
      <c r="AI33" s="8">
        <v>42</v>
      </c>
      <c r="AJ33" s="8"/>
      <c r="AK33" s="8"/>
      <c r="AL33" s="8">
        <v>40</v>
      </c>
      <c r="AM33" s="8">
        <v>25</v>
      </c>
      <c r="AN33" s="8">
        <v>25</v>
      </c>
      <c r="AO33" s="8">
        <v>25</v>
      </c>
      <c r="AP33" s="8">
        <v>20</v>
      </c>
      <c r="AQ33" s="8">
        <v>25</v>
      </c>
      <c r="AR33" s="8">
        <v>25</v>
      </c>
      <c r="AS33" s="8">
        <v>20</v>
      </c>
      <c r="AT33" s="8">
        <v>45</v>
      </c>
      <c r="AU33" s="8"/>
      <c r="AV33" s="8">
        <v>15</v>
      </c>
      <c r="AW33" s="8"/>
      <c r="AX33" s="8"/>
      <c r="AY33" s="8">
        <v>2</v>
      </c>
      <c r="AZ33" s="8">
        <v>10</v>
      </c>
      <c r="BA33" s="8">
        <v>7</v>
      </c>
      <c r="BB33" s="8">
        <v>10</v>
      </c>
      <c r="BC33" s="8"/>
      <c r="BD33" s="8"/>
      <c r="BE33" s="8">
        <v>17</v>
      </c>
      <c r="BF33" s="8"/>
      <c r="BG33" s="8">
        <v>10</v>
      </c>
      <c r="BH33" s="8"/>
      <c r="BI33" s="8">
        <v>10</v>
      </c>
      <c r="BJ33" s="8">
        <v>12</v>
      </c>
      <c r="BK33" s="8">
        <v>18</v>
      </c>
      <c r="BL33" s="8"/>
      <c r="BM33" s="8">
        <v>5</v>
      </c>
      <c r="BN33" s="8"/>
      <c r="BO33" s="8">
        <v>25</v>
      </c>
      <c r="BP33" s="8">
        <v>78</v>
      </c>
      <c r="BQ33" s="8">
        <v>5</v>
      </c>
      <c r="BR33" s="8">
        <v>40</v>
      </c>
      <c r="BS33" s="8">
        <v>30</v>
      </c>
      <c r="BT33" s="8">
        <v>30</v>
      </c>
      <c r="BU33" s="8">
        <v>20</v>
      </c>
      <c r="BV33" s="8"/>
      <c r="BW33" s="8"/>
      <c r="BX33" s="8"/>
      <c r="BY33" s="8"/>
      <c r="BZ33" s="8"/>
      <c r="CA33" s="8"/>
      <c r="CB33" s="8"/>
      <c r="CE33">
        <v>1</v>
      </c>
      <c r="CF33" s="25">
        <f t="shared" si="10"/>
        <v>1</v>
      </c>
      <c r="CG33" s="25">
        <f t="shared" si="1"/>
        <v>19</v>
      </c>
      <c r="CH33" s="25">
        <f t="shared" si="2"/>
        <v>13</v>
      </c>
      <c r="CI33" s="25">
        <f t="shared" si="3"/>
        <v>33</v>
      </c>
      <c r="CK33" s="1" t="s">
        <v>52</v>
      </c>
      <c r="CL33">
        <v>1</v>
      </c>
      <c r="CM33">
        <v>10</v>
      </c>
      <c r="CN33">
        <v>14</v>
      </c>
      <c r="CO33">
        <v>20</v>
      </c>
    </row>
    <row r="34" spans="1:93" x14ac:dyDescent="0.2">
      <c r="A34" s="1" t="s">
        <v>22</v>
      </c>
      <c r="B34" s="8">
        <v>0</v>
      </c>
      <c r="C34" s="8">
        <v>0</v>
      </c>
      <c r="D34" s="8">
        <v>0</v>
      </c>
      <c r="E34" s="8">
        <v>25</v>
      </c>
      <c r="F34" s="8">
        <v>2</v>
      </c>
      <c r="G34" s="8">
        <v>0</v>
      </c>
      <c r="H34" s="8">
        <v>0</v>
      </c>
      <c r="I34" s="8"/>
      <c r="J34" s="8">
        <v>3</v>
      </c>
      <c r="K34" s="8"/>
      <c r="L34" s="8"/>
      <c r="M34" s="8"/>
      <c r="N34" s="8"/>
      <c r="O34" s="8"/>
      <c r="P34" s="8">
        <v>10</v>
      </c>
      <c r="Q34" s="8"/>
      <c r="R34" s="8">
        <v>10</v>
      </c>
      <c r="S34" s="8"/>
      <c r="T34" s="8"/>
      <c r="U34" s="8"/>
      <c r="V34" s="8"/>
      <c r="W34" s="8"/>
      <c r="X34" s="8">
        <v>1</v>
      </c>
      <c r="Y34" s="8"/>
      <c r="Z34" s="8"/>
      <c r="AA34" s="8"/>
      <c r="AB34" s="8">
        <v>25</v>
      </c>
      <c r="AC34" s="8">
        <v>5</v>
      </c>
      <c r="AD34" s="8"/>
      <c r="AE34" s="8"/>
      <c r="AF34" s="8">
        <v>10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>
        <v>10</v>
      </c>
      <c r="AW34" s="8">
        <v>10</v>
      </c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>
        <v>25</v>
      </c>
      <c r="BI34" s="8">
        <v>5</v>
      </c>
      <c r="BJ34" s="8"/>
      <c r="BK34" s="8"/>
      <c r="BL34" s="8">
        <v>10</v>
      </c>
      <c r="BM34" s="8"/>
      <c r="BN34" s="8"/>
      <c r="BO34" s="8"/>
      <c r="BP34" s="8"/>
      <c r="BQ34" s="8"/>
      <c r="BR34" s="8"/>
      <c r="BS34" s="8"/>
      <c r="BT34" s="8"/>
      <c r="BU34" s="8">
        <v>0</v>
      </c>
      <c r="BV34" s="8">
        <v>3</v>
      </c>
      <c r="BW34" s="8"/>
      <c r="BX34" s="8"/>
      <c r="BY34" s="8"/>
      <c r="BZ34" s="8"/>
      <c r="CA34" s="8"/>
      <c r="CB34" s="8"/>
      <c r="CE34">
        <v>20</v>
      </c>
      <c r="CF34" s="25">
        <f t="shared" si="10"/>
        <v>0</v>
      </c>
      <c r="CG34" s="25">
        <f t="shared" si="1"/>
        <v>3</v>
      </c>
      <c r="CH34" s="25">
        <f t="shared" si="2"/>
        <v>0</v>
      </c>
      <c r="CI34" s="25">
        <f t="shared" si="3"/>
        <v>15</v>
      </c>
      <c r="CK34" s="1" t="s">
        <v>32</v>
      </c>
      <c r="CL34">
        <v>0</v>
      </c>
      <c r="CM34">
        <v>8</v>
      </c>
      <c r="CN34">
        <v>8</v>
      </c>
      <c r="CO34">
        <v>16</v>
      </c>
    </row>
    <row r="35" spans="1:93" x14ac:dyDescent="0.2">
      <c r="A35" s="1" t="s">
        <v>23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>
        <v>10</v>
      </c>
      <c r="BB35" s="8"/>
      <c r="BC35" s="8"/>
      <c r="BD35" s="8"/>
      <c r="BE35" s="8"/>
      <c r="BF35" s="8">
        <v>3</v>
      </c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>
        <v>0</v>
      </c>
      <c r="BV35" s="8"/>
      <c r="BW35" s="8"/>
      <c r="BX35" s="8"/>
      <c r="BY35" s="8"/>
      <c r="BZ35" s="8"/>
      <c r="CA35" s="8"/>
      <c r="CB35" s="8"/>
      <c r="CE35">
        <v>43</v>
      </c>
      <c r="CF35" s="25">
        <f t="shared" si="10"/>
        <v>0</v>
      </c>
      <c r="CG35" s="25">
        <f t="shared" si="1"/>
        <v>0</v>
      </c>
      <c r="CH35" s="25">
        <f t="shared" si="2"/>
        <v>0</v>
      </c>
      <c r="CI35" s="25">
        <f t="shared" si="3"/>
        <v>2</v>
      </c>
      <c r="CK35" s="1" t="s">
        <v>42</v>
      </c>
      <c r="CL35">
        <v>0</v>
      </c>
      <c r="CM35">
        <v>4</v>
      </c>
      <c r="CN35">
        <v>15</v>
      </c>
      <c r="CO35">
        <v>31</v>
      </c>
    </row>
    <row r="36" spans="1:93" x14ac:dyDescent="0.2">
      <c r="A36" s="1" t="s">
        <v>24</v>
      </c>
      <c r="B36" s="8">
        <v>0</v>
      </c>
      <c r="C36" s="8">
        <v>0</v>
      </c>
      <c r="D36" s="8">
        <v>0</v>
      </c>
      <c r="E36" s="8">
        <v>0</v>
      </c>
      <c r="F36" s="8">
        <v>2</v>
      </c>
      <c r="G36" s="8">
        <v>0</v>
      </c>
      <c r="H36" s="8">
        <v>0</v>
      </c>
      <c r="I36" s="8"/>
      <c r="J36" s="8"/>
      <c r="K36" s="8"/>
      <c r="L36" s="8"/>
      <c r="M36" s="8"/>
      <c r="N36" s="8">
        <v>5</v>
      </c>
      <c r="O36" s="8"/>
      <c r="P36" s="8"/>
      <c r="Q36" s="8"/>
      <c r="R36" s="8"/>
      <c r="S36" s="8"/>
      <c r="T36" s="8"/>
      <c r="U36" s="25"/>
      <c r="V36" s="8"/>
      <c r="W36" s="8"/>
      <c r="X36" s="8">
        <v>5</v>
      </c>
      <c r="Y36" s="8"/>
      <c r="Z36" s="8"/>
      <c r="AA36" s="8"/>
      <c r="AB36" s="8"/>
      <c r="AC36" s="8"/>
      <c r="AD36" s="8"/>
      <c r="AE36" s="8">
        <v>5</v>
      </c>
      <c r="AF36" s="8"/>
      <c r="AG36" s="8"/>
      <c r="AH36" s="8"/>
      <c r="AI36" s="8"/>
      <c r="AJ36" s="8"/>
      <c r="AK36" s="8"/>
      <c r="AL36" s="8"/>
      <c r="AM36" s="8"/>
      <c r="AN36" s="8"/>
      <c r="AO36" s="8">
        <v>5</v>
      </c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>
        <v>5</v>
      </c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>
        <v>0</v>
      </c>
      <c r="BV36" s="8">
        <v>10</v>
      </c>
      <c r="BW36" s="8"/>
      <c r="BX36" s="8"/>
      <c r="BY36" s="8"/>
      <c r="BZ36" s="8"/>
      <c r="CA36" s="8"/>
      <c r="CB36" s="8"/>
      <c r="CE36">
        <v>25</v>
      </c>
      <c r="CF36" s="25">
        <f t="shared" si="10"/>
        <v>0</v>
      </c>
      <c r="CG36" s="25">
        <f t="shared" si="1"/>
        <v>0</v>
      </c>
      <c r="CH36" s="25">
        <f t="shared" si="2"/>
        <v>0</v>
      </c>
      <c r="CI36" s="25">
        <f t="shared" si="3"/>
        <v>7</v>
      </c>
      <c r="CK36" s="1" t="s">
        <v>47</v>
      </c>
      <c r="CL36">
        <v>2</v>
      </c>
      <c r="CM36">
        <v>0</v>
      </c>
      <c r="CN36">
        <v>3</v>
      </c>
      <c r="CO36">
        <v>8</v>
      </c>
    </row>
    <row r="37" spans="1:93" x14ac:dyDescent="0.2">
      <c r="A37" s="1" t="s">
        <v>25</v>
      </c>
      <c r="B37" s="8">
        <v>0</v>
      </c>
      <c r="C37" s="8">
        <v>0</v>
      </c>
      <c r="D37" s="8">
        <v>0</v>
      </c>
      <c r="E37" s="8">
        <v>0</v>
      </c>
      <c r="F37" s="8">
        <v>2</v>
      </c>
      <c r="G37" s="8">
        <v>0</v>
      </c>
      <c r="H37" s="8">
        <v>0</v>
      </c>
      <c r="I37" s="8"/>
      <c r="J37" s="8">
        <v>25</v>
      </c>
      <c r="K37" s="8"/>
      <c r="L37" s="8">
        <v>10</v>
      </c>
      <c r="M37" s="8"/>
      <c r="N37" s="8"/>
      <c r="O37" s="8"/>
      <c r="P37" s="8"/>
      <c r="Q37" s="8"/>
      <c r="R37" s="8">
        <v>15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>
        <v>10</v>
      </c>
      <c r="AF37" s="8"/>
      <c r="AG37" s="8"/>
      <c r="AH37" s="8">
        <v>2</v>
      </c>
      <c r="AI37" s="8"/>
      <c r="AJ37" s="8"/>
      <c r="AK37" s="8"/>
      <c r="AL37" s="8">
        <v>20</v>
      </c>
      <c r="AM37" s="8"/>
      <c r="AN37" s="8"/>
      <c r="AO37" s="8"/>
      <c r="AP37" s="8"/>
      <c r="AQ37" s="8">
        <v>40</v>
      </c>
      <c r="AR37" s="8">
        <v>10</v>
      </c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>
        <v>15</v>
      </c>
      <c r="BJ37" s="8">
        <v>10</v>
      </c>
      <c r="BK37" s="8"/>
      <c r="BL37" s="8"/>
      <c r="BM37" s="8">
        <v>20</v>
      </c>
      <c r="BN37" s="8"/>
      <c r="BO37" s="8"/>
      <c r="BP37" s="8"/>
      <c r="BQ37" s="8"/>
      <c r="BR37" s="8"/>
      <c r="BS37" s="8"/>
      <c r="BT37" s="8"/>
      <c r="BU37" s="8">
        <v>0</v>
      </c>
      <c r="BV37" s="8"/>
      <c r="BW37" s="8"/>
      <c r="BX37" s="8"/>
      <c r="BY37" s="8"/>
      <c r="BZ37" s="8"/>
      <c r="CA37" s="8"/>
      <c r="CB37" s="8"/>
      <c r="CE37">
        <v>15</v>
      </c>
      <c r="CF37" s="25">
        <f t="shared" si="10"/>
        <v>0</v>
      </c>
      <c r="CG37" s="25">
        <f t="shared" si="1"/>
        <v>2</v>
      </c>
      <c r="CH37" s="25">
        <f t="shared" si="2"/>
        <v>4</v>
      </c>
      <c r="CI37" s="25">
        <f t="shared" si="3"/>
        <v>8</v>
      </c>
    </row>
    <row r="38" spans="1:93" x14ac:dyDescent="0.2">
      <c r="A38" s="1" t="s">
        <v>26</v>
      </c>
      <c r="B38" s="8">
        <v>3</v>
      </c>
      <c r="C38" s="8">
        <v>0</v>
      </c>
      <c r="D38" s="8">
        <v>0</v>
      </c>
      <c r="E38" s="31">
        <v>10</v>
      </c>
      <c r="F38" s="8">
        <v>0</v>
      </c>
      <c r="G38" s="8">
        <v>0</v>
      </c>
      <c r="H38" s="8">
        <v>3</v>
      </c>
      <c r="I38" s="8"/>
      <c r="J38" s="25">
        <v>10</v>
      </c>
      <c r="K38" s="8">
        <v>10</v>
      </c>
      <c r="L38" s="8">
        <v>2</v>
      </c>
      <c r="M38" s="8"/>
      <c r="N38" s="8"/>
      <c r="O38" s="8">
        <v>2</v>
      </c>
      <c r="P38" s="8"/>
      <c r="Q38" s="8"/>
      <c r="R38" s="8">
        <v>3</v>
      </c>
      <c r="S38" s="8">
        <v>5</v>
      </c>
      <c r="T38" s="8">
        <v>2</v>
      </c>
      <c r="U38" s="8"/>
      <c r="V38" s="8"/>
      <c r="W38" s="8">
        <v>10</v>
      </c>
      <c r="X38" s="8"/>
      <c r="Y38" s="8"/>
      <c r="Z38" s="8">
        <v>16</v>
      </c>
      <c r="AA38" s="8">
        <v>2</v>
      </c>
      <c r="AB38" s="8">
        <v>20</v>
      </c>
      <c r="AC38" s="8"/>
      <c r="AD38" s="8"/>
      <c r="AE38" s="8">
        <v>1</v>
      </c>
      <c r="AF38" s="8"/>
      <c r="AG38" s="8"/>
      <c r="AH38" s="8"/>
      <c r="AI38" s="8">
        <v>2</v>
      </c>
      <c r="AJ38" s="8"/>
      <c r="AK38" s="8"/>
      <c r="AL38" s="8"/>
      <c r="AM38" s="8"/>
      <c r="AN38" s="8">
        <v>7</v>
      </c>
      <c r="AO38" s="8"/>
      <c r="AP38" s="8">
        <v>10</v>
      </c>
      <c r="AQ38" s="8"/>
      <c r="AR38" s="8">
        <v>15</v>
      </c>
      <c r="AS38" s="8"/>
      <c r="AT38" s="8">
        <v>12</v>
      </c>
      <c r="AU38" s="8"/>
      <c r="AV38" s="8"/>
      <c r="AW38" s="8"/>
      <c r="AX38" s="8"/>
      <c r="AY38" s="8"/>
      <c r="AZ38" s="8">
        <v>10</v>
      </c>
      <c r="BA38" s="8">
        <v>5</v>
      </c>
      <c r="BB38" s="8">
        <v>15</v>
      </c>
      <c r="BC38" s="8"/>
      <c r="BD38" s="8"/>
      <c r="BE38" s="8"/>
      <c r="BF38" s="8">
        <v>2</v>
      </c>
      <c r="BG38" s="8"/>
      <c r="BH38" s="8"/>
      <c r="BI38" s="8"/>
      <c r="BJ38" s="8"/>
      <c r="BK38" s="8"/>
      <c r="BL38" s="8">
        <v>5</v>
      </c>
      <c r="BM38" s="8">
        <v>5</v>
      </c>
      <c r="BN38" s="8">
        <v>12</v>
      </c>
      <c r="BO38" s="8"/>
      <c r="BP38" s="8"/>
      <c r="BQ38" s="8">
        <v>10</v>
      </c>
      <c r="BR38" s="8">
        <v>30</v>
      </c>
      <c r="BS38" s="31">
        <v>4</v>
      </c>
      <c r="BT38" s="8">
        <v>2</v>
      </c>
      <c r="BU38" s="8">
        <v>0</v>
      </c>
      <c r="BV38" s="8">
        <v>25</v>
      </c>
      <c r="BW38" s="8">
        <v>10</v>
      </c>
      <c r="BX38" s="8"/>
      <c r="BY38" s="8">
        <v>20</v>
      </c>
      <c r="BZ38" s="25">
        <v>10</v>
      </c>
      <c r="CA38" s="8"/>
      <c r="CB38" s="8"/>
      <c r="CE38">
        <v>11</v>
      </c>
      <c r="CF38" s="25">
        <f t="shared" si="10"/>
        <v>0</v>
      </c>
      <c r="CG38" s="25">
        <f t="shared" si="1"/>
        <v>2</v>
      </c>
      <c r="CH38" s="25">
        <f t="shared" si="2"/>
        <v>7</v>
      </c>
      <c r="CI38" s="25">
        <f t="shared" si="3"/>
        <v>28</v>
      </c>
    </row>
    <row r="39" spans="1:93" x14ac:dyDescent="0.2">
      <c r="A39" s="1" t="s">
        <v>27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/>
      <c r="J39" s="8">
        <v>15</v>
      </c>
      <c r="K39" s="8">
        <v>2</v>
      </c>
      <c r="L39" s="8"/>
      <c r="M39" s="8"/>
      <c r="N39" s="8"/>
      <c r="O39" s="8">
        <v>2</v>
      </c>
      <c r="P39" s="8"/>
      <c r="Q39" s="8"/>
      <c r="R39" s="8"/>
      <c r="S39" s="8">
        <v>15</v>
      </c>
      <c r="T39" s="8"/>
      <c r="U39" s="8">
        <v>1</v>
      </c>
      <c r="V39" s="8"/>
      <c r="W39" s="8">
        <v>6</v>
      </c>
      <c r="X39" s="8">
        <v>5</v>
      </c>
      <c r="Y39" s="8"/>
      <c r="Z39" s="8"/>
      <c r="AA39" s="8"/>
      <c r="AB39" s="8">
        <v>7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>
        <v>5</v>
      </c>
      <c r="AR39" s="8">
        <v>5</v>
      </c>
      <c r="AS39" s="8"/>
      <c r="AT39" s="8"/>
      <c r="AU39" s="8"/>
      <c r="AV39" s="8"/>
      <c r="AW39" s="8"/>
      <c r="AX39" s="8">
        <v>1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>
        <v>0</v>
      </c>
      <c r="BQ39" s="8">
        <v>0</v>
      </c>
      <c r="BR39" s="8">
        <v>0</v>
      </c>
      <c r="BS39" s="8">
        <v>0</v>
      </c>
      <c r="BT39" s="8">
        <v>5</v>
      </c>
      <c r="BU39" s="8">
        <v>0</v>
      </c>
      <c r="BV39" s="8"/>
      <c r="BW39" s="8">
        <v>5</v>
      </c>
      <c r="BX39" s="8"/>
      <c r="BY39" s="8"/>
      <c r="BZ39" s="8"/>
      <c r="CA39" s="8"/>
      <c r="CB39" s="8"/>
      <c r="CE39">
        <v>13</v>
      </c>
      <c r="CF39" s="25">
        <f t="shared" si="10"/>
        <v>0</v>
      </c>
      <c r="CG39" s="25">
        <f t="shared" si="1"/>
        <v>0</v>
      </c>
      <c r="CH39" s="25">
        <f t="shared" si="2"/>
        <v>2</v>
      </c>
      <c r="CI39" s="25">
        <f t="shared" si="3"/>
        <v>11</v>
      </c>
    </row>
    <row r="40" spans="1:93" x14ac:dyDescent="0.2">
      <c r="A40" s="1" t="s">
        <v>28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/>
      <c r="J40" s="8"/>
      <c r="K40" s="8"/>
      <c r="L40" s="8"/>
      <c r="M40" s="8"/>
      <c r="N40" s="8"/>
      <c r="O40" s="8">
        <v>3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>
        <v>5</v>
      </c>
      <c r="AA40" s="8"/>
      <c r="AB40" s="8"/>
      <c r="AC40" s="8"/>
      <c r="AD40" s="8"/>
      <c r="AE40" s="8"/>
      <c r="AF40" s="8"/>
      <c r="AG40" s="8"/>
      <c r="AH40" s="8"/>
      <c r="AI40" s="8">
        <v>3</v>
      </c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>
        <v>1</v>
      </c>
      <c r="AY40" s="8"/>
      <c r="AZ40" s="8"/>
      <c r="BA40" s="8"/>
      <c r="BB40" s="8"/>
      <c r="BC40" s="8"/>
      <c r="BD40" s="8"/>
      <c r="BE40" s="8"/>
      <c r="BF40" s="8">
        <v>2</v>
      </c>
      <c r="BG40" s="8"/>
      <c r="BH40" s="8"/>
      <c r="BI40" s="8"/>
      <c r="BJ40" s="8">
        <v>10</v>
      </c>
      <c r="BK40" s="8"/>
      <c r="BL40" s="8"/>
      <c r="BM40" s="8"/>
      <c r="BN40" s="8"/>
      <c r="BO40" s="8">
        <v>5</v>
      </c>
      <c r="BP40" s="8">
        <v>0</v>
      </c>
      <c r="BQ40" s="8">
        <v>0</v>
      </c>
      <c r="BR40" s="8">
        <v>5</v>
      </c>
      <c r="BS40" s="8">
        <v>0</v>
      </c>
      <c r="BT40" s="8">
        <v>0</v>
      </c>
      <c r="BU40" s="8">
        <v>0</v>
      </c>
      <c r="BV40" s="8"/>
      <c r="BW40" s="8"/>
      <c r="BX40" s="8"/>
      <c r="BY40" s="8"/>
      <c r="BZ40" s="8"/>
      <c r="CA40" s="8"/>
      <c r="CB40" s="8"/>
      <c r="CE40">
        <v>37</v>
      </c>
      <c r="CF40" s="25">
        <f t="shared" si="10"/>
        <v>0</v>
      </c>
      <c r="CG40" s="25">
        <f t="shared" si="1"/>
        <v>0</v>
      </c>
      <c r="CH40" s="25">
        <f t="shared" si="2"/>
        <v>0</v>
      </c>
      <c r="CI40" s="25">
        <f t="shared" si="3"/>
        <v>8</v>
      </c>
    </row>
    <row r="41" spans="1:93" x14ac:dyDescent="0.2">
      <c r="A41" s="1" t="s">
        <v>29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10</v>
      </c>
      <c r="H41" s="8">
        <v>0</v>
      </c>
      <c r="I41" s="8"/>
      <c r="J41" s="8"/>
      <c r="K41" s="8">
        <v>2</v>
      </c>
      <c r="L41" s="8"/>
      <c r="M41" s="8"/>
      <c r="N41" s="8"/>
      <c r="O41" s="8"/>
      <c r="P41" s="8"/>
      <c r="Q41" s="8"/>
      <c r="R41" s="8"/>
      <c r="S41" s="8">
        <v>2</v>
      </c>
      <c r="T41" s="8"/>
      <c r="U41" s="8">
        <v>1</v>
      </c>
      <c r="V41" s="8"/>
      <c r="W41" s="8"/>
      <c r="X41" s="8"/>
      <c r="Y41" s="8"/>
      <c r="Z41" s="8"/>
      <c r="AA41" s="8"/>
      <c r="AB41" s="8"/>
      <c r="AC41" s="8"/>
      <c r="AD41" s="8"/>
      <c r="AE41" s="8">
        <v>1</v>
      </c>
      <c r="AF41" s="8"/>
      <c r="AG41" s="8"/>
      <c r="AH41" s="8">
        <v>1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>
        <v>1</v>
      </c>
      <c r="BC41" s="8"/>
      <c r="BD41" s="8">
        <v>22</v>
      </c>
      <c r="BE41" s="8">
        <v>20</v>
      </c>
      <c r="BF41" s="8"/>
      <c r="BG41" s="8">
        <v>3</v>
      </c>
      <c r="BH41" s="8"/>
      <c r="BI41" s="8">
        <v>2</v>
      </c>
      <c r="BJ41" s="8"/>
      <c r="BK41" s="8"/>
      <c r="BL41" s="8">
        <v>10</v>
      </c>
      <c r="BM41" s="8"/>
      <c r="BN41" s="8">
        <v>20</v>
      </c>
      <c r="BO41" s="8"/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/>
      <c r="BW41" s="8">
        <v>1</v>
      </c>
      <c r="BX41" s="8"/>
      <c r="BY41" s="8"/>
      <c r="BZ41" s="8"/>
      <c r="CA41" s="8"/>
      <c r="CB41" s="8"/>
      <c r="CE41">
        <v>23</v>
      </c>
      <c r="CF41" s="25">
        <f t="shared" si="10"/>
        <v>0</v>
      </c>
      <c r="CG41" s="25">
        <f t="shared" si="1"/>
        <v>1</v>
      </c>
      <c r="CH41" s="25">
        <f t="shared" si="2"/>
        <v>2</v>
      </c>
      <c r="CI41" s="25">
        <f t="shared" si="3"/>
        <v>12</v>
      </c>
    </row>
    <row r="42" spans="1:93" x14ac:dyDescent="0.2">
      <c r="A42" s="1" t="s">
        <v>30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/>
      <c r="J42" s="8"/>
      <c r="K42" s="8"/>
      <c r="L42" s="8"/>
      <c r="M42" s="8"/>
      <c r="N42" s="8"/>
      <c r="O42" s="8"/>
      <c r="P42" s="8"/>
      <c r="Q42" s="8">
        <v>5</v>
      </c>
      <c r="R42" s="8"/>
      <c r="S42" s="8"/>
      <c r="T42" s="8"/>
      <c r="U42" s="8"/>
      <c r="V42" s="8">
        <v>35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>
        <v>2</v>
      </c>
      <c r="AI42" s="8"/>
      <c r="AJ42" s="8"/>
      <c r="AK42" s="8"/>
      <c r="AL42" s="8"/>
      <c r="AM42" s="8">
        <v>7</v>
      </c>
      <c r="AN42" s="8">
        <v>10</v>
      </c>
      <c r="AO42" s="8"/>
      <c r="AP42" s="8"/>
      <c r="AQ42" s="8"/>
      <c r="AR42" s="8"/>
      <c r="AS42" s="8"/>
      <c r="AT42" s="8"/>
      <c r="AU42" s="8"/>
      <c r="AV42" s="8"/>
      <c r="AW42" s="8">
        <v>10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10</v>
      </c>
      <c r="BW42" s="8"/>
      <c r="BX42" s="8"/>
      <c r="BY42" s="8"/>
      <c r="BZ42" s="8"/>
      <c r="CA42" s="8"/>
      <c r="CB42" s="8"/>
      <c r="CE42">
        <v>28</v>
      </c>
      <c r="CF42" s="25">
        <f t="shared" si="10"/>
        <v>0</v>
      </c>
      <c r="CG42" s="25">
        <f t="shared" si="1"/>
        <v>1</v>
      </c>
      <c r="CH42" s="25">
        <f t="shared" si="2"/>
        <v>0</v>
      </c>
      <c r="CI42" s="25">
        <f t="shared" si="3"/>
        <v>7</v>
      </c>
    </row>
    <row r="43" spans="1:93" x14ac:dyDescent="0.2">
      <c r="A43" s="1" t="s">
        <v>31</v>
      </c>
      <c r="B43" s="8">
        <v>5</v>
      </c>
      <c r="C43" s="8">
        <v>21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>
        <v>10</v>
      </c>
      <c r="AT43" s="8"/>
      <c r="AU43" s="8"/>
      <c r="AV43" s="8"/>
      <c r="AW43" s="8"/>
      <c r="AX43" s="8"/>
      <c r="AY43" s="8"/>
      <c r="AZ43" s="8"/>
      <c r="BA43" s="8"/>
      <c r="BB43" s="8"/>
      <c r="BC43" s="8">
        <v>2</v>
      </c>
      <c r="BD43" s="8"/>
      <c r="BE43" s="8"/>
      <c r="BF43" s="8"/>
      <c r="BG43" s="8"/>
      <c r="BH43" s="8"/>
      <c r="BI43" s="8"/>
      <c r="BJ43" s="8"/>
      <c r="BK43" s="8"/>
      <c r="BL43" s="8">
        <v>8</v>
      </c>
      <c r="BM43" s="8"/>
      <c r="BN43" s="8"/>
      <c r="BO43" s="8"/>
      <c r="BP43" s="8"/>
      <c r="BQ43" s="8">
        <v>0</v>
      </c>
      <c r="BR43" s="8">
        <v>0</v>
      </c>
      <c r="BS43" s="8">
        <v>0</v>
      </c>
      <c r="BT43" s="8">
        <v>1</v>
      </c>
      <c r="BU43" s="8">
        <v>0</v>
      </c>
      <c r="BV43" s="8">
        <v>2</v>
      </c>
      <c r="BW43" s="8"/>
      <c r="BX43" s="8"/>
      <c r="BY43" s="8"/>
      <c r="BZ43" s="8"/>
      <c r="CA43" s="8">
        <v>25</v>
      </c>
      <c r="CB43" s="8"/>
      <c r="CE43">
        <v>34</v>
      </c>
      <c r="CF43" s="25">
        <f t="shared" si="10"/>
        <v>0</v>
      </c>
      <c r="CG43" s="25">
        <f t="shared" si="1"/>
        <v>2</v>
      </c>
      <c r="CH43" s="25">
        <f t="shared" si="2"/>
        <v>0</v>
      </c>
      <c r="CI43" s="25">
        <f t="shared" si="3"/>
        <v>9</v>
      </c>
    </row>
    <row r="44" spans="1:93" x14ac:dyDescent="0.2">
      <c r="A44" s="1" t="s">
        <v>32</v>
      </c>
      <c r="B44" s="8">
        <v>0</v>
      </c>
      <c r="C44" s="8">
        <v>21</v>
      </c>
      <c r="D44" s="8">
        <v>0</v>
      </c>
      <c r="E44" s="8">
        <v>40</v>
      </c>
      <c r="F44" s="8">
        <v>15</v>
      </c>
      <c r="G44" s="8">
        <v>49</v>
      </c>
      <c r="H44" s="8">
        <v>16</v>
      </c>
      <c r="I44" s="8"/>
      <c r="J44" s="8"/>
      <c r="K44" s="8"/>
      <c r="L44" s="8"/>
      <c r="M44" s="8">
        <v>20</v>
      </c>
      <c r="N44" s="8"/>
      <c r="O44" s="8"/>
      <c r="P44" s="8">
        <v>5</v>
      </c>
      <c r="Q44" s="8">
        <v>20</v>
      </c>
      <c r="R44" s="8">
        <v>5</v>
      </c>
      <c r="S44" s="8">
        <v>2</v>
      </c>
      <c r="T44" s="8"/>
      <c r="U44" s="8"/>
      <c r="V44" s="8"/>
      <c r="W44" s="8"/>
      <c r="X44" s="8">
        <v>35</v>
      </c>
      <c r="Y44" s="8"/>
      <c r="Z44" s="8"/>
      <c r="AA44" s="8"/>
      <c r="AB44" s="8"/>
      <c r="AC44" s="8"/>
      <c r="AD44" s="8"/>
      <c r="AE44" s="8">
        <v>35</v>
      </c>
      <c r="AF44" s="8"/>
      <c r="AG44" s="8"/>
      <c r="AH44" s="8">
        <v>40</v>
      </c>
      <c r="AI44" s="8"/>
      <c r="AJ44" s="8"/>
      <c r="AK44" s="8"/>
      <c r="AL44" s="8"/>
      <c r="AM44" s="8">
        <v>10</v>
      </c>
      <c r="AN44" s="8"/>
      <c r="AO44" s="8"/>
      <c r="AP44" s="8">
        <v>15</v>
      </c>
      <c r="AQ44" s="8"/>
      <c r="AR44" s="8"/>
      <c r="AS44" s="8"/>
      <c r="AT44" s="8"/>
      <c r="AU44" s="8"/>
      <c r="AV44" s="8">
        <v>5</v>
      </c>
      <c r="AW44" s="8"/>
      <c r="AX44" s="8"/>
      <c r="AY44" s="8"/>
      <c r="AZ44" s="8">
        <v>25</v>
      </c>
      <c r="BA44" s="8"/>
      <c r="BB44" s="8"/>
      <c r="BC44" s="8"/>
      <c r="BD44" s="8"/>
      <c r="BE44" s="8"/>
      <c r="BF44" s="8"/>
      <c r="BG44" s="8"/>
      <c r="BH44" s="8">
        <v>11</v>
      </c>
      <c r="BI44" s="8">
        <v>9</v>
      </c>
      <c r="BJ44" s="8">
        <v>20</v>
      </c>
      <c r="BK44" s="8">
        <v>25</v>
      </c>
      <c r="BL44" s="8"/>
      <c r="BM44" s="8"/>
      <c r="BN44" s="8"/>
      <c r="BO44" s="8"/>
      <c r="BP44" s="8"/>
      <c r="BQ44" s="8">
        <v>0</v>
      </c>
      <c r="BR44" s="8">
        <v>0</v>
      </c>
      <c r="BS44" s="8">
        <v>0</v>
      </c>
      <c r="BT44" s="8">
        <v>10</v>
      </c>
      <c r="BU44" s="8">
        <v>0</v>
      </c>
      <c r="BV44" s="8"/>
      <c r="BW44" s="8"/>
      <c r="BX44" s="8">
        <v>2</v>
      </c>
      <c r="BY44" s="8"/>
      <c r="BZ44" s="8">
        <v>15</v>
      </c>
      <c r="CA44" s="8"/>
      <c r="CB44" s="8"/>
      <c r="CE44">
        <v>3</v>
      </c>
      <c r="CF44" s="25">
        <f>COUNTIF($B44:$CB44,"&gt;50")</f>
        <v>0</v>
      </c>
      <c r="CG44" s="25">
        <f>COUNTIF($B44:$CB44,"&gt;20")-CF44</f>
        <v>8</v>
      </c>
      <c r="CH44" s="25">
        <f t="shared" si="2"/>
        <v>8</v>
      </c>
      <c r="CI44" s="25">
        <f t="shared" si="3"/>
        <v>16</v>
      </c>
    </row>
    <row r="45" spans="1:93" x14ac:dyDescent="0.2">
      <c r="A45" s="1" t="s">
        <v>33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1</v>
      </c>
      <c r="H45" s="8">
        <v>0</v>
      </c>
      <c r="I45" s="8"/>
      <c r="J45" s="8"/>
      <c r="K45" s="8">
        <v>2</v>
      </c>
      <c r="L45" s="8"/>
      <c r="M45" s="8"/>
      <c r="N45" s="8"/>
      <c r="O45" s="8"/>
      <c r="P45" s="8"/>
      <c r="Q45" s="8">
        <v>1</v>
      </c>
      <c r="R45" s="8">
        <v>5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>
        <v>13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>
        <v>5</v>
      </c>
      <c r="AS45" s="8"/>
      <c r="AT45" s="8"/>
      <c r="AU45" s="8"/>
      <c r="AV45" s="8"/>
      <c r="AW45" s="8"/>
      <c r="AX45" s="8">
        <v>7</v>
      </c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>
        <v>0</v>
      </c>
      <c r="BR45" s="8">
        <v>0</v>
      </c>
      <c r="BS45" s="8">
        <v>0</v>
      </c>
      <c r="BT45" s="8"/>
      <c r="BU45" s="8">
        <v>23</v>
      </c>
      <c r="BV45" s="8"/>
      <c r="BW45" s="8"/>
      <c r="BX45" s="8"/>
      <c r="BY45" s="8"/>
      <c r="BZ45" s="8"/>
      <c r="CA45" s="8"/>
      <c r="CB45" s="8"/>
      <c r="CE45">
        <v>30</v>
      </c>
      <c r="CF45" s="25">
        <f t="shared" si="10"/>
        <v>0</v>
      </c>
      <c r="CG45" s="25">
        <f t="shared" si="1"/>
        <v>1</v>
      </c>
      <c r="CH45" s="25">
        <f t="shared" si="2"/>
        <v>1</v>
      </c>
      <c r="CI45" s="25">
        <f t="shared" si="3"/>
        <v>7</v>
      </c>
    </row>
    <row r="46" spans="1:93" x14ac:dyDescent="0.2">
      <c r="A46" s="1" t="s">
        <v>34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10</v>
      </c>
      <c r="H46" s="8">
        <v>16</v>
      </c>
      <c r="I46" s="8"/>
      <c r="J46" s="8">
        <v>10</v>
      </c>
      <c r="K46" s="8">
        <v>14</v>
      </c>
      <c r="L46" s="8"/>
      <c r="M46" s="8">
        <v>15</v>
      </c>
      <c r="N46" s="8">
        <v>3</v>
      </c>
      <c r="O46" s="8">
        <v>2</v>
      </c>
      <c r="P46" s="8">
        <v>10</v>
      </c>
      <c r="Q46" s="8"/>
      <c r="R46" s="8"/>
      <c r="S46" s="8">
        <v>5</v>
      </c>
      <c r="T46" s="8"/>
      <c r="U46" s="8">
        <v>7</v>
      </c>
      <c r="V46" s="8"/>
      <c r="W46" s="8"/>
      <c r="X46" s="8"/>
      <c r="Y46" s="8">
        <v>40</v>
      </c>
      <c r="Z46" s="8"/>
      <c r="AA46" s="8">
        <v>10</v>
      </c>
      <c r="AB46" s="8"/>
      <c r="AC46" s="8">
        <v>2</v>
      </c>
      <c r="AD46" s="8">
        <v>15</v>
      </c>
      <c r="AE46" s="8">
        <v>13</v>
      </c>
      <c r="AF46" s="8"/>
      <c r="AG46" s="8">
        <v>9</v>
      </c>
      <c r="AH46" s="8">
        <v>5</v>
      </c>
      <c r="AI46" s="8"/>
      <c r="AJ46" s="8"/>
      <c r="AK46" s="8"/>
      <c r="AL46" s="8"/>
      <c r="AM46" s="8"/>
      <c r="AN46" s="8"/>
      <c r="AO46" s="8">
        <v>25</v>
      </c>
      <c r="AP46" s="8"/>
      <c r="AQ46" s="8"/>
      <c r="AR46" s="8"/>
      <c r="AS46" s="8"/>
      <c r="AT46" s="8">
        <v>13</v>
      </c>
      <c r="AU46" s="8"/>
      <c r="AV46" s="8"/>
      <c r="AW46" s="8">
        <v>30</v>
      </c>
      <c r="AX46" s="8">
        <v>5</v>
      </c>
      <c r="AY46" s="8"/>
      <c r="AZ46" s="8">
        <v>10</v>
      </c>
      <c r="BA46" s="8"/>
      <c r="BB46" s="8">
        <v>5</v>
      </c>
      <c r="BC46" s="8"/>
      <c r="BD46" s="8">
        <v>22</v>
      </c>
      <c r="BE46" s="8"/>
      <c r="BF46" s="8">
        <v>10</v>
      </c>
      <c r="BG46" s="8">
        <v>5</v>
      </c>
      <c r="BH46" s="8"/>
      <c r="BI46" s="8"/>
      <c r="BJ46" s="8"/>
      <c r="BK46" s="8"/>
      <c r="BL46" s="8"/>
      <c r="BM46" s="8">
        <v>7</v>
      </c>
      <c r="BN46" s="8"/>
      <c r="BO46" s="8">
        <v>15</v>
      </c>
      <c r="BP46" s="8"/>
      <c r="BQ46" s="8">
        <v>0</v>
      </c>
      <c r="BR46" s="8">
        <v>0</v>
      </c>
      <c r="BS46" s="8">
        <v>35</v>
      </c>
      <c r="BT46" s="8">
        <v>5</v>
      </c>
      <c r="BU46" s="8"/>
      <c r="BV46" s="8"/>
      <c r="BW46" s="8"/>
      <c r="BX46" s="8"/>
      <c r="BY46" s="8"/>
      <c r="BZ46" s="8"/>
      <c r="CA46" s="8"/>
      <c r="CB46" s="8"/>
      <c r="CE46">
        <v>9</v>
      </c>
      <c r="CF46" s="25">
        <f t="shared" si="10"/>
        <v>0</v>
      </c>
      <c r="CG46" s="25">
        <f t="shared" si="1"/>
        <v>5</v>
      </c>
      <c r="CH46" s="25">
        <f t="shared" si="2"/>
        <v>7</v>
      </c>
      <c r="CI46" s="25">
        <f t="shared" si="3"/>
        <v>23</v>
      </c>
    </row>
    <row r="47" spans="1:93" x14ac:dyDescent="0.2">
      <c r="A47" s="1" t="s">
        <v>35</v>
      </c>
      <c r="B47" s="8">
        <v>2</v>
      </c>
      <c r="C47" s="8">
        <v>0</v>
      </c>
      <c r="D47" s="8">
        <v>15</v>
      </c>
      <c r="E47" s="8">
        <v>0</v>
      </c>
      <c r="F47" s="8">
        <v>0</v>
      </c>
      <c r="G47" s="8">
        <v>0</v>
      </c>
      <c r="H47" s="8">
        <v>0</v>
      </c>
      <c r="I47" s="8">
        <v>20</v>
      </c>
      <c r="J47" s="8"/>
      <c r="K47" s="8"/>
      <c r="L47" s="8">
        <v>1</v>
      </c>
      <c r="M47" s="8">
        <v>15</v>
      </c>
      <c r="N47" s="8">
        <v>8</v>
      </c>
      <c r="O47" s="8"/>
      <c r="P47" s="8">
        <v>10</v>
      </c>
      <c r="Q47" s="8"/>
      <c r="R47" s="8"/>
      <c r="S47" s="8"/>
      <c r="T47" s="8">
        <v>30</v>
      </c>
      <c r="U47" s="8">
        <v>10</v>
      </c>
      <c r="V47" s="8"/>
      <c r="W47" s="8">
        <v>2</v>
      </c>
      <c r="X47" s="8"/>
      <c r="Y47" s="8"/>
      <c r="Z47" s="8">
        <v>10</v>
      </c>
      <c r="AA47" s="8">
        <v>30</v>
      </c>
      <c r="AB47" s="8"/>
      <c r="AC47" s="8">
        <v>7</v>
      </c>
      <c r="AD47" s="8"/>
      <c r="AE47" s="8">
        <v>1</v>
      </c>
      <c r="AF47" s="8"/>
      <c r="AG47" s="8">
        <v>9</v>
      </c>
      <c r="AH47" s="8">
        <v>2</v>
      </c>
      <c r="AI47" s="8">
        <v>10</v>
      </c>
      <c r="AJ47" s="8"/>
      <c r="AK47" s="8"/>
      <c r="AL47" s="8"/>
      <c r="AM47" s="8"/>
      <c r="AN47" s="8"/>
      <c r="AO47" s="8">
        <v>10</v>
      </c>
      <c r="AP47" s="8"/>
      <c r="AQ47" s="8">
        <v>5</v>
      </c>
      <c r="AR47" s="8"/>
      <c r="AS47" s="8">
        <v>30</v>
      </c>
      <c r="AT47" s="8"/>
      <c r="AU47" s="8"/>
      <c r="AV47" s="8"/>
      <c r="AW47" s="8"/>
      <c r="AX47" s="8">
        <v>20</v>
      </c>
      <c r="AY47" s="8"/>
      <c r="AZ47" s="8"/>
      <c r="BA47" s="8">
        <v>15</v>
      </c>
      <c r="BB47" s="8">
        <v>15</v>
      </c>
      <c r="BC47" s="8">
        <v>10</v>
      </c>
      <c r="BD47" s="8">
        <v>22</v>
      </c>
      <c r="BE47" s="8">
        <v>15</v>
      </c>
      <c r="BF47" s="8">
        <v>15</v>
      </c>
      <c r="BG47" s="8"/>
      <c r="BH47" s="8">
        <v>21</v>
      </c>
      <c r="BI47" s="8"/>
      <c r="BJ47" s="8">
        <v>15</v>
      </c>
      <c r="BK47" s="8"/>
      <c r="BL47" s="8">
        <v>15</v>
      </c>
      <c r="BM47" s="8">
        <v>20</v>
      </c>
      <c r="BN47" s="8">
        <v>24</v>
      </c>
      <c r="BO47" s="8"/>
      <c r="BP47" s="8"/>
      <c r="BQ47" s="8">
        <v>3</v>
      </c>
      <c r="BR47" s="8">
        <v>0</v>
      </c>
      <c r="BS47" s="8">
        <v>13</v>
      </c>
      <c r="BT47" s="8"/>
      <c r="BU47" s="8">
        <v>2</v>
      </c>
      <c r="BV47" s="8"/>
      <c r="BW47" s="8"/>
      <c r="BX47" s="8"/>
      <c r="BY47" s="8">
        <v>25</v>
      </c>
      <c r="BZ47" s="8">
        <v>2</v>
      </c>
      <c r="CA47" s="8"/>
      <c r="CB47" s="8">
        <v>12</v>
      </c>
      <c r="CE47">
        <v>10</v>
      </c>
      <c r="CF47" s="25">
        <f t="shared" si="10"/>
        <v>0</v>
      </c>
      <c r="CG47" s="25">
        <f t="shared" si="1"/>
        <v>7</v>
      </c>
      <c r="CH47" s="25">
        <f t="shared" si="2"/>
        <v>13</v>
      </c>
      <c r="CI47" s="25">
        <f t="shared" si="3"/>
        <v>25</v>
      </c>
    </row>
    <row r="48" spans="1:93" x14ac:dyDescent="0.2">
      <c r="A48" s="1" t="s">
        <v>36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10</v>
      </c>
      <c r="H48" s="8">
        <v>15</v>
      </c>
      <c r="I48" s="8"/>
      <c r="J48" s="8"/>
      <c r="K48" s="8"/>
      <c r="L48" s="8"/>
      <c r="M48" s="8"/>
      <c r="N48" s="8">
        <v>1</v>
      </c>
      <c r="O48" s="8"/>
      <c r="P48" s="8"/>
      <c r="Q48" s="8"/>
      <c r="R48" s="8"/>
      <c r="S48" s="8"/>
      <c r="T48" s="8">
        <v>2</v>
      </c>
      <c r="U48" s="8"/>
      <c r="V48" s="8"/>
      <c r="W48" s="8"/>
      <c r="X48" s="8"/>
      <c r="Y48" s="8"/>
      <c r="Z48" s="8">
        <v>10</v>
      </c>
      <c r="AA48" s="8"/>
      <c r="AB48" s="8"/>
      <c r="AC48" s="8"/>
      <c r="AD48" s="8"/>
      <c r="AE48" s="8"/>
      <c r="AF48" s="8"/>
      <c r="AG48" s="8"/>
      <c r="AH48" s="8">
        <v>1</v>
      </c>
      <c r="AI48" s="8"/>
      <c r="AJ48" s="8"/>
      <c r="AK48" s="8"/>
      <c r="AL48" s="8"/>
      <c r="AM48" s="8"/>
      <c r="AN48" s="8"/>
      <c r="AO48" s="8">
        <v>2</v>
      </c>
      <c r="AP48" s="8"/>
      <c r="AQ48" s="8"/>
      <c r="AR48" s="8"/>
      <c r="AS48" s="8"/>
      <c r="AT48" s="8"/>
      <c r="AU48" s="8"/>
      <c r="AV48" s="8">
        <v>2</v>
      </c>
      <c r="AW48" s="8"/>
      <c r="AX48" s="8">
        <v>2</v>
      </c>
      <c r="AY48" s="8"/>
      <c r="AZ48" s="8"/>
      <c r="BA48" s="8"/>
      <c r="BB48" s="8"/>
      <c r="BC48" s="8">
        <v>5</v>
      </c>
      <c r="BD48" s="8">
        <v>6</v>
      </c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>
        <v>10</v>
      </c>
      <c r="BP48" s="8"/>
      <c r="BQ48" s="8"/>
      <c r="BR48" s="8">
        <v>0</v>
      </c>
      <c r="BS48" s="8"/>
      <c r="BT48" s="8"/>
      <c r="BU48" s="8">
        <v>2</v>
      </c>
      <c r="BV48" s="8"/>
      <c r="BW48" s="8"/>
      <c r="BX48" s="8"/>
      <c r="BY48" s="8"/>
      <c r="BZ48" s="8"/>
      <c r="CA48" s="8">
        <v>15</v>
      </c>
      <c r="CB48" s="8"/>
      <c r="CE48">
        <v>27</v>
      </c>
      <c r="CF48" s="25">
        <f t="shared" si="10"/>
        <v>0</v>
      </c>
      <c r="CG48" s="25">
        <f t="shared" si="1"/>
        <v>0</v>
      </c>
      <c r="CH48" s="25">
        <f t="shared" si="2"/>
        <v>2</v>
      </c>
      <c r="CI48" s="25">
        <f t="shared" si="3"/>
        <v>12</v>
      </c>
    </row>
    <row r="49" spans="1:87" x14ac:dyDescent="0.2">
      <c r="A49" s="1" t="s">
        <v>37</v>
      </c>
      <c r="B49" s="8">
        <v>0</v>
      </c>
      <c r="C49" s="8">
        <v>0</v>
      </c>
      <c r="D49" s="8">
        <v>35</v>
      </c>
      <c r="E49" s="8">
        <v>0</v>
      </c>
      <c r="F49" s="8">
        <v>0</v>
      </c>
      <c r="G49" s="8">
        <v>0</v>
      </c>
      <c r="H49" s="8">
        <v>0</v>
      </c>
      <c r="I49" s="8">
        <v>7</v>
      </c>
      <c r="J49" s="8"/>
      <c r="K49" s="8"/>
      <c r="L49" s="8"/>
      <c r="M49" s="8">
        <v>5</v>
      </c>
      <c r="N49" s="8"/>
      <c r="O49" s="8"/>
      <c r="P49" s="8">
        <v>5</v>
      </c>
      <c r="Q49" s="8"/>
      <c r="R49" s="8"/>
      <c r="S49" s="8"/>
      <c r="T49" s="8">
        <v>10</v>
      </c>
      <c r="U49" s="8"/>
      <c r="V49" s="8">
        <v>5</v>
      </c>
      <c r="W49" s="8"/>
      <c r="X49" s="8"/>
      <c r="Y49" s="8"/>
      <c r="Z49" s="8">
        <v>5</v>
      </c>
      <c r="AA49" s="8">
        <v>15</v>
      </c>
      <c r="AB49" s="8"/>
      <c r="AC49" s="8">
        <v>4</v>
      </c>
      <c r="AD49" s="8"/>
      <c r="AE49" s="8"/>
      <c r="AF49" s="8"/>
      <c r="AG49" s="8"/>
      <c r="AH49" s="8"/>
      <c r="AI49" s="8">
        <v>10</v>
      </c>
      <c r="AJ49" s="8"/>
      <c r="AK49" s="8"/>
      <c r="AL49" s="8"/>
      <c r="AM49" s="8"/>
      <c r="AN49" s="8"/>
      <c r="AO49" s="8">
        <v>8</v>
      </c>
      <c r="AP49" s="8"/>
      <c r="AQ49" s="8"/>
      <c r="AR49" s="8"/>
      <c r="AS49" s="8"/>
      <c r="AT49" s="8"/>
      <c r="AU49" s="8"/>
      <c r="AV49" s="8"/>
      <c r="AW49" s="8"/>
      <c r="AX49" s="8">
        <v>5</v>
      </c>
      <c r="AY49" s="8"/>
      <c r="AZ49" s="8"/>
      <c r="BA49" s="8"/>
      <c r="BB49" s="8"/>
      <c r="BC49" s="8">
        <v>2</v>
      </c>
      <c r="BD49" s="8">
        <v>6</v>
      </c>
      <c r="BE49" s="8"/>
      <c r="BF49" s="8"/>
      <c r="BG49" s="8"/>
      <c r="BH49" s="8"/>
      <c r="BI49" s="8"/>
      <c r="BJ49" s="8">
        <v>15</v>
      </c>
      <c r="BK49" s="8"/>
      <c r="BL49" s="8"/>
      <c r="BM49" s="8"/>
      <c r="BN49" s="8"/>
      <c r="BO49" s="8"/>
      <c r="BP49" s="8"/>
      <c r="BQ49" s="8"/>
      <c r="BR49" s="8">
        <v>5</v>
      </c>
      <c r="BS49" s="8"/>
      <c r="BT49" s="8"/>
      <c r="BU49" s="8"/>
      <c r="BV49" s="8"/>
      <c r="BW49" s="8"/>
      <c r="BX49" s="8"/>
      <c r="BY49" s="8"/>
      <c r="BZ49" s="8"/>
      <c r="CA49" s="8"/>
      <c r="CB49" s="8"/>
      <c r="CE49">
        <v>21</v>
      </c>
      <c r="CF49" s="25">
        <f t="shared" si="10"/>
        <v>0</v>
      </c>
      <c r="CG49" s="25">
        <f t="shared" si="1"/>
        <v>1</v>
      </c>
      <c r="CH49" s="25">
        <f t="shared" si="2"/>
        <v>2</v>
      </c>
      <c r="CI49" s="25">
        <f t="shared" si="3"/>
        <v>14</v>
      </c>
    </row>
    <row r="50" spans="1:87" x14ac:dyDescent="0.2">
      <c r="A50" s="1" t="s">
        <v>38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>
        <v>5</v>
      </c>
      <c r="V50" s="8"/>
      <c r="W50" s="8">
        <v>3</v>
      </c>
      <c r="X50" s="8"/>
      <c r="Y50" s="8"/>
      <c r="Z50" s="8"/>
      <c r="AA50" s="8"/>
      <c r="AB50" s="8"/>
      <c r="AC50" s="8"/>
      <c r="AD50" s="8"/>
      <c r="AE50" s="8"/>
      <c r="AF50" s="8">
        <v>10</v>
      </c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E50">
        <v>35</v>
      </c>
      <c r="CF50" s="25">
        <f t="shared" si="10"/>
        <v>0</v>
      </c>
      <c r="CG50" s="25">
        <f t="shared" si="1"/>
        <v>0</v>
      </c>
      <c r="CH50" s="25">
        <f t="shared" si="2"/>
        <v>0</v>
      </c>
      <c r="CI50" s="25">
        <f t="shared" si="3"/>
        <v>3</v>
      </c>
    </row>
    <row r="51" spans="1:87" x14ac:dyDescent="0.2">
      <c r="A51" s="1" t="s">
        <v>39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/>
      <c r="J51" s="8"/>
      <c r="K51" s="8">
        <v>14</v>
      </c>
      <c r="L51" s="8"/>
      <c r="M51" s="8"/>
      <c r="N51" s="8"/>
      <c r="O51" s="8"/>
      <c r="P51" s="8"/>
      <c r="Q51" s="8"/>
      <c r="R51" s="8"/>
      <c r="S51" s="8">
        <v>1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>
        <v>25</v>
      </c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>
        <v>10</v>
      </c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E51">
        <v>29</v>
      </c>
      <c r="CF51" s="25">
        <f t="shared" si="10"/>
        <v>0</v>
      </c>
      <c r="CG51" s="25">
        <f t="shared" si="1"/>
        <v>1</v>
      </c>
      <c r="CH51" s="25">
        <f t="shared" si="2"/>
        <v>1</v>
      </c>
      <c r="CI51" s="25">
        <f t="shared" si="3"/>
        <v>3</v>
      </c>
    </row>
    <row r="52" spans="1:87" x14ac:dyDescent="0.2">
      <c r="A52" s="1" t="s">
        <v>40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/>
      <c r="J52" s="8">
        <v>15</v>
      </c>
      <c r="K52" s="8"/>
      <c r="L52" s="8">
        <v>7</v>
      </c>
      <c r="M52" s="8"/>
      <c r="N52" s="8">
        <v>8</v>
      </c>
      <c r="O52" s="8">
        <v>15</v>
      </c>
      <c r="P52" s="8"/>
      <c r="Q52" s="8"/>
      <c r="R52" s="8"/>
      <c r="S52" s="8"/>
      <c r="T52" s="8"/>
      <c r="U52" s="8"/>
      <c r="V52" s="8">
        <v>45</v>
      </c>
      <c r="W52" s="8"/>
      <c r="X52" s="8"/>
      <c r="Y52" s="8"/>
      <c r="Z52" s="8"/>
      <c r="AA52" s="8"/>
      <c r="AB52" s="8"/>
      <c r="AC52" s="8">
        <v>5</v>
      </c>
      <c r="AD52" s="8">
        <v>5</v>
      </c>
      <c r="AE52" s="8"/>
      <c r="AF52" s="8">
        <v>30</v>
      </c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>
        <v>15</v>
      </c>
      <c r="AW52" s="8"/>
      <c r="AX52" s="8">
        <v>2</v>
      </c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>
        <v>5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5</v>
      </c>
      <c r="BX52" s="8"/>
      <c r="BY52" s="8"/>
      <c r="BZ52" s="8">
        <v>33</v>
      </c>
      <c r="CA52" s="8"/>
      <c r="CB52" s="8"/>
      <c r="CE52">
        <v>16</v>
      </c>
      <c r="CF52" s="25">
        <f t="shared" si="10"/>
        <v>0</v>
      </c>
      <c r="CG52" s="25">
        <f t="shared" si="1"/>
        <v>3</v>
      </c>
      <c r="CH52" s="25">
        <f t="shared" si="2"/>
        <v>3</v>
      </c>
      <c r="CI52" s="25">
        <f t="shared" si="3"/>
        <v>10</v>
      </c>
    </row>
    <row r="53" spans="1:87" x14ac:dyDescent="0.2">
      <c r="A53" s="1" t="s">
        <v>41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/>
      <c r="J53" s="8"/>
      <c r="K53" s="8"/>
      <c r="L53" s="8">
        <v>2</v>
      </c>
      <c r="M53" s="8"/>
      <c r="N53" s="8">
        <v>5</v>
      </c>
      <c r="O53" s="8"/>
      <c r="P53" s="8"/>
      <c r="Q53" s="8">
        <v>5</v>
      </c>
      <c r="R53" s="8"/>
      <c r="S53" s="8">
        <v>5</v>
      </c>
      <c r="T53" s="8"/>
      <c r="U53" s="8"/>
      <c r="V53" s="8"/>
      <c r="W53" s="8">
        <v>15</v>
      </c>
      <c r="X53" s="8"/>
      <c r="Y53" s="8"/>
      <c r="Z53" s="8"/>
      <c r="AA53" s="8"/>
      <c r="AB53" s="8"/>
      <c r="AC53" s="8"/>
      <c r="AD53" s="8"/>
      <c r="AE53" s="8">
        <v>9</v>
      </c>
      <c r="AF53" s="8"/>
      <c r="AG53" s="8"/>
      <c r="AH53" s="8"/>
      <c r="AI53" s="8"/>
      <c r="AJ53" s="8"/>
      <c r="AK53" s="8"/>
      <c r="AL53" s="8"/>
      <c r="AM53" s="8">
        <v>40</v>
      </c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>
        <v>1</v>
      </c>
      <c r="AZ53" s="8"/>
      <c r="BA53" s="8"/>
      <c r="BB53" s="8"/>
      <c r="BC53" s="8">
        <v>2</v>
      </c>
      <c r="BD53" s="8"/>
      <c r="BE53" s="8"/>
      <c r="BF53" s="8"/>
      <c r="BG53" s="8"/>
      <c r="BH53" s="8"/>
      <c r="BI53" s="8"/>
      <c r="BJ53" s="8"/>
      <c r="BK53" s="8">
        <v>22</v>
      </c>
      <c r="BL53" s="8"/>
      <c r="BM53" s="8"/>
      <c r="BN53" s="8">
        <v>12</v>
      </c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E53">
        <v>18</v>
      </c>
      <c r="CF53" s="25">
        <f t="shared" si="10"/>
        <v>0</v>
      </c>
      <c r="CG53" s="25">
        <f t="shared" si="1"/>
        <v>2</v>
      </c>
      <c r="CH53" s="25">
        <f t="shared" si="2"/>
        <v>2</v>
      </c>
      <c r="CI53" s="25">
        <f t="shared" si="3"/>
        <v>9</v>
      </c>
    </row>
    <row r="54" spans="1:87" x14ac:dyDescent="0.2">
      <c r="A54" s="1" t="s">
        <v>42</v>
      </c>
      <c r="B54" s="8">
        <v>5</v>
      </c>
      <c r="C54" s="8">
        <v>2</v>
      </c>
      <c r="D54" s="8">
        <v>5</v>
      </c>
      <c r="E54" s="8">
        <v>0</v>
      </c>
      <c r="F54" s="8">
        <v>0</v>
      </c>
      <c r="G54" s="8">
        <v>7</v>
      </c>
      <c r="H54" s="31">
        <v>20</v>
      </c>
      <c r="I54" s="30">
        <v>7</v>
      </c>
      <c r="J54" s="8"/>
      <c r="K54" s="31">
        <v>4</v>
      </c>
      <c r="L54" s="8">
        <v>5</v>
      </c>
      <c r="M54" s="8">
        <v>10</v>
      </c>
      <c r="N54" s="8">
        <v>19</v>
      </c>
      <c r="O54" s="8">
        <v>30</v>
      </c>
      <c r="P54" s="8">
        <v>15</v>
      </c>
      <c r="Q54" s="8"/>
      <c r="R54" s="8">
        <v>5</v>
      </c>
      <c r="S54" s="8">
        <v>20</v>
      </c>
      <c r="T54" s="8">
        <v>10</v>
      </c>
      <c r="U54" s="8">
        <v>2</v>
      </c>
      <c r="V54" s="8"/>
      <c r="W54" s="8"/>
      <c r="X54" s="8"/>
      <c r="Y54" s="8">
        <v>23</v>
      </c>
      <c r="Z54" s="8">
        <v>10</v>
      </c>
      <c r="AA54" s="8"/>
      <c r="AB54" s="8">
        <v>5</v>
      </c>
      <c r="AC54" s="8">
        <v>5</v>
      </c>
      <c r="AD54" s="8">
        <v>15</v>
      </c>
      <c r="AE54" s="8">
        <v>9</v>
      </c>
      <c r="AF54" s="8"/>
      <c r="AG54" s="8">
        <v>18</v>
      </c>
      <c r="AH54" s="8">
        <v>5</v>
      </c>
      <c r="AI54" s="8"/>
      <c r="AJ54" s="8">
        <v>25</v>
      </c>
      <c r="AK54" s="8"/>
      <c r="AL54" s="8"/>
      <c r="AM54" s="8">
        <v>15</v>
      </c>
      <c r="AN54" s="8"/>
      <c r="AO54" s="8"/>
      <c r="AP54" s="8">
        <v>20</v>
      </c>
      <c r="AQ54" s="8"/>
      <c r="AR54" s="8"/>
      <c r="AS54" s="8">
        <v>7</v>
      </c>
      <c r="AT54" s="8"/>
      <c r="AU54" s="8"/>
      <c r="AV54" s="8">
        <v>20</v>
      </c>
      <c r="AW54" s="8">
        <v>5</v>
      </c>
      <c r="AX54" s="8">
        <v>27</v>
      </c>
      <c r="AY54" s="8"/>
      <c r="AZ54" s="8">
        <v>7</v>
      </c>
      <c r="BA54" s="8"/>
      <c r="BB54" s="8">
        <v>18</v>
      </c>
      <c r="BC54" s="8"/>
      <c r="BD54" s="8">
        <v>11</v>
      </c>
      <c r="BE54" s="8">
        <v>20</v>
      </c>
      <c r="BF54" s="8">
        <v>10</v>
      </c>
      <c r="BG54" s="8">
        <v>12</v>
      </c>
      <c r="BH54" s="8"/>
      <c r="BI54" s="8">
        <v>2</v>
      </c>
      <c r="BJ54" s="8"/>
      <c r="BK54" s="8">
        <v>5</v>
      </c>
      <c r="BL54" s="8"/>
      <c r="BM54" s="8"/>
      <c r="BN54" s="8">
        <v>10</v>
      </c>
      <c r="BO54" s="8"/>
      <c r="BP54" s="8">
        <v>2</v>
      </c>
      <c r="BQ54" s="8"/>
      <c r="BR54" s="8"/>
      <c r="BS54" s="8">
        <v>13</v>
      </c>
      <c r="BT54" s="8"/>
      <c r="BU54" s="8">
        <v>10</v>
      </c>
      <c r="BV54" s="31">
        <v>10</v>
      </c>
      <c r="BW54" s="8"/>
      <c r="BX54" s="8"/>
      <c r="BY54" s="8"/>
      <c r="BZ54" s="8">
        <v>8</v>
      </c>
      <c r="CA54" s="8"/>
      <c r="CB54" s="8">
        <v>12</v>
      </c>
      <c r="CE54">
        <v>4</v>
      </c>
      <c r="CF54" s="25">
        <f t="shared" si="10"/>
        <v>0</v>
      </c>
      <c r="CG54" s="25">
        <f t="shared" si="1"/>
        <v>4</v>
      </c>
      <c r="CH54" s="25">
        <f t="shared" si="2"/>
        <v>15</v>
      </c>
      <c r="CI54" s="25">
        <f t="shared" si="3"/>
        <v>31</v>
      </c>
    </row>
    <row r="55" spans="1:87" x14ac:dyDescent="0.2">
      <c r="A55" s="1" t="s">
        <v>43</v>
      </c>
      <c r="B55" s="8">
        <v>6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2</v>
      </c>
      <c r="I55" s="8">
        <v>30</v>
      </c>
      <c r="J55" s="8"/>
      <c r="K55" s="8"/>
      <c r="L55" s="8">
        <v>2</v>
      </c>
      <c r="M55" s="8">
        <v>5</v>
      </c>
      <c r="N55" s="8"/>
      <c r="O55" s="8"/>
      <c r="P55" s="8">
        <v>20</v>
      </c>
      <c r="Q55" s="8"/>
      <c r="R55" s="8"/>
      <c r="S55" s="8">
        <v>20</v>
      </c>
      <c r="T55" s="8">
        <v>15</v>
      </c>
      <c r="U55" s="8">
        <v>10</v>
      </c>
      <c r="V55" s="8">
        <v>5</v>
      </c>
      <c r="W55" s="8">
        <v>6</v>
      </c>
      <c r="X55" s="8"/>
      <c r="Y55" s="8">
        <v>5</v>
      </c>
      <c r="Z55" s="8">
        <v>15</v>
      </c>
      <c r="AA55" s="8"/>
      <c r="AB55" s="8"/>
      <c r="AC55" s="8"/>
      <c r="AD55" s="8"/>
      <c r="AE55" s="8"/>
      <c r="AF55" s="8"/>
      <c r="AG55" s="8">
        <v>13</v>
      </c>
      <c r="AH55" s="8">
        <v>3</v>
      </c>
      <c r="AI55" s="8">
        <v>10</v>
      </c>
      <c r="AJ55" s="8"/>
      <c r="AK55" s="8"/>
      <c r="AL55" s="8"/>
      <c r="AM55" s="8">
        <v>3</v>
      </c>
      <c r="AN55" s="8"/>
      <c r="AO55" s="8">
        <v>12</v>
      </c>
      <c r="AP55" s="8">
        <v>10</v>
      </c>
      <c r="AQ55" s="8">
        <v>10</v>
      </c>
      <c r="AR55" s="8">
        <v>5</v>
      </c>
      <c r="AS55" s="8"/>
      <c r="AT55" s="8"/>
      <c r="AU55" s="8"/>
      <c r="AV55" s="8">
        <v>5</v>
      </c>
      <c r="AW55" s="8">
        <v>5</v>
      </c>
      <c r="AX55" s="8">
        <v>10</v>
      </c>
      <c r="AY55" s="8"/>
      <c r="AZ55" s="8">
        <v>8</v>
      </c>
      <c r="BA55" s="8"/>
      <c r="BB55" s="8"/>
      <c r="BC55" s="8"/>
      <c r="BD55" s="8"/>
      <c r="BE55" s="8"/>
      <c r="BF55" s="8"/>
      <c r="BG55" s="8"/>
      <c r="BH55" s="8"/>
      <c r="BI55" s="8">
        <v>2</v>
      </c>
      <c r="BJ55" s="8"/>
      <c r="BK55" s="8">
        <v>10</v>
      </c>
      <c r="BL55" s="8">
        <v>20</v>
      </c>
      <c r="BM55" s="8">
        <v>25</v>
      </c>
      <c r="BN55" s="8">
        <v>12</v>
      </c>
      <c r="BO55" s="8"/>
      <c r="BP55" s="8"/>
      <c r="BQ55" s="8">
        <v>10</v>
      </c>
      <c r="BR55" s="8"/>
      <c r="BS55" s="8">
        <v>3</v>
      </c>
      <c r="BT55" s="8"/>
      <c r="BU55" s="8">
        <v>5</v>
      </c>
      <c r="BV55" s="8">
        <v>5</v>
      </c>
      <c r="BW55" s="8">
        <v>7</v>
      </c>
      <c r="BX55" s="8"/>
      <c r="BY55" s="8"/>
      <c r="BZ55" s="8"/>
      <c r="CA55" s="8">
        <v>20</v>
      </c>
      <c r="CB55" s="8">
        <v>5</v>
      </c>
      <c r="CE55">
        <v>8</v>
      </c>
      <c r="CF55" s="25">
        <f t="shared" si="10"/>
        <v>0</v>
      </c>
      <c r="CG55" s="25">
        <f t="shared" si="1"/>
        <v>2</v>
      </c>
      <c r="CH55" s="25">
        <f t="shared" si="2"/>
        <v>9</v>
      </c>
      <c r="CI55" s="25">
        <f t="shared" si="3"/>
        <v>28</v>
      </c>
    </row>
    <row r="56" spans="1:87" x14ac:dyDescent="0.2">
      <c r="A56" s="1" t="s">
        <v>44</v>
      </c>
      <c r="B56" s="8">
        <v>0</v>
      </c>
      <c r="C56" s="8">
        <v>14</v>
      </c>
      <c r="D56" s="8">
        <v>25</v>
      </c>
      <c r="E56" s="8">
        <v>25</v>
      </c>
      <c r="F56" s="8">
        <v>0</v>
      </c>
      <c r="G56" s="8">
        <v>0</v>
      </c>
      <c r="H56" s="8">
        <v>2</v>
      </c>
      <c r="I56" s="30">
        <v>6</v>
      </c>
      <c r="J56" s="8"/>
      <c r="K56" s="8"/>
      <c r="L56" s="8">
        <v>2</v>
      </c>
      <c r="M56" s="8">
        <v>2</v>
      </c>
      <c r="N56" s="8"/>
      <c r="O56" s="8"/>
      <c r="P56" s="8">
        <v>10</v>
      </c>
      <c r="Q56" s="8">
        <v>10</v>
      </c>
      <c r="R56" s="8"/>
      <c r="S56" s="8"/>
      <c r="T56" s="8"/>
      <c r="U56" s="8">
        <v>5</v>
      </c>
      <c r="V56" s="8"/>
      <c r="W56" s="8"/>
      <c r="X56" s="8">
        <v>5</v>
      </c>
      <c r="Y56" s="8"/>
      <c r="Z56" s="8">
        <v>10</v>
      </c>
      <c r="AA56" s="8"/>
      <c r="AB56" s="8">
        <v>10</v>
      </c>
      <c r="AC56" s="8"/>
      <c r="AD56" s="8"/>
      <c r="AE56" s="8"/>
      <c r="AF56" s="8"/>
      <c r="AG56" s="8">
        <v>5</v>
      </c>
      <c r="AH56" s="8">
        <v>12</v>
      </c>
      <c r="AI56" s="8"/>
      <c r="AJ56" s="8"/>
      <c r="AK56" s="8">
        <v>20</v>
      </c>
      <c r="AL56" s="8"/>
      <c r="AM56" s="8"/>
      <c r="AN56" s="8"/>
      <c r="AO56" s="8">
        <v>3</v>
      </c>
      <c r="AP56" s="8"/>
      <c r="AQ56" s="8"/>
      <c r="AR56" s="8">
        <v>17</v>
      </c>
      <c r="AS56" s="8">
        <v>11</v>
      </c>
      <c r="AT56" s="8"/>
      <c r="AU56" s="8">
        <v>25</v>
      </c>
      <c r="AV56" s="8"/>
      <c r="AW56" s="8">
        <v>20</v>
      </c>
      <c r="AX56" s="8">
        <v>5</v>
      </c>
      <c r="AY56" s="8"/>
      <c r="AZ56" s="8">
        <v>5</v>
      </c>
      <c r="BA56" s="8">
        <v>20</v>
      </c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>
        <v>10</v>
      </c>
      <c r="BQ56" s="8"/>
      <c r="BR56" s="8"/>
      <c r="BS56" s="8"/>
      <c r="BT56" s="8">
        <v>10</v>
      </c>
      <c r="BU56" s="8"/>
      <c r="BV56" s="8"/>
      <c r="BW56" s="8">
        <v>1</v>
      </c>
      <c r="BX56" s="8"/>
      <c r="BY56" s="8">
        <v>10</v>
      </c>
      <c r="BZ56" s="8"/>
      <c r="CA56" s="8"/>
      <c r="CB56" s="8">
        <v>2</v>
      </c>
      <c r="CE56">
        <v>12</v>
      </c>
      <c r="CF56" s="25">
        <f t="shared" si="10"/>
        <v>0</v>
      </c>
      <c r="CG56" s="25">
        <f t="shared" si="1"/>
        <v>3</v>
      </c>
      <c r="CH56" s="25">
        <f t="shared" si="2"/>
        <v>7</v>
      </c>
      <c r="CI56" s="25">
        <f t="shared" si="3"/>
        <v>22</v>
      </c>
    </row>
    <row r="57" spans="1:87" x14ac:dyDescent="0.2">
      <c r="A57" s="1" t="s">
        <v>45</v>
      </c>
      <c r="B57" s="8">
        <v>35</v>
      </c>
      <c r="C57" s="8">
        <v>0</v>
      </c>
      <c r="D57" s="8">
        <v>10</v>
      </c>
      <c r="E57" s="8">
        <v>0</v>
      </c>
      <c r="F57" s="8">
        <v>0</v>
      </c>
      <c r="G57" s="8">
        <v>10</v>
      </c>
      <c r="H57" s="8">
        <v>2</v>
      </c>
      <c r="I57" s="30">
        <v>30</v>
      </c>
      <c r="J57" s="8"/>
      <c r="K57" s="8"/>
      <c r="L57" s="8"/>
      <c r="M57" s="8">
        <v>15</v>
      </c>
      <c r="N57" s="8">
        <v>15</v>
      </c>
      <c r="O57" s="8"/>
      <c r="P57" s="8"/>
      <c r="Q57" s="8"/>
      <c r="R57" s="8"/>
      <c r="S57" s="8"/>
      <c r="T57" s="8">
        <v>29</v>
      </c>
      <c r="U57" s="8">
        <v>5</v>
      </c>
      <c r="V57" s="8"/>
      <c r="W57" s="8"/>
      <c r="X57" s="8"/>
      <c r="Y57" s="8">
        <v>5</v>
      </c>
      <c r="Z57" s="8">
        <v>15</v>
      </c>
      <c r="AA57" s="8">
        <v>30</v>
      </c>
      <c r="AB57" s="8"/>
      <c r="AC57" s="8">
        <v>9</v>
      </c>
      <c r="AD57" s="8"/>
      <c r="AE57" s="8"/>
      <c r="AF57" s="8"/>
      <c r="AG57" s="8">
        <v>18</v>
      </c>
      <c r="AH57" s="8"/>
      <c r="AI57" s="8">
        <v>10</v>
      </c>
      <c r="AJ57" s="8"/>
      <c r="AK57" s="8"/>
      <c r="AL57" s="8"/>
      <c r="AM57" s="8"/>
      <c r="AN57" s="8"/>
      <c r="AO57" s="8">
        <v>5</v>
      </c>
      <c r="AP57" s="8"/>
      <c r="AQ57" s="8"/>
      <c r="AR57" s="8">
        <v>5</v>
      </c>
      <c r="AS57" s="8"/>
      <c r="AT57" s="8"/>
      <c r="AU57" s="8"/>
      <c r="AV57" s="8"/>
      <c r="AW57" s="8"/>
      <c r="AX57" s="8">
        <v>15</v>
      </c>
      <c r="AY57" s="8"/>
      <c r="AZ57" s="8"/>
      <c r="BA57" s="8">
        <v>15</v>
      </c>
      <c r="BB57" s="8">
        <v>25</v>
      </c>
      <c r="BC57" s="8">
        <v>69</v>
      </c>
      <c r="BD57" s="8">
        <v>11</v>
      </c>
      <c r="BE57" s="8">
        <v>25</v>
      </c>
      <c r="BF57" s="8">
        <v>38</v>
      </c>
      <c r="BG57" s="8">
        <v>35</v>
      </c>
      <c r="BH57" s="8">
        <v>21</v>
      </c>
      <c r="BI57" s="8"/>
      <c r="BJ57" s="8"/>
      <c r="BK57" s="8"/>
      <c r="BL57" s="8">
        <v>20</v>
      </c>
      <c r="BM57" s="8">
        <v>8</v>
      </c>
      <c r="BN57" s="8">
        <v>10</v>
      </c>
      <c r="BO57" s="8">
        <v>25</v>
      </c>
      <c r="BP57" s="8"/>
      <c r="BQ57" s="8">
        <v>10</v>
      </c>
      <c r="BR57" s="8"/>
      <c r="BS57" s="8">
        <v>2</v>
      </c>
      <c r="BT57" s="8"/>
      <c r="BU57" s="8">
        <v>10</v>
      </c>
      <c r="BV57" s="8"/>
      <c r="BW57" s="8"/>
      <c r="BX57" s="8"/>
      <c r="BY57" s="8">
        <v>35</v>
      </c>
      <c r="BZ57" s="8">
        <v>15</v>
      </c>
      <c r="CA57" s="8">
        <v>40</v>
      </c>
      <c r="CB57" s="8">
        <v>11</v>
      </c>
      <c r="CE57">
        <v>7</v>
      </c>
      <c r="CF57" s="25">
        <f t="shared" si="10"/>
        <v>1</v>
      </c>
      <c r="CG57" s="25">
        <f t="shared" si="1"/>
        <v>12</v>
      </c>
      <c r="CH57" s="25">
        <f t="shared" si="2"/>
        <v>11</v>
      </c>
      <c r="CI57" s="25">
        <f t="shared" si="3"/>
        <v>26</v>
      </c>
    </row>
    <row r="58" spans="1:87" x14ac:dyDescent="0.2">
      <c r="A58" s="1" t="s">
        <v>46</v>
      </c>
      <c r="B58" s="8">
        <v>0</v>
      </c>
      <c r="C58" s="8">
        <v>0</v>
      </c>
      <c r="D58" s="8">
        <v>0</v>
      </c>
      <c r="E58" s="8">
        <v>0</v>
      </c>
      <c r="F58" s="8">
        <v>2</v>
      </c>
      <c r="G58" s="8">
        <v>0</v>
      </c>
      <c r="H58" s="8">
        <v>0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E58">
        <v>42</v>
      </c>
      <c r="CF58" s="25">
        <f t="shared" si="10"/>
        <v>0</v>
      </c>
      <c r="CG58" s="25">
        <f t="shared" si="1"/>
        <v>0</v>
      </c>
      <c r="CH58" s="25">
        <f t="shared" si="2"/>
        <v>0</v>
      </c>
      <c r="CI58" s="25">
        <f t="shared" si="3"/>
        <v>1</v>
      </c>
    </row>
    <row r="59" spans="1:87" x14ac:dyDescent="0.2">
      <c r="A59" s="1" t="s">
        <v>47</v>
      </c>
      <c r="B59" s="8">
        <v>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>
        <v>2</v>
      </c>
      <c r="L59" s="8"/>
      <c r="M59" s="8"/>
      <c r="N59" s="8"/>
      <c r="O59" s="8"/>
      <c r="P59" s="8">
        <v>5</v>
      </c>
      <c r="Q59" s="8">
        <v>5</v>
      </c>
      <c r="R59" s="8">
        <v>17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>
        <v>8</v>
      </c>
      <c r="AD59" s="8"/>
      <c r="AE59" s="8">
        <v>7</v>
      </c>
      <c r="AF59" s="8"/>
      <c r="AG59" s="8"/>
      <c r="AH59" s="8"/>
      <c r="AI59" s="8"/>
      <c r="AJ59" s="8"/>
      <c r="AK59" s="8"/>
      <c r="AL59" s="8"/>
      <c r="AM59" s="8"/>
      <c r="AN59" s="8">
        <v>1</v>
      </c>
      <c r="AO59" s="8"/>
      <c r="AP59" s="8"/>
      <c r="AQ59" s="8"/>
      <c r="AR59" s="8">
        <v>3</v>
      </c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>
        <v>64</v>
      </c>
      <c r="BX59" s="8">
        <v>84</v>
      </c>
      <c r="BY59" s="8"/>
      <c r="BZ59" s="8"/>
      <c r="CA59" s="8"/>
      <c r="CB59" s="8"/>
      <c r="CE59">
        <v>5</v>
      </c>
      <c r="CF59" s="25">
        <f>COUNTIF($B59:$CB59,"&gt;50")</f>
        <v>2</v>
      </c>
      <c r="CG59" s="25">
        <f t="shared" si="1"/>
        <v>0</v>
      </c>
      <c r="CH59" s="25">
        <f t="shared" si="2"/>
        <v>3</v>
      </c>
      <c r="CI59" s="25">
        <f t="shared" si="3"/>
        <v>8</v>
      </c>
    </row>
    <row r="60" spans="1:87" x14ac:dyDescent="0.2">
      <c r="A60" s="1" t="s">
        <v>48</v>
      </c>
      <c r="B60" s="8">
        <v>20</v>
      </c>
      <c r="C60" s="8">
        <v>21</v>
      </c>
      <c r="D60" s="8">
        <v>0</v>
      </c>
      <c r="E60" s="8">
        <v>0</v>
      </c>
      <c r="F60" s="8">
        <v>0</v>
      </c>
      <c r="G60" s="8">
        <v>0</v>
      </c>
      <c r="H60" s="8">
        <v>2</v>
      </c>
      <c r="I60" s="8"/>
      <c r="J60" s="8"/>
      <c r="K60" s="8"/>
      <c r="L60" s="8"/>
      <c r="M60" s="8"/>
      <c r="N60" s="8"/>
      <c r="O60" s="8">
        <v>5</v>
      </c>
      <c r="P60" s="8"/>
      <c r="Q60" s="8">
        <v>5</v>
      </c>
      <c r="R60" s="8"/>
      <c r="S60" s="8"/>
      <c r="T60" s="8"/>
      <c r="U60" s="8"/>
      <c r="V60" s="8"/>
      <c r="W60" s="8">
        <v>15</v>
      </c>
      <c r="X60" s="8"/>
      <c r="Y60" s="8"/>
      <c r="Z60" s="8"/>
      <c r="AA60" s="8"/>
      <c r="AB60" s="8"/>
      <c r="AC60" s="8"/>
      <c r="AD60" s="8">
        <v>15</v>
      </c>
      <c r="AE60" s="8"/>
      <c r="AF60" s="8"/>
      <c r="AG60" s="8">
        <v>9</v>
      </c>
      <c r="AH60" s="8"/>
      <c r="AI60" s="8"/>
      <c r="AJ60" s="8">
        <v>75</v>
      </c>
      <c r="AK60" s="8"/>
      <c r="AL60" s="8"/>
      <c r="AM60" s="8"/>
      <c r="AN60" s="8"/>
      <c r="AO60" s="8"/>
      <c r="AP60" s="8"/>
      <c r="AQ60" s="8"/>
      <c r="AR60" s="8"/>
      <c r="AS60" s="8">
        <v>15</v>
      </c>
      <c r="AT60" s="8"/>
      <c r="AU60" s="8"/>
      <c r="AV60" s="8"/>
      <c r="AW60" s="8">
        <v>15</v>
      </c>
      <c r="AX60" s="8"/>
      <c r="AY60" s="8"/>
      <c r="AZ60" s="8"/>
      <c r="BA60" s="8"/>
      <c r="BB60" s="8"/>
      <c r="BC60" s="8"/>
      <c r="BD60" s="8"/>
      <c r="BE60" s="8"/>
      <c r="BF60" s="8"/>
      <c r="BG60" s="8">
        <v>25</v>
      </c>
      <c r="BH60" s="8">
        <v>12</v>
      </c>
      <c r="BI60" s="8">
        <v>10</v>
      </c>
      <c r="BJ60" s="8"/>
      <c r="BK60" s="8"/>
      <c r="BL60" s="8"/>
      <c r="BM60" s="8">
        <v>10</v>
      </c>
      <c r="BN60" s="8"/>
      <c r="BO60" s="8">
        <v>10</v>
      </c>
      <c r="BP60" s="8"/>
      <c r="BQ60" s="8"/>
      <c r="BR60" s="8"/>
      <c r="BS60" s="8"/>
      <c r="BT60" s="8"/>
      <c r="BU60" s="8"/>
      <c r="BV60" s="8"/>
      <c r="BW60" s="8"/>
      <c r="BX60" s="8">
        <v>7</v>
      </c>
      <c r="BY60" s="8"/>
      <c r="BZ60" s="8">
        <v>15</v>
      </c>
      <c r="CA60" s="8"/>
      <c r="CB60" s="8">
        <v>5</v>
      </c>
      <c r="CE60">
        <v>14</v>
      </c>
      <c r="CF60" s="25">
        <f t="shared" si="10"/>
        <v>1</v>
      </c>
      <c r="CG60" s="25">
        <f t="shared" si="1"/>
        <v>2</v>
      </c>
      <c r="CH60" s="25">
        <f t="shared" si="2"/>
        <v>8</v>
      </c>
      <c r="CI60" s="25">
        <f t="shared" si="3"/>
        <v>11</v>
      </c>
    </row>
    <row r="61" spans="1:87" x14ac:dyDescent="0.2">
      <c r="A61" s="1" t="s">
        <v>49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/>
      <c r="J61" s="8"/>
      <c r="K61" s="8"/>
      <c r="L61" s="8"/>
      <c r="M61" s="8">
        <v>3</v>
      </c>
      <c r="N61" s="8">
        <v>1</v>
      </c>
      <c r="O61" s="8"/>
      <c r="P61" s="8"/>
      <c r="Q61" s="8">
        <v>2</v>
      </c>
      <c r="R61" s="8"/>
      <c r="S61" s="8"/>
      <c r="T61" s="8"/>
      <c r="U61" s="8"/>
      <c r="V61" s="8"/>
      <c r="W61" s="8">
        <v>6</v>
      </c>
      <c r="X61" s="8">
        <v>1</v>
      </c>
      <c r="Y61" s="8">
        <v>2</v>
      </c>
      <c r="Z61" s="8">
        <v>2</v>
      </c>
      <c r="AA61" s="8">
        <v>3</v>
      </c>
      <c r="AB61" s="8"/>
      <c r="AC61" s="8"/>
      <c r="AD61" s="8"/>
      <c r="AE61" s="8">
        <v>1</v>
      </c>
      <c r="AF61" s="8"/>
      <c r="AG61" s="8"/>
      <c r="AH61" s="8"/>
      <c r="AI61" s="8">
        <v>3</v>
      </c>
      <c r="AJ61" s="8"/>
      <c r="AK61" s="8"/>
      <c r="AL61" s="8"/>
      <c r="AM61" s="8"/>
      <c r="AN61" s="8"/>
      <c r="AO61" s="8">
        <v>2</v>
      </c>
      <c r="AP61" s="8">
        <v>15</v>
      </c>
      <c r="AQ61" s="8"/>
      <c r="AR61" s="8"/>
      <c r="AS61" s="8"/>
      <c r="AT61" s="8">
        <v>10</v>
      </c>
      <c r="AU61" s="8">
        <v>10</v>
      </c>
      <c r="AV61" s="8"/>
      <c r="AW61" s="8"/>
      <c r="AX61" s="8"/>
      <c r="AY61" s="8"/>
      <c r="AZ61" s="8"/>
      <c r="BA61" s="8"/>
      <c r="BB61" s="8"/>
      <c r="BC61" s="8"/>
      <c r="BD61" s="8"/>
      <c r="BE61" s="8">
        <v>3</v>
      </c>
      <c r="BF61" s="8">
        <v>5</v>
      </c>
      <c r="BG61" s="8"/>
      <c r="BH61" s="8">
        <v>5</v>
      </c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>
        <v>2</v>
      </c>
      <c r="BU61" s="8"/>
      <c r="BV61" s="8"/>
      <c r="BW61" s="8"/>
      <c r="BX61" s="8"/>
      <c r="BY61" s="8"/>
      <c r="BZ61" s="8">
        <v>2</v>
      </c>
      <c r="CA61" s="8"/>
      <c r="CB61" s="8">
        <v>3</v>
      </c>
      <c r="CE61">
        <v>26</v>
      </c>
      <c r="CF61" s="25">
        <f t="shared" si="10"/>
        <v>0</v>
      </c>
      <c r="CG61" s="25">
        <f t="shared" si="1"/>
        <v>0</v>
      </c>
      <c r="CH61" s="25">
        <f t="shared" si="2"/>
        <v>1</v>
      </c>
      <c r="CI61" s="25">
        <f t="shared" si="3"/>
        <v>19</v>
      </c>
    </row>
    <row r="62" spans="1:87" x14ac:dyDescent="0.2">
      <c r="A62" s="1" t="s">
        <v>50</v>
      </c>
      <c r="B62" s="8">
        <v>15</v>
      </c>
      <c r="C62" s="8">
        <v>0</v>
      </c>
      <c r="D62" s="8">
        <v>0</v>
      </c>
      <c r="E62" s="8">
        <v>0</v>
      </c>
      <c r="F62" s="8">
        <v>2</v>
      </c>
      <c r="G62" s="8">
        <v>0</v>
      </c>
      <c r="H62" s="8">
        <v>0</v>
      </c>
      <c r="I62" s="8"/>
      <c r="J62" s="8"/>
      <c r="K62" s="8"/>
      <c r="L62" s="8">
        <v>23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>
        <v>10</v>
      </c>
      <c r="X62" s="8">
        <v>24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>
        <v>25</v>
      </c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>
        <v>55</v>
      </c>
      <c r="BR62" s="8"/>
      <c r="BS62" s="8"/>
      <c r="BT62" s="8"/>
      <c r="BU62" s="8"/>
      <c r="BV62" s="8">
        <v>5</v>
      </c>
      <c r="BW62" s="8"/>
      <c r="BX62" s="8"/>
      <c r="BY62" s="8"/>
      <c r="BZ62" s="8"/>
      <c r="CA62" s="8"/>
      <c r="CB62" s="8"/>
      <c r="CE62">
        <v>6</v>
      </c>
      <c r="CF62" s="25">
        <f t="shared" si="10"/>
        <v>1</v>
      </c>
      <c r="CG62" s="25">
        <f t="shared" si="1"/>
        <v>3</v>
      </c>
      <c r="CH62" s="25">
        <f t="shared" si="2"/>
        <v>2</v>
      </c>
      <c r="CI62" s="25">
        <f t="shared" si="3"/>
        <v>6</v>
      </c>
    </row>
    <row r="63" spans="1:87" x14ac:dyDescent="0.2">
      <c r="A63" s="1" t="s">
        <v>51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25"/>
      <c r="T63" s="8"/>
      <c r="U63" s="8"/>
      <c r="V63" s="8">
        <v>10</v>
      </c>
      <c r="W63" s="8">
        <v>6</v>
      </c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25"/>
      <c r="AL63" s="8"/>
      <c r="AM63" s="8"/>
      <c r="AN63" s="25"/>
      <c r="AO63" s="8"/>
      <c r="AP63" s="8"/>
      <c r="AQ63" s="8"/>
      <c r="AR63" s="8"/>
      <c r="AS63" s="25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>
        <v>10</v>
      </c>
      <c r="BZ63" s="8"/>
      <c r="CA63" s="8"/>
      <c r="CB63" s="8"/>
      <c r="CE63">
        <v>38</v>
      </c>
      <c r="CF63" s="25">
        <f t="shared" si="10"/>
        <v>0</v>
      </c>
      <c r="CG63" s="25">
        <f t="shared" si="1"/>
        <v>0</v>
      </c>
      <c r="CH63" s="25">
        <f t="shared" si="2"/>
        <v>0</v>
      </c>
      <c r="CI63" s="25">
        <f t="shared" si="3"/>
        <v>3</v>
      </c>
    </row>
    <row r="64" spans="1:87" x14ac:dyDescent="0.2">
      <c r="A64" s="1" t="s">
        <v>52</v>
      </c>
      <c r="B64" s="8">
        <v>0</v>
      </c>
      <c r="C64" s="8">
        <v>21</v>
      </c>
      <c r="D64" s="8">
        <v>0</v>
      </c>
      <c r="E64" s="8">
        <v>0</v>
      </c>
      <c r="F64" s="8">
        <v>15</v>
      </c>
      <c r="G64" s="8">
        <v>0</v>
      </c>
      <c r="H64" s="8">
        <v>14</v>
      </c>
      <c r="I64" s="8"/>
      <c r="J64" s="8">
        <v>15</v>
      </c>
      <c r="K64" s="8">
        <v>40</v>
      </c>
      <c r="L64" s="8"/>
      <c r="M64" s="8"/>
      <c r="N64" s="8"/>
      <c r="O64" s="8"/>
      <c r="P64" s="8"/>
      <c r="Q64" s="8">
        <v>20</v>
      </c>
      <c r="R64" s="8">
        <v>15</v>
      </c>
      <c r="S64" s="8"/>
      <c r="T64" s="8"/>
      <c r="U64" s="8">
        <v>14</v>
      </c>
      <c r="V64" s="8"/>
      <c r="W64" s="8">
        <v>15</v>
      </c>
      <c r="X64" s="8">
        <v>24</v>
      </c>
      <c r="Y64" s="8"/>
      <c r="Z64" s="8"/>
      <c r="AA64" s="8">
        <v>10</v>
      </c>
      <c r="AB64" s="8">
        <v>15</v>
      </c>
      <c r="AC64" s="8"/>
      <c r="AD64" s="8"/>
      <c r="AE64" s="8">
        <v>3</v>
      </c>
      <c r="AF64" s="8">
        <v>50</v>
      </c>
      <c r="AG64" s="8"/>
      <c r="AH64" s="8">
        <v>5</v>
      </c>
      <c r="AI64" s="8">
        <v>10</v>
      </c>
      <c r="AJ64" s="8"/>
      <c r="AK64" s="8"/>
      <c r="AL64" s="8">
        <v>40</v>
      </c>
      <c r="AM64" s="8"/>
      <c r="AN64" s="8">
        <v>12</v>
      </c>
      <c r="AO64" s="8"/>
      <c r="AP64" s="8"/>
      <c r="AQ64" s="8">
        <v>15</v>
      </c>
      <c r="AR64" s="8">
        <v>10</v>
      </c>
      <c r="AS64" s="8"/>
      <c r="AT64" s="8">
        <v>20</v>
      </c>
      <c r="AU64" s="8"/>
      <c r="AV64" s="8"/>
      <c r="AW64" s="8"/>
      <c r="AX64" s="8"/>
      <c r="AY64" s="8">
        <v>95</v>
      </c>
      <c r="AZ64" s="8">
        <v>25</v>
      </c>
      <c r="BA64" s="8">
        <v>23</v>
      </c>
      <c r="BB64" s="8"/>
      <c r="BC64" s="8">
        <v>2</v>
      </c>
      <c r="BD64" s="8"/>
      <c r="BE64" s="8"/>
      <c r="BF64" s="8"/>
      <c r="BG64" s="8"/>
      <c r="BH64" s="8"/>
      <c r="BI64" s="8">
        <v>25</v>
      </c>
      <c r="BJ64" s="8"/>
      <c r="BK64" s="8">
        <v>20</v>
      </c>
      <c r="BL64" s="8"/>
      <c r="BM64" s="8"/>
      <c r="BN64" s="8"/>
      <c r="BO64" s="8">
        <v>10</v>
      </c>
      <c r="BP64" s="8"/>
      <c r="BQ64" s="8">
        <v>3</v>
      </c>
      <c r="BR64" s="8">
        <v>20</v>
      </c>
      <c r="BS64" s="8"/>
      <c r="BT64" s="8">
        <v>10</v>
      </c>
      <c r="BU64" s="8">
        <v>28</v>
      </c>
      <c r="BV64" s="8"/>
      <c r="BW64" s="8"/>
      <c r="BX64" s="8">
        <v>5</v>
      </c>
      <c r="BY64" s="8"/>
      <c r="BZ64" s="8"/>
      <c r="CA64" s="8"/>
      <c r="CB64" s="8">
        <v>50</v>
      </c>
      <c r="CE64">
        <v>2</v>
      </c>
      <c r="CF64" s="25">
        <f t="shared" si="10"/>
        <v>1</v>
      </c>
      <c r="CG64" s="25">
        <f>COUNTIF($B64:$CB64,"&gt;20")-CF64</f>
        <v>10</v>
      </c>
      <c r="CH64" s="25">
        <f t="shared" si="2"/>
        <v>14</v>
      </c>
      <c r="CI64" s="25">
        <f t="shared" si="3"/>
        <v>20</v>
      </c>
    </row>
    <row r="65" spans="1:87" x14ac:dyDescent="0.2">
      <c r="A65" s="1" t="s">
        <v>199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3</v>
      </c>
      <c r="H65" s="8">
        <v>0</v>
      </c>
      <c r="I65" s="8"/>
      <c r="J65" s="8"/>
      <c r="K65" s="8">
        <v>5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>
        <v>2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>
        <v>3</v>
      </c>
      <c r="AP65" s="8"/>
      <c r="AQ65" s="8"/>
      <c r="AR65" s="8"/>
      <c r="AS65" s="8"/>
      <c r="AT65" s="8"/>
      <c r="AU65" s="8"/>
      <c r="AV65" s="8"/>
      <c r="AW65" s="8">
        <v>5</v>
      </c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E65">
        <v>41</v>
      </c>
      <c r="CF65" s="25">
        <f t="shared" si="10"/>
        <v>0</v>
      </c>
      <c r="CG65" s="25">
        <f t="shared" si="1"/>
        <v>0</v>
      </c>
      <c r="CH65" s="25">
        <f t="shared" si="2"/>
        <v>0</v>
      </c>
      <c r="CI65" s="25">
        <f t="shared" si="3"/>
        <v>5</v>
      </c>
    </row>
    <row r="66" spans="1:87" s="10" customFormat="1" x14ac:dyDescent="0.2">
      <c r="A66" s="1" t="s">
        <v>200</v>
      </c>
      <c r="B66" s="8">
        <v>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/>
      <c r="J66" s="8"/>
      <c r="K66" s="8">
        <v>5</v>
      </c>
      <c r="L66" s="8"/>
      <c r="M66" s="8"/>
      <c r="N66" s="8"/>
      <c r="O66" s="8"/>
      <c r="P66" s="8"/>
      <c r="Q66" s="8">
        <v>1</v>
      </c>
      <c r="R66" s="8"/>
      <c r="S66" s="8">
        <v>15</v>
      </c>
      <c r="T66" s="8"/>
      <c r="U66" s="8"/>
      <c r="V66" s="8"/>
      <c r="W66" s="8">
        <v>6</v>
      </c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>
        <v>2</v>
      </c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>
        <v>1</v>
      </c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E66" s="10">
        <v>19</v>
      </c>
      <c r="CF66" s="25">
        <f t="shared" si="10"/>
        <v>0</v>
      </c>
      <c r="CG66" s="25">
        <f t="shared" si="1"/>
        <v>0</v>
      </c>
      <c r="CH66" s="25">
        <f t="shared" si="2"/>
        <v>1</v>
      </c>
      <c r="CI66" s="25">
        <f t="shared" si="3"/>
        <v>6</v>
      </c>
    </row>
    <row r="67" spans="1:87" s="10" customFormat="1" x14ac:dyDescent="0.2">
      <c r="A67" s="1" t="s">
        <v>201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>
        <v>3</v>
      </c>
      <c r="BR67" s="8"/>
      <c r="BS67" s="8"/>
      <c r="BT67" s="8"/>
      <c r="BU67" s="8"/>
      <c r="BV67" s="8">
        <v>5</v>
      </c>
      <c r="BW67" s="8"/>
      <c r="BX67" s="8"/>
      <c r="BY67" s="8"/>
      <c r="BZ67" s="8"/>
      <c r="CA67" s="8"/>
      <c r="CB67" s="8"/>
      <c r="CE67" s="10">
        <v>39</v>
      </c>
      <c r="CF67" s="25">
        <f t="shared" si="10"/>
        <v>0</v>
      </c>
      <c r="CG67" s="25">
        <f t="shared" si="1"/>
        <v>0</v>
      </c>
      <c r="CH67" s="25">
        <f t="shared" si="2"/>
        <v>0</v>
      </c>
      <c r="CI67" s="25">
        <f t="shared" si="3"/>
        <v>2</v>
      </c>
    </row>
    <row r="68" spans="1:87" s="10" customFormat="1" x14ac:dyDescent="0.2">
      <c r="A68" s="1" t="s">
        <v>202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>
        <v>23</v>
      </c>
      <c r="BU68" s="8"/>
      <c r="BV68" s="8"/>
      <c r="BW68" s="8"/>
      <c r="BX68" s="8"/>
      <c r="BY68" s="8"/>
      <c r="BZ68" s="8"/>
      <c r="CA68" s="8"/>
      <c r="CB68" s="8"/>
      <c r="CE68" s="10">
        <v>33</v>
      </c>
      <c r="CF68" s="25">
        <f t="shared" si="10"/>
        <v>0</v>
      </c>
      <c r="CG68" s="25">
        <f t="shared" si="1"/>
        <v>1</v>
      </c>
      <c r="CH68" s="25">
        <f t="shared" si="2"/>
        <v>0</v>
      </c>
      <c r="CI68" s="25">
        <f t="shared" si="3"/>
        <v>1</v>
      </c>
    </row>
    <row r="69" spans="1:87" s="10" customFormat="1" x14ac:dyDescent="0.2">
      <c r="A69" s="1" t="s">
        <v>203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/>
      <c r="J69" s="8"/>
      <c r="K69" s="8"/>
      <c r="L69" s="8"/>
      <c r="M69" s="8"/>
      <c r="N69" s="8">
        <v>2</v>
      </c>
      <c r="O69" s="8">
        <v>4</v>
      </c>
      <c r="P69" s="8"/>
      <c r="Q69" s="8"/>
      <c r="R69" s="8"/>
      <c r="S69" s="8">
        <v>3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>
        <v>80</v>
      </c>
      <c r="AL69" s="8"/>
      <c r="AM69" s="8"/>
      <c r="AN69" s="8">
        <v>20</v>
      </c>
      <c r="AO69" s="8"/>
      <c r="AP69" s="8"/>
      <c r="AQ69" s="8"/>
      <c r="AR69" s="8"/>
      <c r="AS69" s="8">
        <v>7</v>
      </c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>
        <v>2</v>
      </c>
      <c r="BU69" s="8"/>
      <c r="BV69" s="8">
        <v>25</v>
      </c>
      <c r="BW69" s="8"/>
      <c r="BX69" s="8"/>
      <c r="BY69" s="8"/>
      <c r="BZ69" s="8"/>
      <c r="CA69" s="8"/>
      <c r="CB69" s="8"/>
      <c r="CE69" s="10">
        <v>22</v>
      </c>
      <c r="CF69" s="25">
        <f t="shared" si="10"/>
        <v>1</v>
      </c>
      <c r="CG69" s="25">
        <f t="shared" si="1"/>
        <v>1</v>
      </c>
      <c r="CH69" s="25">
        <f t="shared" si="2"/>
        <v>2</v>
      </c>
      <c r="CI69" s="25">
        <f t="shared" si="3"/>
        <v>6</v>
      </c>
    </row>
    <row r="70" spans="1:87" s="10" customFormat="1" x14ac:dyDescent="0.2">
      <c r="A70" s="1" t="s">
        <v>204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>
        <v>15</v>
      </c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>
        <v>5</v>
      </c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E70" s="10">
        <v>32</v>
      </c>
      <c r="CF70" s="25">
        <f t="shared" si="10"/>
        <v>0</v>
      </c>
      <c r="CG70" s="25">
        <f t="shared" si="1"/>
        <v>0</v>
      </c>
      <c r="CH70" s="25">
        <f t="shared" si="2"/>
        <v>1</v>
      </c>
      <c r="CI70" s="25">
        <f t="shared" si="3"/>
        <v>1</v>
      </c>
    </row>
    <row r="71" spans="1:87" s="10" customFormat="1" x14ac:dyDescent="0.2">
      <c r="A71" s="1" t="s">
        <v>205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/>
      <c r="J71" s="8"/>
      <c r="K71" s="8"/>
      <c r="L71" s="8"/>
      <c r="M71" s="8"/>
      <c r="N71" s="8"/>
      <c r="O71" s="8"/>
      <c r="P71" s="8"/>
      <c r="Q71" s="8">
        <v>7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>
        <v>3</v>
      </c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E71" s="10">
        <v>44</v>
      </c>
      <c r="CF71" s="25">
        <f t="shared" si="10"/>
        <v>0</v>
      </c>
      <c r="CG71" s="25">
        <f t="shared" si="1"/>
        <v>0</v>
      </c>
      <c r="CH71" s="25">
        <f t="shared" si="2"/>
        <v>0</v>
      </c>
      <c r="CI71" s="25">
        <f t="shared" si="3"/>
        <v>2</v>
      </c>
    </row>
    <row r="72" spans="1:87" s="10" customFormat="1" x14ac:dyDescent="0.2">
      <c r="A72" s="1" t="s">
        <v>206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/>
      <c r="J72" s="8"/>
      <c r="K72" s="8"/>
      <c r="L72" s="8"/>
      <c r="M72" s="8"/>
      <c r="N72" s="8"/>
      <c r="O72" s="8"/>
      <c r="P72" s="8"/>
      <c r="Q72" s="8">
        <v>1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>
        <v>3</v>
      </c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>
        <v>5</v>
      </c>
      <c r="BG72" s="8">
        <v>10</v>
      </c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E72" s="10">
        <v>40</v>
      </c>
      <c r="CF72" s="25">
        <f t="shared" si="10"/>
        <v>0</v>
      </c>
      <c r="CG72" s="25">
        <f t="shared" si="1"/>
        <v>0</v>
      </c>
      <c r="CH72" s="25">
        <f t="shared" si="2"/>
        <v>0</v>
      </c>
      <c r="CI72" s="25">
        <f t="shared" si="3"/>
        <v>4</v>
      </c>
    </row>
    <row r="73" spans="1:87" s="10" customFormat="1" x14ac:dyDescent="0.2">
      <c r="A73" s="1" t="s">
        <v>207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/>
      <c r="J73" s="8"/>
      <c r="K73" s="8"/>
      <c r="L73" s="8"/>
      <c r="M73" s="8"/>
      <c r="N73" s="8"/>
      <c r="O73" s="8"/>
      <c r="P73" s="8"/>
      <c r="Q73" s="8">
        <v>3</v>
      </c>
      <c r="R73" s="8"/>
      <c r="S73" s="8"/>
      <c r="T73" s="8"/>
      <c r="U73" s="8">
        <v>10</v>
      </c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E73" s="10">
        <v>36</v>
      </c>
      <c r="CF73" s="25">
        <f t="shared" si="10"/>
        <v>0</v>
      </c>
      <c r="CG73" s="25">
        <f t="shared" si="1"/>
        <v>0</v>
      </c>
      <c r="CH73" s="25">
        <f t="shared" si="2"/>
        <v>0</v>
      </c>
      <c r="CI73" s="25">
        <f t="shared" si="3"/>
        <v>2</v>
      </c>
    </row>
    <row r="74" spans="1:87" s="10" customFormat="1" x14ac:dyDescent="0.2">
      <c r="A74" s="1" t="s">
        <v>208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/>
      <c r="J74" s="8"/>
      <c r="K74" s="8"/>
      <c r="L74" s="8"/>
      <c r="M74" s="8"/>
      <c r="N74" s="8"/>
      <c r="O74" s="8"/>
      <c r="P74" s="8"/>
      <c r="Q74" s="8"/>
      <c r="R74" s="8">
        <v>5</v>
      </c>
      <c r="S74" s="8">
        <v>5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E74" s="10">
        <v>31</v>
      </c>
      <c r="CF74" s="25">
        <f t="shared" si="10"/>
        <v>0</v>
      </c>
      <c r="CG74" s="25">
        <f t="shared" si="1"/>
        <v>0</v>
      </c>
      <c r="CH74" s="25">
        <f t="shared" si="2"/>
        <v>0</v>
      </c>
      <c r="CI74" s="25">
        <f t="shared" si="3"/>
        <v>2</v>
      </c>
    </row>
    <row r="75" spans="1:87" s="10" customFormat="1" x14ac:dyDescent="0.2">
      <c r="A75" s="1" t="s">
        <v>209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15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10</v>
      </c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E75" s="10">
        <v>45</v>
      </c>
      <c r="CF75" s="25">
        <f t="shared" si="10"/>
        <v>0</v>
      </c>
      <c r="CG75" s="25">
        <f t="shared" si="1"/>
        <v>0</v>
      </c>
      <c r="CH75" s="25">
        <f t="shared" si="2"/>
        <v>1</v>
      </c>
      <c r="CI75" s="25">
        <f t="shared" si="3"/>
        <v>1</v>
      </c>
    </row>
    <row r="76" spans="1:87" s="10" customFormat="1" x14ac:dyDescent="0.2">
      <c r="A76" s="1" t="s">
        <v>210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50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E76" s="10">
        <v>46</v>
      </c>
      <c r="CF76" s="25">
        <f t="shared" si="10"/>
        <v>0</v>
      </c>
      <c r="CG76" s="25">
        <f t="shared" si="1"/>
        <v>1</v>
      </c>
      <c r="CH76" s="25">
        <f t="shared" si="2"/>
        <v>0</v>
      </c>
      <c r="CI76" s="25">
        <f t="shared" si="3"/>
        <v>1</v>
      </c>
    </row>
    <row r="77" spans="1:87" s="10" customFormat="1" x14ac:dyDescent="0.2">
      <c r="A77" s="1" t="s">
        <v>211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3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2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5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E77" s="10">
        <v>47</v>
      </c>
      <c r="CF77" s="25">
        <f t="shared" si="10"/>
        <v>0</v>
      </c>
      <c r="CG77" s="25">
        <f t="shared" si="1"/>
        <v>0</v>
      </c>
      <c r="CH77" s="25">
        <f t="shared" si="2"/>
        <v>0</v>
      </c>
      <c r="CI77" s="25">
        <f t="shared" si="3"/>
        <v>3</v>
      </c>
    </row>
    <row r="78" spans="1:87" x14ac:dyDescent="0.2">
      <c r="A78" s="14" t="s">
        <v>232</v>
      </c>
      <c r="B78" s="14">
        <f t="shared" ref="B78:AG78" si="11">SUM(B31:B77)</f>
        <v>100</v>
      </c>
      <c r="C78" s="14">
        <f t="shared" si="11"/>
        <v>100</v>
      </c>
      <c r="D78" s="14">
        <f t="shared" si="11"/>
        <v>100</v>
      </c>
      <c r="E78" s="14">
        <f t="shared" si="11"/>
        <v>100</v>
      </c>
      <c r="F78" s="14">
        <f t="shared" si="11"/>
        <v>100</v>
      </c>
      <c r="G78" s="14">
        <f t="shared" si="11"/>
        <v>100</v>
      </c>
      <c r="H78" s="14">
        <f t="shared" si="11"/>
        <v>100</v>
      </c>
      <c r="I78" s="14">
        <f t="shared" si="11"/>
        <v>100</v>
      </c>
      <c r="J78" s="14">
        <f t="shared" si="11"/>
        <v>100</v>
      </c>
      <c r="K78" s="14">
        <f t="shared" si="11"/>
        <v>100</v>
      </c>
      <c r="L78" s="14">
        <f t="shared" si="11"/>
        <v>100</v>
      </c>
      <c r="M78" s="14">
        <f t="shared" si="11"/>
        <v>100</v>
      </c>
      <c r="N78" s="14">
        <f t="shared" si="11"/>
        <v>100</v>
      </c>
      <c r="O78" s="14">
        <f t="shared" si="11"/>
        <v>100</v>
      </c>
      <c r="P78" s="14">
        <f t="shared" si="11"/>
        <v>100</v>
      </c>
      <c r="Q78" s="14">
        <f t="shared" si="11"/>
        <v>100</v>
      </c>
      <c r="R78" s="14">
        <f t="shared" si="11"/>
        <v>100</v>
      </c>
      <c r="S78" s="14">
        <f t="shared" si="11"/>
        <v>100</v>
      </c>
      <c r="T78" s="14">
        <f t="shared" si="11"/>
        <v>100</v>
      </c>
      <c r="U78" s="14">
        <f t="shared" si="11"/>
        <v>100</v>
      </c>
      <c r="V78" s="14">
        <f t="shared" si="11"/>
        <v>100</v>
      </c>
      <c r="W78" s="14">
        <f t="shared" si="11"/>
        <v>100</v>
      </c>
      <c r="X78" s="14">
        <f t="shared" si="11"/>
        <v>100</v>
      </c>
      <c r="Y78" s="14">
        <f t="shared" si="11"/>
        <v>100</v>
      </c>
      <c r="Z78" s="14">
        <f t="shared" si="11"/>
        <v>100</v>
      </c>
      <c r="AA78" s="14">
        <f t="shared" si="11"/>
        <v>100</v>
      </c>
      <c r="AB78" s="14">
        <f t="shared" si="11"/>
        <v>100</v>
      </c>
      <c r="AC78" s="14">
        <f t="shared" si="11"/>
        <v>100</v>
      </c>
      <c r="AD78" s="14">
        <f t="shared" si="11"/>
        <v>100</v>
      </c>
      <c r="AE78" s="14">
        <f t="shared" si="11"/>
        <v>100</v>
      </c>
      <c r="AF78" s="14">
        <f t="shared" si="11"/>
        <v>100</v>
      </c>
      <c r="AG78" s="14">
        <f t="shared" si="11"/>
        <v>100</v>
      </c>
      <c r="AH78" s="14">
        <f t="shared" ref="AH78:BM78" si="12">SUM(AH31:AH77)</f>
        <v>100</v>
      </c>
      <c r="AI78" s="14">
        <f t="shared" si="12"/>
        <v>100</v>
      </c>
      <c r="AJ78" s="14">
        <f t="shared" si="12"/>
        <v>100</v>
      </c>
      <c r="AK78" s="14">
        <f t="shared" si="12"/>
        <v>100</v>
      </c>
      <c r="AL78" s="14">
        <f t="shared" si="12"/>
        <v>100</v>
      </c>
      <c r="AM78" s="14">
        <f t="shared" si="12"/>
        <v>100</v>
      </c>
      <c r="AN78" s="14">
        <f t="shared" si="12"/>
        <v>100</v>
      </c>
      <c r="AO78" s="14">
        <f t="shared" si="12"/>
        <v>100</v>
      </c>
      <c r="AP78" s="14">
        <f t="shared" si="12"/>
        <v>100</v>
      </c>
      <c r="AQ78" s="14">
        <f t="shared" si="12"/>
        <v>100</v>
      </c>
      <c r="AR78" s="14">
        <f t="shared" si="12"/>
        <v>100</v>
      </c>
      <c r="AS78" s="14">
        <f t="shared" si="12"/>
        <v>100</v>
      </c>
      <c r="AT78" s="14">
        <f t="shared" si="12"/>
        <v>100</v>
      </c>
      <c r="AU78" s="14">
        <f t="shared" si="12"/>
        <v>100</v>
      </c>
      <c r="AV78" s="14">
        <f t="shared" si="12"/>
        <v>100</v>
      </c>
      <c r="AW78" s="14">
        <f t="shared" si="12"/>
        <v>100</v>
      </c>
      <c r="AX78" s="14">
        <f t="shared" si="12"/>
        <v>100</v>
      </c>
      <c r="AY78" s="14">
        <f t="shared" si="12"/>
        <v>100</v>
      </c>
      <c r="AZ78" s="14">
        <f t="shared" si="12"/>
        <v>100</v>
      </c>
      <c r="BA78" s="14">
        <f t="shared" si="12"/>
        <v>100</v>
      </c>
      <c r="BB78" s="14">
        <f t="shared" si="12"/>
        <v>100</v>
      </c>
      <c r="BC78" s="14">
        <f t="shared" si="12"/>
        <v>100</v>
      </c>
      <c r="BD78" s="14">
        <f t="shared" si="12"/>
        <v>100</v>
      </c>
      <c r="BE78" s="14">
        <f t="shared" si="12"/>
        <v>100</v>
      </c>
      <c r="BF78" s="14">
        <f t="shared" si="12"/>
        <v>100</v>
      </c>
      <c r="BG78" s="14">
        <f t="shared" si="12"/>
        <v>100</v>
      </c>
      <c r="BH78" s="14">
        <f t="shared" si="12"/>
        <v>100</v>
      </c>
      <c r="BI78" s="14">
        <f t="shared" si="12"/>
        <v>100</v>
      </c>
      <c r="BJ78" s="14">
        <f t="shared" si="12"/>
        <v>100</v>
      </c>
      <c r="BK78" s="14">
        <f t="shared" si="12"/>
        <v>100</v>
      </c>
      <c r="BL78" s="14">
        <f t="shared" si="12"/>
        <v>100</v>
      </c>
      <c r="BM78" s="14">
        <f t="shared" si="12"/>
        <v>100</v>
      </c>
      <c r="BN78" s="14">
        <f t="shared" ref="BN78:CB78" si="13">SUM(BN31:BN77)</f>
        <v>100</v>
      </c>
      <c r="BO78" s="14">
        <f t="shared" si="13"/>
        <v>100</v>
      </c>
      <c r="BP78" s="14">
        <f t="shared" si="13"/>
        <v>100</v>
      </c>
      <c r="BQ78" s="14">
        <f t="shared" si="13"/>
        <v>100</v>
      </c>
      <c r="BR78" s="14">
        <f t="shared" si="13"/>
        <v>100</v>
      </c>
      <c r="BS78" s="14">
        <f t="shared" si="13"/>
        <v>100</v>
      </c>
      <c r="BT78" s="14">
        <f t="shared" si="13"/>
        <v>100</v>
      </c>
      <c r="BU78" s="14">
        <f t="shared" si="13"/>
        <v>100</v>
      </c>
      <c r="BV78" s="14">
        <f t="shared" si="13"/>
        <v>100</v>
      </c>
      <c r="BW78" s="14">
        <f t="shared" si="13"/>
        <v>100</v>
      </c>
      <c r="BX78" s="14">
        <f t="shared" si="13"/>
        <v>100</v>
      </c>
      <c r="BY78" s="14">
        <f t="shared" si="13"/>
        <v>100</v>
      </c>
      <c r="BZ78" s="14">
        <f t="shared" si="13"/>
        <v>100</v>
      </c>
      <c r="CA78" s="14">
        <f t="shared" si="13"/>
        <v>100</v>
      </c>
      <c r="CB78" s="14">
        <f t="shared" si="13"/>
        <v>100</v>
      </c>
      <c r="CF78" s="25"/>
      <c r="CG78" s="25"/>
      <c r="CH78" s="25"/>
      <c r="CI78" s="25"/>
    </row>
    <row r="79" spans="1:87" x14ac:dyDescent="0.2">
      <c r="A79" s="4" t="s">
        <v>102</v>
      </c>
      <c r="B79" s="5">
        <v>60</v>
      </c>
      <c r="C79" s="5">
        <v>45</v>
      </c>
      <c r="D79" s="5">
        <v>70</v>
      </c>
      <c r="E79" s="5">
        <v>10</v>
      </c>
      <c r="F79" s="5">
        <v>10</v>
      </c>
      <c r="G79" s="5">
        <v>40</v>
      </c>
      <c r="H79" s="5">
        <v>0</v>
      </c>
      <c r="I79" s="6">
        <v>60</v>
      </c>
      <c r="J79" s="6">
        <v>5</v>
      </c>
      <c r="K79" s="6">
        <v>10</v>
      </c>
      <c r="L79" s="6">
        <v>15</v>
      </c>
      <c r="M79" s="6">
        <v>35</v>
      </c>
      <c r="N79" s="6">
        <v>40</v>
      </c>
      <c r="O79" s="6">
        <v>0</v>
      </c>
      <c r="P79" s="6">
        <v>0</v>
      </c>
      <c r="Q79" s="6">
        <v>55</v>
      </c>
      <c r="R79" s="6">
        <v>55</v>
      </c>
      <c r="S79" s="6">
        <v>10</v>
      </c>
      <c r="T79" s="6">
        <v>60</v>
      </c>
      <c r="U79" s="6">
        <v>5</v>
      </c>
      <c r="V79" s="6">
        <v>0</v>
      </c>
      <c r="W79" s="6">
        <v>10</v>
      </c>
      <c r="X79" s="6">
        <v>5</v>
      </c>
      <c r="Y79" s="6">
        <v>10</v>
      </c>
      <c r="Z79" s="6">
        <v>70</v>
      </c>
      <c r="AA79" s="6">
        <v>95</v>
      </c>
      <c r="AB79" s="6">
        <v>70</v>
      </c>
      <c r="AC79" s="6">
        <v>15</v>
      </c>
      <c r="AD79" s="6">
        <v>50</v>
      </c>
      <c r="AE79" s="6">
        <v>0</v>
      </c>
      <c r="AF79" s="6">
        <v>90</v>
      </c>
      <c r="AG79" s="6">
        <v>10</v>
      </c>
      <c r="AH79" s="6">
        <v>60</v>
      </c>
      <c r="AI79" s="6">
        <v>60</v>
      </c>
      <c r="AJ79" s="6">
        <v>50</v>
      </c>
      <c r="AK79" s="6">
        <v>20</v>
      </c>
      <c r="AL79" s="6">
        <v>50</v>
      </c>
      <c r="AM79" s="6">
        <v>0</v>
      </c>
      <c r="AN79" s="6">
        <v>0</v>
      </c>
      <c r="AO79" s="6">
        <v>40</v>
      </c>
      <c r="AP79" s="6">
        <v>0</v>
      </c>
      <c r="AQ79" s="6">
        <v>50</v>
      </c>
      <c r="AR79" s="6">
        <v>0</v>
      </c>
      <c r="AS79" s="6">
        <v>50</v>
      </c>
      <c r="AT79" s="6">
        <v>5</v>
      </c>
      <c r="AU79" s="6">
        <v>100</v>
      </c>
      <c r="AV79" s="6">
        <v>65</v>
      </c>
      <c r="AW79" s="6">
        <v>10</v>
      </c>
      <c r="AX79" s="6">
        <v>60</v>
      </c>
      <c r="AY79" s="6">
        <v>0</v>
      </c>
      <c r="AZ79" s="6">
        <v>25</v>
      </c>
      <c r="BA79" s="6">
        <v>10</v>
      </c>
      <c r="BB79" s="6">
        <v>60</v>
      </c>
      <c r="BC79" s="6">
        <v>30</v>
      </c>
      <c r="BD79" s="6">
        <v>40</v>
      </c>
      <c r="BE79" s="6">
        <v>45</v>
      </c>
      <c r="BF79" s="6">
        <v>20</v>
      </c>
      <c r="BG79" s="6">
        <v>55</v>
      </c>
      <c r="BH79" s="6">
        <v>70</v>
      </c>
      <c r="BI79" s="6">
        <v>20</v>
      </c>
      <c r="BJ79" s="6">
        <v>70</v>
      </c>
      <c r="BK79" s="6">
        <v>55</v>
      </c>
      <c r="BL79" s="6">
        <v>40</v>
      </c>
      <c r="BM79" s="6">
        <v>80</v>
      </c>
      <c r="BN79" s="6">
        <v>20</v>
      </c>
      <c r="BO79" s="6">
        <v>60</v>
      </c>
      <c r="BP79" s="5">
        <v>60</v>
      </c>
      <c r="BQ79" s="5">
        <v>60</v>
      </c>
      <c r="BR79" s="5">
        <v>40</v>
      </c>
      <c r="BS79" s="5">
        <v>15</v>
      </c>
      <c r="BT79" s="5">
        <v>30</v>
      </c>
      <c r="BU79" s="5">
        <v>70</v>
      </c>
      <c r="BV79" s="5">
        <v>40</v>
      </c>
      <c r="BW79" s="5">
        <v>5</v>
      </c>
      <c r="BX79" s="5">
        <v>15</v>
      </c>
      <c r="BY79" s="5">
        <v>65</v>
      </c>
      <c r="BZ79" s="5">
        <v>20</v>
      </c>
      <c r="CA79" s="5">
        <v>60</v>
      </c>
      <c r="CB79" s="5">
        <v>60</v>
      </c>
      <c r="CF79" s="25"/>
      <c r="CG79" s="25"/>
      <c r="CH79" s="25"/>
      <c r="CI79" s="25"/>
    </row>
    <row r="80" spans="1:87" x14ac:dyDescent="0.2">
      <c r="A80" s="1" t="s">
        <v>53</v>
      </c>
      <c r="B80" s="1"/>
      <c r="C80" s="1"/>
      <c r="D80" s="1">
        <v>20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>
        <v>5</v>
      </c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>
        <v>5</v>
      </c>
      <c r="BF80" s="1"/>
      <c r="BG80" s="1">
        <v>10</v>
      </c>
      <c r="BH80" s="1"/>
      <c r="BI80" s="1"/>
      <c r="BJ80" s="1"/>
      <c r="BK80" s="1">
        <v>20</v>
      </c>
      <c r="BL80" s="1">
        <v>20</v>
      </c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E80">
        <v>14</v>
      </c>
      <c r="CF80" s="25">
        <f>COUNTIF($B80:$CB80,"&gt;50")</f>
        <v>0</v>
      </c>
      <c r="CG80" s="25">
        <f>COUNTIF($B80:$CB80,"&gt;20")-CF80</f>
        <v>0</v>
      </c>
      <c r="CH80" s="25">
        <f>COUNTIF($B80:$CB80,"&gt;10")-CG80</f>
        <v>3</v>
      </c>
      <c r="CI80" s="25">
        <f>COUNTIF($B80:$CB80,"&gt;00")-CH80</f>
        <v>3</v>
      </c>
    </row>
    <row r="81" spans="1:93" x14ac:dyDescent="0.2">
      <c r="A81" s="1" t="s">
        <v>54</v>
      </c>
      <c r="B81" s="1"/>
      <c r="C81" s="1"/>
      <c r="D81" s="1"/>
      <c r="E81" s="1"/>
      <c r="F81" s="1"/>
      <c r="G81" s="1">
        <v>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v>2</v>
      </c>
      <c r="U81" s="1"/>
      <c r="V81" s="1"/>
      <c r="W81" s="1"/>
      <c r="X81" s="1"/>
      <c r="Y81" s="1"/>
      <c r="Z81" s="1"/>
      <c r="AA81" s="1"/>
      <c r="AB81" s="1">
        <v>5</v>
      </c>
      <c r="AC81" s="1"/>
      <c r="AD81" s="1"/>
      <c r="AE81" s="1"/>
      <c r="AF81" s="1"/>
      <c r="AG81" s="1">
        <v>5</v>
      </c>
      <c r="AH81" s="1"/>
      <c r="AI81" s="1"/>
      <c r="AJ81" s="1"/>
      <c r="AK81" s="1">
        <v>100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>
        <v>25</v>
      </c>
      <c r="AX81" s="1"/>
      <c r="AY81" s="1"/>
      <c r="AZ81" s="1"/>
      <c r="BA81" s="1">
        <v>13</v>
      </c>
      <c r="BB81" s="1"/>
      <c r="BC81" s="1"/>
      <c r="BD81" s="1"/>
      <c r="BE81" s="1">
        <v>1</v>
      </c>
      <c r="BF81" s="1"/>
      <c r="BG81" s="1"/>
      <c r="BH81" s="1"/>
      <c r="BI81" s="1"/>
      <c r="BJ81" s="1"/>
      <c r="BK81" s="1"/>
      <c r="BL81" s="1"/>
      <c r="BM81" s="1">
        <v>15</v>
      </c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E81">
        <v>18</v>
      </c>
      <c r="CF81" s="25">
        <f t="shared" ref="CF81:CF99" si="14">COUNTIF($B81:$CB81,"&gt;50")</f>
        <v>1</v>
      </c>
      <c r="CG81" s="25">
        <f t="shared" ref="CG81:CG99" si="15">COUNTIF($B81:$CB81,"&gt;20")-CF81</f>
        <v>1</v>
      </c>
      <c r="CH81" s="25">
        <f t="shared" ref="CH81:CH99" si="16">COUNTIF($B81:$CB81,"&gt;10")-CG81</f>
        <v>3</v>
      </c>
      <c r="CI81" s="25">
        <f t="shared" ref="CI81:CI99" si="17">COUNTIF($B81:$CB81,"&gt;00")-CH81</f>
        <v>6</v>
      </c>
      <c r="CL81" s="11" t="s">
        <v>304</v>
      </c>
      <c r="CM81" s="33" t="s">
        <v>309</v>
      </c>
      <c r="CN81" s="33" t="s">
        <v>307</v>
      </c>
      <c r="CO81" s="11" t="s">
        <v>310</v>
      </c>
    </row>
    <row r="82" spans="1:93" x14ac:dyDescent="0.2">
      <c r="A82" s="1" t="s">
        <v>55</v>
      </c>
      <c r="B82" s="1"/>
      <c r="C82" s="1"/>
      <c r="D82" s="1">
        <v>15</v>
      </c>
      <c r="E82" s="1"/>
      <c r="F82" s="1"/>
      <c r="G82" s="1"/>
      <c r="H82" s="1"/>
      <c r="I82" s="1"/>
      <c r="J82" s="1"/>
      <c r="K82" s="1">
        <v>20</v>
      </c>
      <c r="L82" s="1">
        <v>5</v>
      </c>
      <c r="M82" s="1"/>
      <c r="N82" s="1"/>
      <c r="O82" s="1"/>
      <c r="P82" s="1"/>
      <c r="Q82" s="1">
        <v>15</v>
      </c>
      <c r="R82" s="1"/>
      <c r="S82" s="1"/>
      <c r="T82" s="1">
        <v>10</v>
      </c>
      <c r="U82" s="1"/>
      <c r="V82" s="1"/>
      <c r="W82" s="1"/>
      <c r="X82" s="1"/>
      <c r="Y82" s="1"/>
      <c r="Z82" s="1">
        <v>5</v>
      </c>
      <c r="AA82" s="1"/>
      <c r="AB82" s="1"/>
      <c r="AC82" s="1"/>
      <c r="AD82" s="1"/>
      <c r="AE82" s="1"/>
      <c r="AF82" s="1"/>
      <c r="AG82" s="1"/>
      <c r="AH82" s="1">
        <v>5</v>
      </c>
      <c r="AI82" s="1">
        <v>10</v>
      </c>
      <c r="AJ82" s="1"/>
      <c r="AK82" s="1"/>
      <c r="AL82" s="1"/>
      <c r="AM82" s="1"/>
      <c r="AN82" s="1"/>
      <c r="AO82" s="1">
        <v>10</v>
      </c>
      <c r="AP82" s="1"/>
      <c r="AQ82" s="1"/>
      <c r="AR82" s="1"/>
      <c r="AS82" s="1"/>
      <c r="AT82" s="1"/>
      <c r="AU82" s="1"/>
      <c r="AV82" s="1"/>
      <c r="AW82" s="1"/>
      <c r="AX82" s="1">
        <v>20</v>
      </c>
      <c r="AY82" s="1"/>
      <c r="AZ82" s="1"/>
      <c r="BA82" s="1"/>
      <c r="BB82" s="1"/>
      <c r="BC82" s="1"/>
      <c r="BD82" s="1">
        <v>20</v>
      </c>
      <c r="BE82" s="1">
        <v>10</v>
      </c>
      <c r="BF82" s="1"/>
      <c r="BG82" s="1">
        <v>15</v>
      </c>
      <c r="BH82" s="1">
        <v>30</v>
      </c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>
        <v>25</v>
      </c>
      <c r="BV82" s="1">
        <v>30</v>
      </c>
      <c r="BW82" s="1"/>
      <c r="BX82" s="1">
        <v>8</v>
      </c>
      <c r="BY82" s="1">
        <v>5</v>
      </c>
      <c r="BZ82" s="1"/>
      <c r="CA82" s="1">
        <v>10</v>
      </c>
      <c r="CB82" s="1"/>
      <c r="CE82">
        <v>6</v>
      </c>
      <c r="CF82" s="25">
        <f t="shared" si="14"/>
        <v>0</v>
      </c>
      <c r="CG82" s="25">
        <f t="shared" si="15"/>
        <v>3</v>
      </c>
      <c r="CH82" s="25">
        <f t="shared" si="16"/>
        <v>6</v>
      </c>
      <c r="CI82" s="25">
        <f t="shared" si="17"/>
        <v>13</v>
      </c>
      <c r="CK82" s="1" t="s">
        <v>69</v>
      </c>
      <c r="CL82">
        <v>4</v>
      </c>
      <c r="CM82">
        <v>22</v>
      </c>
      <c r="CN82">
        <v>16</v>
      </c>
      <c r="CO82">
        <v>27</v>
      </c>
    </row>
    <row r="83" spans="1:93" x14ac:dyDescent="0.2">
      <c r="A83" s="1" t="s">
        <v>56</v>
      </c>
      <c r="B83" s="1">
        <v>5</v>
      </c>
      <c r="C83" s="1"/>
      <c r="D83" s="1"/>
      <c r="E83" s="1">
        <v>25</v>
      </c>
      <c r="F83" s="1">
        <v>100</v>
      </c>
      <c r="G83" s="1"/>
      <c r="H83" s="1"/>
      <c r="I83" s="1"/>
      <c r="J83" s="1">
        <v>100</v>
      </c>
      <c r="K83" s="1"/>
      <c r="L83" s="1">
        <v>10</v>
      </c>
      <c r="M83" s="1">
        <v>40</v>
      </c>
      <c r="N83" s="1">
        <v>15</v>
      </c>
      <c r="O83" s="1"/>
      <c r="P83" s="1"/>
      <c r="Q83" s="1"/>
      <c r="R83" s="1"/>
      <c r="S83" s="1"/>
      <c r="T83" s="1"/>
      <c r="U83" s="1">
        <v>30</v>
      </c>
      <c r="V83" s="1"/>
      <c r="W83" s="1"/>
      <c r="X83" s="1"/>
      <c r="Y83" s="1"/>
      <c r="Z83" s="1">
        <v>5</v>
      </c>
      <c r="AA83" s="1">
        <v>3</v>
      </c>
      <c r="AB83" s="1">
        <v>30</v>
      </c>
      <c r="AC83" s="1"/>
      <c r="AD83" s="1"/>
      <c r="AE83" s="1"/>
      <c r="AF83" s="1">
        <v>2</v>
      </c>
      <c r="AG83" s="1">
        <v>29</v>
      </c>
      <c r="AH83" s="1">
        <v>25</v>
      </c>
      <c r="AI83" s="1"/>
      <c r="AJ83" s="1">
        <v>30</v>
      </c>
      <c r="AK83" s="1"/>
      <c r="AL83" s="1">
        <v>22</v>
      </c>
      <c r="AM83" s="1"/>
      <c r="AN83" s="1"/>
      <c r="AO83" s="1"/>
      <c r="AP83" s="1"/>
      <c r="AQ83" s="1"/>
      <c r="AR83" s="1"/>
      <c r="AS83" s="1">
        <v>25</v>
      </c>
      <c r="AT83" s="1">
        <v>80</v>
      </c>
      <c r="AU83" s="1">
        <v>50</v>
      </c>
      <c r="AV83" s="1"/>
      <c r="AW83" s="1">
        <v>25</v>
      </c>
      <c r="AX83" s="1">
        <v>10</v>
      </c>
      <c r="AY83" s="1"/>
      <c r="AZ83" s="1"/>
      <c r="BA83" s="1">
        <v>13</v>
      </c>
      <c r="BB83" s="1">
        <v>10</v>
      </c>
      <c r="BC83" s="1">
        <v>15</v>
      </c>
      <c r="BD83" s="1">
        <v>15</v>
      </c>
      <c r="BE83" s="1">
        <v>9</v>
      </c>
      <c r="BF83" s="1">
        <v>20</v>
      </c>
      <c r="BG83" s="1">
        <v>25</v>
      </c>
      <c r="BH83" s="1"/>
      <c r="BI83" s="1">
        <v>40</v>
      </c>
      <c r="BJ83" s="1">
        <v>25</v>
      </c>
      <c r="BK83" s="1"/>
      <c r="BL83" s="1">
        <v>30</v>
      </c>
      <c r="BM83" s="1"/>
      <c r="BN83" s="1"/>
      <c r="BO83" s="1">
        <v>20</v>
      </c>
      <c r="BP83" s="1">
        <v>60</v>
      </c>
      <c r="BQ83" s="1">
        <v>5</v>
      </c>
      <c r="BR83" s="1">
        <v>5</v>
      </c>
      <c r="BS83" s="1"/>
      <c r="BT83" s="1"/>
      <c r="BU83" s="1"/>
      <c r="BV83" s="1">
        <v>14</v>
      </c>
      <c r="BW83" s="1">
        <v>40</v>
      </c>
      <c r="BX83" s="1">
        <v>30</v>
      </c>
      <c r="BY83" s="1"/>
      <c r="BZ83" s="1"/>
      <c r="CA83" s="1">
        <v>10</v>
      </c>
      <c r="CB83" s="1">
        <v>3</v>
      </c>
      <c r="CE83">
        <v>2</v>
      </c>
      <c r="CF83" s="25">
        <f t="shared" si="14"/>
        <v>4</v>
      </c>
      <c r="CG83" s="25">
        <f t="shared" si="15"/>
        <v>17</v>
      </c>
      <c r="CH83" s="25">
        <f t="shared" si="16"/>
        <v>11</v>
      </c>
      <c r="CI83" s="25">
        <f t="shared" si="17"/>
        <v>29</v>
      </c>
      <c r="CK83" s="1" t="s">
        <v>56</v>
      </c>
      <c r="CL83">
        <v>4</v>
      </c>
      <c r="CM83">
        <v>17</v>
      </c>
      <c r="CN83">
        <v>11</v>
      </c>
      <c r="CO83">
        <v>29</v>
      </c>
    </row>
    <row r="84" spans="1:93" x14ac:dyDescent="0.2">
      <c r="A84" s="1" t="s">
        <v>57</v>
      </c>
      <c r="B84" s="1">
        <v>1</v>
      </c>
      <c r="C84" s="1"/>
      <c r="D84" s="1"/>
      <c r="E84" s="1"/>
      <c r="F84" s="1"/>
      <c r="G84" s="1">
        <v>5</v>
      </c>
      <c r="H84" s="1"/>
      <c r="I84" s="1">
        <v>20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v>40</v>
      </c>
      <c r="Y84" s="1">
        <v>10</v>
      </c>
      <c r="Z84" s="1">
        <v>5</v>
      </c>
      <c r="AA84" s="1"/>
      <c r="AB84" s="1"/>
      <c r="AC84" s="1"/>
      <c r="AD84" s="1"/>
      <c r="AE84" s="1"/>
      <c r="AF84" s="1"/>
      <c r="AG84" s="1">
        <v>29</v>
      </c>
      <c r="AH84" s="1">
        <v>2</v>
      </c>
      <c r="AI84" s="1"/>
      <c r="AJ84" s="1"/>
      <c r="AK84" s="1"/>
      <c r="AL84" s="1"/>
      <c r="AM84" s="1"/>
      <c r="AN84" s="1"/>
      <c r="AO84" s="1">
        <v>10</v>
      </c>
      <c r="AP84" s="1"/>
      <c r="AQ84" s="1">
        <v>5</v>
      </c>
      <c r="AR84" s="1"/>
      <c r="AS84" s="1"/>
      <c r="AT84" s="1"/>
      <c r="AU84" s="1"/>
      <c r="AV84" s="1"/>
      <c r="AW84" s="1"/>
      <c r="AX84" s="1">
        <v>10</v>
      </c>
      <c r="AY84" s="1"/>
      <c r="AZ84" s="1"/>
      <c r="BA84" s="1">
        <v>13</v>
      </c>
      <c r="BB84" s="1">
        <v>5</v>
      </c>
      <c r="BC84" s="1"/>
      <c r="BD84" s="1">
        <v>5</v>
      </c>
      <c r="BE84" s="1">
        <v>5</v>
      </c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>
        <v>5</v>
      </c>
      <c r="BS84" s="1"/>
      <c r="BT84" s="1"/>
      <c r="BU84" s="1">
        <v>10</v>
      </c>
      <c r="BV84" s="1">
        <v>3</v>
      </c>
      <c r="BW84" s="1"/>
      <c r="BX84" s="1"/>
      <c r="BY84" s="1">
        <v>1</v>
      </c>
      <c r="BZ84" s="1"/>
      <c r="CA84" s="1"/>
      <c r="CB84" s="1"/>
      <c r="CE84">
        <v>10</v>
      </c>
      <c r="CF84" s="25">
        <f t="shared" si="14"/>
        <v>0</v>
      </c>
      <c r="CG84" s="25">
        <f t="shared" si="15"/>
        <v>2</v>
      </c>
      <c r="CH84" s="25">
        <f t="shared" si="16"/>
        <v>2</v>
      </c>
      <c r="CI84" s="25">
        <f t="shared" si="17"/>
        <v>17</v>
      </c>
      <c r="CK84" s="1" t="s">
        <v>68</v>
      </c>
      <c r="CL84">
        <v>4</v>
      </c>
      <c r="CM84">
        <v>15</v>
      </c>
      <c r="CN84">
        <v>11</v>
      </c>
      <c r="CO84">
        <v>25</v>
      </c>
    </row>
    <row r="85" spans="1:93" x14ac:dyDescent="0.2">
      <c r="A85" s="1" t="s">
        <v>58</v>
      </c>
      <c r="B85" s="1">
        <v>12</v>
      </c>
      <c r="C85" s="1">
        <v>10</v>
      </c>
      <c r="D85" s="1"/>
      <c r="E85" s="1"/>
      <c r="F85" s="1"/>
      <c r="G85" s="1">
        <v>20</v>
      </c>
      <c r="H85" s="1"/>
      <c r="I85" s="1">
        <v>15</v>
      </c>
      <c r="J85" s="1"/>
      <c r="K85" s="1"/>
      <c r="L85" s="1">
        <v>14</v>
      </c>
      <c r="M85" s="1">
        <v>20</v>
      </c>
      <c r="N85" s="1">
        <v>10</v>
      </c>
      <c r="O85" s="1"/>
      <c r="P85" s="1"/>
      <c r="Q85" s="1"/>
      <c r="R85" s="1"/>
      <c r="S85" s="1"/>
      <c r="T85" s="1">
        <v>7</v>
      </c>
      <c r="U85" s="1"/>
      <c r="V85" s="1"/>
      <c r="W85" s="1">
        <v>10</v>
      </c>
      <c r="X85" s="1">
        <v>10</v>
      </c>
      <c r="Y85" s="1"/>
      <c r="Z85" s="1">
        <v>15</v>
      </c>
      <c r="AA85" s="1">
        <v>5</v>
      </c>
      <c r="AB85" s="1"/>
      <c r="AC85" s="1"/>
      <c r="AD85" s="1">
        <v>20</v>
      </c>
      <c r="AE85" s="1"/>
      <c r="AF85" s="1"/>
      <c r="AG85" s="1">
        <v>30</v>
      </c>
      <c r="AH85" s="1">
        <v>5</v>
      </c>
      <c r="AI85" s="1">
        <v>30</v>
      </c>
      <c r="AJ85" s="1"/>
      <c r="AK85" s="1"/>
      <c r="AL85" s="1"/>
      <c r="AM85" s="1"/>
      <c r="AN85" s="1"/>
      <c r="AO85" s="1">
        <v>20</v>
      </c>
      <c r="AP85" s="1"/>
      <c r="AQ85" s="1">
        <v>20</v>
      </c>
      <c r="AR85" s="1"/>
      <c r="AS85" s="1">
        <v>10</v>
      </c>
      <c r="AT85" s="1"/>
      <c r="AU85" s="1">
        <v>50</v>
      </c>
      <c r="AV85" s="1">
        <v>15</v>
      </c>
      <c r="AW85" s="1"/>
      <c r="AX85" s="1">
        <v>7</v>
      </c>
      <c r="AY85" s="1"/>
      <c r="AZ85" s="1">
        <v>50</v>
      </c>
      <c r="BA85" s="1"/>
      <c r="BB85" s="1">
        <v>30</v>
      </c>
      <c r="BC85" s="1">
        <v>10</v>
      </c>
      <c r="BD85" s="1">
        <v>20</v>
      </c>
      <c r="BE85" s="1">
        <v>15</v>
      </c>
      <c r="BF85" s="1"/>
      <c r="BG85" s="1"/>
      <c r="BH85" s="1">
        <v>15</v>
      </c>
      <c r="BI85" s="1">
        <v>20</v>
      </c>
      <c r="BJ85" s="1"/>
      <c r="BK85" s="1">
        <v>15</v>
      </c>
      <c r="BL85" s="1"/>
      <c r="BM85" s="1">
        <v>40</v>
      </c>
      <c r="BN85" s="1">
        <v>70</v>
      </c>
      <c r="BO85" s="1">
        <v>10</v>
      </c>
      <c r="BP85" s="1">
        <v>15</v>
      </c>
      <c r="BQ85" s="1">
        <v>10</v>
      </c>
      <c r="BR85" s="1"/>
      <c r="BS85" s="1">
        <v>20</v>
      </c>
      <c r="BT85" s="1"/>
      <c r="BU85" s="1">
        <v>20</v>
      </c>
      <c r="BV85" s="1">
        <v>15</v>
      </c>
      <c r="BW85" s="1"/>
      <c r="BX85" s="1">
        <v>5</v>
      </c>
      <c r="BY85" s="1">
        <v>5</v>
      </c>
      <c r="BZ85" s="1"/>
      <c r="CA85" s="1">
        <v>10</v>
      </c>
      <c r="CB85" s="1"/>
      <c r="CE85">
        <v>4</v>
      </c>
      <c r="CF85" s="25">
        <f t="shared" si="14"/>
        <v>1</v>
      </c>
      <c r="CG85" s="25">
        <f t="shared" si="15"/>
        <v>6</v>
      </c>
      <c r="CH85" s="25">
        <f t="shared" si="16"/>
        <v>20</v>
      </c>
      <c r="CI85" s="25">
        <f t="shared" si="17"/>
        <v>21</v>
      </c>
      <c r="CK85" s="1" t="s">
        <v>58</v>
      </c>
      <c r="CL85">
        <v>1</v>
      </c>
      <c r="CM85">
        <v>6</v>
      </c>
      <c r="CN85">
        <v>20</v>
      </c>
      <c r="CO85">
        <v>21</v>
      </c>
    </row>
    <row r="86" spans="1:93" x14ac:dyDescent="0.2">
      <c r="A86" s="1" t="s">
        <v>59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>
        <v>1</v>
      </c>
      <c r="AA86" s="1"/>
      <c r="AB86" s="1"/>
      <c r="AC86" s="1"/>
      <c r="AD86" s="1"/>
      <c r="AE86" s="1"/>
      <c r="AF86" s="1"/>
      <c r="AG86" s="1"/>
      <c r="AH86" s="1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>
        <v>10</v>
      </c>
      <c r="AT86" s="1"/>
      <c r="AU86" s="1"/>
      <c r="AV86" s="1"/>
      <c r="AW86" s="1"/>
      <c r="AX86" s="1"/>
      <c r="AY86" s="1"/>
      <c r="AZ86" s="1"/>
      <c r="BA86" s="1"/>
      <c r="BB86" s="1"/>
      <c r="BC86" s="1">
        <v>4</v>
      </c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>
        <v>1</v>
      </c>
      <c r="CB86" s="1"/>
      <c r="CE86">
        <v>20</v>
      </c>
      <c r="CF86" s="25">
        <f t="shared" si="14"/>
        <v>0</v>
      </c>
      <c r="CG86" s="25">
        <f t="shared" si="15"/>
        <v>0</v>
      </c>
      <c r="CH86" s="25">
        <f t="shared" si="16"/>
        <v>0</v>
      </c>
      <c r="CI86" s="25">
        <f t="shared" si="17"/>
        <v>5</v>
      </c>
      <c r="CK86" s="1" t="s">
        <v>61</v>
      </c>
      <c r="CL86">
        <v>6</v>
      </c>
      <c r="CM86">
        <v>8</v>
      </c>
      <c r="CN86">
        <v>11</v>
      </c>
      <c r="CO86">
        <v>22</v>
      </c>
    </row>
    <row r="87" spans="1:93" x14ac:dyDescent="0.2">
      <c r="A87" s="1" t="s">
        <v>60</v>
      </c>
      <c r="B87" s="1">
        <v>15</v>
      </c>
      <c r="C87" s="1">
        <v>5</v>
      </c>
      <c r="D87" s="1"/>
      <c r="E87" s="1"/>
      <c r="F87" s="1"/>
      <c r="G87" s="1"/>
      <c r="H87" s="1"/>
      <c r="I87" s="1"/>
      <c r="J87" s="1"/>
      <c r="K87" s="1"/>
      <c r="L87" s="1"/>
      <c r="M87" s="1">
        <v>5</v>
      </c>
      <c r="N87" s="1"/>
      <c r="O87" s="1"/>
      <c r="P87" s="1"/>
      <c r="Q87" s="1"/>
      <c r="R87" s="1"/>
      <c r="S87" s="1"/>
      <c r="T87" s="1">
        <v>11</v>
      </c>
      <c r="U87" s="1"/>
      <c r="V87" s="1"/>
      <c r="W87" s="1">
        <v>10</v>
      </c>
      <c r="X87" s="1"/>
      <c r="Y87" s="1"/>
      <c r="Z87" s="1">
        <v>2</v>
      </c>
      <c r="AA87" s="1"/>
      <c r="AB87" s="1">
        <v>5</v>
      </c>
      <c r="AC87" s="1"/>
      <c r="AD87" s="1"/>
      <c r="AE87" s="1"/>
      <c r="AF87" s="1"/>
      <c r="AG87" s="1"/>
      <c r="AH87" s="1">
        <v>3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>
        <v>10</v>
      </c>
      <c r="AT87" s="1"/>
      <c r="AU87" s="1"/>
      <c r="AV87" s="1"/>
      <c r="AW87" s="1"/>
      <c r="AX87" s="1"/>
      <c r="AY87" s="1"/>
      <c r="AZ87" s="1"/>
      <c r="BA87" s="1"/>
      <c r="BB87" s="1">
        <v>5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>
        <v>5</v>
      </c>
      <c r="BR87" s="1"/>
      <c r="BS87" s="1"/>
      <c r="BT87" s="1"/>
      <c r="BU87" s="1">
        <v>10</v>
      </c>
      <c r="BV87" s="1">
        <v>20</v>
      </c>
      <c r="BW87" s="1"/>
      <c r="BX87" s="1"/>
      <c r="BY87" s="1"/>
      <c r="BZ87" s="1"/>
      <c r="CA87" s="1">
        <v>1</v>
      </c>
      <c r="CB87" s="1">
        <v>3</v>
      </c>
      <c r="CE87">
        <v>9</v>
      </c>
      <c r="CF87" s="25">
        <f t="shared" si="14"/>
        <v>0</v>
      </c>
      <c r="CG87" s="25">
        <f t="shared" si="15"/>
        <v>0</v>
      </c>
      <c r="CH87" s="25">
        <f t="shared" si="16"/>
        <v>3</v>
      </c>
      <c r="CI87" s="25">
        <f t="shared" si="17"/>
        <v>12</v>
      </c>
    </row>
    <row r="88" spans="1:93" x14ac:dyDescent="0.2">
      <c r="A88" s="1" t="s">
        <v>61</v>
      </c>
      <c r="B88" s="1"/>
      <c r="C88" s="1">
        <v>35</v>
      </c>
      <c r="D88" s="1"/>
      <c r="E88" s="1">
        <v>75</v>
      </c>
      <c r="F88" s="1"/>
      <c r="G88" s="1">
        <v>5</v>
      </c>
      <c r="H88" s="1"/>
      <c r="I88" s="1"/>
      <c r="J88" s="1"/>
      <c r="K88" s="1"/>
      <c r="L88" s="1">
        <v>1</v>
      </c>
      <c r="M88" s="1"/>
      <c r="N88" s="1"/>
      <c r="O88" s="1"/>
      <c r="P88" s="1"/>
      <c r="Q88" s="1"/>
      <c r="R88" s="1"/>
      <c r="S88" s="1">
        <v>100</v>
      </c>
      <c r="T88" s="1">
        <v>10</v>
      </c>
      <c r="U88" s="1">
        <v>70</v>
      </c>
      <c r="V88" s="1"/>
      <c r="W88" s="1">
        <v>80</v>
      </c>
      <c r="X88" s="1"/>
      <c r="Y88" s="1"/>
      <c r="Z88" s="1">
        <v>5</v>
      </c>
      <c r="AA88" s="1"/>
      <c r="AB88" s="1">
        <v>20</v>
      </c>
      <c r="AC88" s="1">
        <v>60</v>
      </c>
      <c r="AD88" s="1">
        <v>20</v>
      </c>
      <c r="AE88" s="1"/>
      <c r="AF88" s="1">
        <v>5</v>
      </c>
      <c r="AG88" s="1"/>
      <c r="AH88" s="1">
        <v>2</v>
      </c>
      <c r="AI88" s="1">
        <v>10</v>
      </c>
      <c r="AJ88" s="1"/>
      <c r="AK88" s="1"/>
      <c r="AL88" s="1"/>
      <c r="AM88" s="1"/>
      <c r="AN88" s="1"/>
      <c r="AO88" s="1"/>
      <c r="AP88" s="1"/>
      <c r="AQ88" s="1">
        <v>5</v>
      </c>
      <c r="AR88" s="1"/>
      <c r="AS88" s="1"/>
      <c r="AT88" s="1"/>
      <c r="AU88" s="1"/>
      <c r="AV88" s="1">
        <v>5</v>
      </c>
      <c r="AW88" s="1">
        <v>25</v>
      </c>
      <c r="AX88" s="1">
        <v>2</v>
      </c>
      <c r="AY88" s="1"/>
      <c r="AZ88" s="1">
        <v>40</v>
      </c>
      <c r="BA88" s="1">
        <v>45</v>
      </c>
      <c r="BB88" s="1">
        <v>10</v>
      </c>
      <c r="BC88" s="1"/>
      <c r="BD88" s="1"/>
      <c r="BE88" s="1"/>
      <c r="BF88" s="1"/>
      <c r="BG88" s="1"/>
      <c r="BH88" s="1">
        <v>15</v>
      </c>
      <c r="BI88" s="1"/>
      <c r="BJ88" s="1"/>
      <c r="BK88" s="1">
        <v>15</v>
      </c>
      <c r="BL88" s="1"/>
      <c r="BM88" s="1">
        <v>20</v>
      </c>
      <c r="BN88" s="1"/>
      <c r="BO88" s="1"/>
      <c r="BP88" s="1">
        <v>5</v>
      </c>
      <c r="BQ88" s="1">
        <v>5</v>
      </c>
      <c r="BR88" s="1">
        <v>30</v>
      </c>
      <c r="BS88" s="1">
        <v>60</v>
      </c>
      <c r="BT88" s="1"/>
      <c r="BU88" s="1">
        <v>10</v>
      </c>
      <c r="BV88" s="1"/>
      <c r="BW88" s="1">
        <v>40</v>
      </c>
      <c r="BX88" s="1"/>
      <c r="BY88" s="1"/>
      <c r="BZ88" s="1"/>
      <c r="CA88" s="1">
        <v>28</v>
      </c>
      <c r="CB88" s="1">
        <v>40</v>
      </c>
      <c r="CE88">
        <v>5</v>
      </c>
      <c r="CF88" s="25">
        <f t="shared" si="14"/>
        <v>6</v>
      </c>
      <c r="CG88" s="25">
        <f t="shared" si="15"/>
        <v>8</v>
      </c>
      <c r="CH88" s="25">
        <f t="shared" si="16"/>
        <v>11</v>
      </c>
      <c r="CI88" s="25">
        <f t="shared" si="17"/>
        <v>22</v>
      </c>
    </row>
    <row r="89" spans="1:93" x14ac:dyDescent="0.2">
      <c r="A89" s="1" t="s">
        <v>62</v>
      </c>
      <c r="B89" s="1">
        <v>1</v>
      </c>
      <c r="C89" s="1"/>
      <c r="D89" s="1"/>
      <c r="E89" s="1"/>
      <c r="F89" s="1"/>
      <c r="G89" s="1"/>
      <c r="H89" s="1"/>
      <c r="I89" s="1">
        <v>15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>
        <v>5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v>10</v>
      </c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>
        <v>25</v>
      </c>
      <c r="AX89" s="1"/>
      <c r="AY89" s="1"/>
      <c r="AZ89" s="1"/>
      <c r="BA89" s="1"/>
      <c r="BB89" s="1"/>
      <c r="BC89" s="1">
        <v>20</v>
      </c>
      <c r="BD89" s="1">
        <v>15</v>
      </c>
      <c r="BE89" s="1"/>
      <c r="BF89" s="1"/>
      <c r="BG89" s="1">
        <v>15</v>
      </c>
      <c r="BH89" s="1"/>
      <c r="BI89" s="1"/>
      <c r="BJ89" s="1">
        <v>35</v>
      </c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>
        <v>3</v>
      </c>
      <c r="CE89">
        <v>13</v>
      </c>
      <c r="CF89" s="25">
        <f t="shared" si="14"/>
        <v>0</v>
      </c>
      <c r="CG89" s="25">
        <f t="shared" si="15"/>
        <v>2</v>
      </c>
      <c r="CH89" s="25">
        <f t="shared" si="16"/>
        <v>4</v>
      </c>
      <c r="CI89" s="25">
        <f t="shared" si="17"/>
        <v>6</v>
      </c>
    </row>
    <row r="90" spans="1:93" x14ac:dyDescent="0.2">
      <c r="A90" s="1" t="s">
        <v>63</v>
      </c>
      <c r="B90" s="1"/>
      <c r="C90" s="1"/>
      <c r="D90" s="1">
        <v>20</v>
      </c>
      <c r="E90" s="1"/>
      <c r="F90" s="1"/>
      <c r="G90" s="1"/>
      <c r="H90" s="1"/>
      <c r="I90" s="1"/>
      <c r="J90" s="1"/>
      <c r="K90" s="1"/>
      <c r="L90" s="1"/>
      <c r="M90" s="1">
        <v>5</v>
      </c>
      <c r="N90" s="1">
        <v>15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>
        <v>7</v>
      </c>
      <c r="AB90" s="1"/>
      <c r="AC90" s="1"/>
      <c r="AD90" s="1"/>
      <c r="AE90" s="1"/>
      <c r="AF90" s="1"/>
      <c r="AG90" s="1"/>
      <c r="AH90" s="1">
        <v>2</v>
      </c>
      <c r="AI90" s="1"/>
      <c r="AJ90" s="1">
        <v>70</v>
      </c>
      <c r="AK90" s="1"/>
      <c r="AL90" s="1">
        <v>21</v>
      </c>
      <c r="AM90" s="1"/>
      <c r="AN90" s="1"/>
      <c r="AO90" s="1"/>
      <c r="AP90" s="1"/>
      <c r="AQ90" s="1">
        <v>15</v>
      </c>
      <c r="AR90" s="1"/>
      <c r="AS90" s="1"/>
      <c r="AT90" s="1"/>
      <c r="AU90" s="1"/>
      <c r="AV90" s="1">
        <v>10</v>
      </c>
      <c r="AW90" s="1"/>
      <c r="AX90" s="1"/>
      <c r="AY90" s="1"/>
      <c r="AZ90" s="1"/>
      <c r="BA90" s="1"/>
      <c r="BB90" s="1">
        <v>5</v>
      </c>
      <c r="BC90" s="1"/>
      <c r="BD90" s="1"/>
      <c r="BE90" s="1"/>
      <c r="BF90" s="1"/>
      <c r="BG90" s="1"/>
      <c r="BH90" s="1"/>
      <c r="BI90" s="1"/>
      <c r="BJ90" s="1"/>
      <c r="BK90" s="1">
        <v>10</v>
      </c>
      <c r="BL90" s="1"/>
      <c r="BM90" s="1"/>
      <c r="BN90" s="1"/>
      <c r="BO90" s="1"/>
      <c r="BP90" s="1"/>
      <c r="BQ90" s="1">
        <v>10</v>
      </c>
      <c r="BR90" s="1"/>
      <c r="BS90" s="1"/>
      <c r="BT90" s="1"/>
      <c r="BU90" s="1"/>
      <c r="BV90" s="1"/>
      <c r="BW90" s="1"/>
      <c r="BX90" s="1"/>
      <c r="BY90" s="1">
        <v>3</v>
      </c>
      <c r="BZ90" s="1"/>
      <c r="CA90" s="1"/>
      <c r="CB90" s="1"/>
      <c r="CE90">
        <v>8</v>
      </c>
      <c r="CF90" s="25">
        <f t="shared" si="14"/>
        <v>1</v>
      </c>
      <c r="CG90" s="25">
        <f t="shared" si="15"/>
        <v>1</v>
      </c>
      <c r="CH90" s="25">
        <f t="shared" si="16"/>
        <v>4</v>
      </c>
      <c r="CI90" s="25">
        <f t="shared" si="17"/>
        <v>9</v>
      </c>
    </row>
    <row r="91" spans="1:93" x14ac:dyDescent="0.2">
      <c r="A91" s="1" t="s">
        <v>64</v>
      </c>
      <c r="B91" s="1">
        <v>12</v>
      </c>
      <c r="C91" s="1"/>
      <c r="D91" s="1"/>
      <c r="E91" s="1"/>
      <c r="F91" s="1"/>
      <c r="G91" s="1">
        <v>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>
        <v>2</v>
      </c>
      <c r="U91" s="1"/>
      <c r="V91" s="1"/>
      <c r="W91" s="1"/>
      <c r="X91" s="1">
        <v>30</v>
      </c>
      <c r="Y91" s="1"/>
      <c r="Z91" s="1">
        <v>5</v>
      </c>
      <c r="AA91" s="1"/>
      <c r="AB91" s="1"/>
      <c r="AC91" s="1"/>
      <c r="AD91" s="1"/>
      <c r="AE91" s="1"/>
      <c r="AF91" s="1"/>
      <c r="AG91" s="1"/>
      <c r="AH91" s="1">
        <v>2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>
        <v>40</v>
      </c>
      <c r="AT91" s="1"/>
      <c r="AU91" s="1"/>
      <c r="AV91" s="1"/>
      <c r="AW91" s="1"/>
      <c r="AX91" s="1">
        <v>5</v>
      </c>
      <c r="AY91" s="1"/>
      <c r="AZ91" s="1"/>
      <c r="BA91" s="1"/>
      <c r="BB91" s="1">
        <v>5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>
        <v>5</v>
      </c>
      <c r="BS91" s="1"/>
      <c r="BT91" s="1"/>
      <c r="BU91" s="1"/>
      <c r="BV91" s="1">
        <v>3</v>
      </c>
      <c r="BW91" s="1"/>
      <c r="BX91" s="1">
        <v>30</v>
      </c>
      <c r="BY91" s="1">
        <v>10</v>
      </c>
      <c r="BZ91" s="1"/>
      <c r="CA91" s="1">
        <v>10</v>
      </c>
      <c r="CB91" s="1"/>
      <c r="CE91">
        <v>12</v>
      </c>
      <c r="CF91" s="25">
        <f t="shared" si="14"/>
        <v>0</v>
      </c>
      <c r="CG91" s="25">
        <f t="shared" si="15"/>
        <v>3</v>
      </c>
      <c r="CH91" s="25">
        <f t="shared" si="16"/>
        <v>1</v>
      </c>
      <c r="CI91" s="25">
        <f t="shared" si="17"/>
        <v>13</v>
      </c>
    </row>
    <row r="92" spans="1:93" x14ac:dyDescent="0.2">
      <c r="A92" s="1" t="s">
        <v>65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>
        <v>40</v>
      </c>
      <c r="Z92" s="1"/>
      <c r="AA92" s="1"/>
      <c r="AB92" s="1"/>
      <c r="AC92" s="1">
        <v>30</v>
      </c>
      <c r="AD92" s="1"/>
      <c r="AE92" s="1"/>
      <c r="AF92" s="1">
        <v>2</v>
      </c>
      <c r="AG92" s="1"/>
      <c r="AH92" s="1"/>
      <c r="AI92" s="1"/>
      <c r="AJ92" s="1"/>
      <c r="AK92" s="1"/>
      <c r="AL92" s="1">
        <v>15</v>
      </c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>
        <v>10</v>
      </c>
      <c r="BA92" s="1"/>
      <c r="BB92" s="1"/>
      <c r="BC92" s="1"/>
      <c r="BD92" s="1"/>
      <c r="BE92" s="1">
        <v>10</v>
      </c>
      <c r="BF92" s="1"/>
      <c r="BG92" s="1"/>
      <c r="BH92" s="1"/>
      <c r="BI92" s="1"/>
      <c r="BJ92" s="1"/>
      <c r="BK92" s="1"/>
      <c r="BL92" s="1"/>
      <c r="BM92" s="1"/>
      <c r="BN92" s="1"/>
      <c r="BO92" s="1">
        <v>15</v>
      </c>
      <c r="BP92" s="1">
        <v>20</v>
      </c>
      <c r="BQ92" s="1"/>
      <c r="BR92" s="1"/>
      <c r="BS92" s="1"/>
      <c r="BT92" s="1"/>
      <c r="BU92" s="1"/>
      <c r="BV92" s="1"/>
      <c r="BW92" s="1"/>
      <c r="BX92" s="1"/>
      <c r="BY92" s="1">
        <v>10</v>
      </c>
      <c r="BZ92" s="1"/>
      <c r="CA92" s="1"/>
      <c r="CB92" s="1">
        <v>20</v>
      </c>
      <c r="CE92">
        <v>7</v>
      </c>
      <c r="CF92" s="25">
        <f t="shared" si="14"/>
        <v>0</v>
      </c>
      <c r="CG92" s="25">
        <f t="shared" si="15"/>
        <v>2</v>
      </c>
      <c r="CH92" s="25">
        <f t="shared" si="16"/>
        <v>4</v>
      </c>
      <c r="CI92" s="25">
        <f t="shared" si="17"/>
        <v>6</v>
      </c>
    </row>
    <row r="93" spans="1:93" x14ac:dyDescent="0.2">
      <c r="A93" s="1" t="s">
        <v>66</v>
      </c>
      <c r="B93" s="1">
        <v>5</v>
      </c>
      <c r="C93" s="1"/>
      <c r="D93" s="1"/>
      <c r="E93" s="1"/>
      <c r="F93" s="1"/>
      <c r="G93" s="1"/>
      <c r="H93" s="1"/>
      <c r="I93" s="1">
        <v>10</v>
      </c>
      <c r="J93" s="1"/>
      <c r="K93" s="1"/>
      <c r="L93" s="1"/>
      <c r="M93" s="1"/>
      <c r="N93" s="1">
        <v>10</v>
      </c>
      <c r="O93" s="1"/>
      <c r="P93" s="1"/>
      <c r="Q93" s="1"/>
      <c r="R93" s="1"/>
      <c r="S93" s="1"/>
      <c r="T93" s="1">
        <v>11</v>
      </c>
      <c r="U93" s="1"/>
      <c r="V93" s="1"/>
      <c r="W93" s="1"/>
      <c r="X93" s="1"/>
      <c r="Y93" s="1"/>
      <c r="Z93" s="1">
        <v>2</v>
      </c>
      <c r="AA93" s="1"/>
      <c r="AB93" s="1"/>
      <c r="AC93" s="1"/>
      <c r="AD93" s="1">
        <v>10</v>
      </c>
      <c r="AE93" s="1"/>
      <c r="AF93" s="1"/>
      <c r="AG93" s="1"/>
      <c r="AH93" s="1">
        <v>2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>
        <v>5</v>
      </c>
      <c r="AY93" s="1"/>
      <c r="AZ93" s="1"/>
      <c r="BA93" s="1">
        <v>16</v>
      </c>
      <c r="BB93" s="1">
        <v>5</v>
      </c>
      <c r="BC93" s="1">
        <v>7</v>
      </c>
      <c r="BD93" s="1">
        <v>15</v>
      </c>
      <c r="BE93" s="1"/>
      <c r="BF93" s="1"/>
      <c r="BG93" s="1">
        <v>5</v>
      </c>
      <c r="BH93" s="1"/>
      <c r="BI93" s="1"/>
      <c r="BJ93" s="1">
        <v>25</v>
      </c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>
        <v>5</v>
      </c>
      <c r="BY93" s="1">
        <v>10</v>
      </c>
      <c r="BZ93" s="1"/>
      <c r="CA93" s="1">
        <v>10</v>
      </c>
      <c r="CB93" s="1"/>
      <c r="CE93">
        <v>11</v>
      </c>
      <c r="CF93" s="25">
        <f t="shared" si="14"/>
        <v>0</v>
      </c>
      <c r="CG93" s="25">
        <f t="shared" si="15"/>
        <v>1</v>
      </c>
      <c r="CH93" s="25">
        <f t="shared" si="16"/>
        <v>3</v>
      </c>
      <c r="CI93" s="25">
        <f t="shared" si="17"/>
        <v>14</v>
      </c>
    </row>
    <row r="94" spans="1:93" x14ac:dyDescent="0.2">
      <c r="A94" s="1" t="s">
        <v>67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>
        <v>7</v>
      </c>
      <c r="U94" s="1"/>
      <c r="V94" s="1"/>
      <c r="W94" s="1"/>
      <c r="X94" s="1"/>
      <c r="Y94" s="1"/>
      <c r="Z94" s="1">
        <v>2</v>
      </c>
      <c r="AA94" s="1"/>
      <c r="AB94" s="1"/>
      <c r="AC94" s="1"/>
      <c r="AD94" s="1"/>
      <c r="AE94" s="1"/>
      <c r="AF94" s="1">
        <v>1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>
        <v>3</v>
      </c>
      <c r="AY94" s="1"/>
      <c r="AZ94" s="1"/>
      <c r="BA94" s="1"/>
      <c r="BB94" s="1"/>
      <c r="BC94" s="1">
        <v>4</v>
      </c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>
        <v>5</v>
      </c>
      <c r="BS94" s="1"/>
      <c r="BT94" s="1"/>
      <c r="BU94" s="1"/>
      <c r="BV94" s="1"/>
      <c r="BW94" s="1"/>
      <c r="BX94" s="1"/>
      <c r="BY94" s="1"/>
      <c r="BZ94" s="1"/>
      <c r="CA94" s="1"/>
      <c r="CB94" s="1"/>
      <c r="CE94">
        <v>19</v>
      </c>
      <c r="CF94" s="25">
        <f t="shared" si="14"/>
        <v>0</v>
      </c>
      <c r="CG94" s="25">
        <f t="shared" si="15"/>
        <v>0</v>
      </c>
      <c r="CH94" s="25">
        <f t="shared" si="16"/>
        <v>0</v>
      </c>
      <c r="CI94" s="25">
        <f t="shared" si="17"/>
        <v>6</v>
      </c>
    </row>
    <row r="95" spans="1:93" x14ac:dyDescent="0.2">
      <c r="A95" s="1" t="s">
        <v>68</v>
      </c>
      <c r="B95" s="1">
        <v>22</v>
      </c>
      <c r="C95" s="1">
        <v>30</v>
      </c>
      <c r="D95" s="1"/>
      <c r="E95" s="1"/>
      <c r="F95" s="1"/>
      <c r="G95" s="1">
        <v>25</v>
      </c>
      <c r="H95" s="1"/>
      <c r="I95" s="1">
        <v>25</v>
      </c>
      <c r="J95" s="1"/>
      <c r="K95" s="1">
        <v>40</v>
      </c>
      <c r="L95" s="1">
        <v>50</v>
      </c>
      <c r="M95" s="1"/>
      <c r="N95" s="1"/>
      <c r="O95" s="1"/>
      <c r="P95" s="1"/>
      <c r="Q95" s="1">
        <v>80</v>
      </c>
      <c r="R95" s="1">
        <v>80</v>
      </c>
      <c r="S95" s="1"/>
      <c r="T95" s="1">
        <v>10</v>
      </c>
      <c r="U95" s="1"/>
      <c r="V95" s="1"/>
      <c r="W95" s="1"/>
      <c r="X95" s="1">
        <v>20</v>
      </c>
      <c r="Y95" s="1">
        <v>10</v>
      </c>
      <c r="Z95" s="1">
        <v>20</v>
      </c>
      <c r="AA95" s="1">
        <v>10</v>
      </c>
      <c r="AB95" s="1">
        <v>40</v>
      </c>
      <c r="AC95" s="1">
        <v>10</v>
      </c>
      <c r="AD95" s="1"/>
      <c r="AE95" s="1"/>
      <c r="AF95" s="1">
        <v>90</v>
      </c>
      <c r="AG95" s="1">
        <v>5</v>
      </c>
      <c r="AH95" s="1">
        <v>25</v>
      </c>
      <c r="AI95" s="1">
        <v>10</v>
      </c>
      <c r="AJ95" s="1"/>
      <c r="AK95" s="1"/>
      <c r="AL95" s="1">
        <v>22</v>
      </c>
      <c r="AM95" s="1"/>
      <c r="AN95" s="1"/>
      <c r="AO95" s="1"/>
      <c r="AP95" s="1"/>
      <c r="AQ95" s="1">
        <v>15</v>
      </c>
      <c r="AR95" s="1"/>
      <c r="AS95" s="1"/>
      <c r="AT95" s="1"/>
      <c r="AU95" s="1"/>
      <c r="AV95" s="1">
        <v>35</v>
      </c>
      <c r="AW95" s="1"/>
      <c r="AX95" s="1">
        <v>5</v>
      </c>
      <c r="AY95" s="1"/>
      <c r="AZ95" s="1"/>
      <c r="BA95" s="1"/>
      <c r="BB95" s="1"/>
      <c r="BC95" s="1">
        <v>20</v>
      </c>
      <c r="BD95" s="1"/>
      <c r="BE95" s="1"/>
      <c r="BF95" s="1">
        <v>40</v>
      </c>
      <c r="BG95" s="1">
        <v>10</v>
      </c>
      <c r="BH95" s="1">
        <v>10</v>
      </c>
      <c r="BI95" s="1"/>
      <c r="BJ95" s="1"/>
      <c r="BK95" s="1">
        <v>15</v>
      </c>
      <c r="BL95" s="1">
        <v>50</v>
      </c>
      <c r="BM95" s="1">
        <v>18</v>
      </c>
      <c r="BN95" s="1">
        <v>30</v>
      </c>
      <c r="BO95" s="1"/>
      <c r="BP95" s="1"/>
      <c r="BQ95" s="1">
        <v>30</v>
      </c>
      <c r="BR95" s="1">
        <v>20</v>
      </c>
      <c r="BS95" s="1"/>
      <c r="BT95" s="1">
        <v>100</v>
      </c>
      <c r="BU95" s="1"/>
      <c r="BV95" s="1"/>
      <c r="BW95" s="1"/>
      <c r="BX95" s="1">
        <v>10</v>
      </c>
      <c r="BY95" s="1"/>
      <c r="BZ95" s="1"/>
      <c r="CA95" s="1"/>
      <c r="CB95" s="1">
        <v>25</v>
      </c>
      <c r="CE95">
        <v>3</v>
      </c>
      <c r="CF95" s="25">
        <f t="shared" si="14"/>
        <v>4</v>
      </c>
      <c r="CG95" s="25">
        <f t="shared" si="15"/>
        <v>15</v>
      </c>
      <c r="CH95" s="25">
        <f t="shared" si="16"/>
        <v>11</v>
      </c>
      <c r="CI95" s="25">
        <f t="shared" si="17"/>
        <v>25</v>
      </c>
    </row>
    <row r="96" spans="1:93" x14ac:dyDescent="0.2">
      <c r="A96" s="1" t="s">
        <v>69</v>
      </c>
      <c r="B96" s="1">
        <v>25</v>
      </c>
      <c r="C96" s="1">
        <v>20</v>
      </c>
      <c r="D96" s="1">
        <v>45</v>
      </c>
      <c r="E96" s="1"/>
      <c r="F96" s="1"/>
      <c r="G96" s="1">
        <v>30</v>
      </c>
      <c r="H96" s="1"/>
      <c r="I96" s="1"/>
      <c r="J96" s="1"/>
      <c r="K96" s="1">
        <v>40</v>
      </c>
      <c r="L96" s="1">
        <v>20</v>
      </c>
      <c r="M96" s="1">
        <v>30</v>
      </c>
      <c r="N96" s="1">
        <v>40</v>
      </c>
      <c r="O96" s="1"/>
      <c r="P96" s="1"/>
      <c r="Q96" s="1">
        <v>5</v>
      </c>
      <c r="R96" s="1">
        <v>20</v>
      </c>
      <c r="S96" s="1"/>
      <c r="T96" s="1">
        <v>15</v>
      </c>
      <c r="U96" s="1"/>
      <c r="V96" s="1"/>
      <c r="W96" s="1"/>
      <c r="X96" s="1"/>
      <c r="Y96" s="1">
        <v>30</v>
      </c>
      <c r="Z96" s="1">
        <v>29</v>
      </c>
      <c r="AA96" s="1">
        <v>75</v>
      </c>
      <c r="AB96" s="1"/>
      <c r="AC96" s="1"/>
      <c r="AD96" s="1">
        <v>50</v>
      </c>
      <c r="AE96" s="1"/>
      <c r="AF96" s="1"/>
      <c r="AG96" s="1"/>
      <c r="AH96" s="1">
        <v>25</v>
      </c>
      <c r="AI96" s="1">
        <v>30</v>
      </c>
      <c r="AJ96" s="1"/>
      <c r="AK96" s="1"/>
      <c r="AL96" s="1">
        <v>10</v>
      </c>
      <c r="AM96" s="1"/>
      <c r="AN96" s="1"/>
      <c r="AO96" s="1">
        <v>58</v>
      </c>
      <c r="AP96" s="1"/>
      <c r="AQ96" s="1">
        <v>40</v>
      </c>
      <c r="AR96" s="1"/>
      <c r="AS96" s="1"/>
      <c r="AT96" s="1"/>
      <c r="AU96" s="1"/>
      <c r="AV96" s="1">
        <v>35</v>
      </c>
      <c r="AW96" s="1"/>
      <c r="AX96" s="1">
        <v>30</v>
      </c>
      <c r="AY96" s="1"/>
      <c r="AZ96" s="1"/>
      <c r="BA96" s="1"/>
      <c r="BB96" s="1">
        <v>20</v>
      </c>
      <c r="BC96" s="1">
        <v>20</v>
      </c>
      <c r="BD96" s="1"/>
      <c r="BE96" s="1">
        <v>25</v>
      </c>
      <c r="BF96" s="1">
        <v>40</v>
      </c>
      <c r="BG96" s="1">
        <v>20</v>
      </c>
      <c r="BH96" s="1">
        <v>30</v>
      </c>
      <c r="BI96" s="1">
        <v>40</v>
      </c>
      <c r="BJ96" s="1"/>
      <c r="BK96" s="1">
        <v>25</v>
      </c>
      <c r="BL96" s="1"/>
      <c r="BM96" s="1">
        <v>5</v>
      </c>
      <c r="BN96" s="1"/>
      <c r="BO96" s="1">
        <v>40</v>
      </c>
      <c r="BP96" s="1"/>
      <c r="BQ96" s="1">
        <v>35</v>
      </c>
      <c r="BR96" s="1">
        <v>15</v>
      </c>
      <c r="BS96" s="1">
        <v>20</v>
      </c>
      <c r="BT96" s="1"/>
      <c r="BU96" s="1">
        <v>25</v>
      </c>
      <c r="BV96" s="1">
        <v>13</v>
      </c>
      <c r="BW96" s="1">
        <v>20</v>
      </c>
      <c r="BX96" s="1">
        <v>12</v>
      </c>
      <c r="BY96" s="1">
        <v>51</v>
      </c>
      <c r="BZ96" s="1">
        <v>100</v>
      </c>
      <c r="CA96" s="1">
        <v>10</v>
      </c>
      <c r="CB96" s="1">
        <v>6</v>
      </c>
      <c r="CE96">
        <v>1</v>
      </c>
      <c r="CF96" s="25">
        <f t="shared" si="14"/>
        <v>4</v>
      </c>
      <c r="CG96" s="25">
        <f t="shared" si="15"/>
        <v>22</v>
      </c>
      <c r="CH96" s="25">
        <f t="shared" si="16"/>
        <v>16</v>
      </c>
      <c r="CI96" s="25">
        <f t="shared" si="17"/>
        <v>27</v>
      </c>
    </row>
    <row r="97" spans="1:93" x14ac:dyDescent="0.2">
      <c r="A97" s="1" t="s">
        <v>70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2</v>
      </c>
      <c r="AA97" s="1"/>
      <c r="AB97" s="1"/>
      <c r="AC97" s="1"/>
      <c r="AD97" s="1"/>
      <c r="AE97" s="1"/>
      <c r="AF97" s="1"/>
      <c r="AG97" s="1">
        <v>2</v>
      </c>
      <c r="AH97" s="1"/>
      <c r="AI97" s="1"/>
      <c r="AJ97" s="1"/>
      <c r="AK97" s="1"/>
      <c r="AL97" s="1">
        <v>10</v>
      </c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>
        <v>15</v>
      </c>
      <c r="BK97" s="1"/>
      <c r="BL97" s="1"/>
      <c r="BM97" s="1"/>
      <c r="BN97" s="1"/>
      <c r="BO97" s="1">
        <v>15</v>
      </c>
      <c r="BP97" s="1"/>
      <c r="BQ97" s="1"/>
      <c r="BR97" s="1">
        <v>10</v>
      </c>
      <c r="BS97" s="1"/>
      <c r="BT97" s="1"/>
      <c r="BU97" s="1"/>
      <c r="BV97" s="1"/>
      <c r="BW97" s="1"/>
      <c r="BX97" s="1"/>
      <c r="BY97" s="1"/>
      <c r="BZ97" s="1"/>
      <c r="CA97" s="1"/>
      <c r="CB97" s="1"/>
      <c r="CE97" s="11">
        <v>15</v>
      </c>
      <c r="CF97" s="25">
        <f t="shared" si="14"/>
        <v>0</v>
      </c>
      <c r="CG97" s="25">
        <f t="shared" si="15"/>
        <v>0</v>
      </c>
      <c r="CH97" s="25">
        <f t="shared" si="16"/>
        <v>2</v>
      </c>
      <c r="CI97" s="25">
        <f t="shared" si="17"/>
        <v>4</v>
      </c>
    </row>
    <row r="98" spans="1:93" s="11" customFormat="1" x14ac:dyDescent="0.2">
      <c r="A98" s="1" t="s">
        <v>234</v>
      </c>
      <c r="B98" s="1">
        <v>2</v>
      </c>
      <c r="C98" s="1"/>
      <c r="D98" s="1"/>
      <c r="E98" s="1"/>
      <c r="F98" s="1"/>
      <c r="G98" s="1">
        <v>5</v>
      </c>
      <c r="H98" s="1"/>
      <c r="I98" s="1">
        <v>15</v>
      </c>
      <c r="J98" s="1"/>
      <c r="K98" s="1"/>
      <c r="L98" s="1"/>
      <c r="M98" s="1"/>
      <c r="N98" s="1">
        <v>10</v>
      </c>
      <c r="O98" s="1"/>
      <c r="P98" s="1"/>
      <c r="Q98" s="1"/>
      <c r="R98" s="1"/>
      <c r="S98" s="1"/>
      <c r="T98" s="1">
        <v>10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>
        <v>20</v>
      </c>
      <c r="AU98" s="1"/>
      <c r="AV98" s="1"/>
      <c r="AW98" s="1"/>
      <c r="AX98" s="1">
        <v>3</v>
      </c>
      <c r="AY98" s="1"/>
      <c r="AZ98" s="1"/>
      <c r="BA98" s="1"/>
      <c r="BB98" s="1">
        <v>5</v>
      </c>
      <c r="BC98" s="1"/>
      <c r="BD98" s="1">
        <v>10</v>
      </c>
      <c r="BE98" s="1"/>
      <c r="BF98" s="1"/>
      <c r="BG98" s="1"/>
      <c r="BH98" s="1"/>
      <c r="BI98" s="1"/>
      <c r="BJ98" s="1"/>
      <c r="BK98" s="1"/>
      <c r="BL98" s="1"/>
      <c r="BM98" s="1">
        <v>2</v>
      </c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>
        <v>5</v>
      </c>
      <c r="BZ98" s="1"/>
      <c r="CA98" s="1">
        <v>10</v>
      </c>
      <c r="CB98" s="1"/>
      <c r="CE98">
        <v>16</v>
      </c>
      <c r="CF98" s="25">
        <f t="shared" si="14"/>
        <v>0</v>
      </c>
      <c r="CG98" s="25">
        <f t="shared" si="15"/>
        <v>0</v>
      </c>
      <c r="CH98" s="25">
        <f t="shared" si="16"/>
        <v>2</v>
      </c>
      <c r="CI98" s="25">
        <f t="shared" si="17"/>
        <v>10</v>
      </c>
    </row>
    <row r="99" spans="1:93" x14ac:dyDescent="0.2">
      <c r="A99" s="1" t="s">
        <v>111</v>
      </c>
      <c r="B99" s="15"/>
      <c r="C99" s="1"/>
      <c r="D99" s="1"/>
      <c r="E99" s="1"/>
      <c r="F99" s="1"/>
      <c r="G99" s="15"/>
      <c r="H99" s="1"/>
      <c r="I99" s="15"/>
      <c r="J99" s="1"/>
      <c r="K99" s="1"/>
      <c r="L99" s="1"/>
      <c r="M99" s="11"/>
      <c r="N99" s="15"/>
      <c r="O99" s="1"/>
      <c r="P99" s="1"/>
      <c r="Q99" s="1"/>
      <c r="R99" s="1"/>
      <c r="S99" s="1"/>
      <c r="T99" s="15"/>
      <c r="U99" s="1"/>
      <c r="V99" s="1"/>
      <c r="W99" s="1"/>
      <c r="X99" s="1"/>
      <c r="Y99" s="1">
        <v>10</v>
      </c>
      <c r="Z99" s="1">
        <v>2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>
        <v>2</v>
      </c>
      <c r="AP99" s="1"/>
      <c r="AQ99" s="1"/>
      <c r="AR99" s="1"/>
      <c r="AS99" s="1"/>
      <c r="AT99" s="15"/>
      <c r="AU99" s="17"/>
      <c r="AV99" s="17"/>
      <c r="AW99" s="17"/>
      <c r="AX99" s="15"/>
      <c r="AY99" s="17"/>
      <c r="AZ99" s="17"/>
      <c r="BA99" s="17"/>
      <c r="BB99" s="15"/>
      <c r="BC99" s="17"/>
      <c r="BD99" s="15"/>
      <c r="BE99" s="1">
        <v>20</v>
      </c>
      <c r="BF99" s="1"/>
      <c r="BG99" s="1"/>
      <c r="BH99" s="1"/>
      <c r="BI99" s="1"/>
      <c r="BJ99" s="1"/>
      <c r="BK99" s="1"/>
      <c r="BL99" s="1"/>
      <c r="BM99" s="15"/>
      <c r="BN99" s="1"/>
      <c r="BO99" s="1"/>
      <c r="BP99" s="1"/>
      <c r="BQ99" s="1"/>
      <c r="BR99" s="1">
        <v>5</v>
      </c>
      <c r="BS99" s="1"/>
      <c r="BT99" s="1"/>
      <c r="BU99" s="1"/>
      <c r="BV99" s="1">
        <v>2</v>
      </c>
      <c r="BW99" s="1"/>
      <c r="BX99" s="1"/>
      <c r="BY99" s="15"/>
      <c r="BZ99" s="17"/>
      <c r="CA99" s="15"/>
      <c r="CB99" s="1"/>
      <c r="CE99" s="11">
        <v>17</v>
      </c>
      <c r="CF99" s="25">
        <f t="shared" si="14"/>
        <v>0</v>
      </c>
      <c r="CG99" s="25">
        <f t="shared" si="15"/>
        <v>0</v>
      </c>
      <c r="CH99" s="25">
        <f t="shared" si="16"/>
        <v>1</v>
      </c>
      <c r="CI99" s="25">
        <f t="shared" si="17"/>
        <v>5</v>
      </c>
    </row>
    <row r="100" spans="1:93" s="11" customFormat="1" x14ac:dyDescent="0.2">
      <c r="A100" s="14" t="s">
        <v>232</v>
      </c>
      <c r="B100" s="14">
        <f t="shared" ref="B100:AG100" si="18">SUM(B80:B99)</f>
        <v>100</v>
      </c>
      <c r="C100" s="14">
        <f t="shared" si="18"/>
        <v>100</v>
      </c>
      <c r="D100" s="14">
        <f t="shared" si="18"/>
        <v>100</v>
      </c>
      <c r="E100" s="14">
        <f t="shared" si="18"/>
        <v>100</v>
      </c>
      <c r="F100" s="14">
        <f t="shared" si="18"/>
        <v>100</v>
      </c>
      <c r="G100" s="14">
        <f t="shared" si="18"/>
        <v>100</v>
      </c>
      <c r="H100" s="14">
        <f t="shared" si="18"/>
        <v>0</v>
      </c>
      <c r="I100" s="14">
        <f t="shared" si="18"/>
        <v>100</v>
      </c>
      <c r="J100" s="14">
        <f t="shared" si="18"/>
        <v>100</v>
      </c>
      <c r="K100" s="14">
        <f t="shared" si="18"/>
        <v>100</v>
      </c>
      <c r="L100" s="14">
        <f t="shared" si="18"/>
        <v>100</v>
      </c>
      <c r="M100" s="14">
        <f t="shared" si="18"/>
        <v>100</v>
      </c>
      <c r="N100" s="14">
        <f t="shared" si="18"/>
        <v>100</v>
      </c>
      <c r="O100" s="14">
        <f t="shared" si="18"/>
        <v>0</v>
      </c>
      <c r="P100" s="14">
        <f t="shared" si="18"/>
        <v>0</v>
      </c>
      <c r="Q100" s="14">
        <f t="shared" si="18"/>
        <v>100</v>
      </c>
      <c r="R100" s="14">
        <f t="shared" si="18"/>
        <v>100</v>
      </c>
      <c r="S100" s="14">
        <f t="shared" si="18"/>
        <v>100</v>
      </c>
      <c r="T100" s="14">
        <f t="shared" si="18"/>
        <v>100</v>
      </c>
      <c r="U100" s="14">
        <f t="shared" si="18"/>
        <v>100</v>
      </c>
      <c r="V100" s="14">
        <f t="shared" si="18"/>
        <v>0</v>
      </c>
      <c r="W100" s="14">
        <f t="shared" si="18"/>
        <v>100</v>
      </c>
      <c r="X100" s="14">
        <f t="shared" si="18"/>
        <v>100</v>
      </c>
      <c r="Y100" s="14">
        <f t="shared" si="18"/>
        <v>100</v>
      </c>
      <c r="Z100" s="14">
        <f t="shared" si="18"/>
        <v>100</v>
      </c>
      <c r="AA100" s="14">
        <f t="shared" si="18"/>
        <v>100</v>
      </c>
      <c r="AB100" s="14">
        <f t="shared" si="18"/>
        <v>100</v>
      </c>
      <c r="AC100" s="14">
        <f t="shared" si="18"/>
        <v>100</v>
      </c>
      <c r="AD100" s="14">
        <f t="shared" si="18"/>
        <v>100</v>
      </c>
      <c r="AE100" s="14">
        <f t="shared" si="18"/>
        <v>0</v>
      </c>
      <c r="AF100" s="14">
        <f t="shared" si="18"/>
        <v>100</v>
      </c>
      <c r="AG100" s="14">
        <f t="shared" si="18"/>
        <v>100</v>
      </c>
      <c r="AH100" s="14">
        <f t="shared" ref="AH100:BM100" si="19">SUM(AH80:AH99)</f>
        <v>100</v>
      </c>
      <c r="AI100" s="14">
        <f t="shared" si="19"/>
        <v>100</v>
      </c>
      <c r="AJ100" s="14">
        <f t="shared" si="19"/>
        <v>100</v>
      </c>
      <c r="AK100" s="14">
        <f t="shared" si="19"/>
        <v>100</v>
      </c>
      <c r="AL100" s="14">
        <f t="shared" si="19"/>
        <v>100</v>
      </c>
      <c r="AM100" s="14">
        <f t="shared" si="19"/>
        <v>0</v>
      </c>
      <c r="AN100" s="14">
        <f t="shared" si="19"/>
        <v>0</v>
      </c>
      <c r="AO100" s="14">
        <f t="shared" si="19"/>
        <v>100</v>
      </c>
      <c r="AP100" s="14">
        <f t="shared" si="19"/>
        <v>0</v>
      </c>
      <c r="AQ100" s="14">
        <f t="shared" si="19"/>
        <v>100</v>
      </c>
      <c r="AR100" s="14">
        <f t="shared" si="19"/>
        <v>0</v>
      </c>
      <c r="AS100" s="14">
        <f t="shared" si="19"/>
        <v>100</v>
      </c>
      <c r="AT100" s="14">
        <f t="shared" si="19"/>
        <v>100</v>
      </c>
      <c r="AU100" s="14">
        <f t="shared" si="19"/>
        <v>100</v>
      </c>
      <c r="AV100" s="14">
        <f t="shared" si="19"/>
        <v>100</v>
      </c>
      <c r="AW100" s="14">
        <f t="shared" si="19"/>
        <v>100</v>
      </c>
      <c r="AX100" s="14">
        <f t="shared" si="19"/>
        <v>100</v>
      </c>
      <c r="AY100" s="14">
        <f t="shared" si="19"/>
        <v>0</v>
      </c>
      <c r="AZ100" s="14">
        <f t="shared" si="19"/>
        <v>100</v>
      </c>
      <c r="BA100" s="14">
        <f t="shared" si="19"/>
        <v>100</v>
      </c>
      <c r="BB100" s="14">
        <f t="shared" si="19"/>
        <v>100</v>
      </c>
      <c r="BC100" s="14">
        <f t="shared" si="19"/>
        <v>100</v>
      </c>
      <c r="BD100" s="14">
        <f t="shared" si="19"/>
        <v>100</v>
      </c>
      <c r="BE100" s="14">
        <f t="shared" si="19"/>
        <v>100</v>
      </c>
      <c r="BF100" s="14">
        <f t="shared" si="19"/>
        <v>100</v>
      </c>
      <c r="BG100" s="14">
        <f t="shared" si="19"/>
        <v>100</v>
      </c>
      <c r="BH100" s="14">
        <f t="shared" si="19"/>
        <v>100</v>
      </c>
      <c r="BI100" s="14">
        <f t="shared" si="19"/>
        <v>100</v>
      </c>
      <c r="BJ100" s="14">
        <f t="shared" si="19"/>
        <v>100</v>
      </c>
      <c r="BK100" s="14">
        <f t="shared" si="19"/>
        <v>100</v>
      </c>
      <c r="BL100" s="14">
        <f t="shared" si="19"/>
        <v>100</v>
      </c>
      <c r="BM100" s="14">
        <f t="shared" si="19"/>
        <v>100</v>
      </c>
      <c r="BN100" s="14">
        <f t="shared" ref="BN100:CB100" si="20">SUM(BN80:BN99)</f>
        <v>100</v>
      </c>
      <c r="BO100" s="14">
        <f t="shared" si="20"/>
        <v>100</v>
      </c>
      <c r="BP100" s="14">
        <f t="shared" si="20"/>
        <v>100</v>
      </c>
      <c r="BQ100" s="14">
        <f t="shared" si="20"/>
        <v>100</v>
      </c>
      <c r="BR100" s="14">
        <f t="shared" si="20"/>
        <v>100</v>
      </c>
      <c r="BS100" s="14">
        <f t="shared" si="20"/>
        <v>100</v>
      </c>
      <c r="BT100" s="14">
        <f t="shared" si="20"/>
        <v>100</v>
      </c>
      <c r="BU100" s="14">
        <f t="shared" si="20"/>
        <v>100</v>
      </c>
      <c r="BV100" s="14">
        <f t="shared" si="20"/>
        <v>100</v>
      </c>
      <c r="BW100" s="14">
        <f t="shared" si="20"/>
        <v>100</v>
      </c>
      <c r="BX100" s="14">
        <f t="shared" si="20"/>
        <v>100</v>
      </c>
      <c r="BY100" s="14">
        <f t="shared" si="20"/>
        <v>100</v>
      </c>
      <c r="BZ100" s="14">
        <f t="shared" si="20"/>
        <v>100</v>
      </c>
      <c r="CA100" s="14">
        <f t="shared" si="20"/>
        <v>100</v>
      </c>
      <c r="CB100" s="14">
        <f t="shared" si="20"/>
        <v>100</v>
      </c>
    </row>
    <row r="101" spans="1:93" s="11" customFormat="1" x14ac:dyDescent="0.2">
      <c r="A101" s="14" t="s">
        <v>300</v>
      </c>
      <c r="B101" s="14">
        <f>B102+B79</f>
        <v>100</v>
      </c>
      <c r="C101" s="14">
        <f t="shared" ref="C101:BN101" si="21">C102+C79</f>
        <v>100</v>
      </c>
      <c r="D101" s="14">
        <f t="shared" si="21"/>
        <v>100</v>
      </c>
      <c r="E101" s="14">
        <f t="shared" si="21"/>
        <v>100</v>
      </c>
      <c r="F101" s="14">
        <f t="shared" si="21"/>
        <v>100</v>
      </c>
      <c r="G101" s="14">
        <f t="shared" si="21"/>
        <v>100</v>
      </c>
      <c r="H101" s="14">
        <f t="shared" si="21"/>
        <v>100</v>
      </c>
      <c r="I101" s="14">
        <f t="shared" si="21"/>
        <v>100</v>
      </c>
      <c r="J101" s="14">
        <f t="shared" si="21"/>
        <v>100</v>
      </c>
      <c r="K101" s="14">
        <f t="shared" si="21"/>
        <v>100</v>
      </c>
      <c r="L101" s="14">
        <f t="shared" si="21"/>
        <v>100</v>
      </c>
      <c r="M101" s="14">
        <f t="shared" si="21"/>
        <v>100</v>
      </c>
      <c r="N101" s="14">
        <f t="shared" si="21"/>
        <v>100</v>
      </c>
      <c r="O101" s="14">
        <f t="shared" si="21"/>
        <v>100</v>
      </c>
      <c r="P101" s="14">
        <f t="shared" si="21"/>
        <v>100</v>
      </c>
      <c r="Q101" s="14">
        <f t="shared" si="21"/>
        <v>100</v>
      </c>
      <c r="R101" s="14">
        <f t="shared" si="21"/>
        <v>100</v>
      </c>
      <c r="S101" s="14">
        <f t="shared" si="21"/>
        <v>100</v>
      </c>
      <c r="T101" s="14">
        <f t="shared" si="21"/>
        <v>100</v>
      </c>
      <c r="U101" s="14">
        <f t="shared" si="21"/>
        <v>100</v>
      </c>
      <c r="V101" s="14">
        <f t="shared" si="21"/>
        <v>100</v>
      </c>
      <c r="W101" s="14">
        <f t="shared" si="21"/>
        <v>100</v>
      </c>
      <c r="X101" s="14">
        <f t="shared" si="21"/>
        <v>100</v>
      </c>
      <c r="Y101" s="14">
        <f t="shared" si="21"/>
        <v>100</v>
      </c>
      <c r="Z101" s="14">
        <f t="shared" si="21"/>
        <v>100</v>
      </c>
      <c r="AA101" s="14">
        <f t="shared" si="21"/>
        <v>100</v>
      </c>
      <c r="AB101" s="14">
        <f t="shared" si="21"/>
        <v>100</v>
      </c>
      <c r="AC101" s="14">
        <f t="shared" si="21"/>
        <v>100</v>
      </c>
      <c r="AD101" s="14">
        <f t="shared" si="21"/>
        <v>100</v>
      </c>
      <c r="AE101" s="14">
        <f t="shared" si="21"/>
        <v>100</v>
      </c>
      <c r="AF101" s="14">
        <f t="shared" si="21"/>
        <v>100</v>
      </c>
      <c r="AG101" s="14">
        <f t="shared" si="21"/>
        <v>100</v>
      </c>
      <c r="AH101" s="14">
        <f t="shared" si="21"/>
        <v>100</v>
      </c>
      <c r="AI101" s="14">
        <f t="shared" si="21"/>
        <v>100</v>
      </c>
      <c r="AJ101" s="14">
        <f t="shared" si="21"/>
        <v>100</v>
      </c>
      <c r="AK101" s="14">
        <f t="shared" si="21"/>
        <v>100</v>
      </c>
      <c r="AL101" s="14">
        <f t="shared" si="21"/>
        <v>100</v>
      </c>
      <c r="AM101" s="14">
        <f t="shared" si="21"/>
        <v>100</v>
      </c>
      <c r="AN101" s="14">
        <f t="shared" si="21"/>
        <v>100</v>
      </c>
      <c r="AO101" s="14">
        <f t="shared" si="21"/>
        <v>100</v>
      </c>
      <c r="AP101" s="14">
        <f t="shared" si="21"/>
        <v>100</v>
      </c>
      <c r="AQ101" s="14">
        <f t="shared" si="21"/>
        <v>100</v>
      </c>
      <c r="AR101" s="14">
        <f t="shared" si="21"/>
        <v>100</v>
      </c>
      <c r="AS101" s="14">
        <f t="shared" si="21"/>
        <v>100</v>
      </c>
      <c r="AT101" s="14">
        <f t="shared" si="21"/>
        <v>100</v>
      </c>
      <c r="AU101" s="14">
        <f t="shared" si="21"/>
        <v>100</v>
      </c>
      <c r="AV101" s="14">
        <f t="shared" si="21"/>
        <v>100</v>
      </c>
      <c r="AW101" s="14">
        <f t="shared" si="21"/>
        <v>100</v>
      </c>
      <c r="AX101" s="14">
        <f t="shared" si="21"/>
        <v>100</v>
      </c>
      <c r="AY101" s="14">
        <f t="shared" si="21"/>
        <v>100</v>
      </c>
      <c r="AZ101" s="14">
        <f t="shared" si="21"/>
        <v>100</v>
      </c>
      <c r="BA101" s="14">
        <f t="shared" si="21"/>
        <v>100</v>
      </c>
      <c r="BB101" s="14">
        <f t="shared" si="21"/>
        <v>100</v>
      </c>
      <c r="BC101" s="14">
        <f t="shared" si="21"/>
        <v>100</v>
      </c>
      <c r="BD101" s="14">
        <f t="shared" si="21"/>
        <v>100</v>
      </c>
      <c r="BE101" s="14">
        <f t="shared" si="21"/>
        <v>100</v>
      </c>
      <c r="BF101" s="14">
        <f t="shared" si="21"/>
        <v>100</v>
      </c>
      <c r="BG101" s="14">
        <f t="shared" si="21"/>
        <v>100</v>
      </c>
      <c r="BH101" s="14">
        <f t="shared" si="21"/>
        <v>100</v>
      </c>
      <c r="BI101" s="14">
        <f t="shared" si="21"/>
        <v>100</v>
      </c>
      <c r="BJ101" s="14">
        <f t="shared" si="21"/>
        <v>100</v>
      </c>
      <c r="BK101" s="14">
        <f t="shared" si="21"/>
        <v>100</v>
      </c>
      <c r="BL101" s="14">
        <f t="shared" si="21"/>
        <v>100</v>
      </c>
      <c r="BM101" s="14">
        <f t="shared" si="21"/>
        <v>100</v>
      </c>
      <c r="BN101" s="14">
        <f t="shared" si="21"/>
        <v>100</v>
      </c>
      <c r="BO101" s="14">
        <f t="shared" ref="BO101:CB101" si="22">BO102+BO79</f>
        <v>100</v>
      </c>
      <c r="BP101" s="14">
        <f t="shared" si="22"/>
        <v>100</v>
      </c>
      <c r="BQ101" s="14">
        <f t="shared" si="22"/>
        <v>100</v>
      </c>
      <c r="BR101" s="14">
        <f t="shared" si="22"/>
        <v>100</v>
      </c>
      <c r="BS101" s="14">
        <f t="shared" si="22"/>
        <v>100</v>
      </c>
      <c r="BT101" s="14">
        <f t="shared" si="22"/>
        <v>100</v>
      </c>
      <c r="BU101" s="14">
        <f t="shared" si="22"/>
        <v>100</v>
      </c>
      <c r="BV101" s="14">
        <f t="shared" si="22"/>
        <v>100</v>
      </c>
      <c r="BW101" s="14">
        <f t="shared" si="22"/>
        <v>100</v>
      </c>
      <c r="BX101" s="14">
        <f t="shared" si="22"/>
        <v>100</v>
      </c>
      <c r="BY101" s="14">
        <f t="shared" si="22"/>
        <v>100</v>
      </c>
      <c r="BZ101" s="14">
        <f t="shared" si="22"/>
        <v>100</v>
      </c>
      <c r="CA101" s="14">
        <f t="shared" si="22"/>
        <v>100</v>
      </c>
      <c r="CB101" s="14">
        <f t="shared" si="22"/>
        <v>100</v>
      </c>
      <c r="CF101" s="25"/>
      <c r="CG101" s="25"/>
      <c r="CH101" s="25"/>
      <c r="CI101" s="25"/>
    </row>
    <row r="102" spans="1:93" x14ac:dyDescent="0.2">
      <c r="A102" s="4" t="s">
        <v>103</v>
      </c>
      <c r="B102" s="5">
        <v>40</v>
      </c>
      <c r="C102" s="5">
        <v>55</v>
      </c>
      <c r="D102" s="5">
        <v>30</v>
      </c>
      <c r="E102" s="5">
        <v>90</v>
      </c>
      <c r="F102" s="5">
        <v>90</v>
      </c>
      <c r="G102" s="5">
        <v>60</v>
      </c>
      <c r="H102" s="5">
        <v>100</v>
      </c>
      <c r="I102" s="6">
        <v>40</v>
      </c>
      <c r="J102" s="6">
        <v>95</v>
      </c>
      <c r="K102" s="6">
        <v>90</v>
      </c>
      <c r="L102" s="6">
        <v>85</v>
      </c>
      <c r="M102" s="6">
        <v>65</v>
      </c>
      <c r="N102" s="6">
        <v>60</v>
      </c>
      <c r="O102" s="6">
        <v>100</v>
      </c>
      <c r="P102" s="6">
        <v>100</v>
      </c>
      <c r="Q102" s="6">
        <v>45</v>
      </c>
      <c r="R102" s="6">
        <v>45</v>
      </c>
      <c r="S102" s="6">
        <v>90</v>
      </c>
      <c r="T102" s="6">
        <v>40</v>
      </c>
      <c r="U102" s="6">
        <v>95</v>
      </c>
      <c r="V102" s="6">
        <v>100</v>
      </c>
      <c r="W102" s="6">
        <v>90</v>
      </c>
      <c r="X102" s="6">
        <v>95</v>
      </c>
      <c r="Y102" s="6">
        <v>90</v>
      </c>
      <c r="Z102" s="6">
        <v>30</v>
      </c>
      <c r="AA102" s="6">
        <v>5</v>
      </c>
      <c r="AB102" s="6">
        <v>30</v>
      </c>
      <c r="AC102" s="6">
        <v>85</v>
      </c>
      <c r="AD102" s="6">
        <v>50</v>
      </c>
      <c r="AE102" s="6">
        <v>100</v>
      </c>
      <c r="AF102" s="6">
        <v>10</v>
      </c>
      <c r="AG102" s="6">
        <v>90</v>
      </c>
      <c r="AH102" s="6">
        <v>40</v>
      </c>
      <c r="AI102" s="6">
        <v>40</v>
      </c>
      <c r="AJ102" s="6">
        <v>50</v>
      </c>
      <c r="AK102" s="6">
        <v>80</v>
      </c>
      <c r="AL102" s="6">
        <v>50</v>
      </c>
      <c r="AM102" s="6">
        <v>100</v>
      </c>
      <c r="AN102" s="6">
        <v>100</v>
      </c>
      <c r="AO102" s="6">
        <v>60</v>
      </c>
      <c r="AP102" s="6">
        <v>100</v>
      </c>
      <c r="AQ102" s="6">
        <v>50</v>
      </c>
      <c r="AR102" s="6">
        <v>100</v>
      </c>
      <c r="AS102" s="6">
        <v>50</v>
      </c>
      <c r="AT102" s="6">
        <v>95</v>
      </c>
      <c r="AU102" s="6">
        <v>0</v>
      </c>
      <c r="AV102" s="6">
        <v>35</v>
      </c>
      <c r="AW102" s="6">
        <v>90</v>
      </c>
      <c r="AX102" s="6">
        <v>40</v>
      </c>
      <c r="AY102" s="6">
        <v>100</v>
      </c>
      <c r="AZ102" s="6">
        <v>75</v>
      </c>
      <c r="BA102" s="6">
        <v>90</v>
      </c>
      <c r="BB102" s="6">
        <v>40</v>
      </c>
      <c r="BC102" s="6">
        <v>70</v>
      </c>
      <c r="BD102" s="6">
        <v>60</v>
      </c>
      <c r="BE102" s="6">
        <v>55</v>
      </c>
      <c r="BF102" s="6">
        <v>80</v>
      </c>
      <c r="BG102" s="6">
        <v>45</v>
      </c>
      <c r="BH102" s="6">
        <v>30</v>
      </c>
      <c r="BI102" s="6">
        <v>80</v>
      </c>
      <c r="BJ102" s="6">
        <v>30</v>
      </c>
      <c r="BK102" s="6">
        <v>45</v>
      </c>
      <c r="BL102" s="6">
        <v>60</v>
      </c>
      <c r="BM102" s="6">
        <v>20</v>
      </c>
      <c r="BN102" s="6">
        <v>80</v>
      </c>
      <c r="BO102" s="6">
        <v>40</v>
      </c>
      <c r="BP102" s="5">
        <v>40</v>
      </c>
      <c r="BQ102" s="5">
        <v>40</v>
      </c>
      <c r="BR102" s="5">
        <v>60</v>
      </c>
      <c r="BS102" s="5">
        <v>85</v>
      </c>
      <c r="BT102" s="5">
        <v>70</v>
      </c>
      <c r="BU102" s="5">
        <v>30</v>
      </c>
      <c r="BV102" s="5">
        <v>60</v>
      </c>
      <c r="BW102" s="5">
        <v>95</v>
      </c>
      <c r="BX102" s="5">
        <v>85</v>
      </c>
      <c r="BY102" s="5">
        <v>35</v>
      </c>
      <c r="BZ102" s="5">
        <v>80</v>
      </c>
      <c r="CA102" s="5">
        <v>40</v>
      </c>
      <c r="CB102" s="5">
        <v>40</v>
      </c>
      <c r="CF102" s="25"/>
      <c r="CG102" s="25"/>
      <c r="CH102" s="25"/>
      <c r="CI102" s="25"/>
    </row>
    <row r="103" spans="1:93" x14ac:dyDescent="0.2">
      <c r="A103" s="1" t="s">
        <v>71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E103">
        <v>51</v>
      </c>
      <c r="CF103" s="25">
        <f>COUNTIF($B103:$CB103,"&gt;50")</f>
        <v>0</v>
      </c>
      <c r="CG103" s="25">
        <f>COUNTIF($B103:$CB103,"&gt;20")-CF103</f>
        <v>0</v>
      </c>
      <c r="CH103" s="25">
        <f>COUNTIF($B103:$CB103,"&gt;10")-CG103</f>
        <v>0</v>
      </c>
      <c r="CI103" s="25">
        <f>COUNTIF($B103:$CB103,"&gt;00")-CH103</f>
        <v>0</v>
      </c>
    </row>
    <row r="104" spans="1:93" x14ac:dyDescent="0.2">
      <c r="A104" s="1" t="s">
        <v>72</v>
      </c>
      <c r="B104" s="1">
        <v>2</v>
      </c>
      <c r="C104" s="1"/>
      <c r="D104" s="1"/>
      <c r="E104" s="1"/>
      <c r="F104" s="1"/>
      <c r="G104" s="1"/>
      <c r="H104" s="1"/>
      <c r="I104" s="1">
        <v>10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>
        <v>30</v>
      </c>
      <c r="Z104" s="1">
        <v>2</v>
      </c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>
        <v>5</v>
      </c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>
        <v>5</v>
      </c>
      <c r="BW104" s="1"/>
      <c r="BX104" s="1"/>
      <c r="BY104" s="1">
        <v>10</v>
      </c>
      <c r="BZ104" s="1"/>
      <c r="CA104" s="1"/>
      <c r="CB104" s="1"/>
      <c r="CE104">
        <v>19</v>
      </c>
      <c r="CF104" s="25">
        <f t="shared" ref="CF104:CF153" si="23">COUNTIF($B104:$CB104,"&gt;50")</f>
        <v>0</v>
      </c>
      <c r="CG104" s="25">
        <f t="shared" ref="CG104:CG153" si="24">COUNTIF($B104:$CB104,"&gt;20")-CF104</f>
        <v>1</v>
      </c>
      <c r="CH104" s="25">
        <f t="shared" ref="CH104:CH153" si="25">COUNTIF($B104:$CB104,"&gt;10")-CG104</f>
        <v>0</v>
      </c>
      <c r="CI104" s="25">
        <f t="shared" ref="CI104:CI153" si="26">COUNTIF($B104:$CB104,"&gt;00")-CH104</f>
        <v>7</v>
      </c>
      <c r="CL104" s="11" t="s">
        <v>304</v>
      </c>
      <c r="CM104" s="33" t="s">
        <v>309</v>
      </c>
      <c r="CN104" s="33" t="s">
        <v>307</v>
      </c>
      <c r="CO104" s="11" t="s">
        <v>310</v>
      </c>
    </row>
    <row r="105" spans="1:93" x14ac:dyDescent="0.2">
      <c r="A105" s="1" t="s">
        <v>73</v>
      </c>
      <c r="B105" s="1"/>
      <c r="C105" s="1"/>
      <c r="D105" s="1"/>
      <c r="E105" s="1"/>
      <c r="F105" s="1"/>
      <c r="G105" s="1">
        <v>5</v>
      </c>
      <c r="H105" s="1"/>
      <c r="I105" s="1"/>
      <c r="J105" s="1">
        <v>2</v>
      </c>
      <c r="K105" s="1">
        <v>10</v>
      </c>
      <c r="L105" s="1">
        <v>2</v>
      </c>
      <c r="M105" s="1"/>
      <c r="N105" s="1">
        <v>2</v>
      </c>
      <c r="O105" s="1">
        <v>2</v>
      </c>
      <c r="P105" s="1"/>
      <c r="Q105" s="1"/>
      <c r="R105" s="1"/>
      <c r="S105" s="1">
        <v>10</v>
      </c>
      <c r="T105" s="1"/>
      <c r="U105" s="1"/>
      <c r="V105" s="1"/>
      <c r="W105" s="1"/>
      <c r="X105" s="1"/>
      <c r="Y105" s="1"/>
      <c r="Z105" s="1">
        <v>5</v>
      </c>
      <c r="AA105" s="1"/>
      <c r="AB105" s="1">
        <v>20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>
        <v>2</v>
      </c>
      <c r="AR105" s="1"/>
      <c r="AS105" s="1">
        <v>5</v>
      </c>
      <c r="AT105" s="1"/>
      <c r="AU105" s="1"/>
      <c r="AV105" s="1"/>
      <c r="AW105" s="1"/>
      <c r="AX105" s="1">
        <v>5</v>
      </c>
      <c r="AY105" s="1"/>
      <c r="AZ105" s="1">
        <v>40</v>
      </c>
      <c r="BA105" s="1"/>
      <c r="BB105" s="1">
        <v>15</v>
      </c>
      <c r="BC105" s="1"/>
      <c r="BD105" s="1"/>
      <c r="BE105" s="1"/>
      <c r="BF105" s="1"/>
      <c r="BG105" s="1"/>
      <c r="BH105" s="1"/>
      <c r="BI105" s="1"/>
      <c r="BJ105" s="1"/>
      <c r="BK105" s="1">
        <v>20</v>
      </c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>
        <v>5</v>
      </c>
      <c r="BW105" s="1"/>
      <c r="BX105" s="1"/>
      <c r="BY105" s="1"/>
      <c r="BZ105" s="1"/>
      <c r="CA105" s="1">
        <v>20</v>
      </c>
      <c r="CB105" s="1"/>
      <c r="CE105">
        <v>12</v>
      </c>
      <c r="CF105" s="25">
        <f t="shared" si="23"/>
        <v>0</v>
      </c>
      <c r="CG105" s="25">
        <f t="shared" si="24"/>
        <v>1</v>
      </c>
      <c r="CH105" s="25">
        <f t="shared" si="25"/>
        <v>4</v>
      </c>
      <c r="CI105" s="25">
        <f t="shared" si="26"/>
        <v>13</v>
      </c>
      <c r="CK105" s="1" t="s">
        <v>93</v>
      </c>
      <c r="CL105">
        <v>2</v>
      </c>
      <c r="CM105">
        <v>9</v>
      </c>
      <c r="CN105">
        <v>19</v>
      </c>
      <c r="CO105">
        <v>34</v>
      </c>
    </row>
    <row r="106" spans="1:93" x14ac:dyDescent="0.2">
      <c r="A106" s="1" t="s">
        <v>74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>
        <v>10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>
        <v>2</v>
      </c>
      <c r="AI106" s="1"/>
      <c r="AJ106" s="1"/>
      <c r="AK106" s="1"/>
      <c r="AL106" s="1"/>
      <c r="AM106" s="1">
        <v>10</v>
      </c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>
        <v>2</v>
      </c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E106">
        <v>36</v>
      </c>
      <c r="CF106" s="25">
        <f t="shared" si="23"/>
        <v>0</v>
      </c>
      <c r="CG106" s="25">
        <f t="shared" si="24"/>
        <v>0</v>
      </c>
      <c r="CH106" s="25">
        <f t="shared" si="25"/>
        <v>0</v>
      </c>
      <c r="CI106" s="25">
        <f t="shared" si="26"/>
        <v>4</v>
      </c>
      <c r="CK106" s="1" t="s">
        <v>79</v>
      </c>
      <c r="CL106">
        <v>0</v>
      </c>
      <c r="CM106">
        <v>4</v>
      </c>
      <c r="CN106">
        <v>17</v>
      </c>
      <c r="CO106">
        <v>28</v>
      </c>
    </row>
    <row r="107" spans="1:93" x14ac:dyDescent="0.2">
      <c r="A107" s="1" t="s">
        <v>75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>
        <v>5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>
        <v>35</v>
      </c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>
        <v>10</v>
      </c>
      <c r="BG107" s="1">
        <v>25</v>
      </c>
      <c r="BH107" s="1">
        <v>15</v>
      </c>
      <c r="BI107" s="1"/>
      <c r="BJ107" s="1"/>
      <c r="BK107" s="1"/>
      <c r="BL107" s="1"/>
      <c r="BM107" s="1">
        <v>69</v>
      </c>
      <c r="BN107" s="1"/>
      <c r="BO107" s="1"/>
      <c r="BP107" s="1"/>
      <c r="BQ107" s="1"/>
      <c r="BR107" s="1"/>
      <c r="BS107" s="1"/>
      <c r="BT107" s="1"/>
      <c r="BU107" s="1"/>
      <c r="BV107" s="1">
        <v>15</v>
      </c>
      <c r="BW107" s="1"/>
      <c r="BX107" s="1"/>
      <c r="BY107" s="1"/>
      <c r="BZ107" s="1"/>
      <c r="CA107" s="1"/>
      <c r="CB107" s="1"/>
      <c r="CE107">
        <v>22</v>
      </c>
      <c r="CF107" s="25">
        <f t="shared" si="23"/>
        <v>1</v>
      </c>
      <c r="CG107" s="25">
        <f t="shared" si="24"/>
        <v>2</v>
      </c>
      <c r="CH107" s="25">
        <f t="shared" si="25"/>
        <v>3</v>
      </c>
      <c r="CI107" s="25">
        <f t="shared" si="26"/>
        <v>4</v>
      </c>
      <c r="CK107" s="1" t="s">
        <v>81</v>
      </c>
      <c r="CL107">
        <v>1</v>
      </c>
      <c r="CM107">
        <v>6</v>
      </c>
      <c r="CN107">
        <v>7</v>
      </c>
      <c r="CO107">
        <v>15</v>
      </c>
    </row>
    <row r="108" spans="1:93" x14ac:dyDescent="0.2">
      <c r="A108" s="1" t="s">
        <v>76</v>
      </c>
      <c r="B108" s="1"/>
      <c r="C108" s="1"/>
      <c r="D108" s="1"/>
      <c r="E108" s="1"/>
      <c r="F108" s="1"/>
      <c r="G108" s="1">
        <v>5</v>
      </c>
      <c r="H108" s="1"/>
      <c r="I108" s="1"/>
      <c r="J108" s="1"/>
      <c r="K108" s="1"/>
      <c r="L108" s="1">
        <v>2</v>
      </c>
      <c r="M108" s="1"/>
      <c r="N108" s="1">
        <v>2</v>
      </c>
      <c r="O108" s="1"/>
      <c r="P108" s="1"/>
      <c r="Q108" s="1">
        <v>2</v>
      </c>
      <c r="R108" s="1"/>
      <c r="S108" s="1"/>
      <c r="T108" s="1"/>
      <c r="U108" s="1"/>
      <c r="V108" s="1"/>
      <c r="W108" s="1"/>
      <c r="X108" s="1"/>
      <c r="Y108" s="1"/>
      <c r="Z108" s="1">
        <v>5</v>
      </c>
      <c r="AA108" s="1"/>
      <c r="AB108" s="1"/>
      <c r="AC108" s="1"/>
      <c r="AD108" s="1">
        <v>5</v>
      </c>
      <c r="AE108" s="1"/>
      <c r="AF108" s="1"/>
      <c r="AG108" s="1"/>
      <c r="AH108" s="1">
        <v>5</v>
      </c>
      <c r="AI108" s="1"/>
      <c r="AJ108" s="1"/>
      <c r="AK108" s="1"/>
      <c r="AL108" s="1"/>
      <c r="AM108" s="1"/>
      <c r="AN108" s="1"/>
      <c r="AO108" s="1">
        <v>1</v>
      </c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>
        <v>6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>
        <v>5</v>
      </c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>
        <v>2</v>
      </c>
      <c r="CE108">
        <v>31</v>
      </c>
      <c r="CF108" s="25">
        <f t="shared" si="23"/>
        <v>0</v>
      </c>
      <c r="CG108" s="25">
        <f t="shared" si="24"/>
        <v>0</v>
      </c>
      <c r="CH108" s="25">
        <f t="shared" si="25"/>
        <v>0</v>
      </c>
      <c r="CI108" s="25">
        <f t="shared" si="26"/>
        <v>11</v>
      </c>
      <c r="CK108" s="1" t="s">
        <v>97</v>
      </c>
      <c r="CL108">
        <v>0</v>
      </c>
      <c r="CM108">
        <v>7</v>
      </c>
      <c r="CN108">
        <v>6</v>
      </c>
      <c r="CO108">
        <v>16</v>
      </c>
    </row>
    <row r="109" spans="1:93" x14ac:dyDescent="0.2">
      <c r="A109" s="1" t="s">
        <v>77</v>
      </c>
      <c r="B109" s="1"/>
      <c r="C109" s="1"/>
      <c r="D109" s="1">
        <v>20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>
        <v>5</v>
      </c>
      <c r="X109" s="1"/>
      <c r="Y109" s="1"/>
      <c r="Z109" s="1"/>
      <c r="AA109" s="1"/>
      <c r="AB109" s="1">
        <v>10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>
        <v>15</v>
      </c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>
        <v>3</v>
      </c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>
        <v>2</v>
      </c>
      <c r="BW109" s="1">
        <v>7</v>
      </c>
      <c r="BX109" s="1"/>
      <c r="BY109" s="1"/>
      <c r="BZ109" s="1"/>
      <c r="CA109" s="1"/>
      <c r="CB109" s="1"/>
      <c r="CE109">
        <v>25</v>
      </c>
      <c r="CF109" s="25">
        <f t="shared" si="23"/>
        <v>0</v>
      </c>
      <c r="CG109" s="25">
        <f t="shared" si="24"/>
        <v>0</v>
      </c>
      <c r="CH109" s="25">
        <f t="shared" si="25"/>
        <v>2</v>
      </c>
      <c r="CI109" s="25">
        <f t="shared" si="26"/>
        <v>5</v>
      </c>
      <c r="CK109" s="1" t="s">
        <v>84</v>
      </c>
      <c r="CL109">
        <v>0</v>
      </c>
      <c r="CM109">
        <v>0</v>
      </c>
      <c r="CN109">
        <v>8</v>
      </c>
      <c r="CO109">
        <v>15</v>
      </c>
    </row>
    <row r="110" spans="1:93" x14ac:dyDescent="0.2">
      <c r="A110" s="1" t="s">
        <v>78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>
        <v>10</v>
      </c>
      <c r="BI110" s="1">
        <v>10</v>
      </c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E110">
        <v>44</v>
      </c>
      <c r="CF110" s="25">
        <f t="shared" si="23"/>
        <v>0</v>
      </c>
      <c r="CG110" s="25">
        <f t="shared" si="24"/>
        <v>0</v>
      </c>
      <c r="CH110" s="25">
        <f t="shared" si="25"/>
        <v>0</v>
      </c>
      <c r="CI110" s="25">
        <f t="shared" si="26"/>
        <v>2</v>
      </c>
    </row>
    <row r="111" spans="1:93" x14ac:dyDescent="0.2">
      <c r="A111" s="1" t="s">
        <v>79</v>
      </c>
      <c r="B111" s="1">
        <v>15</v>
      </c>
      <c r="C111" s="1"/>
      <c r="D111" s="1">
        <v>10</v>
      </c>
      <c r="E111" s="1"/>
      <c r="F111" s="1">
        <v>20</v>
      </c>
      <c r="G111" s="1">
        <v>5</v>
      </c>
      <c r="H111" s="1">
        <v>7</v>
      </c>
      <c r="I111" s="1"/>
      <c r="J111" s="1">
        <v>3</v>
      </c>
      <c r="K111" s="1"/>
      <c r="L111" s="1">
        <v>10</v>
      </c>
      <c r="M111" s="1">
        <v>2</v>
      </c>
      <c r="N111" s="1">
        <v>20</v>
      </c>
      <c r="O111" s="1">
        <v>2</v>
      </c>
      <c r="P111" s="1"/>
      <c r="Q111" s="16">
        <v>4</v>
      </c>
      <c r="R111" s="1">
        <v>20</v>
      </c>
      <c r="S111" s="1"/>
      <c r="T111" s="1">
        <v>2</v>
      </c>
      <c r="U111" s="1">
        <v>20</v>
      </c>
      <c r="V111" s="1"/>
      <c r="W111" s="1">
        <v>15</v>
      </c>
      <c r="X111" s="1"/>
      <c r="Y111" s="1">
        <v>10</v>
      </c>
      <c r="Z111" s="1">
        <v>12</v>
      </c>
      <c r="AA111" s="1">
        <v>5</v>
      </c>
      <c r="AB111" s="1">
        <v>20</v>
      </c>
      <c r="AC111" s="1">
        <v>5</v>
      </c>
      <c r="AD111" s="1"/>
      <c r="AE111" s="1">
        <v>20</v>
      </c>
      <c r="AF111" s="1"/>
      <c r="AG111" s="1"/>
      <c r="AH111" s="1">
        <v>5</v>
      </c>
      <c r="AI111" s="1"/>
      <c r="AJ111" s="1"/>
      <c r="AK111" s="1"/>
      <c r="AL111" s="1"/>
      <c r="AM111" s="1">
        <v>30</v>
      </c>
      <c r="AN111" s="1">
        <v>40</v>
      </c>
      <c r="AO111" s="1"/>
      <c r="AP111" s="1"/>
      <c r="AQ111" s="1">
        <v>7</v>
      </c>
      <c r="AR111" s="1"/>
      <c r="AS111" s="1"/>
      <c r="AT111" s="1"/>
      <c r="AU111" s="1"/>
      <c r="AV111" s="1">
        <v>10</v>
      </c>
      <c r="AW111" s="1">
        <v>20</v>
      </c>
      <c r="AX111" s="1">
        <v>5</v>
      </c>
      <c r="AY111" s="1"/>
      <c r="AZ111" s="1">
        <v>10</v>
      </c>
      <c r="BA111" s="1">
        <v>9</v>
      </c>
      <c r="BB111" s="1"/>
      <c r="BC111" s="1">
        <v>15</v>
      </c>
      <c r="BD111" s="1">
        <v>8</v>
      </c>
      <c r="BE111" s="1">
        <v>20</v>
      </c>
      <c r="BF111" s="1">
        <v>10</v>
      </c>
      <c r="BG111" s="1"/>
      <c r="BH111" s="1">
        <v>15</v>
      </c>
      <c r="BI111" s="1"/>
      <c r="BJ111" s="1"/>
      <c r="BK111" s="1"/>
      <c r="BL111" s="1"/>
      <c r="BM111" s="1">
        <v>30</v>
      </c>
      <c r="BN111" s="1">
        <v>18</v>
      </c>
      <c r="BO111" s="1">
        <v>20</v>
      </c>
      <c r="BP111" s="1"/>
      <c r="BQ111" s="1">
        <v>10</v>
      </c>
      <c r="BR111" s="1">
        <v>25</v>
      </c>
      <c r="BS111" s="1">
        <v>10</v>
      </c>
      <c r="BT111" s="1"/>
      <c r="BU111" s="1"/>
      <c r="BV111" s="1">
        <v>10</v>
      </c>
      <c r="BW111" s="1">
        <v>7</v>
      </c>
      <c r="BX111" s="1">
        <v>15</v>
      </c>
      <c r="BY111" s="1"/>
      <c r="BZ111" s="1"/>
      <c r="CA111" s="1">
        <v>15</v>
      </c>
      <c r="CB111" s="1"/>
      <c r="CE111">
        <v>2</v>
      </c>
      <c r="CF111" s="25">
        <f t="shared" si="23"/>
        <v>0</v>
      </c>
      <c r="CG111" s="25">
        <f t="shared" si="24"/>
        <v>4</v>
      </c>
      <c r="CH111" s="25">
        <f t="shared" si="25"/>
        <v>17</v>
      </c>
      <c r="CI111" s="25">
        <f t="shared" si="26"/>
        <v>28</v>
      </c>
    </row>
    <row r="112" spans="1:93" x14ac:dyDescent="0.2">
      <c r="A112" s="1" t="s">
        <v>80</v>
      </c>
      <c r="B112" s="1">
        <v>20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>
        <v>2</v>
      </c>
      <c r="R112" s="1"/>
      <c r="S112" s="1"/>
      <c r="T112" s="1"/>
      <c r="U112" s="1">
        <v>5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>
        <v>2</v>
      </c>
      <c r="CE112">
        <v>35</v>
      </c>
      <c r="CF112" s="25">
        <f t="shared" si="23"/>
        <v>0</v>
      </c>
      <c r="CG112" s="25">
        <f t="shared" si="24"/>
        <v>0</v>
      </c>
      <c r="CH112" s="25">
        <f t="shared" si="25"/>
        <v>1</v>
      </c>
      <c r="CI112" s="25">
        <f t="shared" si="26"/>
        <v>3</v>
      </c>
    </row>
    <row r="113" spans="1:87" x14ac:dyDescent="0.2">
      <c r="A113" s="1" t="s">
        <v>81</v>
      </c>
      <c r="B113" s="1"/>
      <c r="C113" s="1">
        <v>40</v>
      </c>
      <c r="D113" s="1"/>
      <c r="E113" s="1">
        <v>80</v>
      </c>
      <c r="F113" s="1">
        <v>20</v>
      </c>
      <c r="G113" s="1">
        <v>16</v>
      </c>
      <c r="H113" s="1">
        <v>15</v>
      </c>
      <c r="I113" s="1"/>
      <c r="J113" s="1"/>
      <c r="K113" s="1">
        <v>2</v>
      </c>
      <c r="L113" s="1">
        <v>10</v>
      </c>
      <c r="M113" s="1">
        <v>25</v>
      </c>
      <c r="N113" s="1"/>
      <c r="O113" s="1"/>
      <c r="P113" s="1"/>
      <c r="Q113" s="1">
        <v>35</v>
      </c>
      <c r="R113" s="1"/>
      <c r="S113" s="1">
        <v>20</v>
      </c>
      <c r="T113" s="1">
        <v>2</v>
      </c>
      <c r="U113" s="1">
        <v>35</v>
      </c>
      <c r="V113" s="1"/>
      <c r="W113" s="1"/>
      <c r="X113" s="1">
        <v>14</v>
      </c>
      <c r="Y113" s="1"/>
      <c r="Z113" s="1"/>
      <c r="AA113" s="1">
        <v>15</v>
      </c>
      <c r="AB113" s="1"/>
      <c r="AC113" s="1">
        <v>2</v>
      </c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>
        <v>10</v>
      </c>
      <c r="AR113" s="1"/>
      <c r="AS113" s="1"/>
      <c r="AT113" s="1"/>
      <c r="AU113" s="1"/>
      <c r="AV113" s="1"/>
      <c r="AW113" s="1">
        <v>25</v>
      </c>
      <c r="AX113" s="1">
        <v>5</v>
      </c>
      <c r="AY113" s="1"/>
      <c r="AZ113" s="1"/>
      <c r="BA113" s="1">
        <v>8</v>
      </c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>
        <v>5</v>
      </c>
      <c r="BQ113" s="1">
        <v>25</v>
      </c>
      <c r="BR113" s="1"/>
      <c r="BS113" s="1"/>
      <c r="BT113" s="1"/>
      <c r="BU113" s="1"/>
      <c r="BV113" s="1">
        <v>10</v>
      </c>
      <c r="BW113" s="1"/>
      <c r="BX113" s="1"/>
      <c r="BY113" s="1"/>
      <c r="BZ113" s="1"/>
      <c r="CA113" s="1"/>
      <c r="CB113" s="1"/>
      <c r="CE113">
        <v>3</v>
      </c>
      <c r="CF113" s="25">
        <f t="shared" si="23"/>
        <v>1</v>
      </c>
      <c r="CG113" s="25">
        <f t="shared" si="24"/>
        <v>6</v>
      </c>
      <c r="CH113" s="25">
        <f t="shared" si="25"/>
        <v>7</v>
      </c>
      <c r="CI113" s="25">
        <f t="shared" si="26"/>
        <v>15</v>
      </c>
    </row>
    <row r="114" spans="1:87" x14ac:dyDescent="0.2">
      <c r="A114" s="1" t="s">
        <v>82</v>
      </c>
      <c r="B114" s="1"/>
      <c r="C114" s="1"/>
      <c r="D114" s="1"/>
      <c r="E114" s="1"/>
      <c r="F114" s="1"/>
      <c r="G114" s="1"/>
      <c r="H114" s="1">
        <v>1</v>
      </c>
      <c r="I114" s="1"/>
      <c r="J114" s="1">
        <v>5</v>
      </c>
      <c r="K114" s="1">
        <v>15</v>
      </c>
      <c r="L114" s="1"/>
      <c r="M114" s="1"/>
      <c r="N114" s="1">
        <v>2</v>
      </c>
      <c r="O114" s="1"/>
      <c r="P114" s="1"/>
      <c r="Q114" s="1"/>
      <c r="R114" s="1">
        <v>20</v>
      </c>
      <c r="S114" s="1"/>
      <c r="T114" s="1">
        <v>2</v>
      </c>
      <c r="U114" s="1">
        <v>5</v>
      </c>
      <c r="V114" s="1"/>
      <c r="W114" s="1">
        <v>15</v>
      </c>
      <c r="X114" s="1"/>
      <c r="Y114" s="1"/>
      <c r="Z114" s="1"/>
      <c r="AA114" s="1"/>
      <c r="AB114" s="1"/>
      <c r="AC114" s="1"/>
      <c r="AD114" s="1"/>
      <c r="AE114" s="1"/>
      <c r="AF114" s="1">
        <v>10</v>
      </c>
      <c r="AG114" s="1"/>
      <c r="AH114" s="1">
        <v>5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>
        <v>20</v>
      </c>
      <c r="AW114" s="1"/>
      <c r="AX114" s="1"/>
      <c r="AY114" s="1"/>
      <c r="AZ114" s="1"/>
      <c r="BA114" s="1"/>
      <c r="BB114" s="1"/>
      <c r="BC114" s="1"/>
      <c r="BD114" s="1">
        <v>2</v>
      </c>
      <c r="BE114" s="1"/>
      <c r="BF114" s="1"/>
      <c r="BG114" s="1"/>
      <c r="BH114" s="1"/>
      <c r="BI114" s="1"/>
      <c r="BJ114" s="1">
        <v>30</v>
      </c>
      <c r="BK114" s="1"/>
      <c r="BL114" s="1"/>
      <c r="BM114" s="1"/>
      <c r="BN114" s="1">
        <v>25</v>
      </c>
      <c r="BO114" s="1">
        <v>10</v>
      </c>
      <c r="BP114" s="1">
        <v>5</v>
      </c>
      <c r="BQ114" s="1"/>
      <c r="BR114" s="1"/>
      <c r="BS114" s="1"/>
      <c r="BT114" s="1">
        <v>15</v>
      </c>
      <c r="BU114" s="1"/>
      <c r="BV114" s="1"/>
      <c r="BW114" s="1"/>
      <c r="BX114" s="1">
        <v>10</v>
      </c>
      <c r="BY114" s="1"/>
      <c r="BZ114" s="1"/>
      <c r="CA114" s="1"/>
      <c r="CB114" s="1"/>
      <c r="CE114">
        <v>14</v>
      </c>
      <c r="CF114" s="25">
        <f t="shared" si="23"/>
        <v>0</v>
      </c>
      <c r="CG114" s="25">
        <f t="shared" si="24"/>
        <v>2</v>
      </c>
      <c r="CH114" s="25">
        <f t="shared" si="25"/>
        <v>5</v>
      </c>
      <c r="CI114" s="25">
        <f t="shared" si="26"/>
        <v>13</v>
      </c>
    </row>
    <row r="115" spans="1:87" x14ac:dyDescent="0.2">
      <c r="A115" s="1" t="s">
        <v>83</v>
      </c>
      <c r="B115" s="1">
        <v>15</v>
      </c>
      <c r="C115" s="1">
        <v>15</v>
      </c>
      <c r="D115" s="1"/>
      <c r="E115" s="1"/>
      <c r="F115" s="1"/>
      <c r="G115" s="1"/>
      <c r="H115" s="1"/>
      <c r="I115" s="1"/>
      <c r="J115" s="1"/>
      <c r="K115" s="1">
        <v>10</v>
      </c>
      <c r="L115" s="1">
        <v>10</v>
      </c>
      <c r="M115" s="1">
        <v>10</v>
      </c>
      <c r="N115" s="1"/>
      <c r="O115" s="1"/>
      <c r="P115" s="1"/>
      <c r="Q115" s="1">
        <v>15</v>
      </c>
      <c r="R115" s="1"/>
      <c r="S115" s="1"/>
      <c r="T115" s="1"/>
      <c r="U115" s="1"/>
      <c r="V115" s="1"/>
      <c r="W115" s="1"/>
      <c r="X115" s="1"/>
      <c r="Y115" s="1"/>
      <c r="Z115" s="1">
        <v>40</v>
      </c>
      <c r="AA115" s="1">
        <v>15</v>
      </c>
      <c r="AB115" s="1"/>
      <c r="AC115" s="1">
        <v>15</v>
      </c>
      <c r="AD115" s="1"/>
      <c r="AE115" s="1"/>
      <c r="AF115" s="1"/>
      <c r="AG115" s="1">
        <v>35</v>
      </c>
      <c r="AH115" s="1">
        <v>24</v>
      </c>
      <c r="AI115" s="1"/>
      <c r="AJ115" s="16">
        <v>6</v>
      </c>
      <c r="AK115" s="1"/>
      <c r="AL115" s="1"/>
      <c r="AM115" s="1"/>
      <c r="AN115" s="1"/>
      <c r="AO115" s="1">
        <v>30</v>
      </c>
      <c r="AP115" s="1">
        <v>50</v>
      </c>
      <c r="AQ115" s="1">
        <v>13</v>
      </c>
      <c r="AR115" s="1">
        <v>50</v>
      </c>
      <c r="AS115" s="1"/>
      <c r="AT115" s="1"/>
      <c r="AU115" s="1"/>
      <c r="AV115" s="1">
        <v>14</v>
      </c>
      <c r="AW115" s="1"/>
      <c r="AX115" s="1">
        <v>8</v>
      </c>
      <c r="AY115" s="1"/>
      <c r="AZ115" s="1"/>
      <c r="BA115" s="1">
        <v>9</v>
      </c>
      <c r="BB115" s="1">
        <v>25</v>
      </c>
      <c r="BC115" s="1"/>
      <c r="BD115" s="1">
        <v>8</v>
      </c>
      <c r="BE115" s="1"/>
      <c r="BF115" s="1"/>
      <c r="BG115" s="1"/>
      <c r="BH115" s="1"/>
      <c r="BI115" s="1">
        <v>20</v>
      </c>
      <c r="BJ115" s="1"/>
      <c r="BK115" s="1">
        <v>30</v>
      </c>
      <c r="BL115" s="1">
        <v>20</v>
      </c>
      <c r="BM115" s="1"/>
      <c r="BN115" s="1">
        <v>18</v>
      </c>
      <c r="BO115" s="1">
        <v>15</v>
      </c>
      <c r="BP115" s="1">
        <v>15</v>
      </c>
      <c r="BQ115" s="1"/>
      <c r="BR115" s="1"/>
      <c r="BS115" s="1">
        <v>20</v>
      </c>
      <c r="BT115" s="1"/>
      <c r="BU115" s="1">
        <v>20</v>
      </c>
      <c r="BV115" s="1">
        <v>5</v>
      </c>
      <c r="BW115" s="1"/>
      <c r="BX115" s="1"/>
      <c r="BY115" s="1">
        <v>9</v>
      </c>
      <c r="BZ115" s="1"/>
      <c r="CA115" s="1"/>
      <c r="CB115" s="1"/>
      <c r="CE115">
        <v>6</v>
      </c>
      <c r="CF115" s="25">
        <f t="shared" si="23"/>
        <v>0</v>
      </c>
      <c r="CG115" s="25">
        <f t="shared" si="24"/>
        <v>8</v>
      </c>
      <c r="CH115" s="25">
        <f t="shared" si="25"/>
        <v>14</v>
      </c>
      <c r="CI115" s="25">
        <f t="shared" si="26"/>
        <v>17</v>
      </c>
    </row>
    <row r="116" spans="1:87" x14ac:dyDescent="0.2">
      <c r="A116" s="1" t="s">
        <v>84</v>
      </c>
      <c r="B116" s="1"/>
      <c r="C116" s="1"/>
      <c r="D116" s="1"/>
      <c r="E116" s="1"/>
      <c r="F116" s="1">
        <v>20</v>
      </c>
      <c r="G116" s="1"/>
      <c r="H116" s="1">
        <v>15</v>
      </c>
      <c r="I116" s="1"/>
      <c r="J116" s="1">
        <v>5</v>
      </c>
      <c r="K116" s="1"/>
      <c r="L116" s="1">
        <v>5</v>
      </c>
      <c r="M116" s="1"/>
      <c r="N116" s="1"/>
      <c r="O116" s="1"/>
      <c r="P116" s="1"/>
      <c r="Q116" s="1">
        <v>2</v>
      </c>
      <c r="R116" s="1">
        <v>15</v>
      </c>
      <c r="S116" s="1"/>
      <c r="T116" s="1">
        <v>2</v>
      </c>
      <c r="U116" s="1">
        <v>5</v>
      </c>
      <c r="V116" s="1"/>
      <c r="W116" s="1"/>
      <c r="X116" s="1">
        <v>14</v>
      </c>
      <c r="Y116" s="1"/>
      <c r="Z116" s="1"/>
      <c r="AA116" s="1"/>
      <c r="AB116" s="1"/>
      <c r="AC116" s="1">
        <v>15</v>
      </c>
      <c r="AD116" s="1"/>
      <c r="AE116" s="1"/>
      <c r="AF116" s="1"/>
      <c r="AG116" s="1"/>
      <c r="AH116" s="1">
        <v>5</v>
      </c>
      <c r="AI116" s="1"/>
      <c r="AJ116" s="1"/>
      <c r="AK116" s="1"/>
      <c r="AL116" s="1"/>
      <c r="AM116" s="1"/>
      <c r="AN116" s="1"/>
      <c r="AO116" s="1"/>
      <c r="AP116" s="1"/>
      <c r="AQ116" s="1">
        <v>2</v>
      </c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>
        <v>5</v>
      </c>
      <c r="BD116" s="1"/>
      <c r="BE116" s="1">
        <v>17</v>
      </c>
      <c r="BF116" s="1">
        <v>8</v>
      </c>
      <c r="BG116" s="1">
        <v>5</v>
      </c>
      <c r="BH116" s="1"/>
      <c r="BI116" s="1"/>
      <c r="BJ116" s="1"/>
      <c r="BK116" s="1"/>
      <c r="BL116" s="1">
        <v>10</v>
      </c>
      <c r="BM116" s="1"/>
      <c r="BN116" s="1">
        <v>9</v>
      </c>
      <c r="BO116" s="1">
        <v>10</v>
      </c>
      <c r="BP116" s="1"/>
      <c r="BQ116" s="1"/>
      <c r="BR116" s="1">
        <v>20</v>
      </c>
      <c r="BS116" s="1"/>
      <c r="BT116" s="1"/>
      <c r="BU116" s="1"/>
      <c r="BV116" s="1">
        <v>5</v>
      </c>
      <c r="BW116" s="1">
        <v>11</v>
      </c>
      <c r="BX116" s="1"/>
      <c r="BY116" s="1"/>
      <c r="BZ116" s="1"/>
      <c r="CA116" s="1"/>
      <c r="CB116" s="1">
        <v>2</v>
      </c>
      <c r="CE116">
        <v>5</v>
      </c>
      <c r="CF116" s="25">
        <f t="shared" si="23"/>
        <v>0</v>
      </c>
      <c r="CG116" s="25">
        <f t="shared" si="24"/>
        <v>0</v>
      </c>
      <c r="CH116" s="25">
        <f t="shared" si="25"/>
        <v>8</v>
      </c>
      <c r="CI116" s="25">
        <f t="shared" si="26"/>
        <v>15</v>
      </c>
    </row>
    <row r="117" spans="1:87" x14ac:dyDescent="0.2">
      <c r="A117" s="1" t="s">
        <v>85</v>
      </c>
      <c r="B117" s="1"/>
      <c r="C117" s="1"/>
      <c r="D117" s="1"/>
      <c r="E117" s="1"/>
      <c r="F117" s="1">
        <v>7</v>
      </c>
      <c r="G117" s="1">
        <v>5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>
        <v>5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>
        <v>15</v>
      </c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>
        <v>10</v>
      </c>
      <c r="BT117" s="1"/>
      <c r="BU117" s="1"/>
      <c r="BV117" s="1"/>
      <c r="BW117" s="1"/>
      <c r="BX117" s="1"/>
      <c r="BY117" s="1"/>
      <c r="BZ117" s="1"/>
      <c r="CA117" s="1"/>
      <c r="CB117" s="1"/>
      <c r="CE117">
        <v>15</v>
      </c>
      <c r="CF117" s="25">
        <f t="shared" si="23"/>
        <v>0</v>
      </c>
      <c r="CG117" s="25">
        <f t="shared" si="24"/>
        <v>0</v>
      </c>
      <c r="CH117" s="25">
        <f t="shared" si="25"/>
        <v>1</v>
      </c>
      <c r="CI117" s="25">
        <f t="shared" si="26"/>
        <v>4</v>
      </c>
    </row>
    <row r="118" spans="1:87" x14ac:dyDescent="0.2">
      <c r="A118" s="1" t="s">
        <v>86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>
        <v>3</v>
      </c>
      <c r="BF118" s="1"/>
      <c r="BG118" s="1">
        <v>1</v>
      </c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E118">
        <v>46</v>
      </c>
      <c r="CF118" s="25">
        <f t="shared" si="23"/>
        <v>0</v>
      </c>
      <c r="CG118" s="25">
        <f t="shared" si="24"/>
        <v>0</v>
      </c>
      <c r="CH118" s="25">
        <f t="shared" si="25"/>
        <v>0</v>
      </c>
      <c r="CI118" s="25">
        <f t="shared" si="26"/>
        <v>2</v>
      </c>
    </row>
    <row r="119" spans="1:87" x14ac:dyDescent="0.2">
      <c r="A119" s="1" t="s">
        <v>87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>
        <v>15</v>
      </c>
      <c r="AE119" s="1"/>
      <c r="AF119" s="1"/>
      <c r="AG119" s="1"/>
      <c r="AH119" s="1"/>
      <c r="AI119" s="1"/>
      <c r="AJ119" s="1"/>
      <c r="AK119" s="1"/>
      <c r="AL119" s="1"/>
      <c r="AM119" s="1">
        <v>20</v>
      </c>
      <c r="AN119" s="1"/>
      <c r="AO119" s="1"/>
      <c r="AP119" s="1"/>
      <c r="AQ119" s="1"/>
      <c r="AR119" s="1"/>
      <c r="AS119" s="1"/>
      <c r="AT119" s="1"/>
      <c r="AU119" s="1"/>
      <c r="AV119" s="1">
        <v>2</v>
      </c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E119">
        <v>34</v>
      </c>
      <c r="CF119" s="25">
        <f t="shared" si="23"/>
        <v>0</v>
      </c>
      <c r="CG119" s="25">
        <f t="shared" si="24"/>
        <v>0</v>
      </c>
      <c r="CH119" s="25">
        <f t="shared" si="25"/>
        <v>2</v>
      </c>
      <c r="CI119" s="25">
        <f t="shared" si="26"/>
        <v>1</v>
      </c>
    </row>
    <row r="120" spans="1:87" x14ac:dyDescent="0.2">
      <c r="A120" s="1" t="s">
        <v>88</v>
      </c>
      <c r="B120" s="1">
        <v>5</v>
      </c>
      <c r="C120" s="1"/>
      <c r="D120" s="1"/>
      <c r="E120" s="1"/>
      <c r="F120" s="1">
        <v>5</v>
      </c>
      <c r="G120" s="1">
        <v>5</v>
      </c>
      <c r="H120" s="1"/>
      <c r="I120" s="1"/>
      <c r="J120" s="1"/>
      <c r="K120" s="1">
        <v>2</v>
      </c>
      <c r="L120" s="1"/>
      <c r="M120" s="1">
        <v>2</v>
      </c>
      <c r="N120" s="1">
        <v>10</v>
      </c>
      <c r="O120" s="1"/>
      <c r="P120" s="1">
        <v>35</v>
      </c>
      <c r="Q120" s="1">
        <v>5</v>
      </c>
      <c r="R120" s="1">
        <v>4</v>
      </c>
      <c r="S120" s="1">
        <v>30</v>
      </c>
      <c r="T120" s="11">
        <v>1</v>
      </c>
      <c r="U120" s="1"/>
      <c r="V120" s="1"/>
      <c r="W120" s="1"/>
      <c r="X120" s="1">
        <v>5</v>
      </c>
      <c r="Y120" s="1">
        <v>20</v>
      </c>
      <c r="Z120" s="1">
        <v>2</v>
      </c>
      <c r="AA120" s="1">
        <v>10</v>
      </c>
      <c r="AB120" s="1"/>
      <c r="AC120" s="1"/>
      <c r="AD120" s="1"/>
      <c r="AE120" s="1">
        <v>15</v>
      </c>
      <c r="AF120" s="1"/>
      <c r="AG120" s="1">
        <v>10</v>
      </c>
      <c r="AH120" s="1">
        <v>5</v>
      </c>
      <c r="AI120" s="1"/>
      <c r="AJ120" s="1"/>
      <c r="AK120" s="1"/>
      <c r="AL120" s="1"/>
      <c r="AM120" s="1">
        <v>10</v>
      </c>
      <c r="AN120" s="1"/>
      <c r="AO120" s="1">
        <v>2</v>
      </c>
      <c r="AP120" s="1"/>
      <c r="AQ120" s="1">
        <v>5</v>
      </c>
      <c r="AR120" s="1"/>
      <c r="AS120" s="1"/>
      <c r="AT120" s="1">
        <v>10</v>
      </c>
      <c r="AU120" s="1"/>
      <c r="AV120" s="1">
        <v>10</v>
      </c>
      <c r="AW120" s="1">
        <v>7</v>
      </c>
      <c r="AX120" s="1">
        <v>5</v>
      </c>
      <c r="AY120" s="1"/>
      <c r="AZ120" s="1"/>
      <c r="BA120" s="1"/>
      <c r="BB120" s="1"/>
      <c r="BC120" s="1">
        <v>20</v>
      </c>
      <c r="BD120" s="1">
        <v>5</v>
      </c>
      <c r="BE120" s="1"/>
      <c r="BF120" s="1">
        <v>14</v>
      </c>
      <c r="BG120" s="1"/>
      <c r="BH120" s="1"/>
      <c r="BI120" s="1">
        <v>20</v>
      </c>
      <c r="BJ120" s="1">
        <v>20</v>
      </c>
      <c r="BK120" s="1">
        <v>15</v>
      </c>
      <c r="BL120" s="1">
        <v>5</v>
      </c>
      <c r="BM120" s="1"/>
      <c r="BN120" s="1"/>
      <c r="BO120" s="1"/>
      <c r="BP120" s="1"/>
      <c r="BQ120" s="1"/>
      <c r="BR120" s="1"/>
      <c r="BS120" s="1">
        <v>15</v>
      </c>
      <c r="BT120" s="1">
        <v>25</v>
      </c>
      <c r="BU120" s="1">
        <v>15</v>
      </c>
      <c r="BV120" s="1">
        <v>5</v>
      </c>
      <c r="BW120" s="1">
        <v>4</v>
      </c>
      <c r="BX120" s="1">
        <v>5</v>
      </c>
      <c r="BY120" s="1">
        <v>10</v>
      </c>
      <c r="BZ120" s="1">
        <v>15</v>
      </c>
      <c r="CA120" s="1"/>
      <c r="CB120" s="1"/>
      <c r="CE120">
        <v>8</v>
      </c>
      <c r="CF120" s="25">
        <f t="shared" si="23"/>
        <v>0</v>
      </c>
      <c r="CG120" s="25">
        <f t="shared" si="24"/>
        <v>3</v>
      </c>
      <c r="CH120" s="25">
        <f t="shared" si="25"/>
        <v>10</v>
      </c>
      <c r="CI120" s="25">
        <f t="shared" si="26"/>
        <v>30</v>
      </c>
    </row>
    <row r="121" spans="1:87" x14ac:dyDescent="0.2">
      <c r="A121" s="1" t="s">
        <v>89</v>
      </c>
      <c r="B121" s="1">
        <v>15</v>
      </c>
      <c r="C121" s="1">
        <v>25</v>
      </c>
      <c r="D121" s="1">
        <v>20</v>
      </c>
      <c r="E121" s="1"/>
      <c r="F121" s="1"/>
      <c r="G121" s="1">
        <v>10</v>
      </c>
      <c r="H121" s="1"/>
      <c r="I121" s="1">
        <v>30</v>
      </c>
      <c r="J121" s="1"/>
      <c r="K121" s="1">
        <v>8</v>
      </c>
      <c r="L121" s="1">
        <v>10</v>
      </c>
      <c r="M121" s="1">
        <v>15</v>
      </c>
      <c r="N121" s="1">
        <v>10</v>
      </c>
      <c r="O121" s="1"/>
      <c r="P121" s="1"/>
      <c r="Q121" s="1"/>
      <c r="R121" s="1"/>
      <c r="S121" s="1"/>
      <c r="T121" s="1">
        <v>20</v>
      </c>
      <c r="U121" s="1"/>
      <c r="V121" s="1"/>
      <c r="W121" s="1">
        <v>5</v>
      </c>
      <c r="X121" s="1">
        <v>10</v>
      </c>
      <c r="Y121" s="1"/>
      <c r="Z121" s="1"/>
      <c r="AA121" s="1">
        <v>5</v>
      </c>
      <c r="AB121" s="1">
        <v>10</v>
      </c>
      <c r="AC121" s="1"/>
      <c r="AD121" s="1">
        <v>15</v>
      </c>
      <c r="AE121" s="1"/>
      <c r="AF121" s="1">
        <v>15</v>
      </c>
      <c r="AG121" s="1"/>
      <c r="AH121" s="1"/>
      <c r="AI121" s="1">
        <v>15</v>
      </c>
      <c r="AJ121" s="1">
        <v>18</v>
      </c>
      <c r="AK121" s="1">
        <v>30</v>
      </c>
      <c r="AL121" s="1"/>
      <c r="AM121" s="1"/>
      <c r="AN121" s="1"/>
      <c r="AO121" s="1">
        <v>17</v>
      </c>
      <c r="AP121" s="1"/>
      <c r="AQ121" s="1">
        <v>5</v>
      </c>
      <c r="AR121" s="1"/>
      <c r="AS121" s="1"/>
      <c r="AT121" s="1"/>
      <c r="AU121" s="1"/>
      <c r="AV121" s="1"/>
      <c r="AW121" s="1">
        <v>7</v>
      </c>
      <c r="AX121" s="1">
        <v>12</v>
      </c>
      <c r="AY121" s="1"/>
      <c r="AZ121" s="1">
        <v>10</v>
      </c>
      <c r="BA121" s="1">
        <v>9</v>
      </c>
      <c r="BB121" s="1"/>
      <c r="BC121" s="1">
        <v>10</v>
      </c>
      <c r="BD121" s="1">
        <v>15</v>
      </c>
      <c r="BE121" s="1"/>
      <c r="BF121" s="1">
        <v>5</v>
      </c>
      <c r="BG121" s="1">
        <v>12</v>
      </c>
      <c r="BH121" s="1">
        <v>15</v>
      </c>
      <c r="BI121" s="1"/>
      <c r="BJ121" s="1">
        <v>10</v>
      </c>
      <c r="BK121" s="1"/>
      <c r="BL121" s="1"/>
      <c r="BM121" s="1"/>
      <c r="BN121" s="1"/>
      <c r="BO121" s="1">
        <v>8</v>
      </c>
      <c r="BP121" s="1">
        <v>5</v>
      </c>
      <c r="BQ121" s="1">
        <v>10</v>
      </c>
      <c r="BR121" s="1">
        <v>10</v>
      </c>
      <c r="BS121" s="1">
        <v>15</v>
      </c>
      <c r="BT121" s="1"/>
      <c r="BU121" s="1">
        <v>20</v>
      </c>
      <c r="BV121" s="1">
        <v>10</v>
      </c>
      <c r="BW121" s="1"/>
      <c r="BX121" s="1">
        <v>5</v>
      </c>
      <c r="BY121" s="1">
        <v>10</v>
      </c>
      <c r="BZ121" s="1"/>
      <c r="CA121" s="1">
        <v>13</v>
      </c>
      <c r="CB121" s="1">
        <v>25</v>
      </c>
      <c r="CE121">
        <v>7</v>
      </c>
      <c r="CF121" s="25">
        <f t="shared" si="23"/>
        <v>0</v>
      </c>
      <c r="CG121" s="25">
        <f t="shared" si="24"/>
        <v>4</v>
      </c>
      <c r="CH121" s="25">
        <f t="shared" si="25"/>
        <v>16</v>
      </c>
      <c r="CI121" s="25">
        <f t="shared" si="26"/>
        <v>26</v>
      </c>
    </row>
    <row r="122" spans="1:87" x14ac:dyDescent="0.2">
      <c r="A122" s="1" t="s">
        <v>90</v>
      </c>
      <c r="B122" s="1"/>
      <c r="C122" s="1"/>
      <c r="D122" s="1">
        <v>10</v>
      </c>
      <c r="E122" s="1"/>
      <c r="F122" s="1"/>
      <c r="G122" s="1"/>
      <c r="H122" s="1"/>
      <c r="I122" s="1"/>
      <c r="J122" s="1">
        <v>2</v>
      </c>
      <c r="K122" s="1"/>
      <c r="L122" s="1"/>
      <c r="M122" s="1"/>
      <c r="N122" s="1"/>
      <c r="O122" s="1"/>
      <c r="P122" s="1"/>
      <c r="Q122" s="1"/>
      <c r="R122" s="1"/>
      <c r="S122" s="1"/>
      <c r="T122" s="1">
        <v>7</v>
      </c>
      <c r="U122" s="1"/>
      <c r="V122" s="1"/>
      <c r="W122" s="1"/>
      <c r="X122" s="1"/>
      <c r="Y122" s="1"/>
      <c r="Z122" s="1"/>
      <c r="AA122" s="1">
        <v>10</v>
      </c>
      <c r="AB122" s="1"/>
      <c r="AC122" s="1">
        <v>15</v>
      </c>
      <c r="AD122" s="1"/>
      <c r="AE122" s="1"/>
      <c r="AF122" s="1">
        <v>15</v>
      </c>
      <c r="AG122" s="1"/>
      <c r="AH122" s="1"/>
      <c r="AI122" s="1"/>
      <c r="AJ122" s="1"/>
      <c r="AK122" s="1">
        <v>45</v>
      </c>
      <c r="AL122" s="1"/>
      <c r="AM122" s="1"/>
      <c r="AN122" s="1"/>
      <c r="AO122" s="1"/>
      <c r="AP122" s="1"/>
      <c r="AQ122" s="1"/>
      <c r="AR122" s="1">
        <v>25</v>
      </c>
      <c r="AS122" s="1">
        <v>5</v>
      </c>
      <c r="AT122" s="1"/>
      <c r="AU122" s="1"/>
      <c r="AV122" s="1"/>
      <c r="AW122" s="1">
        <v>7</v>
      </c>
      <c r="AX122" s="1"/>
      <c r="AY122" s="1"/>
      <c r="AZ122" s="1">
        <v>5</v>
      </c>
      <c r="BA122" s="1">
        <v>9</v>
      </c>
      <c r="BB122" s="1">
        <v>10</v>
      </c>
      <c r="BC122" s="1">
        <v>10</v>
      </c>
      <c r="BD122" s="1">
        <v>10</v>
      </c>
      <c r="BE122" s="1">
        <v>7</v>
      </c>
      <c r="BF122" s="1">
        <v>10</v>
      </c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>
        <v>12</v>
      </c>
      <c r="CE122">
        <v>13</v>
      </c>
      <c r="CF122" s="25">
        <f t="shared" si="23"/>
        <v>0</v>
      </c>
      <c r="CG122" s="25">
        <f t="shared" si="24"/>
        <v>2</v>
      </c>
      <c r="CH122" s="25">
        <f t="shared" si="25"/>
        <v>3</v>
      </c>
      <c r="CI122" s="25">
        <f t="shared" si="26"/>
        <v>15</v>
      </c>
    </row>
    <row r="123" spans="1:87" x14ac:dyDescent="0.2">
      <c r="A123" s="1" t="s">
        <v>91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>
        <v>2</v>
      </c>
      <c r="O123" s="1"/>
      <c r="P123" s="1"/>
      <c r="Q123" s="1"/>
      <c r="R123" s="1"/>
      <c r="S123" s="1"/>
      <c r="T123" s="1">
        <v>10</v>
      </c>
      <c r="U123" s="1"/>
      <c r="V123" s="1"/>
      <c r="W123" s="1"/>
      <c r="X123" s="1"/>
      <c r="Y123" s="1"/>
      <c r="Z123" s="1"/>
      <c r="AA123" s="1">
        <v>10</v>
      </c>
      <c r="AB123" s="1"/>
      <c r="AC123" s="1"/>
      <c r="AD123" s="1"/>
      <c r="AE123" s="1"/>
      <c r="AF123" s="1"/>
      <c r="AG123" s="1">
        <v>10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>
        <v>5</v>
      </c>
      <c r="AR123" s="1">
        <v>25</v>
      </c>
      <c r="AS123" s="1"/>
      <c r="AT123" s="1"/>
      <c r="AU123" s="1"/>
      <c r="AV123" s="1"/>
      <c r="AW123" s="1"/>
      <c r="AX123" s="1">
        <v>18</v>
      </c>
      <c r="AY123" s="1"/>
      <c r="AZ123" s="1"/>
      <c r="BA123" s="1"/>
      <c r="BB123" s="1">
        <v>5</v>
      </c>
      <c r="BC123" s="1"/>
      <c r="BD123" s="1">
        <v>8</v>
      </c>
      <c r="BE123" s="1"/>
      <c r="BF123" s="1">
        <v>5</v>
      </c>
      <c r="BG123" s="1"/>
      <c r="BH123" s="1"/>
      <c r="BI123" s="1">
        <v>25</v>
      </c>
      <c r="BJ123" s="1"/>
      <c r="BK123" s="1"/>
      <c r="BL123" s="1"/>
      <c r="BM123" s="1"/>
      <c r="BN123" s="1">
        <v>5</v>
      </c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>
        <v>12</v>
      </c>
      <c r="CE123">
        <v>21</v>
      </c>
      <c r="CF123" s="25">
        <f t="shared" si="23"/>
        <v>0</v>
      </c>
      <c r="CG123" s="25">
        <f t="shared" si="24"/>
        <v>2</v>
      </c>
      <c r="CH123" s="25">
        <f t="shared" si="25"/>
        <v>2</v>
      </c>
      <c r="CI123" s="25">
        <f t="shared" si="26"/>
        <v>11</v>
      </c>
    </row>
    <row r="124" spans="1:87" x14ac:dyDescent="0.2">
      <c r="A124" s="1" t="s">
        <v>92</v>
      </c>
      <c r="B124" s="1"/>
      <c r="C124" s="1"/>
      <c r="D124" s="1">
        <v>10</v>
      </c>
      <c r="E124" s="1">
        <v>10</v>
      </c>
      <c r="F124" s="1"/>
      <c r="G124" s="1">
        <v>20</v>
      </c>
      <c r="H124" s="1">
        <v>2</v>
      </c>
      <c r="I124" s="1"/>
      <c r="J124" s="1">
        <v>10</v>
      </c>
      <c r="K124" s="16">
        <v>3</v>
      </c>
      <c r="L124" s="1">
        <v>10</v>
      </c>
      <c r="M124" s="1"/>
      <c r="N124" s="1">
        <v>20</v>
      </c>
      <c r="O124" s="1">
        <v>2</v>
      </c>
      <c r="P124" s="1"/>
      <c r="Q124" s="1">
        <v>2</v>
      </c>
      <c r="R124" s="1">
        <v>10</v>
      </c>
      <c r="S124" s="1"/>
      <c r="T124" s="1"/>
      <c r="U124" s="1"/>
      <c r="V124" s="1"/>
      <c r="W124" s="1">
        <v>5</v>
      </c>
      <c r="X124" s="1">
        <v>5</v>
      </c>
      <c r="Y124" s="1">
        <v>30</v>
      </c>
      <c r="Z124" s="1"/>
      <c r="AA124" s="1"/>
      <c r="AB124" s="1"/>
      <c r="AC124" s="1">
        <v>5</v>
      </c>
      <c r="AD124" s="1">
        <v>35</v>
      </c>
      <c r="AE124" s="1">
        <v>20</v>
      </c>
      <c r="AF124" s="1">
        <v>20</v>
      </c>
      <c r="AG124" s="1">
        <v>10</v>
      </c>
      <c r="AH124" s="1">
        <v>10</v>
      </c>
      <c r="AI124" s="1"/>
      <c r="AJ124" s="1"/>
      <c r="AK124" s="1">
        <v>10</v>
      </c>
      <c r="AL124" s="1"/>
      <c r="AM124" s="1"/>
      <c r="AN124" s="1"/>
      <c r="AO124" s="1">
        <v>35</v>
      </c>
      <c r="AP124" s="1">
        <v>50</v>
      </c>
      <c r="AQ124" s="1"/>
      <c r="AR124" s="1"/>
      <c r="AS124" s="1"/>
      <c r="AT124" s="1">
        <v>15</v>
      </c>
      <c r="AU124" s="1"/>
      <c r="AV124" s="1">
        <v>10</v>
      </c>
      <c r="AW124" s="1"/>
      <c r="AX124" s="1"/>
      <c r="AY124" s="1"/>
      <c r="AZ124" s="1"/>
      <c r="BA124" s="1"/>
      <c r="BB124" s="1">
        <v>5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>
        <v>10</v>
      </c>
      <c r="BP124" s="1"/>
      <c r="BQ124" s="1">
        <v>25</v>
      </c>
      <c r="BR124" s="1"/>
      <c r="BS124" s="1">
        <v>20</v>
      </c>
      <c r="BT124" s="1"/>
      <c r="BU124" s="1">
        <v>25</v>
      </c>
      <c r="BV124" s="1">
        <v>10</v>
      </c>
      <c r="BW124" s="1"/>
      <c r="BX124" s="1">
        <v>3</v>
      </c>
      <c r="BY124" s="1"/>
      <c r="BZ124" s="1">
        <v>70</v>
      </c>
      <c r="CA124" s="1"/>
      <c r="CB124" s="1"/>
      <c r="CE124">
        <v>9</v>
      </c>
      <c r="CF124" s="25">
        <f t="shared" si="23"/>
        <v>1</v>
      </c>
      <c r="CG124" s="25">
        <f t="shared" si="24"/>
        <v>6</v>
      </c>
      <c r="CH124" s="25">
        <f t="shared" si="25"/>
        <v>7</v>
      </c>
      <c r="CI124" s="25">
        <f t="shared" si="26"/>
        <v>26</v>
      </c>
    </row>
    <row r="125" spans="1:87" x14ac:dyDescent="0.2">
      <c r="A125" s="1" t="s">
        <v>93</v>
      </c>
      <c r="B125" s="1"/>
      <c r="C125" s="1">
        <v>10</v>
      </c>
      <c r="D125" s="1">
        <v>10</v>
      </c>
      <c r="E125" s="1"/>
      <c r="F125" s="1">
        <v>20</v>
      </c>
      <c r="G125" s="1">
        <v>5</v>
      </c>
      <c r="H125" s="1">
        <v>60</v>
      </c>
      <c r="I125" s="1"/>
      <c r="J125" s="1">
        <v>50</v>
      </c>
      <c r="K125" s="1">
        <v>5</v>
      </c>
      <c r="L125" s="1">
        <v>10</v>
      </c>
      <c r="M125" s="1">
        <v>25</v>
      </c>
      <c r="N125" s="1">
        <v>20</v>
      </c>
      <c r="O125" s="1">
        <v>20</v>
      </c>
      <c r="P125" s="1"/>
      <c r="Q125" s="1">
        <v>25</v>
      </c>
      <c r="R125" s="1">
        <v>20</v>
      </c>
      <c r="S125" s="1"/>
      <c r="T125" s="1">
        <v>10</v>
      </c>
      <c r="U125" s="1"/>
      <c r="V125" s="1"/>
      <c r="W125" s="1">
        <v>15</v>
      </c>
      <c r="X125" s="1">
        <v>20</v>
      </c>
      <c r="Y125" s="1"/>
      <c r="Z125" s="1"/>
      <c r="AA125" s="1">
        <v>10</v>
      </c>
      <c r="AB125" s="1">
        <v>30</v>
      </c>
      <c r="AC125" s="1">
        <v>10</v>
      </c>
      <c r="AD125" s="1">
        <v>30</v>
      </c>
      <c r="AE125" s="1">
        <v>10</v>
      </c>
      <c r="AF125" s="1">
        <v>20</v>
      </c>
      <c r="AG125" s="1">
        <v>5</v>
      </c>
      <c r="AH125" s="1">
        <v>5</v>
      </c>
      <c r="AI125" s="1">
        <v>15</v>
      </c>
      <c r="AJ125" s="1">
        <v>29</v>
      </c>
      <c r="AK125" s="1">
        <v>10</v>
      </c>
      <c r="AL125" s="1"/>
      <c r="AM125" s="1"/>
      <c r="AN125" s="1"/>
      <c r="AO125" s="1"/>
      <c r="AP125" s="1"/>
      <c r="AQ125" s="1">
        <v>10</v>
      </c>
      <c r="AR125" s="1"/>
      <c r="AS125" s="1"/>
      <c r="AT125" s="1">
        <v>29</v>
      </c>
      <c r="AU125" s="1"/>
      <c r="AV125" s="1"/>
      <c r="AW125" s="1"/>
      <c r="AX125" s="1">
        <v>2</v>
      </c>
      <c r="AY125" s="1">
        <v>100</v>
      </c>
      <c r="AZ125" s="1">
        <v>10</v>
      </c>
      <c r="BA125" s="1">
        <v>9</v>
      </c>
      <c r="BB125" s="1"/>
      <c r="BC125" s="1">
        <v>20</v>
      </c>
      <c r="BD125" s="1">
        <v>13</v>
      </c>
      <c r="BE125" s="1">
        <v>15</v>
      </c>
      <c r="BF125" s="1">
        <v>8</v>
      </c>
      <c r="BG125" s="1">
        <v>2</v>
      </c>
      <c r="BH125" s="1"/>
      <c r="BI125" s="1">
        <v>6</v>
      </c>
      <c r="BJ125" s="1">
        <v>25</v>
      </c>
      <c r="BK125" s="1">
        <v>20</v>
      </c>
      <c r="BL125" s="1">
        <v>20</v>
      </c>
      <c r="BM125" s="1"/>
      <c r="BN125" s="1">
        <v>8</v>
      </c>
      <c r="BO125" s="1">
        <v>15</v>
      </c>
      <c r="BP125" s="1">
        <v>2</v>
      </c>
      <c r="BQ125" s="1"/>
      <c r="BR125" s="1">
        <v>20</v>
      </c>
      <c r="BS125" s="1"/>
      <c r="BT125" s="1">
        <v>30</v>
      </c>
      <c r="BU125" s="1">
        <v>6</v>
      </c>
      <c r="BV125" s="1">
        <v>3</v>
      </c>
      <c r="BW125" s="1"/>
      <c r="BX125" s="1"/>
      <c r="BY125" s="1">
        <v>10</v>
      </c>
      <c r="BZ125" s="1">
        <v>15</v>
      </c>
      <c r="CA125" s="1">
        <v>10</v>
      </c>
      <c r="CB125" s="1">
        <v>20</v>
      </c>
      <c r="CE125">
        <v>1</v>
      </c>
      <c r="CF125" s="25">
        <f t="shared" si="23"/>
        <v>2</v>
      </c>
      <c r="CG125" s="25">
        <f t="shared" si="24"/>
        <v>9</v>
      </c>
      <c r="CH125" s="25">
        <f t="shared" si="25"/>
        <v>19</v>
      </c>
      <c r="CI125" s="25">
        <f t="shared" si="26"/>
        <v>34</v>
      </c>
    </row>
    <row r="126" spans="1:87" x14ac:dyDescent="0.2">
      <c r="A126" s="1" t="s">
        <v>94</v>
      </c>
      <c r="B126" s="1">
        <v>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>
        <v>3</v>
      </c>
      <c r="O126" s="1">
        <v>2</v>
      </c>
      <c r="P126" s="1"/>
      <c r="Q126" s="1"/>
      <c r="R126" s="1"/>
      <c r="S126" s="1"/>
      <c r="T126" s="1"/>
      <c r="U126" s="1"/>
      <c r="V126" s="1"/>
      <c r="W126" s="1">
        <v>15</v>
      </c>
      <c r="X126" s="1">
        <v>25</v>
      </c>
      <c r="Y126" s="1"/>
      <c r="Z126" s="1"/>
      <c r="AA126" s="1">
        <v>10</v>
      </c>
      <c r="AB126" s="1"/>
      <c r="AC126" s="1">
        <v>2</v>
      </c>
      <c r="AD126" s="1"/>
      <c r="AE126" s="1"/>
      <c r="AF126" s="1"/>
      <c r="AG126" s="1"/>
      <c r="AH126" s="1"/>
      <c r="AI126" s="1"/>
      <c r="AJ126" s="1">
        <v>18</v>
      </c>
      <c r="AK126" s="1">
        <v>5</v>
      </c>
      <c r="AL126" s="1">
        <v>63</v>
      </c>
      <c r="AM126" s="1"/>
      <c r="AN126" s="1"/>
      <c r="AO126" s="1"/>
      <c r="AP126" s="1"/>
      <c r="AQ126" s="1">
        <v>5</v>
      </c>
      <c r="AR126" s="1"/>
      <c r="AS126" s="1">
        <v>20</v>
      </c>
      <c r="AT126" s="1"/>
      <c r="AU126" s="1"/>
      <c r="AV126" s="1"/>
      <c r="AW126" s="1"/>
      <c r="AX126" s="1"/>
      <c r="AY126" s="1"/>
      <c r="AZ126" s="1">
        <v>2</v>
      </c>
      <c r="BA126" s="1">
        <v>15</v>
      </c>
      <c r="BB126" s="1">
        <v>3</v>
      </c>
      <c r="BC126" s="1"/>
      <c r="BD126" s="1">
        <v>10</v>
      </c>
      <c r="BE126" s="1">
        <v>13</v>
      </c>
      <c r="BF126" s="1"/>
      <c r="BG126" s="1">
        <v>15</v>
      </c>
      <c r="BH126" s="1">
        <v>15</v>
      </c>
      <c r="BI126" s="1">
        <v>6</v>
      </c>
      <c r="BJ126" s="1"/>
      <c r="BK126" s="1"/>
      <c r="BL126" s="1">
        <v>15</v>
      </c>
      <c r="BM126" s="1"/>
      <c r="BN126" s="1"/>
      <c r="BO126" s="1">
        <v>10</v>
      </c>
      <c r="BP126" s="1">
        <v>46</v>
      </c>
      <c r="BQ126" s="1"/>
      <c r="BR126" s="1"/>
      <c r="BS126" s="1"/>
      <c r="BT126" s="1">
        <v>30</v>
      </c>
      <c r="BU126" s="1"/>
      <c r="BV126" s="1"/>
      <c r="BW126" s="1"/>
      <c r="BX126" s="1"/>
      <c r="BY126" s="1"/>
      <c r="BZ126" s="1"/>
      <c r="CA126" s="1"/>
      <c r="CB126" s="1"/>
      <c r="CE126">
        <v>11</v>
      </c>
      <c r="CF126" s="25">
        <f t="shared" si="23"/>
        <v>1</v>
      </c>
      <c r="CG126" s="25">
        <f t="shared" si="24"/>
        <v>3</v>
      </c>
      <c r="CH126" s="25">
        <f t="shared" si="25"/>
        <v>9</v>
      </c>
      <c r="CI126" s="25">
        <f t="shared" si="26"/>
        <v>15</v>
      </c>
    </row>
    <row r="127" spans="1:87" x14ac:dyDescent="0.2">
      <c r="A127" s="1" t="s">
        <v>95</v>
      </c>
      <c r="B127" s="1"/>
      <c r="C127" s="1"/>
      <c r="D127" s="1">
        <v>20</v>
      </c>
      <c r="E127" s="1"/>
      <c r="F127" s="1"/>
      <c r="G127" s="1"/>
      <c r="H127" s="1"/>
      <c r="I127" s="1"/>
      <c r="J127" s="1">
        <v>12</v>
      </c>
      <c r="K127" s="1"/>
      <c r="L127" s="1"/>
      <c r="M127" s="1"/>
      <c r="N127" s="1">
        <v>2</v>
      </c>
      <c r="O127" s="1">
        <v>20</v>
      </c>
      <c r="P127" s="1"/>
      <c r="Q127" s="1"/>
      <c r="R127" s="1"/>
      <c r="S127" s="1"/>
      <c r="T127" s="1"/>
      <c r="U127" s="1">
        <v>10</v>
      </c>
      <c r="V127" s="1"/>
      <c r="W127" s="1"/>
      <c r="X127" s="1"/>
      <c r="Y127" s="1"/>
      <c r="Z127" s="1"/>
      <c r="AA127" s="1"/>
      <c r="AB127" s="1">
        <v>5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>
        <v>2</v>
      </c>
      <c r="AP127" s="1"/>
      <c r="AQ127" s="1">
        <v>5</v>
      </c>
      <c r="AR127" s="1"/>
      <c r="AS127" s="1">
        <v>5</v>
      </c>
      <c r="AT127" s="1">
        <v>40</v>
      </c>
      <c r="AU127" s="1"/>
      <c r="AV127" s="1"/>
      <c r="AW127" s="1"/>
      <c r="AX127" s="1">
        <v>15</v>
      </c>
      <c r="AY127" s="1"/>
      <c r="AZ127" s="1"/>
      <c r="BA127" s="16">
        <v>4</v>
      </c>
      <c r="BB127" s="1"/>
      <c r="BC127" s="1"/>
      <c r="BD127" s="1"/>
      <c r="BE127" s="1"/>
      <c r="BF127" s="1"/>
      <c r="BG127" s="1">
        <v>15</v>
      </c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>
        <v>5</v>
      </c>
      <c r="BS127" s="1"/>
      <c r="BT127" s="1"/>
      <c r="BU127" s="1"/>
      <c r="BV127" s="1"/>
      <c r="BW127" s="1">
        <v>15</v>
      </c>
      <c r="BX127" s="1"/>
      <c r="BY127" s="1">
        <v>5</v>
      </c>
      <c r="BZ127" s="1"/>
      <c r="CA127" s="1">
        <v>5</v>
      </c>
      <c r="CB127" s="1">
        <v>4</v>
      </c>
      <c r="CE127">
        <v>16</v>
      </c>
      <c r="CF127" s="25">
        <f t="shared" si="23"/>
        <v>0</v>
      </c>
      <c r="CG127" s="25">
        <f t="shared" si="24"/>
        <v>1</v>
      </c>
      <c r="CH127" s="25">
        <f t="shared" si="25"/>
        <v>6</v>
      </c>
      <c r="CI127" s="25">
        <f t="shared" si="26"/>
        <v>12</v>
      </c>
    </row>
    <row r="128" spans="1:87" x14ac:dyDescent="0.2">
      <c r="A128" s="1" t="s">
        <v>96</v>
      </c>
      <c r="B128" s="1">
        <v>5</v>
      </c>
      <c r="C128" s="1"/>
      <c r="D128" s="1"/>
      <c r="E128" s="1"/>
      <c r="F128" s="1"/>
      <c r="G128" s="1"/>
      <c r="H128" s="1"/>
      <c r="I128" s="1"/>
      <c r="J128" s="1">
        <v>3</v>
      </c>
      <c r="K128" s="1">
        <v>40</v>
      </c>
      <c r="L128" s="1">
        <v>9</v>
      </c>
      <c r="M128" s="1">
        <v>5</v>
      </c>
      <c r="N128" s="1">
        <v>6</v>
      </c>
      <c r="O128" s="1">
        <v>20</v>
      </c>
      <c r="P128" s="1"/>
      <c r="Q128" s="1">
        <v>2</v>
      </c>
      <c r="R128" s="1">
        <v>10</v>
      </c>
      <c r="S128" s="1"/>
      <c r="T128" s="1">
        <v>2</v>
      </c>
      <c r="U128" s="1"/>
      <c r="V128" s="1"/>
      <c r="W128" s="1">
        <v>15</v>
      </c>
      <c r="X128" s="1"/>
      <c r="Y128" s="1"/>
      <c r="Z128" s="1">
        <v>5</v>
      </c>
      <c r="AA128" s="1"/>
      <c r="AB128" s="1"/>
      <c r="AC128" s="1"/>
      <c r="AD128" s="1"/>
      <c r="AE128" s="1">
        <v>15</v>
      </c>
      <c r="AF128" s="1">
        <v>20</v>
      </c>
      <c r="AG128" s="1"/>
      <c r="AH128" s="1">
        <v>10</v>
      </c>
      <c r="AI128" s="1">
        <v>50</v>
      </c>
      <c r="AJ128" s="1"/>
      <c r="AK128" s="1"/>
      <c r="AL128" s="1"/>
      <c r="AM128" s="1">
        <v>30</v>
      </c>
      <c r="AN128" s="1"/>
      <c r="AO128" s="1"/>
      <c r="AP128" s="1"/>
      <c r="AQ128" s="1"/>
      <c r="AR128" s="1"/>
      <c r="AS128" s="1"/>
      <c r="AT128" s="1"/>
      <c r="AU128" s="1"/>
      <c r="AV128" s="1">
        <v>10</v>
      </c>
      <c r="AW128" s="1">
        <v>15</v>
      </c>
      <c r="AX128" s="1"/>
      <c r="AY128" s="1"/>
      <c r="AZ128" s="1"/>
      <c r="BA128" s="1"/>
      <c r="BB128" s="1"/>
      <c r="BC128" s="1">
        <v>20</v>
      </c>
      <c r="BD128" s="1">
        <v>9</v>
      </c>
      <c r="BE128" s="1">
        <v>12</v>
      </c>
      <c r="BF128" s="1">
        <v>10</v>
      </c>
      <c r="BG128" s="1"/>
      <c r="BH128" s="1"/>
      <c r="BI128" s="1">
        <v>6</v>
      </c>
      <c r="BJ128" s="1"/>
      <c r="BK128" s="1"/>
      <c r="BL128" s="1">
        <v>15</v>
      </c>
      <c r="BM128" s="1"/>
      <c r="BN128" s="1">
        <v>7</v>
      </c>
      <c r="BO128" s="1"/>
      <c r="BP128" s="1">
        <v>10</v>
      </c>
      <c r="BQ128" s="1">
        <v>5</v>
      </c>
      <c r="BR128" s="1">
        <v>13</v>
      </c>
      <c r="BS128" s="1"/>
      <c r="BT128" s="1"/>
      <c r="BU128" s="1"/>
      <c r="BV128" s="1">
        <v>3</v>
      </c>
      <c r="BW128" s="1"/>
      <c r="BX128" s="1">
        <v>25</v>
      </c>
      <c r="BY128" s="1"/>
      <c r="BZ128" s="1"/>
      <c r="CA128" s="1"/>
      <c r="CB128" s="1"/>
      <c r="CE128">
        <v>10</v>
      </c>
      <c r="CF128" s="25">
        <f t="shared" si="23"/>
        <v>0</v>
      </c>
      <c r="CG128" s="25">
        <f t="shared" si="24"/>
        <v>4</v>
      </c>
      <c r="CH128" s="25">
        <f t="shared" si="25"/>
        <v>9</v>
      </c>
      <c r="CI128" s="25">
        <f t="shared" si="26"/>
        <v>22</v>
      </c>
    </row>
    <row r="129" spans="1:87" x14ac:dyDescent="0.2">
      <c r="A129" s="1" t="s">
        <v>97</v>
      </c>
      <c r="B129" s="1"/>
      <c r="C129" s="1"/>
      <c r="D129" s="1"/>
      <c r="E129" s="1"/>
      <c r="F129" s="1">
        <v>8</v>
      </c>
      <c r="G129" s="1">
        <v>5</v>
      </c>
      <c r="H129" s="1"/>
      <c r="I129" s="1"/>
      <c r="J129" s="1"/>
      <c r="K129" s="1"/>
      <c r="L129" s="1">
        <v>10</v>
      </c>
      <c r="M129" s="1"/>
      <c r="N129" s="1"/>
      <c r="O129" s="1"/>
      <c r="P129" s="1">
        <v>30</v>
      </c>
      <c r="Q129" s="1"/>
      <c r="R129" s="1"/>
      <c r="S129" s="1">
        <v>40</v>
      </c>
      <c r="T129" s="1"/>
      <c r="U129" s="1"/>
      <c r="V129" s="1"/>
      <c r="W129" s="1">
        <v>5</v>
      </c>
      <c r="X129" s="1">
        <v>5</v>
      </c>
      <c r="Y129" s="1"/>
      <c r="Z129" s="1"/>
      <c r="AA129" s="1">
        <v>5</v>
      </c>
      <c r="AB129" s="1"/>
      <c r="AC129" s="1">
        <v>25</v>
      </c>
      <c r="AD129" s="1"/>
      <c r="AE129" s="1">
        <v>20</v>
      </c>
      <c r="AF129" s="1"/>
      <c r="AG129" s="1"/>
      <c r="AH129" s="1"/>
      <c r="AI129" s="1"/>
      <c r="AJ129" s="1"/>
      <c r="AK129" s="1"/>
      <c r="AL129" s="1">
        <v>5</v>
      </c>
      <c r="AM129" s="1"/>
      <c r="AN129" s="1">
        <v>40</v>
      </c>
      <c r="AO129" s="1"/>
      <c r="AP129" s="1"/>
      <c r="AQ129" s="1">
        <v>5</v>
      </c>
      <c r="AR129" s="1"/>
      <c r="AS129" s="1">
        <v>25</v>
      </c>
      <c r="AT129" s="1"/>
      <c r="AU129" s="1"/>
      <c r="AV129" s="1">
        <v>20</v>
      </c>
      <c r="AW129" s="1">
        <v>15</v>
      </c>
      <c r="AX129" s="1"/>
      <c r="AY129" s="1"/>
      <c r="AZ129" s="1">
        <v>12</v>
      </c>
      <c r="BA129" s="1">
        <v>15</v>
      </c>
      <c r="BB129" s="1">
        <v>15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>
        <v>10</v>
      </c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>
        <v>40</v>
      </c>
      <c r="BX129" s="1">
        <v>30</v>
      </c>
      <c r="BY129" s="1"/>
      <c r="BZ129" s="1"/>
      <c r="CA129" s="1"/>
      <c r="CB129" s="1"/>
      <c r="CE129">
        <v>4</v>
      </c>
      <c r="CF129" s="25">
        <f t="shared" si="23"/>
        <v>0</v>
      </c>
      <c r="CG129" s="25">
        <f t="shared" si="24"/>
        <v>7</v>
      </c>
      <c r="CH129" s="25">
        <f t="shared" si="25"/>
        <v>6</v>
      </c>
      <c r="CI129" s="25">
        <f t="shared" si="26"/>
        <v>16</v>
      </c>
    </row>
    <row r="130" spans="1:87" x14ac:dyDescent="0.2">
      <c r="A130" s="1" t="s">
        <v>98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>
        <v>2</v>
      </c>
      <c r="N130" s="1"/>
      <c r="O130" s="1">
        <v>2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>
        <v>5</v>
      </c>
      <c r="AD130" s="1"/>
      <c r="AE130" s="1"/>
      <c r="AF130" s="1"/>
      <c r="AG130" s="1"/>
      <c r="AH130" s="1">
        <v>2</v>
      </c>
      <c r="AI130" s="1">
        <v>12</v>
      </c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>
        <v>10</v>
      </c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>
        <v>7</v>
      </c>
      <c r="BY130" s="1"/>
      <c r="BZ130" s="1"/>
      <c r="CA130" s="1"/>
      <c r="CB130" s="1"/>
      <c r="CE130">
        <v>24</v>
      </c>
      <c r="CF130" s="25">
        <f t="shared" si="23"/>
        <v>0</v>
      </c>
      <c r="CG130" s="25">
        <f t="shared" si="24"/>
        <v>0</v>
      </c>
      <c r="CH130" s="25">
        <f t="shared" si="25"/>
        <v>1</v>
      </c>
      <c r="CI130" s="25">
        <f t="shared" si="26"/>
        <v>6</v>
      </c>
    </row>
    <row r="131" spans="1:87" x14ac:dyDescent="0.2">
      <c r="A131" s="1" t="s">
        <v>99</v>
      </c>
      <c r="B131" s="1"/>
      <c r="C131" s="1"/>
      <c r="D131" s="1"/>
      <c r="E131" s="1"/>
      <c r="F131" s="1"/>
      <c r="G131" s="1"/>
      <c r="H131" s="1"/>
      <c r="I131" s="1"/>
      <c r="J131" s="1">
        <v>2</v>
      </c>
      <c r="K131" s="1"/>
      <c r="L131" s="1"/>
      <c r="M131" s="1">
        <v>2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>
        <v>12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>
        <v>2</v>
      </c>
      <c r="AR131" s="1"/>
      <c r="AS131" s="1"/>
      <c r="AT131" s="1"/>
      <c r="AU131" s="1"/>
      <c r="AV131" s="1"/>
      <c r="AW131" s="1"/>
      <c r="AX131" s="1">
        <v>5</v>
      </c>
      <c r="AY131" s="1"/>
      <c r="AZ131" s="1"/>
      <c r="BA131" s="1"/>
      <c r="BB131" s="1"/>
      <c r="BC131" s="1"/>
      <c r="BD131" s="1"/>
      <c r="BE131" s="1"/>
      <c r="BF131" s="1">
        <v>2</v>
      </c>
      <c r="BG131" s="1"/>
      <c r="BH131" s="1">
        <v>20</v>
      </c>
      <c r="BI131" s="1"/>
      <c r="BJ131" s="1"/>
      <c r="BK131" s="1"/>
      <c r="BL131" s="1"/>
      <c r="BM131" s="1"/>
      <c r="BN131" s="1"/>
      <c r="BO131" s="1"/>
      <c r="BP131" s="1"/>
      <c r="BQ131" s="1"/>
      <c r="BR131" s="1">
        <v>2</v>
      </c>
      <c r="BS131" s="1"/>
      <c r="BT131" s="1"/>
      <c r="BU131" s="1">
        <v>2</v>
      </c>
      <c r="BV131" s="1">
        <v>2</v>
      </c>
      <c r="BW131" s="1"/>
      <c r="BX131" s="1"/>
      <c r="BY131" s="1"/>
      <c r="BZ131" s="1"/>
      <c r="CA131" s="1">
        <v>1</v>
      </c>
      <c r="CB131" s="1"/>
      <c r="CE131">
        <v>30</v>
      </c>
      <c r="CF131" s="25">
        <f t="shared" si="23"/>
        <v>0</v>
      </c>
      <c r="CG131" s="25">
        <f t="shared" si="24"/>
        <v>0</v>
      </c>
      <c r="CH131" s="25">
        <f t="shared" si="25"/>
        <v>2</v>
      </c>
      <c r="CI131" s="25">
        <f t="shared" si="26"/>
        <v>9</v>
      </c>
    </row>
    <row r="132" spans="1:87" x14ac:dyDescent="0.2">
      <c r="A132" s="1" t="s">
        <v>212</v>
      </c>
      <c r="B132" s="13">
        <v>2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>
        <v>2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E132">
        <v>50</v>
      </c>
      <c r="CF132" s="25">
        <f t="shared" si="23"/>
        <v>0</v>
      </c>
      <c r="CG132" s="25">
        <f t="shared" si="24"/>
        <v>0</v>
      </c>
      <c r="CH132" s="25">
        <f t="shared" si="25"/>
        <v>0</v>
      </c>
      <c r="CI132" s="25">
        <f t="shared" si="26"/>
        <v>2</v>
      </c>
    </row>
    <row r="133" spans="1:87" x14ac:dyDescent="0.2">
      <c r="A133" s="1" t="s">
        <v>213</v>
      </c>
      <c r="B133" s="1">
        <v>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E133">
        <v>47</v>
      </c>
      <c r="CF133" s="25">
        <f t="shared" si="23"/>
        <v>0</v>
      </c>
      <c r="CG133" s="25">
        <f t="shared" si="24"/>
        <v>0</v>
      </c>
      <c r="CH133" s="25">
        <f t="shared" si="25"/>
        <v>0</v>
      </c>
      <c r="CI133" s="25">
        <f t="shared" si="26"/>
        <v>1</v>
      </c>
    </row>
    <row r="134" spans="1:87" x14ac:dyDescent="0.2">
      <c r="A134" s="1" t="s">
        <v>214</v>
      </c>
      <c r="B134" s="1">
        <v>2</v>
      </c>
      <c r="C134" s="1">
        <v>5</v>
      </c>
      <c r="D134" s="1"/>
      <c r="E134" s="1"/>
      <c r="F134" s="1"/>
      <c r="G134" s="1"/>
      <c r="H134" s="1"/>
      <c r="I134" s="1"/>
      <c r="J134" s="1"/>
      <c r="K134" s="1">
        <v>2</v>
      </c>
      <c r="L134" s="1">
        <v>5</v>
      </c>
      <c r="M134" s="1">
        <v>5</v>
      </c>
      <c r="N134" s="1"/>
      <c r="O134" s="1">
        <v>30</v>
      </c>
      <c r="P134" s="1">
        <v>35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>
        <v>10</v>
      </c>
      <c r="AI134" s="1"/>
      <c r="AJ134" s="1"/>
      <c r="AK134" s="1"/>
      <c r="AL134" s="1"/>
      <c r="AM134" s="1"/>
      <c r="AN134" s="1"/>
      <c r="AO134" s="1">
        <v>2</v>
      </c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>
        <v>2</v>
      </c>
      <c r="BB134" s="1"/>
      <c r="BC134" s="1"/>
      <c r="BD134" s="1"/>
      <c r="BE134" s="1"/>
      <c r="BF134" s="1"/>
      <c r="BG134" s="1"/>
      <c r="BH134" s="1"/>
      <c r="BI134" s="1">
        <v>2</v>
      </c>
      <c r="BJ134" s="1">
        <v>15</v>
      </c>
      <c r="BK134" s="1">
        <v>10</v>
      </c>
      <c r="BL134" s="1">
        <v>2</v>
      </c>
      <c r="BM134" s="1"/>
      <c r="BN134" s="1"/>
      <c r="BO134" s="1"/>
      <c r="BP134" s="1">
        <v>5</v>
      </c>
      <c r="BQ134" s="1"/>
      <c r="BR134" s="1"/>
      <c r="BS134" s="1"/>
      <c r="BT134" s="1"/>
      <c r="BU134" s="1"/>
      <c r="BV134" s="1">
        <v>2</v>
      </c>
      <c r="BW134" s="1"/>
      <c r="BX134" s="1"/>
      <c r="BY134" s="1"/>
      <c r="BZ134" s="1"/>
      <c r="CA134" s="1">
        <v>6</v>
      </c>
      <c r="CB134" s="1"/>
      <c r="CE134">
        <v>17</v>
      </c>
      <c r="CF134" s="25">
        <f t="shared" si="23"/>
        <v>0</v>
      </c>
      <c r="CG134" s="25">
        <f t="shared" si="24"/>
        <v>2</v>
      </c>
      <c r="CH134" s="25">
        <f t="shared" si="25"/>
        <v>1</v>
      </c>
      <c r="CI134" s="25">
        <f t="shared" si="26"/>
        <v>16</v>
      </c>
    </row>
    <row r="135" spans="1:87" x14ac:dyDescent="0.2">
      <c r="A135" s="1" t="s">
        <v>201</v>
      </c>
      <c r="B135" s="1">
        <v>6</v>
      </c>
      <c r="C135" s="1">
        <v>5</v>
      </c>
      <c r="D135" s="1"/>
      <c r="E135" s="1"/>
      <c r="F135" s="1"/>
      <c r="G135" s="1">
        <v>5</v>
      </c>
      <c r="H135" s="1"/>
      <c r="I135" s="1">
        <v>40</v>
      </c>
      <c r="J135" s="1"/>
      <c r="K135" s="1">
        <v>3</v>
      </c>
      <c r="L135" s="1">
        <v>5</v>
      </c>
      <c r="M135" s="1"/>
      <c r="N135" s="1"/>
      <c r="O135" s="1"/>
      <c r="P135" s="1"/>
      <c r="Q135" s="1"/>
      <c r="R135" s="1"/>
      <c r="S135" s="1"/>
      <c r="T135" s="1">
        <v>10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>
        <v>2</v>
      </c>
      <c r="AJ135" s="1">
        <v>29</v>
      </c>
      <c r="AK135" s="1"/>
      <c r="AL135" s="1"/>
      <c r="AM135" s="1"/>
      <c r="AN135" s="1"/>
      <c r="AO135" s="1">
        <v>2</v>
      </c>
      <c r="AP135" s="1"/>
      <c r="AQ135" s="1">
        <v>5</v>
      </c>
      <c r="AR135" s="1"/>
      <c r="AS135" s="1"/>
      <c r="AT135" s="1">
        <v>6</v>
      </c>
      <c r="AU135" s="1"/>
      <c r="AV135" s="1"/>
      <c r="AW135" s="1"/>
      <c r="AX135" s="1">
        <v>5</v>
      </c>
      <c r="AY135" s="1"/>
      <c r="AZ135" s="1">
        <v>5</v>
      </c>
      <c r="BA135" s="1">
        <v>2</v>
      </c>
      <c r="BB135" s="1">
        <v>5</v>
      </c>
      <c r="BC135" s="1"/>
      <c r="BD135" s="1">
        <v>2</v>
      </c>
      <c r="BE135" s="1">
        <v>2</v>
      </c>
      <c r="BF135" s="1"/>
      <c r="BG135" s="1"/>
      <c r="BH135" s="1">
        <v>8</v>
      </c>
      <c r="BI135" s="1"/>
      <c r="BJ135" s="1"/>
      <c r="BK135" s="1"/>
      <c r="BL135" s="1"/>
      <c r="BM135" s="1"/>
      <c r="BN135" s="1">
        <v>5</v>
      </c>
      <c r="BO135" s="1"/>
      <c r="BP135" s="1">
        <v>2</v>
      </c>
      <c r="BQ135" s="1">
        <v>10</v>
      </c>
      <c r="BR135" s="1"/>
      <c r="BS135" s="1">
        <v>5</v>
      </c>
      <c r="BT135" s="1"/>
      <c r="BU135" s="1"/>
      <c r="BV135" s="1">
        <v>2</v>
      </c>
      <c r="BW135" s="1"/>
      <c r="BX135" s="1"/>
      <c r="BY135" s="1">
        <v>3</v>
      </c>
      <c r="BZ135" s="1"/>
      <c r="CA135" s="1">
        <v>15</v>
      </c>
      <c r="CB135" s="1"/>
      <c r="CE135">
        <v>18</v>
      </c>
      <c r="CF135" s="25">
        <f t="shared" si="23"/>
        <v>0</v>
      </c>
      <c r="CG135" s="25">
        <f t="shared" si="24"/>
        <v>2</v>
      </c>
      <c r="CH135" s="25">
        <f t="shared" si="25"/>
        <v>1</v>
      </c>
      <c r="CI135" s="25">
        <f t="shared" si="26"/>
        <v>25</v>
      </c>
    </row>
    <row r="136" spans="1:87" x14ac:dyDescent="0.2">
      <c r="A136" s="1" t="s">
        <v>215</v>
      </c>
      <c r="B136" s="1">
        <v>2</v>
      </c>
      <c r="C136" s="1"/>
      <c r="D136" s="1"/>
      <c r="E136" s="1"/>
      <c r="F136" s="1"/>
      <c r="G136" s="1"/>
      <c r="H136" s="1"/>
      <c r="I136" s="1"/>
      <c r="J136" s="1">
        <v>3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>
        <v>1</v>
      </c>
      <c r="Y136" s="1"/>
      <c r="Z136" s="1">
        <v>2</v>
      </c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>
        <v>2</v>
      </c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E136">
        <v>43</v>
      </c>
      <c r="CF136" s="25">
        <f t="shared" si="23"/>
        <v>0</v>
      </c>
      <c r="CG136" s="25">
        <f t="shared" si="24"/>
        <v>0</v>
      </c>
      <c r="CH136" s="25">
        <f t="shared" si="25"/>
        <v>0</v>
      </c>
      <c r="CI136" s="25">
        <f t="shared" si="26"/>
        <v>5</v>
      </c>
    </row>
    <row r="137" spans="1:87" x14ac:dyDescent="0.2">
      <c r="A137" s="1" t="s">
        <v>216</v>
      </c>
      <c r="B137" s="1"/>
      <c r="C137" s="1"/>
      <c r="D137" s="1"/>
      <c r="E137" s="1">
        <v>5</v>
      </c>
      <c r="F137" s="1"/>
      <c r="G137" s="1"/>
      <c r="H137" s="1"/>
      <c r="I137" s="1"/>
      <c r="J137" s="1">
        <v>1</v>
      </c>
      <c r="K137" s="1"/>
      <c r="L137" s="1"/>
      <c r="M137" s="1"/>
      <c r="N137" s="1"/>
      <c r="O137" s="1"/>
      <c r="P137" s="1"/>
      <c r="Q137" s="1"/>
      <c r="R137" s="1"/>
      <c r="S137" s="1"/>
      <c r="T137" s="1">
        <v>2</v>
      </c>
      <c r="U137" s="1"/>
      <c r="V137" s="1"/>
      <c r="W137" s="1"/>
      <c r="X137" s="1"/>
      <c r="Y137" s="1">
        <v>5</v>
      </c>
      <c r="Z137" s="1">
        <v>2</v>
      </c>
      <c r="AA137" s="1"/>
      <c r="AB137" s="1"/>
      <c r="AC137" s="1"/>
      <c r="AD137" s="1"/>
      <c r="AE137" s="1"/>
      <c r="AF137" s="1"/>
      <c r="AG137" s="1"/>
      <c r="AH137" s="1">
        <v>5</v>
      </c>
      <c r="AI137" s="1"/>
      <c r="AJ137" s="1"/>
      <c r="AK137" s="1"/>
      <c r="AL137" s="1"/>
      <c r="AM137" s="1"/>
      <c r="AN137" s="1">
        <v>20</v>
      </c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>
        <v>2</v>
      </c>
      <c r="BF137" s="1">
        <v>2</v>
      </c>
      <c r="BG137" s="1"/>
      <c r="BH137" s="1">
        <v>1</v>
      </c>
      <c r="BI137" s="1">
        <v>5</v>
      </c>
      <c r="BJ137" s="1"/>
      <c r="BK137" s="1"/>
      <c r="BL137" s="1"/>
      <c r="BM137" s="1"/>
      <c r="BN137" s="1"/>
      <c r="BO137" s="1">
        <v>2</v>
      </c>
      <c r="BP137" s="1"/>
      <c r="BQ137" s="1"/>
      <c r="BR137" s="1">
        <v>2</v>
      </c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E137">
        <v>27</v>
      </c>
      <c r="CF137" s="25">
        <f t="shared" si="23"/>
        <v>0</v>
      </c>
      <c r="CG137" s="25">
        <f t="shared" si="24"/>
        <v>0</v>
      </c>
      <c r="CH137" s="25">
        <f t="shared" si="25"/>
        <v>1</v>
      </c>
      <c r="CI137" s="25">
        <f t="shared" si="26"/>
        <v>12</v>
      </c>
    </row>
    <row r="138" spans="1:87" x14ac:dyDescent="0.2">
      <c r="A138" s="1" t="s">
        <v>217</v>
      </c>
      <c r="B138" s="1"/>
      <c r="C138" s="1"/>
      <c r="D138" s="1"/>
      <c r="E138" s="1">
        <v>5</v>
      </c>
      <c r="F138" s="1"/>
      <c r="G138" s="1">
        <v>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>
        <v>5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>
        <v>2</v>
      </c>
      <c r="AP138" s="1"/>
      <c r="AQ138" s="1">
        <v>3</v>
      </c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>
        <v>2</v>
      </c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E138">
        <v>39</v>
      </c>
      <c r="CF138" s="25">
        <f t="shared" si="23"/>
        <v>0</v>
      </c>
      <c r="CG138" s="25">
        <f t="shared" si="24"/>
        <v>0</v>
      </c>
      <c r="CH138" s="25">
        <f t="shared" si="25"/>
        <v>0</v>
      </c>
      <c r="CI138" s="25">
        <f t="shared" si="26"/>
        <v>6</v>
      </c>
    </row>
    <row r="139" spans="1:87" x14ac:dyDescent="0.2">
      <c r="A139" s="1" t="s">
        <v>49</v>
      </c>
      <c r="B139" s="1"/>
      <c r="C139" s="1"/>
      <c r="D139" s="1"/>
      <c r="E139" s="1"/>
      <c r="F139" s="1"/>
      <c r="G139" s="1">
        <v>3</v>
      </c>
      <c r="H139" s="1"/>
      <c r="I139" s="1"/>
      <c r="J139" s="1"/>
      <c r="K139" s="1"/>
      <c r="L139" s="1"/>
      <c r="M139" s="1">
        <v>1</v>
      </c>
      <c r="N139" s="1">
        <v>1</v>
      </c>
      <c r="O139" s="1"/>
      <c r="P139" s="1"/>
      <c r="Q139" s="1"/>
      <c r="R139" s="1"/>
      <c r="S139" s="1"/>
      <c r="T139" s="1"/>
      <c r="U139" s="1"/>
      <c r="V139" s="1"/>
      <c r="W139" s="1">
        <v>5</v>
      </c>
      <c r="X139" s="1">
        <v>1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>
        <v>3</v>
      </c>
      <c r="AR139" s="1"/>
      <c r="AS139" s="1"/>
      <c r="AT139" s="1"/>
      <c r="AU139" s="1"/>
      <c r="AV139" s="1"/>
      <c r="AW139" s="1"/>
      <c r="AX139" s="1"/>
      <c r="AY139" s="1"/>
      <c r="AZ139" s="1">
        <v>3</v>
      </c>
      <c r="BA139" s="1">
        <v>2</v>
      </c>
      <c r="BB139" s="1"/>
      <c r="BC139" s="1"/>
      <c r="BD139" s="1"/>
      <c r="BE139" s="1">
        <v>1</v>
      </c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>
        <v>5</v>
      </c>
      <c r="BT139" s="1"/>
      <c r="BU139" s="1">
        <v>2</v>
      </c>
      <c r="BV139" s="1"/>
      <c r="BW139" s="1">
        <v>1</v>
      </c>
      <c r="BX139" s="1"/>
      <c r="BY139" s="1">
        <v>3</v>
      </c>
      <c r="BZ139" s="1"/>
      <c r="CA139" s="1"/>
      <c r="CB139" s="1"/>
      <c r="CE139">
        <v>28</v>
      </c>
      <c r="CF139" s="25">
        <f t="shared" si="23"/>
        <v>0</v>
      </c>
      <c r="CG139" s="25">
        <f t="shared" si="24"/>
        <v>0</v>
      </c>
      <c r="CH139" s="25">
        <f t="shared" si="25"/>
        <v>0</v>
      </c>
      <c r="CI139" s="25">
        <f t="shared" si="26"/>
        <v>13</v>
      </c>
    </row>
    <row r="140" spans="1:87" x14ac:dyDescent="0.2">
      <c r="A140" s="1" t="s">
        <v>218</v>
      </c>
      <c r="B140" s="1"/>
      <c r="C140" s="1"/>
      <c r="D140" s="1"/>
      <c r="E140" s="1"/>
      <c r="F140" s="1"/>
      <c r="G140" s="1">
        <v>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>
        <v>1</v>
      </c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>
        <v>5</v>
      </c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E140">
        <v>42</v>
      </c>
      <c r="CF140" s="25">
        <f t="shared" si="23"/>
        <v>0</v>
      </c>
      <c r="CG140" s="25">
        <f t="shared" si="24"/>
        <v>0</v>
      </c>
      <c r="CH140" s="25">
        <f t="shared" si="25"/>
        <v>0</v>
      </c>
      <c r="CI140" s="25">
        <f t="shared" si="26"/>
        <v>3</v>
      </c>
    </row>
    <row r="141" spans="1:87" x14ac:dyDescent="0.2">
      <c r="A141" s="1" t="s">
        <v>219</v>
      </c>
      <c r="B141" s="1"/>
      <c r="C141" s="1"/>
      <c r="D141" s="1"/>
      <c r="E141" s="1"/>
      <c r="F141" s="1"/>
      <c r="G141" s="1">
        <v>4</v>
      </c>
      <c r="H141" s="1"/>
      <c r="I141" s="1"/>
      <c r="J141" s="1"/>
      <c r="K141" s="1"/>
      <c r="L141" s="1"/>
      <c r="M141" s="1">
        <v>1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>
        <v>2</v>
      </c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>
        <v>2</v>
      </c>
      <c r="AW141" s="1"/>
      <c r="AX141" s="1">
        <v>5</v>
      </c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>
        <v>11</v>
      </c>
      <c r="CE141">
        <v>38</v>
      </c>
      <c r="CF141" s="25">
        <f t="shared" si="23"/>
        <v>0</v>
      </c>
      <c r="CG141" s="25">
        <f t="shared" si="24"/>
        <v>0</v>
      </c>
      <c r="CH141" s="25">
        <f t="shared" si="25"/>
        <v>1</v>
      </c>
      <c r="CI141" s="25">
        <f t="shared" si="26"/>
        <v>5</v>
      </c>
    </row>
    <row r="142" spans="1:87" x14ac:dyDescent="0.2">
      <c r="A142" s="1" t="s">
        <v>220</v>
      </c>
      <c r="B142" s="1"/>
      <c r="C142" s="1"/>
      <c r="D142" s="1"/>
      <c r="E142" s="1"/>
      <c r="F142" s="1"/>
      <c r="G142" s="1"/>
      <c r="H142" s="1"/>
      <c r="I142" s="1"/>
      <c r="J142" s="1">
        <v>2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>
        <v>5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>
        <v>2</v>
      </c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>
        <v>5</v>
      </c>
      <c r="BR142" s="1"/>
      <c r="BS142" s="1"/>
      <c r="BT142" s="1"/>
      <c r="BU142" s="1"/>
      <c r="BV142" s="1"/>
      <c r="BW142" s="1">
        <v>15</v>
      </c>
      <c r="BX142" s="1"/>
      <c r="BY142" s="1"/>
      <c r="BZ142" s="1"/>
      <c r="CA142" s="1"/>
      <c r="CB142" s="1"/>
      <c r="CE142">
        <v>29</v>
      </c>
      <c r="CF142" s="25">
        <f t="shared" si="23"/>
        <v>0</v>
      </c>
      <c r="CG142" s="25">
        <f t="shared" si="24"/>
        <v>0</v>
      </c>
      <c r="CH142" s="25">
        <f t="shared" si="25"/>
        <v>1</v>
      </c>
      <c r="CI142" s="25">
        <f t="shared" si="26"/>
        <v>4</v>
      </c>
    </row>
    <row r="143" spans="1:87" x14ac:dyDescent="0.2">
      <c r="A143" s="1" t="s">
        <v>221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>
        <v>1</v>
      </c>
      <c r="S143" s="1"/>
      <c r="T143" s="1">
        <v>6</v>
      </c>
      <c r="U143" s="1"/>
      <c r="V143" s="1"/>
      <c r="W143" s="1"/>
      <c r="X143" s="1"/>
      <c r="Y143" s="1">
        <v>5</v>
      </c>
      <c r="Z143" s="1"/>
      <c r="AA143" s="1"/>
      <c r="AB143" s="1">
        <v>5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>
        <v>2</v>
      </c>
      <c r="AP143" s="1"/>
      <c r="AQ143" s="1">
        <v>5</v>
      </c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>
        <v>5</v>
      </c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E143">
        <v>33</v>
      </c>
      <c r="CF143" s="25">
        <f t="shared" si="23"/>
        <v>0</v>
      </c>
      <c r="CG143" s="25">
        <f t="shared" si="24"/>
        <v>0</v>
      </c>
      <c r="CH143" s="25">
        <f t="shared" si="25"/>
        <v>0</v>
      </c>
      <c r="CI143" s="25">
        <f t="shared" si="26"/>
        <v>7</v>
      </c>
    </row>
    <row r="144" spans="1:87" x14ac:dyDescent="0.2">
      <c r="A144" s="1" t="s">
        <v>222</v>
      </c>
      <c r="B144" s="1"/>
      <c r="C144" s="1"/>
      <c r="D144" s="1"/>
      <c r="E144" s="1"/>
      <c r="F144" s="1"/>
      <c r="G144" s="1"/>
      <c r="H144" s="1"/>
      <c r="I144" s="1">
        <v>20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>
        <v>2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>
        <v>2</v>
      </c>
      <c r="AI144" s="1">
        <v>2</v>
      </c>
      <c r="AJ144" s="1"/>
      <c r="AK144" s="1"/>
      <c r="AL144" s="1"/>
      <c r="AM144" s="1"/>
      <c r="AN144" s="1"/>
      <c r="AO144" s="1">
        <v>5</v>
      </c>
      <c r="AP144" s="1"/>
      <c r="AQ144" s="1"/>
      <c r="AR144" s="1"/>
      <c r="AS144" s="1"/>
      <c r="AT144" s="1"/>
      <c r="AU144" s="1"/>
      <c r="AV144" s="1"/>
      <c r="AW144" s="1"/>
      <c r="AX144" s="1">
        <v>5</v>
      </c>
      <c r="AY144" s="1"/>
      <c r="AZ144" s="1"/>
      <c r="BA144" s="1">
        <v>5</v>
      </c>
      <c r="BB144" s="1">
        <v>5</v>
      </c>
      <c r="BC144" s="1"/>
      <c r="BD144" s="1"/>
      <c r="BE144" s="1"/>
      <c r="BF144" s="1"/>
      <c r="BG144" s="1"/>
      <c r="BH144" s="1"/>
      <c r="BI144" s="1"/>
      <c r="BJ144" s="1"/>
      <c r="BK144" s="1"/>
      <c r="BL144" s="1">
        <v>3</v>
      </c>
      <c r="BM144" s="1"/>
      <c r="BN144" s="1">
        <v>5</v>
      </c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>
        <v>4</v>
      </c>
      <c r="CE144">
        <v>32</v>
      </c>
      <c r="CF144" s="25">
        <f t="shared" si="23"/>
        <v>0</v>
      </c>
      <c r="CG144" s="25">
        <f t="shared" si="24"/>
        <v>0</v>
      </c>
      <c r="CH144" s="25">
        <f t="shared" si="25"/>
        <v>1</v>
      </c>
      <c r="CI144" s="25">
        <f t="shared" si="26"/>
        <v>10</v>
      </c>
    </row>
    <row r="145" spans="1:87" x14ac:dyDescent="0.2">
      <c r="A145" s="1" t="s">
        <v>223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>
        <v>2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E145">
        <v>48</v>
      </c>
      <c r="CF145" s="25">
        <f t="shared" si="23"/>
        <v>0</v>
      </c>
      <c r="CG145" s="25">
        <f t="shared" si="24"/>
        <v>0</v>
      </c>
      <c r="CH145" s="25">
        <f t="shared" si="25"/>
        <v>0</v>
      </c>
      <c r="CI145" s="25">
        <f t="shared" si="26"/>
        <v>1</v>
      </c>
    </row>
    <row r="146" spans="1:87" x14ac:dyDescent="0.2">
      <c r="A146" s="1" t="s">
        <v>200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v>10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>
        <v>7</v>
      </c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>
        <v>40</v>
      </c>
      <c r="BZ146" s="1"/>
      <c r="CA146" s="1"/>
      <c r="CB146" s="1">
        <v>6</v>
      </c>
      <c r="CE146">
        <v>26</v>
      </c>
      <c r="CF146" s="25">
        <f t="shared" si="23"/>
        <v>0</v>
      </c>
      <c r="CG146" s="25">
        <f t="shared" si="24"/>
        <v>1</v>
      </c>
      <c r="CH146" s="25">
        <f t="shared" si="25"/>
        <v>0</v>
      </c>
      <c r="CI146" s="25">
        <f t="shared" si="26"/>
        <v>4</v>
      </c>
    </row>
    <row r="147" spans="1:87" x14ac:dyDescent="0.2">
      <c r="A147" s="1" t="s">
        <v>224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>
        <v>5</v>
      </c>
      <c r="N147" s="1"/>
      <c r="O147" s="1"/>
      <c r="P147" s="1"/>
      <c r="Q147" s="1"/>
      <c r="R147" s="1"/>
      <c r="S147" s="1"/>
      <c r="T147" s="1">
        <v>20</v>
      </c>
      <c r="U147" s="1"/>
      <c r="V147" s="1"/>
      <c r="W147" s="1"/>
      <c r="X147" s="1"/>
      <c r="Y147" s="1"/>
      <c r="Z147" s="1"/>
      <c r="AA147" s="1">
        <v>5</v>
      </c>
      <c r="AB147" s="1"/>
      <c r="AC147" s="1"/>
      <c r="AD147" s="1"/>
      <c r="AE147" s="1"/>
      <c r="AF147" s="1"/>
      <c r="AG147" s="1">
        <v>15</v>
      </c>
      <c r="AH147" s="1"/>
      <c r="AI147" s="1">
        <v>2</v>
      </c>
      <c r="AJ147" s="1"/>
      <c r="AK147" s="1"/>
      <c r="AL147" s="1"/>
      <c r="AM147" s="1"/>
      <c r="AN147" s="1"/>
      <c r="AO147" s="1"/>
      <c r="AP147" s="1"/>
      <c r="AQ147" s="1"/>
      <c r="AR147" s="1"/>
      <c r="AS147" s="1">
        <v>5</v>
      </c>
      <c r="AT147" s="1"/>
      <c r="AU147" s="1"/>
      <c r="AV147" s="1"/>
      <c r="AW147" s="1"/>
      <c r="AX147" s="1"/>
      <c r="AY147" s="1"/>
      <c r="AZ147" s="1"/>
      <c r="BA147" s="1"/>
      <c r="BB147" s="1">
        <v>10</v>
      </c>
      <c r="BC147" s="1"/>
      <c r="BD147" s="1">
        <v>2</v>
      </c>
      <c r="BE147" s="1"/>
      <c r="BF147" s="1">
        <v>2</v>
      </c>
      <c r="BG147" s="1">
        <v>15</v>
      </c>
      <c r="BH147" s="1">
        <v>1</v>
      </c>
      <c r="BI147" s="1"/>
      <c r="BJ147" s="1"/>
      <c r="BK147" s="1"/>
      <c r="BL147" s="1"/>
      <c r="BM147" s="1">
        <v>1</v>
      </c>
      <c r="BN147" s="1"/>
      <c r="BO147" s="1"/>
      <c r="BP147" s="1"/>
      <c r="BQ147" s="1"/>
      <c r="BR147" s="1"/>
      <c r="BS147" s="1"/>
      <c r="BT147" s="1"/>
      <c r="BU147" s="1">
        <v>10</v>
      </c>
      <c r="BV147" s="1"/>
      <c r="BW147" s="1"/>
      <c r="BX147" s="1"/>
      <c r="BY147" s="1"/>
      <c r="BZ147" s="1"/>
      <c r="CA147" s="1">
        <v>15</v>
      </c>
      <c r="CB147" s="1"/>
      <c r="CE147">
        <v>20</v>
      </c>
      <c r="CF147" s="25">
        <f t="shared" si="23"/>
        <v>0</v>
      </c>
      <c r="CG147" s="25">
        <f t="shared" si="24"/>
        <v>0</v>
      </c>
      <c r="CH147" s="25">
        <f t="shared" si="25"/>
        <v>4</v>
      </c>
      <c r="CI147" s="25">
        <f t="shared" si="26"/>
        <v>10</v>
      </c>
    </row>
    <row r="148" spans="1:87" x14ac:dyDescent="0.2">
      <c r="A148" s="1" t="s">
        <v>226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>
        <v>2</v>
      </c>
      <c r="AA148" s="1"/>
      <c r="AB148" s="1"/>
      <c r="AC148" s="1"/>
      <c r="AD148" s="1"/>
      <c r="AE148" s="1"/>
      <c r="AF148" s="1"/>
      <c r="AG148" s="1">
        <v>5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E148">
        <v>41</v>
      </c>
      <c r="CF148" s="25">
        <f t="shared" si="23"/>
        <v>0</v>
      </c>
      <c r="CG148" s="25">
        <f t="shared" si="24"/>
        <v>0</v>
      </c>
      <c r="CH148" s="25">
        <f t="shared" si="25"/>
        <v>0</v>
      </c>
      <c r="CI148" s="25">
        <f t="shared" si="26"/>
        <v>2</v>
      </c>
    </row>
    <row r="149" spans="1:87" x14ac:dyDescent="0.2">
      <c r="A149" s="1" t="s">
        <v>227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>
        <v>8</v>
      </c>
      <c r="BF149" s="1">
        <v>5</v>
      </c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E149">
        <v>37</v>
      </c>
      <c r="CF149" s="25">
        <f t="shared" si="23"/>
        <v>0</v>
      </c>
      <c r="CG149" s="25">
        <f t="shared" si="24"/>
        <v>0</v>
      </c>
      <c r="CH149" s="25">
        <f t="shared" si="25"/>
        <v>0</v>
      </c>
      <c r="CI149" s="25">
        <f t="shared" si="26"/>
        <v>2</v>
      </c>
    </row>
    <row r="150" spans="1:87" x14ac:dyDescent="0.2">
      <c r="A150" s="1" t="s">
        <v>228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>
        <v>1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>
        <v>2</v>
      </c>
      <c r="AJ150" s="1"/>
      <c r="AK150" s="1"/>
      <c r="AL150" s="1"/>
      <c r="AM150" s="1"/>
      <c r="AN150" s="1"/>
      <c r="AO150" s="1"/>
      <c r="AP150" s="1"/>
      <c r="AQ150" s="1">
        <v>3</v>
      </c>
      <c r="AR150" s="1"/>
      <c r="AS150" s="1"/>
      <c r="AT150" s="1"/>
      <c r="AU150" s="1"/>
      <c r="AV150" s="1"/>
      <c r="AW150" s="1">
        <v>4</v>
      </c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E150" s="11">
        <v>45</v>
      </c>
      <c r="CF150" s="25">
        <f t="shared" si="23"/>
        <v>0</v>
      </c>
      <c r="CG150" s="25">
        <f t="shared" si="24"/>
        <v>0</v>
      </c>
      <c r="CH150" s="25">
        <f t="shared" si="25"/>
        <v>0</v>
      </c>
      <c r="CI150" s="25">
        <f t="shared" si="26"/>
        <v>4</v>
      </c>
    </row>
    <row r="151" spans="1:87" s="11" customFormat="1" x14ac:dyDescent="0.2">
      <c r="A151" s="1" t="s">
        <v>231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>
        <v>100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E151" s="11">
        <v>23</v>
      </c>
      <c r="CF151" s="25">
        <f t="shared" si="23"/>
        <v>1</v>
      </c>
      <c r="CG151" s="25">
        <f t="shared" si="24"/>
        <v>0</v>
      </c>
      <c r="CH151" s="25">
        <f t="shared" si="25"/>
        <v>1</v>
      </c>
      <c r="CI151" s="25">
        <f t="shared" si="26"/>
        <v>0</v>
      </c>
    </row>
    <row r="152" spans="1:87" s="11" customFormat="1" x14ac:dyDescent="0.2">
      <c r="A152" s="1" t="s">
        <v>111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>
        <v>2</v>
      </c>
      <c r="U152" s="1"/>
      <c r="V152" s="1"/>
      <c r="W152" s="1"/>
      <c r="X152" s="1"/>
      <c r="Y152" s="1"/>
      <c r="Z152" s="1">
        <v>2</v>
      </c>
      <c r="AA152" s="1"/>
      <c r="AB152" s="1"/>
      <c r="AC152" s="1"/>
      <c r="AD152" s="1"/>
      <c r="AE152" s="1"/>
      <c r="AF152" s="1"/>
      <c r="AG152" s="1"/>
      <c r="AH152" s="1">
        <v>5</v>
      </c>
      <c r="AI152" s="1"/>
      <c r="AJ152" s="1"/>
      <c r="AK152" s="1"/>
      <c r="AL152" s="1"/>
      <c r="AM152" s="1"/>
      <c r="AN152" s="1"/>
      <c r="AO152" s="1"/>
      <c r="AP152" s="1"/>
      <c r="AQ152" s="1">
        <v>5</v>
      </c>
      <c r="AR152" s="1"/>
      <c r="AS152" s="1"/>
      <c r="AT152" s="1"/>
      <c r="AU152" s="1"/>
      <c r="AV152" s="1">
        <v>2</v>
      </c>
      <c r="AW152" s="1"/>
      <c r="AX152" s="1"/>
      <c r="AY152" s="1"/>
      <c r="AZ152" s="1"/>
      <c r="BA152" s="1"/>
      <c r="BB152" s="1"/>
      <c r="BC152" s="1"/>
      <c r="BD152" s="1">
        <v>2</v>
      </c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>
        <v>1</v>
      </c>
      <c r="BS152" s="1"/>
      <c r="BT152" s="1"/>
      <c r="BU152" s="1"/>
      <c r="BV152" s="1">
        <v>3</v>
      </c>
      <c r="BW152" s="1"/>
      <c r="BX152" s="1"/>
      <c r="BY152" s="1"/>
      <c r="BZ152" s="1"/>
      <c r="CA152" s="1"/>
      <c r="CB152" s="1"/>
      <c r="CE152" s="11">
        <v>40</v>
      </c>
      <c r="CF152" s="25">
        <f t="shared" si="23"/>
        <v>0</v>
      </c>
      <c r="CG152" s="25">
        <f t="shared" si="24"/>
        <v>0</v>
      </c>
      <c r="CH152" s="25">
        <f t="shared" si="25"/>
        <v>0</v>
      </c>
      <c r="CI152" s="25">
        <f t="shared" si="26"/>
        <v>8</v>
      </c>
    </row>
    <row r="153" spans="1:87" s="11" customFormat="1" x14ac:dyDescent="0.2">
      <c r="A153" s="1" t="s">
        <v>110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>
        <v>2</v>
      </c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>
        <v>5</v>
      </c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>
        <v>3</v>
      </c>
      <c r="BW153" s="1"/>
      <c r="BX153" s="1"/>
      <c r="BY153" s="1"/>
      <c r="BZ153" s="1"/>
      <c r="CA153" s="1"/>
      <c r="CB153" s="1"/>
      <c r="CE153">
        <v>49</v>
      </c>
      <c r="CF153" s="25">
        <f t="shared" si="23"/>
        <v>0</v>
      </c>
      <c r="CG153" s="25">
        <f t="shared" si="24"/>
        <v>0</v>
      </c>
      <c r="CH153" s="25">
        <f t="shared" si="25"/>
        <v>0</v>
      </c>
      <c r="CI153" s="25">
        <f t="shared" si="26"/>
        <v>3</v>
      </c>
    </row>
    <row r="154" spans="1:87" x14ac:dyDescent="0.2">
      <c r="A154" s="14" t="s">
        <v>232</v>
      </c>
      <c r="B154" s="14">
        <f>SUM(B103:B153)</f>
        <v>100</v>
      </c>
      <c r="C154" s="14">
        <f t="shared" ref="C154:BN154" si="27">SUM(C103:C153)</f>
        <v>100</v>
      </c>
      <c r="D154" s="14">
        <f t="shared" si="27"/>
        <v>100</v>
      </c>
      <c r="E154" s="14">
        <f t="shared" si="27"/>
        <v>100</v>
      </c>
      <c r="F154" s="14">
        <f t="shared" si="27"/>
        <v>100</v>
      </c>
      <c r="G154" s="14">
        <f t="shared" si="27"/>
        <v>100</v>
      </c>
      <c r="H154" s="14">
        <f t="shared" si="27"/>
        <v>100</v>
      </c>
      <c r="I154" s="14">
        <f t="shared" si="27"/>
        <v>100</v>
      </c>
      <c r="J154" s="14">
        <f t="shared" si="27"/>
        <v>100</v>
      </c>
      <c r="K154" s="14">
        <f t="shared" si="27"/>
        <v>100</v>
      </c>
      <c r="L154" s="14">
        <f t="shared" si="27"/>
        <v>100</v>
      </c>
      <c r="M154" s="14">
        <f t="shared" si="27"/>
        <v>100</v>
      </c>
      <c r="N154" s="14">
        <f t="shared" si="27"/>
        <v>100</v>
      </c>
      <c r="O154" s="14">
        <f t="shared" si="27"/>
        <v>100</v>
      </c>
      <c r="P154" s="14">
        <f t="shared" si="27"/>
        <v>100</v>
      </c>
      <c r="Q154" s="14">
        <f t="shared" si="27"/>
        <v>100</v>
      </c>
      <c r="R154" s="14">
        <f t="shared" si="27"/>
        <v>100</v>
      </c>
      <c r="S154" s="14">
        <f t="shared" si="27"/>
        <v>100</v>
      </c>
      <c r="T154" s="14">
        <f t="shared" si="27"/>
        <v>100</v>
      </c>
      <c r="U154" s="14">
        <f t="shared" si="27"/>
        <v>100</v>
      </c>
      <c r="V154" s="14">
        <f t="shared" si="27"/>
        <v>100</v>
      </c>
      <c r="W154" s="14">
        <f t="shared" si="27"/>
        <v>100</v>
      </c>
      <c r="X154" s="14">
        <f t="shared" si="27"/>
        <v>100</v>
      </c>
      <c r="Y154" s="14">
        <f t="shared" si="27"/>
        <v>100</v>
      </c>
      <c r="Z154" s="14">
        <f t="shared" si="27"/>
        <v>100</v>
      </c>
      <c r="AA154" s="14">
        <f t="shared" si="27"/>
        <v>100</v>
      </c>
      <c r="AB154" s="14">
        <f t="shared" si="27"/>
        <v>100</v>
      </c>
      <c r="AC154" s="14">
        <f t="shared" si="27"/>
        <v>100</v>
      </c>
      <c r="AD154" s="14">
        <f t="shared" si="27"/>
        <v>100</v>
      </c>
      <c r="AE154" s="14">
        <f t="shared" si="27"/>
        <v>100</v>
      </c>
      <c r="AF154" s="14">
        <f t="shared" si="27"/>
        <v>100</v>
      </c>
      <c r="AG154" s="14">
        <f t="shared" si="27"/>
        <v>100</v>
      </c>
      <c r="AH154" s="14">
        <f t="shared" si="27"/>
        <v>100</v>
      </c>
      <c r="AI154" s="14">
        <f t="shared" si="27"/>
        <v>100</v>
      </c>
      <c r="AJ154" s="14">
        <f t="shared" si="27"/>
        <v>100</v>
      </c>
      <c r="AK154" s="14">
        <f t="shared" si="27"/>
        <v>100</v>
      </c>
      <c r="AL154" s="14">
        <f t="shared" si="27"/>
        <v>100</v>
      </c>
      <c r="AM154" s="14">
        <f t="shared" si="27"/>
        <v>100</v>
      </c>
      <c r="AN154" s="14">
        <f t="shared" si="27"/>
        <v>100</v>
      </c>
      <c r="AO154" s="14">
        <f t="shared" si="27"/>
        <v>100</v>
      </c>
      <c r="AP154" s="14">
        <f t="shared" si="27"/>
        <v>100</v>
      </c>
      <c r="AQ154" s="14">
        <f t="shared" si="27"/>
        <v>100</v>
      </c>
      <c r="AR154" s="14">
        <f t="shared" si="27"/>
        <v>100</v>
      </c>
      <c r="AS154" s="14">
        <f t="shared" si="27"/>
        <v>100</v>
      </c>
      <c r="AT154" s="14">
        <f t="shared" si="27"/>
        <v>100</v>
      </c>
      <c r="AU154" s="14">
        <f t="shared" si="27"/>
        <v>0</v>
      </c>
      <c r="AV154" s="14">
        <f t="shared" si="27"/>
        <v>100</v>
      </c>
      <c r="AW154" s="14">
        <f t="shared" si="27"/>
        <v>100</v>
      </c>
      <c r="AX154" s="14">
        <f t="shared" si="27"/>
        <v>100</v>
      </c>
      <c r="AY154" s="14">
        <f t="shared" si="27"/>
        <v>100</v>
      </c>
      <c r="AZ154" s="14">
        <f t="shared" si="27"/>
        <v>100</v>
      </c>
      <c r="BA154" s="14">
        <f t="shared" si="27"/>
        <v>100</v>
      </c>
      <c r="BB154" s="14">
        <f t="shared" si="27"/>
        <v>100</v>
      </c>
      <c r="BC154" s="14">
        <f t="shared" si="27"/>
        <v>100</v>
      </c>
      <c r="BD154" s="14">
        <f t="shared" si="27"/>
        <v>100</v>
      </c>
      <c r="BE154" s="14">
        <f t="shared" si="27"/>
        <v>100</v>
      </c>
      <c r="BF154" s="14">
        <f t="shared" si="27"/>
        <v>100</v>
      </c>
      <c r="BG154" s="14">
        <f t="shared" si="27"/>
        <v>100</v>
      </c>
      <c r="BH154" s="14">
        <f t="shared" si="27"/>
        <v>100</v>
      </c>
      <c r="BI154" s="14">
        <f t="shared" si="27"/>
        <v>100</v>
      </c>
      <c r="BJ154" s="14">
        <f t="shared" si="27"/>
        <v>100</v>
      </c>
      <c r="BK154" s="14">
        <f t="shared" si="27"/>
        <v>100</v>
      </c>
      <c r="BL154" s="14">
        <f t="shared" si="27"/>
        <v>100</v>
      </c>
      <c r="BM154" s="14">
        <f t="shared" si="27"/>
        <v>100</v>
      </c>
      <c r="BN154" s="14">
        <f t="shared" si="27"/>
        <v>100</v>
      </c>
      <c r="BO154" s="14">
        <f t="shared" ref="BO154:CB154" si="28">SUM(BO103:BO153)</f>
        <v>100</v>
      </c>
      <c r="BP154" s="14">
        <f t="shared" si="28"/>
        <v>100</v>
      </c>
      <c r="BQ154" s="14">
        <f t="shared" si="28"/>
        <v>100</v>
      </c>
      <c r="BR154" s="14">
        <f t="shared" si="28"/>
        <v>100</v>
      </c>
      <c r="BS154" s="14">
        <f t="shared" si="28"/>
        <v>100</v>
      </c>
      <c r="BT154" s="14">
        <f t="shared" si="28"/>
        <v>100</v>
      </c>
      <c r="BU154" s="14">
        <f t="shared" si="28"/>
        <v>100</v>
      </c>
      <c r="BV154" s="14">
        <f t="shared" si="28"/>
        <v>100</v>
      </c>
      <c r="BW154" s="14">
        <f t="shared" si="28"/>
        <v>100</v>
      </c>
      <c r="BX154" s="14">
        <f t="shared" si="28"/>
        <v>100</v>
      </c>
      <c r="BY154" s="14">
        <f t="shared" si="28"/>
        <v>100</v>
      </c>
      <c r="BZ154" s="14">
        <f t="shared" si="28"/>
        <v>100</v>
      </c>
      <c r="CA154" s="14">
        <f t="shared" si="28"/>
        <v>100</v>
      </c>
      <c r="CB154" s="14">
        <f t="shared" si="28"/>
        <v>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BC57-9DD1-DF42-9AC5-D56DD53ECDB1}">
  <dimension ref="A1"/>
  <sheetViews>
    <sheetView workbookViewId="0">
      <selection activeCell="J8" sqref="J8"/>
    </sheetView>
  </sheetViews>
  <sheetFormatPr baseColWidth="10" defaultRowHeight="15" x14ac:dyDescent="0.2"/>
  <sheetData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6677-A00B-4D1E-9069-544A70302FD5}">
  <dimension ref="A1:CM153"/>
  <sheetViews>
    <sheetView workbookViewId="0">
      <selection activeCell="B31" sqref="B31"/>
    </sheetView>
  </sheetViews>
  <sheetFormatPr baseColWidth="10" defaultColWidth="8.83203125" defaultRowHeight="15" x14ac:dyDescent="0.2"/>
  <cols>
    <col min="1" max="1" width="34.5" style="11" customWidth="1"/>
    <col min="2" max="80" width="8.83203125" style="11"/>
    <col min="81" max="81" width="10.5" style="11" bestFit="1" customWidth="1"/>
    <col min="82" max="84" width="8.83203125" style="11"/>
    <col min="85" max="85" width="9.5" style="11" bestFit="1" customWidth="1"/>
    <col min="86" max="16384" width="8.83203125" style="11"/>
  </cols>
  <sheetData>
    <row r="1" spans="1:91" x14ac:dyDescent="0.2">
      <c r="A1" s="2" t="s">
        <v>108</v>
      </c>
      <c r="B1" s="9" t="s">
        <v>117</v>
      </c>
      <c r="C1" s="9" t="s">
        <v>118</v>
      </c>
      <c r="D1" s="9" t="s">
        <v>119</v>
      </c>
      <c r="E1" s="9" t="s">
        <v>120</v>
      </c>
      <c r="F1" s="9" t="s">
        <v>121</v>
      </c>
      <c r="G1" s="9" t="s">
        <v>122</v>
      </c>
      <c r="H1" s="9" t="s">
        <v>123</v>
      </c>
      <c r="I1" s="12" t="s">
        <v>124</v>
      </c>
      <c r="J1" s="12" t="s">
        <v>125</v>
      </c>
      <c r="K1" s="12" t="s">
        <v>126</v>
      </c>
      <c r="L1" s="12" t="s">
        <v>127</v>
      </c>
      <c r="M1" s="12" t="s">
        <v>128</v>
      </c>
      <c r="N1" s="12" t="s">
        <v>129</v>
      </c>
      <c r="O1" s="12" t="s">
        <v>130</v>
      </c>
      <c r="P1" s="12" t="s">
        <v>132</v>
      </c>
      <c r="Q1" s="12" t="s">
        <v>133</v>
      </c>
      <c r="R1" s="12" t="s">
        <v>134</v>
      </c>
      <c r="S1" s="12" t="s">
        <v>135</v>
      </c>
      <c r="T1" s="12" t="s">
        <v>136</v>
      </c>
      <c r="U1" s="12" t="s">
        <v>137</v>
      </c>
      <c r="V1" s="12" t="s">
        <v>138</v>
      </c>
      <c r="W1" s="12" t="s">
        <v>139</v>
      </c>
      <c r="X1" s="12" t="s">
        <v>140</v>
      </c>
      <c r="Y1" s="12" t="s">
        <v>141</v>
      </c>
      <c r="Z1" s="12" t="s">
        <v>142</v>
      </c>
      <c r="AA1" s="12" t="s">
        <v>143</v>
      </c>
      <c r="AB1" s="12" t="s">
        <v>144</v>
      </c>
      <c r="AC1" s="12" t="s">
        <v>146</v>
      </c>
      <c r="AD1" s="12" t="s">
        <v>147</v>
      </c>
      <c r="AE1" s="12" t="s">
        <v>148</v>
      </c>
      <c r="AF1" s="12" t="s">
        <v>149</v>
      </c>
      <c r="AG1" s="12" t="s">
        <v>150</v>
      </c>
      <c r="AH1" s="12" t="s">
        <v>151</v>
      </c>
      <c r="AI1" s="12" t="s">
        <v>152</v>
      </c>
      <c r="AJ1" s="12" t="s">
        <v>153</v>
      </c>
      <c r="AK1" s="12" t="s">
        <v>154</v>
      </c>
      <c r="AL1" s="12" t="s">
        <v>155</v>
      </c>
      <c r="AM1" s="12" t="s">
        <v>156</v>
      </c>
      <c r="AN1" s="12" t="s">
        <v>157</v>
      </c>
      <c r="AO1" s="12" t="s">
        <v>158</v>
      </c>
      <c r="AP1" s="12" t="s">
        <v>159</v>
      </c>
      <c r="AQ1" s="12" t="s">
        <v>161</v>
      </c>
      <c r="AR1" s="12" t="s">
        <v>162</v>
      </c>
      <c r="AS1" s="12" t="s">
        <v>164</v>
      </c>
      <c r="AT1" s="12" t="s">
        <v>165</v>
      </c>
      <c r="AU1" s="12" t="s">
        <v>163</v>
      </c>
      <c r="AV1" s="12" t="s">
        <v>167</v>
      </c>
      <c r="AW1" s="12" t="s">
        <v>168</v>
      </c>
      <c r="AX1" s="12" t="s">
        <v>169</v>
      </c>
      <c r="AY1" s="12" t="s">
        <v>170</v>
      </c>
      <c r="AZ1" s="12" t="s">
        <v>171</v>
      </c>
      <c r="BA1" s="12" t="s">
        <v>172</v>
      </c>
      <c r="BB1" s="12" t="s">
        <v>173</v>
      </c>
      <c r="BC1" s="12" t="s">
        <v>175</v>
      </c>
      <c r="BD1" s="12" t="s">
        <v>176</v>
      </c>
      <c r="BE1" s="12" t="s">
        <v>177</v>
      </c>
      <c r="BF1" s="12" t="s">
        <v>178</v>
      </c>
      <c r="BG1" s="12" t="s">
        <v>179</v>
      </c>
      <c r="BH1" s="12" t="s">
        <v>180</v>
      </c>
      <c r="BI1" s="12" t="s">
        <v>181</v>
      </c>
      <c r="BJ1" s="12" t="s">
        <v>182</v>
      </c>
      <c r="BK1" s="12" t="s">
        <v>183</v>
      </c>
      <c r="BL1" s="12" t="s">
        <v>184</v>
      </c>
      <c r="BM1" s="12" t="s">
        <v>185</v>
      </c>
      <c r="BN1" s="12" t="s">
        <v>186</v>
      </c>
      <c r="BO1" s="12" t="s">
        <v>187</v>
      </c>
      <c r="BP1" s="9" t="s">
        <v>188</v>
      </c>
      <c r="BQ1" s="9" t="s">
        <v>189</v>
      </c>
      <c r="BR1" s="9" t="s">
        <v>190</v>
      </c>
      <c r="BS1" s="9" t="s">
        <v>229</v>
      </c>
      <c r="BT1" s="9" t="s">
        <v>191</v>
      </c>
      <c r="BU1" s="9" t="s">
        <v>233</v>
      </c>
      <c r="BV1" s="9" t="s">
        <v>192</v>
      </c>
      <c r="BW1" s="9" t="s">
        <v>193</v>
      </c>
      <c r="BX1" s="9" t="s">
        <v>194</v>
      </c>
      <c r="BY1" s="9" t="s">
        <v>195</v>
      </c>
      <c r="BZ1" s="9" t="s">
        <v>196</v>
      </c>
      <c r="CA1" s="9" t="s">
        <v>197</v>
      </c>
      <c r="CB1" s="9" t="s">
        <v>198</v>
      </c>
      <c r="CC1" s="18" t="s">
        <v>236</v>
      </c>
      <c r="CG1" s="11" t="s">
        <v>113</v>
      </c>
      <c r="CH1" s="11" t="s">
        <v>112</v>
      </c>
      <c r="CI1" s="11" t="s">
        <v>225</v>
      </c>
    </row>
    <row r="2" spans="1:91" x14ac:dyDescent="0.2">
      <c r="A2" s="1" t="s">
        <v>107</v>
      </c>
      <c r="B2" s="1">
        <v>55</v>
      </c>
      <c r="C2" s="1">
        <v>30</v>
      </c>
      <c r="D2" s="1">
        <v>30</v>
      </c>
      <c r="E2" s="1">
        <v>10</v>
      </c>
      <c r="F2" s="1">
        <v>80</v>
      </c>
      <c r="G2" s="1">
        <v>25</v>
      </c>
      <c r="H2" s="1">
        <v>85</v>
      </c>
      <c r="I2" s="3">
        <v>25</v>
      </c>
      <c r="J2" s="3">
        <v>40</v>
      </c>
      <c r="K2" s="3">
        <v>25</v>
      </c>
      <c r="L2" s="3">
        <v>70</v>
      </c>
      <c r="M2" s="3">
        <v>50</v>
      </c>
      <c r="N2" s="3">
        <v>40</v>
      </c>
      <c r="O2" s="3">
        <v>60</v>
      </c>
      <c r="P2" s="3">
        <v>99</v>
      </c>
      <c r="Q2" s="3">
        <v>60</v>
      </c>
      <c r="R2" s="3">
        <v>65</v>
      </c>
      <c r="S2" s="3">
        <v>90</v>
      </c>
      <c r="T2" s="3">
        <v>30</v>
      </c>
      <c r="U2" s="3">
        <v>80</v>
      </c>
      <c r="V2" s="3">
        <v>80</v>
      </c>
      <c r="W2" s="3">
        <v>70</v>
      </c>
      <c r="X2" s="3">
        <v>70</v>
      </c>
      <c r="Y2" s="3">
        <v>70</v>
      </c>
      <c r="Z2" s="3">
        <v>30</v>
      </c>
      <c r="AA2" s="3">
        <v>50</v>
      </c>
      <c r="AB2" s="3">
        <v>30</v>
      </c>
      <c r="AC2" s="3">
        <v>65</v>
      </c>
      <c r="AD2" s="3">
        <v>30</v>
      </c>
      <c r="AE2" s="3">
        <v>70</v>
      </c>
      <c r="AF2" s="3">
        <v>80</v>
      </c>
      <c r="AG2" s="3">
        <v>85</v>
      </c>
      <c r="AH2" s="3">
        <v>40</v>
      </c>
      <c r="AI2" s="3">
        <v>40</v>
      </c>
      <c r="AJ2" s="3">
        <v>5</v>
      </c>
      <c r="AK2" s="1">
        <v>5</v>
      </c>
      <c r="AL2" s="1">
        <v>35</v>
      </c>
      <c r="AM2" s="1">
        <v>80</v>
      </c>
      <c r="AN2" s="1">
        <v>50</v>
      </c>
      <c r="AO2" s="1">
        <v>30</v>
      </c>
      <c r="AP2" s="1">
        <v>10</v>
      </c>
      <c r="AQ2" s="1">
        <v>30</v>
      </c>
      <c r="AR2" s="1">
        <v>70</v>
      </c>
      <c r="AS2" s="1">
        <v>5</v>
      </c>
      <c r="AT2" s="1">
        <v>25</v>
      </c>
      <c r="AU2" s="1">
        <v>5</v>
      </c>
      <c r="AV2" s="1">
        <v>45</v>
      </c>
      <c r="AW2" s="1">
        <v>70</v>
      </c>
      <c r="AX2" s="1">
        <v>50</v>
      </c>
      <c r="AY2" s="1">
        <v>10</v>
      </c>
      <c r="AZ2" s="1">
        <v>40</v>
      </c>
      <c r="BA2" s="1">
        <v>45</v>
      </c>
      <c r="BB2" s="1">
        <v>20</v>
      </c>
      <c r="BC2" s="1">
        <v>40</v>
      </c>
      <c r="BD2" s="1">
        <v>60</v>
      </c>
      <c r="BE2" s="1">
        <v>40</v>
      </c>
      <c r="BF2" s="1">
        <v>70</v>
      </c>
      <c r="BG2" s="1">
        <v>50</v>
      </c>
      <c r="BH2" s="1">
        <v>25</v>
      </c>
      <c r="BI2" s="1">
        <v>60</v>
      </c>
      <c r="BJ2" s="1">
        <v>25</v>
      </c>
      <c r="BK2" s="1">
        <v>20</v>
      </c>
      <c r="BL2" s="1">
        <v>70</v>
      </c>
      <c r="BM2" s="1">
        <v>50</v>
      </c>
      <c r="BN2" s="1">
        <v>30</v>
      </c>
      <c r="BO2" s="1">
        <v>55</v>
      </c>
      <c r="BP2" s="1">
        <v>60</v>
      </c>
      <c r="BQ2" s="1">
        <v>70</v>
      </c>
      <c r="BR2" s="1">
        <v>50</v>
      </c>
      <c r="BS2" s="1">
        <v>30</v>
      </c>
      <c r="BT2" s="1">
        <v>70</v>
      </c>
      <c r="BU2" s="1">
        <v>45</v>
      </c>
      <c r="BV2" s="1">
        <v>40</v>
      </c>
      <c r="BW2" s="1">
        <v>75</v>
      </c>
      <c r="BX2" s="1">
        <v>70</v>
      </c>
      <c r="BY2" s="1">
        <v>70</v>
      </c>
      <c r="BZ2" s="1">
        <v>60</v>
      </c>
      <c r="CA2" s="1">
        <v>30</v>
      </c>
      <c r="CB2" s="1">
        <v>25</v>
      </c>
      <c r="CC2" s="19">
        <f>AVERAGE(B2:CB2)/100</f>
        <v>0.47835443037974684</v>
      </c>
      <c r="CG2" s="11">
        <f>COUNTIF($B$8:$CB$8,"Z")</f>
        <v>37</v>
      </c>
      <c r="CH2" s="11">
        <f>COUNTIF($B$8:$CB$8,"P")</f>
        <v>35</v>
      </c>
      <c r="CI2" s="11">
        <f>COUNTIF($B$8:$CB$8,"S")</f>
        <v>7</v>
      </c>
    </row>
    <row r="3" spans="1:91" x14ac:dyDescent="0.2">
      <c r="A3" s="1" t="s">
        <v>104</v>
      </c>
      <c r="B3" s="1">
        <v>30</v>
      </c>
      <c r="C3" s="1">
        <v>25</v>
      </c>
      <c r="D3" s="1">
        <v>30</v>
      </c>
      <c r="E3" s="1">
        <v>90</v>
      </c>
      <c r="F3" s="1">
        <v>50</v>
      </c>
      <c r="G3" s="1">
        <v>30</v>
      </c>
      <c r="H3" s="1">
        <v>20</v>
      </c>
      <c r="I3" s="3">
        <v>10</v>
      </c>
      <c r="J3" s="1">
        <v>15</v>
      </c>
      <c r="K3" s="1">
        <v>15</v>
      </c>
      <c r="L3" s="1">
        <v>55</v>
      </c>
      <c r="M3" s="1">
        <v>15</v>
      </c>
      <c r="N3" s="1">
        <v>15</v>
      </c>
      <c r="O3" s="1">
        <v>20</v>
      </c>
      <c r="P3" s="1">
        <v>5</v>
      </c>
      <c r="Q3" s="1">
        <v>20</v>
      </c>
      <c r="R3" s="1">
        <v>30</v>
      </c>
      <c r="S3" s="1">
        <v>90</v>
      </c>
      <c r="T3" s="1">
        <v>15</v>
      </c>
      <c r="U3" s="1">
        <v>35</v>
      </c>
      <c r="V3" s="1">
        <v>5</v>
      </c>
      <c r="W3" s="1">
        <v>40</v>
      </c>
      <c r="X3" s="1">
        <v>80</v>
      </c>
      <c r="Y3" s="1">
        <v>20</v>
      </c>
      <c r="Z3" s="1">
        <v>15</v>
      </c>
      <c r="AA3" s="1">
        <v>50</v>
      </c>
      <c r="AB3" s="1">
        <v>20</v>
      </c>
      <c r="AC3" s="1">
        <v>35</v>
      </c>
      <c r="AD3" s="1">
        <v>20</v>
      </c>
      <c r="AE3" s="1">
        <v>40</v>
      </c>
      <c r="AF3" s="1">
        <v>30</v>
      </c>
      <c r="AG3" s="1">
        <v>20</v>
      </c>
      <c r="AH3" s="1">
        <v>70</v>
      </c>
      <c r="AI3" s="1">
        <v>25</v>
      </c>
      <c r="AJ3" s="1">
        <v>50</v>
      </c>
      <c r="AK3" s="1">
        <v>20</v>
      </c>
      <c r="AL3" s="1">
        <v>30</v>
      </c>
      <c r="AM3" s="1">
        <v>25</v>
      </c>
      <c r="AN3" s="1">
        <v>70</v>
      </c>
      <c r="AO3" s="1">
        <v>25</v>
      </c>
      <c r="AP3" s="1">
        <v>80</v>
      </c>
      <c r="AQ3" s="1">
        <v>20</v>
      </c>
      <c r="AR3" s="1">
        <v>35</v>
      </c>
      <c r="AS3" s="1">
        <v>80</v>
      </c>
      <c r="AT3" s="1">
        <v>35</v>
      </c>
      <c r="AU3" s="1">
        <v>15</v>
      </c>
      <c r="AV3" s="1">
        <v>35</v>
      </c>
      <c r="AW3" s="1">
        <v>15</v>
      </c>
      <c r="AX3" s="1">
        <v>15</v>
      </c>
      <c r="AY3" s="1">
        <v>90</v>
      </c>
      <c r="AZ3" s="1">
        <v>20</v>
      </c>
      <c r="BA3" s="1">
        <v>15</v>
      </c>
      <c r="BB3" s="1">
        <v>20</v>
      </c>
      <c r="BC3" s="1">
        <v>25</v>
      </c>
      <c r="BD3" s="1">
        <v>25</v>
      </c>
      <c r="BE3" s="1">
        <v>15</v>
      </c>
      <c r="BF3" s="1">
        <v>15</v>
      </c>
      <c r="BG3" s="1">
        <v>20</v>
      </c>
      <c r="BH3" s="1">
        <v>15</v>
      </c>
      <c r="BI3" s="1">
        <v>35</v>
      </c>
      <c r="BJ3" s="1">
        <v>20</v>
      </c>
      <c r="BK3" s="1">
        <v>10</v>
      </c>
      <c r="BL3" s="1">
        <v>20</v>
      </c>
      <c r="BM3" s="1">
        <v>35</v>
      </c>
      <c r="BN3" s="1">
        <v>15</v>
      </c>
      <c r="BO3" s="1">
        <v>20</v>
      </c>
      <c r="BP3" s="1">
        <v>20</v>
      </c>
      <c r="BQ3" s="1">
        <v>60</v>
      </c>
      <c r="BR3" s="1">
        <v>15</v>
      </c>
      <c r="BS3" s="1">
        <v>10</v>
      </c>
      <c r="BT3" s="1">
        <v>35</v>
      </c>
      <c r="BU3" s="1">
        <v>15</v>
      </c>
      <c r="BV3" s="1">
        <v>20</v>
      </c>
      <c r="BW3" s="1">
        <v>50</v>
      </c>
      <c r="BX3" s="1">
        <v>35</v>
      </c>
      <c r="BY3" s="1">
        <v>5</v>
      </c>
      <c r="BZ3" s="1">
        <v>25</v>
      </c>
      <c r="CA3" s="1">
        <v>15</v>
      </c>
      <c r="CB3" s="1">
        <v>30</v>
      </c>
      <c r="CC3" s="19">
        <f>AVERAGE(B3:CB3)/100</f>
        <v>0.30189873417721519</v>
      </c>
      <c r="CG3" s="11" t="s">
        <v>115</v>
      </c>
      <c r="CH3" s="11" t="s">
        <v>145</v>
      </c>
      <c r="CI3" s="11" t="s">
        <v>114</v>
      </c>
      <c r="CJ3" s="11" t="s">
        <v>116</v>
      </c>
      <c r="CK3" s="11" t="s">
        <v>235</v>
      </c>
      <c r="CL3" s="11" t="s">
        <v>174</v>
      </c>
      <c r="CM3" s="11" t="s">
        <v>160</v>
      </c>
    </row>
    <row r="4" spans="1:91" x14ac:dyDescent="0.2">
      <c r="A4" s="1" t="s">
        <v>105</v>
      </c>
      <c r="B4" s="1">
        <v>15</v>
      </c>
      <c r="C4" s="1">
        <v>10</v>
      </c>
      <c r="D4" s="1">
        <v>10</v>
      </c>
      <c r="E4" s="1">
        <v>10</v>
      </c>
      <c r="F4" s="1">
        <v>90</v>
      </c>
      <c r="G4" s="1">
        <v>15</v>
      </c>
      <c r="H4" s="1">
        <v>7</v>
      </c>
      <c r="I4" s="3">
        <v>10</v>
      </c>
      <c r="J4" s="3">
        <v>10</v>
      </c>
      <c r="K4" s="3">
        <v>15</v>
      </c>
      <c r="L4" s="3">
        <v>15</v>
      </c>
      <c r="M4" s="3">
        <v>90</v>
      </c>
      <c r="N4" s="3">
        <v>10</v>
      </c>
      <c r="O4" s="3">
        <v>5</v>
      </c>
      <c r="P4" s="3">
        <v>3</v>
      </c>
      <c r="Q4" s="3">
        <v>10</v>
      </c>
      <c r="R4" s="3">
        <v>10</v>
      </c>
      <c r="S4" s="3">
        <v>7</v>
      </c>
      <c r="T4" s="3">
        <v>10</v>
      </c>
      <c r="U4" s="3">
        <v>5</v>
      </c>
      <c r="V4" s="3">
        <v>3</v>
      </c>
      <c r="W4" s="3">
        <v>7</v>
      </c>
      <c r="X4" s="3">
        <v>10</v>
      </c>
      <c r="Y4" s="3">
        <v>20</v>
      </c>
      <c r="Z4" s="3">
        <v>20</v>
      </c>
      <c r="AA4" s="3">
        <v>30</v>
      </c>
      <c r="AB4" s="3">
        <v>5</v>
      </c>
      <c r="AC4" s="3">
        <v>15</v>
      </c>
      <c r="AD4" s="3">
        <v>10</v>
      </c>
      <c r="AE4" s="3">
        <v>5</v>
      </c>
      <c r="AF4" s="3">
        <v>7</v>
      </c>
      <c r="AG4" s="3">
        <v>10</v>
      </c>
      <c r="AH4" s="3">
        <v>10</v>
      </c>
      <c r="AI4" s="3">
        <v>15</v>
      </c>
      <c r="AJ4" s="3">
        <v>15</v>
      </c>
      <c r="AK4" s="3">
        <v>60</v>
      </c>
      <c r="AL4" s="1">
        <v>20</v>
      </c>
      <c r="AM4" s="1">
        <v>5</v>
      </c>
      <c r="AN4" s="1">
        <v>5</v>
      </c>
      <c r="AO4" s="1">
        <v>15</v>
      </c>
      <c r="AP4" s="1">
        <v>20</v>
      </c>
      <c r="AQ4" s="1">
        <v>15</v>
      </c>
      <c r="AR4" s="1">
        <v>5</v>
      </c>
      <c r="AS4" s="1">
        <v>20</v>
      </c>
      <c r="AT4" s="1">
        <v>10</v>
      </c>
      <c r="AU4" s="1">
        <v>5</v>
      </c>
      <c r="AV4" s="1">
        <v>7</v>
      </c>
      <c r="AW4" s="1">
        <v>5</v>
      </c>
      <c r="AX4" s="1">
        <v>10</v>
      </c>
      <c r="AY4" s="1">
        <v>10</v>
      </c>
      <c r="AZ4" s="1">
        <v>80</v>
      </c>
      <c r="BA4" s="1">
        <v>7</v>
      </c>
      <c r="BB4" s="1">
        <v>15</v>
      </c>
      <c r="BC4" s="1">
        <v>15</v>
      </c>
      <c r="BD4" s="1">
        <v>15</v>
      </c>
      <c r="BE4" s="1">
        <v>30</v>
      </c>
      <c r="BF4" s="1">
        <v>10</v>
      </c>
      <c r="BG4" s="1">
        <v>15</v>
      </c>
      <c r="BH4" s="1">
        <v>5</v>
      </c>
      <c r="BI4" s="1">
        <v>5</v>
      </c>
      <c r="BJ4" s="1">
        <v>3</v>
      </c>
      <c r="BK4" s="1">
        <v>3</v>
      </c>
      <c r="BL4" s="1">
        <v>15</v>
      </c>
      <c r="BM4" s="1">
        <v>7</v>
      </c>
      <c r="BN4" s="1">
        <v>20</v>
      </c>
      <c r="BO4" s="1">
        <v>20</v>
      </c>
      <c r="BP4" s="1">
        <v>20</v>
      </c>
      <c r="BQ4" s="1">
        <v>15</v>
      </c>
      <c r="BR4" s="1">
        <v>25</v>
      </c>
      <c r="BS4" s="1">
        <v>15</v>
      </c>
      <c r="BT4" s="1">
        <v>3</v>
      </c>
      <c r="BU4" s="1">
        <v>15</v>
      </c>
      <c r="BV4" s="1">
        <v>10</v>
      </c>
      <c r="BW4" s="1">
        <v>10</v>
      </c>
      <c r="BX4" s="1">
        <v>15</v>
      </c>
      <c r="BY4" s="1">
        <v>10</v>
      </c>
      <c r="BZ4" s="1">
        <v>5</v>
      </c>
      <c r="CA4" s="1">
        <v>15</v>
      </c>
      <c r="CB4" s="1">
        <v>10</v>
      </c>
      <c r="CC4" s="19">
        <f>AVERAGE(B4:CB4)/100</f>
        <v>0.14987341772151899</v>
      </c>
      <c r="CG4" s="11">
        <f>COUNTIF($A$11:$CB$11,CG3)</f>
        <v>40</v>
      </c>
      <c r="CH4" s="11">
        <f t="shared" ref="CH4:CM4" si="0">COUNTIF($A$11:$CB$11,CH3)</f>
        <v>11</v>
      </c>
      <c r="CI4" s="11">
        <f t="shared" si="0"/>
        <v>13</v>
      </c>
      <c r="CJ4" s="11">
        <f t="shared" si="0"/>
        <v>7</v>
      </c>
      <c r="CK4" s="11">
        <f t="shared" si="0"/>
        <v>2</v>
      </c>
      <c r="CL4" s="11">
        <f t="shared" si="0"/>
        <v>4</v>
      </c>
      <c r="CM4" s="11">
        <f t="shared" si="0"/>
        <v>2</v>
      </c>
    </row>
    <row r="5" spans="1:91" x14ac:dyDescent="0.2">
      <c r="A5" s="1" t="s">
        <v>106</v>
      </c>
      <c r="B5" s="1">
        <v>80</v>
      </c>
      <c r="C5" s="1">
        <v>90</v>
      </c>
      <c r="D5" s="1">
        <v>80</v>
      </c>
      <c r="E5" s="1">
        <v>10</v>
      </c>
      <c r="F5" s="1">
        <v>15</v>
      </c>
      <c r="G5" s="1">
        <v>80</v>
      </c>
      <c r="H5" s="1">
        <v>90</v>
      </c>
      <c r="I5" s="3">
        <v>90</v>
      </c>
      <c r="J5" s="3">
        <v>90</v>
      </c>
      <c r="K5" s="3">
        <v>90</v>
      </c>
      <c r="L5" s="3">
        <v>80</v>
      </c>
      <c r="M5" s="3">
        <v>10</v>
      </c>
      <c r="N5" s="3">
        <v>90</v>
      </c>
      <c r="O5" s="3">
        <v>90</v>
      </c>
      <c r="P5" s="3">
        <v>100</v>
      </c>
      <c r="Q5" s="3">
        <v>90</v>
      </c>
      <c r="R5" s="3">
        <v>90</v>
      </c>
      <c r="S5" s="3">
        <v>10</v>
      </c>
      <c r="T5" s="3">
        <v>85</v>
      </c>
      <c r="U5" s="3">
        <v>90</v>
      </c>
      <c r="V5" s="3">
        <v>100</v>
      </c>
      <c r="W5" s="3">
        <v>90</v>
      </c>
      <c r="X5" s="3">
        <v>80</v>
      </c>
      <c r="Y5" s="3">
        <v>80</v>
      </c>
      <c r="Z5" s="3">
        <v>80</v>
      </c>
      <c r="AA5" s="3">
        <v>70</v>
      </c>
      <c r="AB5" s="3">
        <v>90</v>
      </c>
      <c r="AC5" s="3">
        <v>90</v>
      </c>
      <c r="AD5" s="3">
        <v>88</v>
      </c>
      <c r="AE5" s="3">
        <v>90</v>
      </c>
      <c r="AF5" s="3">
        <v>90</v>
      </c>
      <c r="AG5" s="3">
        <v>40</v>
      </c>
      <c r="AH5" s="3">
        <v>80</v>
      </c>
      <c r="AI5" s="1">
        <v>80</v>
      </c>
      <c r="AJ5" s="3">
        <v>80</v>
      </c>
      <c r="AK5" s="3">
        <v>40</v>
      </c>
      <c r="AL5" s="3">
        <v>80</v>
      </c>
      <c r="AM5" s="3">
        <v>90</v>
      </c>
      <c r="AN5" s="3">
        <v>90</v>
      </c>
      <c r="AO5" s="3">
        <v>90</v>
      </c>
      <c r="AP5" s="3">
        <v>0</v>
      </c>
      <c r="AQ5" s="3">
        <v>85</v>
      </c>
      <c r="AR5" s="1">
        <v>90</v>
      </c>
      <c r="AS5" s="1">
        <v>30</v>
      </c>
      <c r="AT5" s="1">
        <v>90</v>
      </c>
      <c r="AU5" s="1">
        <v>90</v>
      </c>
      <c r="AV5" s="1">
        <v>80</v>
      </c>
      <c r="AW5" s="1">
        <v>90</v>
      </c>
      <c r="AX5" s="1">
        <v>90</v>
      </c>
      <c r="AY5" s="1">
        <v>30</v>
      </c>
      <c r="AZ5" s="1">
        <v>15</v>
      </c>
      <c r="BA5" s="1">
        <v>90</v>
      </c>
      <c r="BB5" s="1">
        <v>80</v>
      </c>
      <c r="BC5" s="1">
        <v>90</v>
      </c>
      <c r="BD5" s="1">
        <v>90</v>
      </c>
      <c r="BE5" s="1">
        <v>90</v>
      </c>
      <c r="BF5" s="1">
        <v>90</v>
      </c>
      <c r="BG5" s="1">
        <v>80</v>
      </c>
      <c r="BH5" s="1">
        <v>75</v>
      </c>
      <c r="BI5" s="1">
        <v>90</v>
      </c>
      <c r="BJ5" s="1">
        <v>80</v>
      </c>
      <c r="BK5" s="1">
        <v>70</v>
      </c>
      <c r="BL5" s="1">
        <v>90</v>
      </c>
      <c r="BM5" s="1">
        <v>90</v>
      </c>
      <c r="BN5" s="1">
        <v>80</v>
      </c>
      <c r="BO5" s="1">
        <v>90</v>
      </c>
      <c r="BP5" s="1">
        <v>90</v>
      </c>
      <c r="BQ5" s="1"/>
      <c r="BR5" s="1">
        <v>80</v>
      </c>
      <c r="BS5" s="1">
        <v>90</v>
      </c>
      <c r="BT5" s="1"/>
      <c r="BU5" s="1">
        <v>90</v>
      </c>
      <c r="BV5" s="1">
        <v>90</v>
      </c>
      <c r="BW5" s="1">
        <v>50</v>
      </c>
      <c r="BX5" s="1">
        <v>60</v>
      </c>
      <c r="BY5" s="1">
        <v>95</v>
      </c>
      <c r="BZ5" s="1">
        <v>50</v>
      </c>
      <c r="CA5" s="1">
        <v>80</v>
      </c>
      <c r="CB5" s="1">
        <v>70</v>
      </c>
      <c r="CC5" s="19">
        <f>AVERAGE(B5:CB5)/100</f>
        <v>0.76337662337662338</v>
      </c>
    </row>
    <row r="6" spans="1:91" x14ac:dyDescent="0.2">
      <c r="A6" s="1" t="s">
        <v>1</v>
      </c>
      <c r="B6" s="1">
        <v>7</v>
      </c>
      <c r="C6" s="1">
        <v>3</v>
      </c>
      <c r="D6" s="1" t="s">
        <v>0</v>
      </c>
      <c r="E6" s="1" t="s">
        <v>0</v>
      </c>
      <c r="F6" s="1">
        <v>2</v>
      </c>
      <c r="G6" s="1" t="s">
        <v>0</v>
      </c>
      <c r="H6" s="1">
        <v>2</v>
      </c>
      <c r="I6" s="3">
        <v>1</v>
      </c>
      <c r="J6" s="3">
        <v>1</v>
      </c>
      <c r="K6" s="3">
        <v>2</v>
      </c>
      <c r="L6" s="3">
        <v>10</v>
      </c>
      <c r="M6" s="3">
        <v>2</v>
      </c>
      <c r="N6" s="3">
        <v>1</v>
      </c>
      <c r="O6" s="3">
        <v>3</v>
      </c>
      <c r="P6" s="1"/>
      <c r="Q6" s="3">
        <v>2</v>
      </c>
      <c r="R6" s="3">
        <v>4</v>
      </c>
      <c r="S6" s="1"/>
      <c r="T6" s="1"/>
      <c r="U6" s="3">
        <v>3</v>
      </c>
      <c r="V6" s="3">
        <v>5</v>
      </c>
      <c r="W6" s="3">
        <v>3</v>
      </c>
      <c r="X6" s="3">
        <v>15</v>
      </c>
      <c r="Y6" s="3">
        <v>3</v>
      </c>
      <c r="Z6" s="1"/>
      <c r="AA6" s="3">
        <v>1</v>
      </c>
      <c r="AB6" s="1"/>
      <c r="AC6" s="3">
        <v>2</v>
      </c>
      <c r="AD6" s="1"/>
      <c r="AE6" s="3">
        <v>2</v>
      </c>
      <c r="AF6" s="3">
        <v>11</v>
      </c>
      <c r="AG6" s="1"/>
      <c r="AH6" s="3">
        <v>4</v>
      </c>
      <c r="AI6" s="3">
        <v>4</v>
      </c>
      <c r="AJ6" s="1"/>
      <c r="AK6" s="1"/>
      <c r="AL6" s="3">
        <v>6</v>
      </c>
      <c r="AM6" s="3">
        <v>2</v>
      </c>
      <c r="AN6" s="3">
        <v>5</v>
      </c>
      <c r="AO6" s="3">
        <v>1</v>
      </c>
      <c r="AP6" s="1"/>
      <c r="AQ6" s="3">
        <v>4</v>
      </c>
      <c r="AR6" s="3">
        <v>1</v>
      </c>
      <c r="AS6" s="3">
        <v>2</v>
      </c>
      <c r="AT6" s="3">
        <v>3</v>
      </c>
      <c r="AU6" s="1"/>
      <c r="AV6" s="1">
        <v>2</v>
      </c>
      <c r="AW6" s="1">
        <v>1</v>
      </c>
      <c r="AX6" s="1"/>
      <c r="AY6" s="1">
        <v>3</v>
      </c>
      <c r="AZ6" s="1">
        <v>3</v>
      </c>
      <c r="BA6" s="1"/>
      <c r="BB6" s="1"/>
      <c r="BC6" s="1"/>
      <c r="BD6" s="1">
        <v>1</v>
      </c>
      <c r="BE6" s="1"/>
      <c r="BF6" s="1"/>
      <c r="BG6" s="1">
        <v>1</v>
      </c>
      <c r="BH6" s="1">
        <v>1</v>
      </c>
      <c r="BI6" s="1">
        <v>6</v>
      </c>
      <c r="BJ6" s="1">
        <v>2</v>
      </c>
      <c r="BK6" s="1">
        <v>2</v>
      </c>
      <c r="BL6" s="1">
        <v>1</v>
      </c>
      <c r="BM6" s="1"/>
      <c r="BN6" s="1">
        <v>2</v>
      </c>
      <c r="BO6" s="1">
        <v>2</v>
      </c>
      <c r="BP6" s="1">
        <v>2</v>
      </c>
      <c r="BQ6" s="1">
        <v>7</v>
      </c>
      <c r="BR6" s="1">
        <v>1</v>
      </c>
      <c r="BS6" s="1">
        <v>1</v>
      </c>
      <c r="BT6" s="1">
        <v>5</v>
      </c>
      <c r="BU6" s="1">
        <v>4</v>
      </c>
      <c r="BV6" s="1">
        <v>1</v>
      </c>
      <c r="BW6" s="1"/>
      <c r="BX6" s="1"/>
      <c r="BY6" s="1"/>
      <c r="BZ6" s="1">
        <v>3</v>
      </c>
      <c r="CA6" s="1"/>
      <c r="CB6" s="1">
        <v>3</v>
      </c>
    </row>
    <row r="7" spans="1:91" x14ac:dyDescent="0.2">
      <c r="A7" s="1" t="s">
        <v>2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 t="s">
        <v>0</v>
      </c>
      <c r="BQ7" s="1" t="s">
        <v>0</v>
      </c>
      <c r="BR7" s="1" t="s">
        <v>0</v>
      </c>
      <c r="BS7" s="1" t="s">
        <v>0</v>
      </c>
      <c r="BT7" s="1" t="s">
        <v>0</v>
      </c>
      <c r="BU7" s="1" t="s">
        <v>0</v>
      </c>
      <c r="BV7" s="1"/>
      <c r="BW7" s="1"/>
      <c r="BX7" s="1"/>
      <c r="BY7" s="1"/>
      <c r="BZ7" s="1"/>
      <c r="CA7" s="1"/>
      <c r="CB7" s="1"/>
    </row>
    <row r="8" spans="1:91" x14ac:dyDescent="0.2">
      <c r="A8" s="1" t="s">
        <v>3</v>
      </c>
      <c r="B8" s="1" t="s">
        <v>113</v>
      </c>
      <c r="C8" s="1" t="s">
        <v>225</v>
      </c>
      <c r="D8" s="1" t="s">
        <v>113</v>
      </c>
      <c r="E8" s="1" t="s">
        <v>225</v>
      </c>
      <c r="F8" s="1" t="s">
        <v>112</v>
      </c>
      <c r="G8" s="1" t="s">
        <v>113</v>
      </c>
      <c r="H8" s="1" t="s">
        <v>112</v>
      </c>
      <c r="I8" s="3" t="s">
        <v>113</v>
      </c>
      <c r="J8" s="3" t="s">
        <v>112</v>
      </c>
      <c r="K8" s="3" t="s">
        <v>112</v>
      </c>
      <c r="L8" s="3" t="s">
        <v>112</v>
      </c>
      <c r="M8" s="3" t="s">
        <v>113</v>
      </c>
      <c r="N8" s="3" t="s">
        <v>112</v>
      </c>
      <c r="O8" s="3" t="s">
        <v>112</v>
      </c>
      <c r="P8" s="1" t="s">
        <v>113</v>
      </c>
      <c r="Q8" s="1" t="s">
        <v>112</v>
      </c>
      <c r="R8" s="1" t="s">
        <v>112</v>
      </c>
      <c r="S8" s="1" t="s">
        <v>112</v>
      </c>
      <c r="T8" s="1" t="s">
        <v>113</v>
      </c>
      <c r="U8" s="1" t="s">
        <v>112</v>
      </c>
      <c r="V8" s="1" t="s">
        <v>112</v>
      </c>
      <c r="W8" s="1" t="s">
        <v>112</v>
      </c>
      <c r="X8" s="1" t="s">
        <v>112</v>
      </c>
      <c r="Y8" s="1" t="s">
        <v>112</v>
      </c>
      <c r="Z8" s="1" t="s">
        <v>113</v>
      </c>
      <c r="AA8" s="1" t="s">
        <v>113</v>
      </c>
      <c r="AB8" s="1" t="s">
        <v>112</v>
      </c>
      <c r="AC8" s="1" t="s">
        <v>113</v>
      </c>
      <c r="AD8" s="16" t="s">
        <v>113</v>
      </c>
      <c r="AE8" s="1" t="s">
        <v>112</v>
      </c>
      <c r="AF8" s="1" t="s">
        <v>112</v>
      </c>
      <c r="AG8" s="1" t="s">
        <v>112</v>
      </c>
      <c r="AH8" s="1" t="s">
        <v>113</v>
      </c>
      <c r="AI8" s="1" t="s">
        <v>113</v>
      </c>
      <c r="AJ8" s="1" t="s">
        <v>225</v>
      </c>
      <c r="AK8" s="1" t="s">
        <v>225</v>
      </c>
      <c r="AL8" s="1" t="s">
        <v>112</v>
      </c>
      <c r="AM8" s="1" t="s">
        <v>112</v>
      </c>
      <c r="AN8" s="1" t="s">
        <v>112</v>
      </c>
      <c r="AO8" s="1" t="s">
        <v>113</v>
      </c>
      <c r="AP8" s="1" t="s">
        <v>113</v>
      </c>
      <c r="AQ8" s="1" t="s">
        <v>113</v>
      </c>
      <c r="AR8" s="1" t="s">
        <v>112</v>
      </c>
      <c r="AS8" s="1" t="s">
        <v>225</v>
      </c>
      <c r="AT8" s="1" t="s">
        <v>112</v>
      </c>
      <c r="AU8" s="1" t="s">
        <v>225</v>
      </c>
      <c r="AV8" s="1" t="s">
        <v>112</v>
      </c>
      <c r="AW8" s="1" t="s">
        <v>112</v>
      </c>
      <c r="AX8" s="1" t="s">
        <v>113</v>
      </c>
      <c r="AY8" s="1" t="s">
        <v>225</v>
      </c>
      <c r="AZ8" s="1" t="s">
        <v>112</v>
      </c>
      <c r="BA8" s="1" t="s">
        <v>112</v>
      </c>
      <c r="BB8" s="1" t="s">
        <v>113</v>
      </c>
      <c r="BC8" s="1" t="s">
        <v>113</v>
      </c>
      <c r="BD8" s="1" t="s">
        <v>113</v>
      </c>
      <c r="BE8" s="1" t="s">
        <v>113</v>
      </c>
      <c r="BF8" s="1" t="s">
        <v>113</v>
      </c>
      <c r="BG8" s="1" t="s">
        <v>113</v>
      </c>
      <c r="BH8" s="1" t="s">
        <v>113</v>
      </c>
      <c r="BI8" s="1" t="s">
        <v>112</v>
      </c>
      <c r="BJ8" s="1" t="s">
        <v>113</v>
      </c>
      <c r="BK8" s="1" t="s">
        <v>112</v>
      </c>
      <c r="BL8" s="1" t="s">
        <v>113</v>
      </c>
      <c r="BM8" s="1" t="s">
        <v>113</v>
      </c>
      <c r="BN8" s="1" t="s">
        <v>113</v>
      </c>
      <c r="BO8" s="1" t="s">
        <v>113</v>
      </c>
      <c r="BP8" s="1" t="s">
        <v>112</v>
      </c>
      <c r="BQ8" s="1" t="s">
        <v>113</v>
      </c>
      <c r="BR8" s="1" t="s">
        <v>112</v>
      </c>
      <c r="BS8" s="1" t="s">
        <v>113</v>
      </c>
      <c r="BT8" s="1" t="s">
        <v>112</v>
      </c>
      <c r="BU8" s="1" t="s">
        <v>113</v>
      </c>
      <c r="BV8" s="1" t="s">
        <v>113</v>
      </c>
      <c r="BW8" s="1" t="s">
        <v>112</v>
      </c>
      <c r="BX8" s="1" t="s">
        <v>112</v>
      </c>
      <c r="BY8" s="1" t="s">
        <v>113</v>
      </c>
      <c r="BZ8" s="1" t="s">
        <v>113</v>
      </c>
      <c r="CA8" s="1" t="s">
        <v>113</v>
      </c>
      <c r="CB8" s="1" t="s">
        <v>113</v>
      </c>
    </row>
    <row r="9" spans="1:91" x14ac:dyDescent="0.2">
      <c r="A9" s="1"/>
      <c r="B9" s="1"/>
      <c r="C9" s="1"/>
      <c r="D9" s="1"/>
      <c r="E9" s="1"/>
      <c r="F9" s="1"/>
      <c r="G9" s="1"/>
      <c r="H9" s="1"/>
      <c r="I9" s="3"/>
      <c r="J9" s="3"/>
      <c r="K9" s="3"/>
      <c r="L9" s="3"/>
      <c r="M9" s="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91" x14ac:dyDescent="0.2">
      <c r="A10" s="1" t="s">
        <v>4</v>
      </c>
      <c r="B10" s="1">
        <v>12</v>
      </c>
      <c r="C10" s="1">
        <v>12</v>
      </c>
      <c r="D10" s="1">
        <v>12</v>
      </c>
      <c r="E10" s="1">
        <v>12</v>
      </c>
      <c r="F10" s="1">
        <v>15</v>
      </c>
      <c r="G10" s="1">
        <v>15</v>
      </c>
      <c r="H10" s="1">
        <v>15</v>
      </c>
      <c r="I10" s="3">
        <v>12</v>
      </c>
      <c r="J10" s="3">
        <v>20</v>
      </c>
      <c r="K10" s="3">
        <v>20</v>
      </c>
      <c r="L10" s="3">
        <v>20</v>
      </c>
      <c r="M10" s="3">
        <v>8</v>
      </c>
      <c r="N10" s="3">
        <v>20</v>
      </c>
      <c r="O10" s="3">
        <v>20</v>
      </c>
      <c r="P10" s="3">
        <v>10</v>
      </c>
      <c r="Q10" s="3">
        <v>25</v>
      </c>
      <c r="R10" s="3">
        <v>25</v>
      </c>
      <c r="S10" s="3">
        <v>25</v>
      </c>
      <c r="T10" s="3">
        <v>10</v>
      </c>
      <c r="U10" s="3">
        <v>25</v>
      </c>
      <c r="V10" s="3">
        <v>10</v>
      </c>
      <c r="W10" s="1">
        <v>20</v>
      </c>
      <c r="X10" s="1">
        <v>10</v>
      </c>
      <c r="Y10" s="1">
        <v>10</v>
      </c>
      <c r="Z10" s="1">
        <v>10</v>
      </c>
      <c r="AA10" s="1">
        <v>5</v>
      </c>
      <c r="AB10" s="1">
        <v>12</v>
      </c>
      <c r="AC10" s="1">
        <v>10</v>
      </c>
      <c r="AD10" s="1">
        <v>8</v>
      </c>
      <c r="AE10" s="1">
        <v>8</v>
      </c>
      <c r="AF10" s="1">
        <v>12</v>
      </c>
      <c r="AG10" s="1">
        <v>15</v>
      </c>
      <c r="AH10" s="1">
        <v>15</v>
      </c>
      <c r="AI10" s="1">
        <v>15</v>
      </c>
      <c r="AJ10" s="1">
        <v>12</v>
      </c>
      <c r="AK10" s="1">
        <v>12</v>
      </c>
      <c r="AL10" s="1">
        <v>25</v>
      </c>
      <c r="AM10" s="1">
        <v>25</v>
      </c>
      <c r="AN10" s="1">
        <v>25</v>
      </c>
      <c r="AO10" s="1">
        <v>25</v>
      </c>
      <c r="AP10" s="1">
        <v>5</v>
      </c>
      <c r="AQ10" s="1">
        <v>15</v>
      </c>
      <c r="AR10" s="1">
        <v>25</v>
      </c>
      <c r="AS10" s="1">
        <v>15</v>
      </c>
      <c r="AT10" s="1">
        <v>25</v>
      </c>
      <c r="AU10" s="1">
        <v>20</v>
      </c>
      <c r="AV10" s="1">
        <v>10</v>
      </c>
      <c r="AW10" s="1">
        <v>15</v>
      </c>
      <c r="AX10" s="1">
        <v>8</v>
      </c>
      <c r="AY10" s="1">
        <v>15</v>
      </c>
      <c r="AZ10" s="1">
        <v>15</v>
      </c>
      <c r="BA10" s="1">
        <v>20</v>
      </c>
      <c r="BB10" s="1">
        <v>10</v>
      </c>
      <c r="BC10" s="1">
        <v>10</v>
      </c>
      <c r="BD10" s="1">
        <v>10</v>
      </c>
      <c r="BE10" s="1">
        <v>8</v>
      </c>
      <c r="BF10" s="1">
        <v>10</v>
      </c>
      <c r="BG10" s="1">
        <v>12</v>
      </c>
      <c r="BH10" s="1">
        <v>10</v>
      </c>
      <c r="BI10" s="1">
        <v>12</v>
      </c>
      <c r="BJ10" s="1">
        <v>15</v>
      </c>
      <c r="BK10" s="1">
        <v>15</v>
      </c>
      <c r="BL10" s="1">
        <v>15</v>
      </c>
      <c r="BM10" s="1">
        <v>10</v>
      </c>
      <c r="BN10" s="1">
        <v>8</v>
      </c>
      <c r="BO10" s="1">
        <v>8</v>
      </c>
      <c r="BP10" s="1">
        <v>25</v>
      </c>
      <c r="BQ10" s="1">
        <v>15</v>
      </c>
      <c r="BR10" s="1">
        <v>10</v>
      </c>
      <c r="BS10" s="1">
        <v>10</v>
      </c>
      <c r="BT10" s="1">
        <v>15</v>
      </c>
      <c r="BU10" s="1">
        <v>12</v>
      </c>
      <c r="BV10" s="1">
        <v>12</v>
      </c>
      <c r="BW10" s="1">
        <v>15</v>
      </c>
      <c r="BX10" s="1">
        <v>15</v>
      </c>
      <c r="BY10" s="1">
        <v>12</v>
      </c>
      <c r="BZ10" s="1"/>
      <c r="CA10" s="1">
        <v>12</v>
      </c>
      <c r="CB10" s="1">
        <v>10</v>
      </c>
    </row>
    <row r="11" spans="1:91" x14ac:dyDescent="0.2">
      <c r="A11" s="1" t="s">
        <v>5</v>
      </c>
      <c r="B11" s="1" t="s">
        <v>115</v>
      </c>
      <c r="C11" s="1" t="s">
        <v>115</v>
      </c>
      <c r="D11" s="1" t="s">
        <v>115</v>
      </c>
      <c r="E11" s="1" t="s">
        <v>115</v>
      </c>
      <c r="F11" s="1" t="s">
        <v>116</v>
      </c>
      <c r="G11" s="1" t="s">
        <v>115</v>
      </c>
      <c r="H11" s="1" t="s">
        <v>114</v>
      </c>
      <c r="I11" s="3" t="s">
        <v>115</v>
      </c>
      <c r="J11" s="3" t="s">
        <v>114</v>
      </c>
      <c r="K11" s="3" t="s">
        <v>114</v>
      </c>
      <c r="L11" s="3" t="s">
        <v>114</v>
      </c>
      <c r="M11" s="16" t="s">
        <v>115</v>
      </c>
      <c r="N11" s="3" t="s">
        <v>145</v>
      </c>
      <c r="O11" s="3" t="s">
        <v>145</v>
      </c>
      <c r="P11" s="3" t="s">
        <v>114</v>
      </c>
      <c r="Q11" s="3" t="s">
        <v>145</v>
      </c>
      <c r="R11" s="3" t="s">
        <v>145</v>
      </c>
      <c r="S11" s="3" t="s">
        <v>145</v>
      </c>
      <c r="T11" s="1" t="s">
        <v>115</v>
      </c>
      <c r="U11" s="1" t="s">
        <v>235</v>
      </c>
      <c r="V11" s="1" t="s">
        <v>115</v>
      </c>
      <c r="W11" s="1" t="s">
        <v>114</v>
      </c>
      <c r="X11" s="1" t="s">
        <v>115</v>
      </c>
      <c r="Y11" s="1" t="s">
        <v>115</v>
      </c>
      <c r="Z11" s="1" t="s">
        <v>115</v>
      </c>
      <c r="AA11" s="16" t="s">
        <v>235</v>
      </c>
      <c r="AB11" s="1" t="s">
        <v>145</v>
      </c>
      <c r="AC11" s="1" t="s">
        <v>116</v>
      </c>
      <c r="AD11" s="1" t="s">
        <v>115</v>
      </c>
      <c r="AE11" s="1" t="s">
        <v>116</v>
      </c>
      <c r="AF11" s="1" t="s">
        <v>115</v>
      </c>
      <c r="AG11" s="1" t="s">
        <v>115</v>
      </c>
      <c r="AH11" s="1" t="s">
        <v>115</v>
      </c>
      <c r="AI11" s="1" t="s">
        <v>115</v>
      </c>
      <c r="AJ11" s="1" t="s">
        <v>115</v>
      </c>
      <c r="AK11" s="1" t="s">
        <v>115</v>
      </c>
      <c r="AL11" s="3" t="s">
        <v>145</v>
      </c>
      <c r="AM11" s="1" t="s">
        <v>160</v>
      </c>
      <c r="AN11" s="3" t="s">
        <v>145</v>
      </c>
      <c r="AO11" s="1" t="s">
        <v>114</v>
      </c>
      <c r="AP11" s="1" t="s">
        <v>174</v>
      </c>
      <c r="AQ11" s="1" t="s">
        <v>115</v>
      </c>
      <c r="AR11" s="1" t="s">
        <v>160</v>
      </c>
      <c r="AS11" s="1" t="s">
        <v>114</v>
      </c>
      <c r="AT11" s="1" t="s">
        <v>114</v>
      </c>
      <c r="AU11" s="1" t="s">
        <v>114</v>
      </c>
      <c r="AV11" s="1" t="s">
        <v>174</v>
      </c>
      <c r="AW11" s="1" t="s">
        <v>174</v>
      </c>
      <c r="AX11" s="1" t="s">
        <v>115</v>
      </c>
      <c r="AY11" s="1" t="s">
        <v>174</v>
      </c>
      <c r="AZ11" s="1" t="s">
        <v>116</v>
      </c>
      <c r="BA11" s="3" t="s">
        <v>145</v>
      </c>
      <c r="BB11" s="1" t="s">
        <v>115</v>
      </c>
      <c r="BC11" s="1" t="s">
        <v>115</v>
      </c>
      <c r="BD11" s="1" t="s">
        <v>115</v>
      </c>
      <c r="BE11" s="1" t="s">
        <v>115</v>
      </c>
      <c r="BF11" s="1" t="s">
        <v>115</v>
      </c>
      <c r="BG11" s="1" t="s">
        <v>115</v>
      </c>
      <c r="BH11" s="1" t="s">
        <v>115</v>
      </c>
      <c r="BI11" s="1" t="s">
        <v>115</v>
      </c>
      <c r="BJ11" s="1" t="s">
        <v>115</v>
      </c>
      <c r="BK11" s="1" t="s">
        <v>116</v>
      </c>
      <c r="BL11" s="1" t="s">
        <v>115</v>
      </c>
      <c r="BM11" s="1" t="s">
        <v>115</v>
      </c>
      <c r="BN11" s="1" t="s">
        <v>115</v>
      </c>
      <c r="BO11" s="1" t="s">
        <v>115</v>
      </c>
      <c r="BP11" s="1" t="s">
        <v>145</v>
      </c>
      <c r="BQ11" s="1" t="s">
        <v>114</v>
      </c>
      <c r="BR11" s="1" t="s">
        <v>115</v>
      </c>
      <c r="BS11" s="1" t="s">
        <v>115</v>
      </c>
      <c r="BT11" s="1" t="s">
        <v>116</v>
      </c>
      <c r="BU11" s="1" t="s">
        <v>114</v>
      </c>
      <c r="BV11" s="1" t="s">
        <v>114</v>
      </c>
      <c r="BW11" s="1" t="s">
        <v>116</v>
      </c>
      <c r="BX11" s="3" t="s">
        <v>145</v>
      </c>
      <c r="BY11" s="1" t="s">
        <v>115</v>
      </c>
      <c r="BZ11" s="1" t="s">
        <v>115</v>
      </c>
      <c r="CA11" s="1" t="s">
        <v>115</v>
      </c>
      <c r="CB11" s="1" t="s">
        <v>115</v>
      </c>
    </row>
    <row r="12" spans="1:9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91" x14ac:dyDescent="0.2">
      <c r="A13" s="4" t="s">
        <v>101</v>
      </c>
      <c r="B13" s="5">
        <v>50</v>
      </c>
      <c r="C13" s="5">
        <v>1</v>
      </c>
      <c r="D13" s="5">
        <v>5</v>
      </c>
      <c r="E13" s="5">
        <v>5</v>
      </c>
      <c r="F13" s="5">
        <v>15</v>
      </c>
      <c r="G13" s="5">
        <v>20</v>
      </c>
      <c r="H13" s="5">
        <v>10</v>
      </c>
      <c r="I13" s="6">
        <v>30</v>
      </c>
      <c r="J13" s="6">
        <v>10</v>
      </c>
      <c r="K13" s="6">
        <v>10</v>
      </c>
      <c r="L13" s="6">
        <v>25</v>
      </c>
      <c r="M13" s="6">
        <v>15</v>
      </c>
      <c r="N13" s="6">
        <v>45</v>
      </c>
      <c r="O13" s="6">
        <v>5</v>
      </c>
      <c r="P13" s="6">
        <v>15</v>
      </c>
      <c r="Q13" s="6">
        <v>55</v>
      </c>
      <c r="R13" s="6">
        <v>15</v>
      </c>
      <c r="S13" s="6">
        <v>5</v>
      </c>
      <c r="T13" s="6">
        <v>10</v>
      </c>
      <c r="U13" s="6">
        <v>5</v>
      </c>
      <c r="V13" s="6">
        <v>15</v>
      </c>
      <c r="W13" s="6">
        <v>45</v>
      </c>
      <c r="X13" s="6">
        <v>1</v>
      </c>
      <c r="Y13" s="6">
        <v>25</v>
      </c>
      <c r="Z13" s="6">
        <v>55</v>
      </c>
      <c r="AA13" s="6">
        <v>10</v>
      </c>
      <c r="AB13" s="6">
        <v>15</v>
      </c>
      <c r="AC13" s="6">
        <v>40</v>
      </c>
      <c r="AD13" s="6">
        <v>15</v>
      </c>
      <c r="AE13" s="6">
        <v>5</v>
      </c>
      <c r="AF13" s="6">
        <v>55</v>
      </c>
      <c r="AG13" s="6">
        <v>10</v>
      </c>
      <c r="AH13" s="6">
        <v>10</v>
      </c>
      <c r="AI13" s="6">
        <v>10</v>
      </c>
      <c r="AJ13" s="6">
        <v>15</v>
      </c>
      <c r="AK13" s="6">
        <v>40</v>
      </c>
      <c r="AL13" s="6">
        <v>45</v>
      </c>
      <c r="AM13" s="6">
        <v>45</v>
      </c>
      <c r="AN13" s="6">
        <v>40</v>
      </c>
      <c r="AO13" s="6">
        <v>5</v>
      </c>
      <c r="AP13" s="6">
        <v>0</v>
      </c>
      <c r="AQ13" s="6">
        <v>25</v>
      </c>
      <c r="AR13" s="6">
        <v>15</v>
      </c>
      <c r="AS13" s="6">
        <v>50</v>
      </c>
      <c r="AT13" s="6">
        <v>70</v>
      </c>
      <c r="AU13" s="6">
        <v>0</v>
      </c>
      <c r="AV13" s="6">
        <v>45</v>
      </c>
      <c r="AW13" s="6">
        <v>50</v>
      </c>
      <c r="AX13" s="6">
        <v>15</v>
      </c>
      <c r="AY13" s="6">
        <v>0</v>
      </c>
      <c r="AZ13" s="6">
        <v>15</v>
      </c>
      <c r="BA13" s="6">
        <v>20</v>
      </c>
      <c r="BB13" s="6">
        <v>30</v>
      </c>
      <c r="BC13" s="6">
        <v>50</v>
      </c>
      <c r="BD13" s="6">
        <v>20</v>
      </c>
      <c r="BE13" s="6">
        <v>60</v>
      </c>
      <c r="BF13" s="6">
        <v>65</v>
      </c>
      <c r="BG13" s="6">
        <v>40</v>
      </c>
      <c r="BH13" s="6">
        <v>70</v>
      </c>
      <c r="BI13" s="6">
        <v>20</v>
      </c>
      <c r="BJ13" s="6">
        <v>50</v>
      </c>
      <c r="BK13" s="6">
        <v>0</v>
      </c>
      <c r="BL13" s="6">
        <v>40</v>
      </c>
      <c r="BM13" s="6">
        <v>70</v>
      </c>
      <c r="BN13" s="6">
        <v>50</v>
      </c>
      <c r="BO13" s="6">
        <v>50</v>
      </c>
      <c r="BP13" s="5">
        <v>25</v>
      </c>
      <c r="BQ13" s="5">
        <v>10</v>
      </c>
      <c r="BR13" s="5">
        <v>20</v>
      </c>
      <c r="BS13" s="5">
        <v>50</v>
      </c>
      <c r="BT13" s="5">
        <v>25</v>
      </c>
      <c r="BU13" s="5">
        <v>50</v>
      </c>
      <c r="BV13" s="5">
        <v>50</v>
      </c>
      <c r="BW13" s="5">
        <v>1</v>
      </c>
      <c r="BX13" s="5">
        <v>2</v>
      </c>
      <c r="BY13" s="5">
        <v>20</v>
      </c>
      <c r="BZ13" s="5">
        <v>7</v>
      </c>
      <c r="CA13" s="5">
        <v>40</v>
      </c>
      <c r="CB13" s="5">
        <v>30</v>
      </c>
      <c r="CC13" s="20">
        <f>AVERAGE(B13:CB13)</f>
        <v>26.60759493670886</v>
      </c>
    </row>
    <row r="14" spans="1:91" x14ac:dyDescent="0.2">
      <c r="A14" s="1" t="s">
        <v>6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10</v>
      </c>
      <c r="U14" s="1"/>
      <c r="V14" s="1"/>
      <c r="W14" s="1"/>
      <c r="X14" s="1"/>
      <c r="Y14" s="1"/>
      <c r="Z14" s="1">
        <v>5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>
        <v>15</v>
      </c>
      <c r="AW14" s="1"/>
      <c r="AX14" s="1">
        <v>15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>
        <v>15</v>
      </c>
      <c r="BM14" s="1">
        <v>10</v>
      </c>
      <c r="BN14" s="1"/>
      <c r="BO14" s="1"/>
      <c r="BP14" s="1" t="s">
        <v>0</v>
      </c>
      <c r="BQ14" s="1" t="s">
        <v>0</v>
      </c>
      <c r="BR14" s="1" t="s">
        <v>0</v>
      </c>
      <c r="BS14" s="1">
        <v>5</v>
      </c>
      <c r="BT14" s="1" t="s">
        <v>0</v>
      </c>
      <c r="BU14" s="1" t="s">
        <v>0</v>
      </c>
      <c r="BV14" s="1"/>
      <c r="BW14" s="1"/>
      <c r="BX14" s="1"/>
      <c r="BY14" s="1"/>
      <c r="BZ14" s="1"/>
      <c r="CA14" s="1"/>
      <c r="CB14" s="1"/>
    </row>
    <row r="15" spans="1:91" x14ac:dyDescent="0.2">
      <c r="A15" s="1" t="s">
        <v>7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>
        <v>20</v>
      </c>
      <c r="BO15" s="1"/>
      <c r="BP15" s="1" t="s">
        <v>0</v>
      </c>
      <c r="BQ15" s="1" t="s">
        <v>0</v>
      </c>
      <c r="BR15" s="1" t="s">
        <v>0</v>
      </c>
      <c r="BS15" s="1" t="s">
        <v>0</v>
      </c>
      <c r="BT15" s="1" t="s">
        <v>0</v>
      </c>
      <c r="BU15" s="1" t="s">
        <v>0</v>
      </c>
      <c r="BV15" s="1"/>
      <c r="BW15" s="1"/>
      <c r="BX15" s="1"/>
      <c r="BY15" s="1"/>
      <c r="BZ15" s="1"/>
      <c r="CA15" s="1"/>
      <c r="CB15" s="1"/>
    </row>
    <row r="16" spans="1:91" x14ac:dyDescent="0.2">
      <c r="A16" s="1" t="s">
        <v>8</v>
      </c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/>
      <c r="I16" s="1"/>
      <c r="J16" s="1"/>
      <c r="K16" s="1"/>
      <c r="L16" s="1"/>
      <c r="M16" s="1">
        <v>10</v>
      </c>
      <c r="N16" s="1"/>
      <c r="O16" s="1"/>
      <c r="P16" s="1"/>
      <c r="Q16" s="1">
        <v>5</v>
      </c>
      <c r="R16" s="1"/>
      <c r="S16" s="1"/>
      <c r="T16" s="1">
        <v>19</v>
      </c>
      <c r="U16" s="1"/>
      <c r="V16" s="1"/>
      <c r="W16" s="1"/>
      <c r="X16" s="1">
        <v>50</v>
      </c>
      <c r="Y16" s="1"/>
      <c r="Z16" s="1">
        <v>10</v>
      </c>
      <c r="AA16" s="1"/>
      <c r="AB16" s="1"/>
      <c r="AC16" s="1"/>
      <c r="AD16" s="1"/>
      <c r="AE16" s="1"/>
      <c r="AF16" s="1"/>
      <c r="AG16" s="1"/>
      <c r="AH16" s="1">
        <v>11</v>
      </c>
      <c r="AI16" s="1">
        <v>10</v>
      </c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>
        <v>5</v>
      </c>
      <c r="AY16" s="1"/>
      <c r="AZ16" s="1"/>
      <c r="BA16" s="1">
        <v>30</v>
      </c>
      <c r="BB16" s="1"/>
      <c r="BC16" s="1"/>
      <c r="BD16" s="1"/>
      <c r="BE16" s="1"/>
      <c r="BF16" s="1"/>
      <c r="BG16" s="1"/>
      <c r="BH16" s="1"/>
      <c r="BI16" s="1"/>
      <c r="BJ16" s="1">
        <v>8</v>
      </c>
      <c r="BK16" s="1"/>
      <c r="BL16" s="1"/>
      <c r="BM16" s="1"/>
      <c r="BN16" s="1"/>
      <c r="BO16" s="1"/>
      <c r="BP16" s="1" t="s">
        <v>0</v>
      </c>
      <c r="BQ16" s="1" t="s">
        <v>0</v>
      </c>
      <c r="BR16" s="1" t="s">
        <v>0</v>
      </c>
      <c r="BS16" s="1" t="s">
        <v>0</v>
      </c>
      <c r="BT16" s="1" t="s">
        <v>0</v>
      </c>
      <c r="BU16" s="1" t="s">
        <v>0</v>
      </c>
      <c r="BV16" s="1"/>
      <c r="BW16" s="1"/>
      <c r="BX16" s="1"/>
      <c r="BY16" s="1"/>
      <c r="BZ16" s="1"/>
      <c r="CA16" s="1">
        <v>15</v>
      </c>
      <c r="CB16" s="1"/>
    </row>
    <row r="17" spans="1:88" x14ac:dyDescent="0.2">
      <c r="A17" s="1" t="s">
        <v>9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v>50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>
        <v>15</v>
      </c>
      <c r="AS17" s="1"/>
      <c r="AT17" s="1"/>
      <c r="AU17" s="1"/>
      <c r="AV17" s="1"/>
      <c r="AW17" s="1">
        <v>5</v>
      </c>
      <c r="AX17" s="1">
        <v>5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 t="s">
        <v>0</v>
      </c>
      <c r="BQ17" s="1" t="s">
        <v>0</v>
      </c>
      <c r="BR17" s="1" t="s">
        <v>0</v>
      </c>
      <c r="BS17" s="1">
        <v>2</v>
      </c>
      <c r="BT17" s="1" t="s">
        <v>0</v>
      </c>
      <c r="BU17" s="1" t="s">
        <v>0</v>
      </c>
      <c r="BV17" s="1">
        <v>5</v>
      </c>
      <c r="BW17" s="1"/>
      <c r="BX17" s="1"/>
      <c r="BY17" s="1">
        <v>100</v>
      </c>
      <c r="BZ17" s="1"/>
      <c r="CA17" s="1"/>
      <c r="CB17" s="1">
        <v>10</v>
      </c>
    </row>
    <row r="18" spans="1:88" x14ac:dyDescent="0.2">
      <c r="A18" s="1" t="s">
        <v>10</v>
      </c>
      <c r="B18" s="1" t="s">
        <v>0</v>
      </c>
      <c r="C18" s="1" t="s">
        <v>0</v>
      </c>
      <c r="D18" s="1" t="s">
        <v>0</v>
      </c>
      <c r="E18" s="1" t="s">
        <v>0</v>
      </c>
      <c r="F18" s="1" t="s">
        <v>0</v>
      </c>
      <c r="G18" s="1" t="s">
        <v>0</v>
      </c>
      <c r="H18" s="1"/>
      <c r="I18" s="1"/>
      <c r="J18" s="1"/>
      <c r="K18" s="1"/>
      <c r="L18" s="1"/>
      <c r="M18" s="1">
        <v>40</v>
      </c>
      <c r="N18" s="1">
        <v>5</v>
      </c>
      <c r="O18" s="1">
        <v>30</v>
      </c>
      <c r="P18" s="1"/>
      <c r="Q18" s="1"/>
      <c r="R18" s="1">
        <v>30</v>
      </c>
      <c r="S18" s="1"/>
      <c r="T18" s="1"/>
      <c r="U18" s="1">
        <v>30</v>
      </c>
      <c r="V18" s="1">
        <v>10</v>
      </c>
      <c r="W18" s="1">
        <v>25</v>
      </c>
      <c r="X18" s="1"/>
      <c r="Y18" s="1"/>
      <c r="Z18" s="1">
        <v>10</v>
      </c>
      <c r="AA18" s="1">
        <v>70</v>
      </c>
      <c r="AB18" s="1"/>
      <c r="AC18" s="1">
        <v>10</v>
      </c>
      <c r="AD18" s="1">
        <v>100</v>
      </c>
      <c r="AE18" s="1">
        <v>50</v>
      </c>
      <c r="AF18" s="1"/>
      <c r="AG18" s="1">
        <v>31</v>
      </c>
      <c r="AH18" s="1">
        <v>17</v>
      </c>
      <c r="AI18" s="1"/>
      <c r="AJ18" s="1"/>
      <c r="AK18" s="1"/>
      <c r="AL18" s="1"/>
      <c r="AM18" s="1"/>
      <c r="AN18" s="1"/>
      <c r="AO18" s="1"/>
      <c r="AP18" s="1"/>
      <c r="AQ18" s="1">
        <v>20</v>
      </c>
      <c r="AR18" s="1"/>
      <c r="AS18" s="1">
        <v>20</v>
      </c>
      <c r="AT18" s="1">
        <v>25</v>
      </c>
      <c r="AU18" s="1"/>
      <c r="AV18" s="1"/>
      <c r="AW18" s="1"/>
      <c r="AX18" s="1">
        <v>10</v>
      </c>
      <c r="AY18" s="1"/>
      <c r="AZ18" s="1">
        <v>15</v>
      </c>
      <c r="BA18" s="1">
        <v>20</v>
      </c>
      <c r="BB18" s="1"/>
      <c r="BC18" s="1">
        <v>20</v>
      </c>
      <c r="BD18" s="1"/>
      <c r="BE18" s="1"/>
      <c r="BF18" s="1">
        <v>5</v>
      </c>
      <c r="BG18" s="1"/>
      <c r="BH18" s="1">
        <v>10</v>
      </c>
      <c r="BI18" s="1"/>
      <c r="BJ18" s="1">
        <v>30</v>
      </c>
      <c r="BK18" s="1"/>
      <c r="BL18" s="1">
        <v>25</v>
      </c>
      <c r="BM18" s="1"/>
      <c r="BN18" s="1">
        <v>35</v>
      </c>
      <c r="BO18" s="1"/>
      <c r="BP18" s="1" t="s">
        <v>0</v>
      </c>
      <c r="BQ18" s="1">
        <v>30</v>
      </c>
      <c r="BR18" s="1"/>
      <c r="BS18" s="1" t="s">
        <v>0</v>
      </c>
      <c r="BT18" s="1">
        <v>3</v>
      </c>
      <c r="BU18" s="1">
        <v>12</v>
      </c>
      <c r="BV18" s="1">
        <v>15</v>
      </c>
      <c r="BW18" s="1"/>
      <c r="BX18" s="1">
        <v>40</v>
      </c>
      <c r="BY18" s="1"/>
      <c r="BZ18" s="1">
        <v>30</v>
      </c>
      <c r="CA18" s="1">
        <v>30</v>
      </c>
      <c r="CB18" s="1"/>
    </row>
    <row r="19" spans="1:88" x14ac:dyDescent="0.2">
      <c r="A19" s="1" t="s">
        <v>11</v>
      </c>
      <c r="B19" s="1">
        <v>25</v>
      </c>
      <c r="C19" s="1" t="s">
        <v>0</v>
      </c>
      <c r="D19" s="1" t="s">
        <v>0</v>
      </c>
      <c r="E19" s="1">
        <v>20</v>
      </c>
      <c r="F19" s="1" t="s">
        <v>0</v>
      </c>
      <c r="G19" s="1">
        <v>60</v>
      </c>
      <c r="H19" s="1">
        <v>30</v>
      </c>
      <c r="I19" s="3">
        <v>50</v>
      </c>
      <c r="J19" s="1"/>
      <c r="K19" s="1">
        <v>20</v>
      </c>
      <c r="L19" s="1"/>
      <c r="M19" s="1">
        <v>30</v>
      </c>
      <c r="N19" s="1">
        <v>28</v>
      </c>
      <c r="O19" s="1"/>
      <c r="P19" s="1"/>
      <c r="Q19" s="1"/>
      <c r="R19" s="1"/>
      <c r="S19" s="1"/>
      <c r="T19" s="1"/>
      <c r="U19" s="1">
        <v>30</v>
      </c>
      <c r="V19" s="1"/>
      <c r="W19" s="1">
        <v>15</v>
      </c>
      <c r="X19" s="1"/>
      <c r="Y19" s="1"/>
      <c r="Z19" s="1">
        <v>15</v>
      </c>
      <c r="AA19" s="1"/>
      <c r="AB19" s="1">
        <v>20</v>
      </c>
      <c r="AC19" s="1">
        <v>30</v>
      </c>
      <c r="AD19" s="1"/>
      <c r="AE19" s="1"/>
      <c r="AF19" s="1">
        <v>25</v>
      </c>
      <c r="AG19" s="1">
        <v>16</v>
      </c>
      <c r="AH19" s="1">
        <v>11</v>
      </c>
      <c r="AI19" s="1">
        <v>30</v>
      </c>
      <c r="AJ19" s="1"/>
      <c r="AK19" s="1"/>
      <c r="AL19" s="1"/>
      <c r="AM19" s="1"/>
      <c r="AN19" s="1">
        <v>60</v>
      </c>
      <c r="AO19" s="1"/>
      <c r="AP19" s="1"/>
      <c r="AQ19" s="1"/>
      <c r="AR19" s="1"/>
      <c r="AS19" s="1">
        <v>15</v>
      </c>
      <c r="AT19" s="1"/>
      <c r="AU19" s="1"/>
      <c r="AV19" s="1">
        <v>10</v>
      </c>
      <c r="AW19" s="1">
        <v>15</v>
      </c>
      <c r="AX19" s="1">
        <v>10</v>
      </c>
      <c r="AY19" s="1"/>
      <c r="AZ19" s="1"/>
      <c r="BA19" s="1"/>
      <c r="BB19" s="1">
        <v>55</v>
      </c>
      <c r="BC19" s="1"/>
      <c r="BD19" s="1">
        <v>50</v>
      </c>
      <c r="BE19" s="1">
        <v>20</v>
      </c>
      <c r="BF19" s="1">
        <v>25</v>
      </c>
      <c r="BG19" s="1">
        <v>25</v>
      </c>
      <c r="BH19" s="1">
        <v>20</v>
      </c>
      <c r="BI19" s="1"/>
      <c r="BJ19" s="1">
        <v>50</v>
      </c>
      <c r="BK19" s="1"/>
      <c r="BL19" s="1">
        <v>20</v>
      </c>
      <c r="BM19" s="1">
        <v>10</v>
      </c>
      <c r="BN19" s="1">
        <v>25</v>
      </c>
      <c r="BO19" s="1">
        <v>20</v>
      </c>
      <c r="BP19" s="1"/>
      <c r="BQ19" s="1">
        <v>30</v>
      </c>
      <c r="BR19" s="1">
        <v>30</v>
      </c>
      <c r="BS19" s="1">
        <v>20</v>
      </c>
      <c r="BT19" s="1">
        <v>7</v>
      </c>
      <c r="BU19" s="1"/>
      <c r="BV19" s="1">
        <v>2</v>
      </c>
      <c r="BW19" s="1"/>
      <c r="BX19" s="1">
        <v>60</v>
      </c>
      <c r="BY19" s="1"/>
      <c r="BZ19" s="1"/>
      <c r="CA19" s="1">
        <v>40</v>
      </c>
      <c r="CB19" s="1">
        <v>10</v>
      </c>
    </row>
    <row r="20" spans="1:88" x14ac:dyDescent="0.2">
      <c r="A20" s="1" t="s">
        <v>12</v>
      </c>
      <c r="B20" s="1" t="s">
        <v>0</v>
      </c>
      <c r="C20" s="1" t="s">
        <v>0</v>
      </c>
      <c r="D20" s="1" t="s">
        <v>0</v>
      </c>
      <c r="E20" s="1" t="s">
        <v>0</v>
      </c>
      <c r="F20" s="1">
        <v>10</v>
      </c>
      <c r="G20" s="1" t="s">
        <v>0</v>
      </c>
      <c r="H20" s="1"/>
      <c r="I20" s="1"/>
      <c r="J20" s="1"/>
      <c r="K20" s="1"/>
      <c r="L20" s="1">
        <v>25</v>
      </c>
      <c r="M20" s="1"/>
      <c r="N20" s="1"/>
      <c r="O20" s="1"/>
      <c r="P20" s="1"/>
      <c r="Q20" s="1">
        <v>30</v>
      </c>
      <c r="R20" s="1"/>
      <c r="S20" s="1"/>
      <c r="T20" s="1"/>
      <c r="U20" s="1">
        <v>40</v>
      </c>
      <c r="V20" s="1"/>
      <c r="W20" s="1"/>
      <c r="X20" s="1"/>
      <c r="Y20" s="1"/>
      <c r="Z20" s="1">
        <v>5</v>
      </c>
      <c r="AA20" s="1"/>
      <c r="AB20" s="1"/>
      <c r="AC20" s="1">
        <v>10</v>
      </c>
      <c r="AD20" s="1"/>
      <c r="AE20" s="1"/>
      <c r="AF20" s="1">
        <v>10</v>
      </c>
      <c r="AG20" s="1"/>
      <c r="AH20" s="1"/>
      <c r="AI20" s="1"/>
      <c r="AJ20" s="1"/>
      <c r="AK20" s="1"/>
      <c r="AL20" s="1"/>
      <c r="AM20" s="1">
        <v>5</v>
      </c>
      <c r="AN20" s="1"/>
      <c r="AO20" s="1"/>
      <c r="AP20" s="1"/>
      <c r="AQ20" s="1"/>
      <c r="AR20" s="1"/>
      <c r="AS20" s="1">
        <v>15</v>
      </c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>
        <v>5</v>
      </c>
      <c r="BG20" s="1"/>
      <c r="BH20" s="1"/>
      <c r="BI20" s="1">
        <v>30</v>
      </c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>
        <v>12</v>
      </c>
      <c r="BV20" s="1"/>
      <c r="BW20" s="1"/>
      <c r="BX20" s="1"/>
      <c r="BY20" s="1"/>
      <c r="BZ20" s="1"/>
      <c r="CA20" s="1"/>
      <c r="CB20" s="1"/>
    </row>
    <row r="21" spans="1:88" x14ac:dyDescent="0.2">
      <c r="A21" s="1" t="s">
        <v>13</v>
      </c>
      <c r="B21" s="1" t="s">
        <v>0</v>
      </c>
      <c r="C21" s="1" t="s">
        <v>0</v>
      </c>
      <c r="D21" s="1" t="s">
        <v>0</v>
      </c>
      <c r="E21" s="1" t="s">
        <v>0</v>
      </c>
      <c r="F21" s="1">
        <v>90</v>
      </c>
      <c r="G21" s="1" t="s">
        <v>0</v>
      </c>
      <c r="H21" s="1">
        <v>20</v>
      </c>
      <c r="I21" s="1"/>
      <c r="J21" s="1"/>
      <c r="K21" s="1"/>
      <c r="L21" s="1"/>
      <c r="M21" s="1"/>
      <c r="N21" s="1">
        <v>5</v>
      </c>
      <c r="O21" s="1">
        <v>30</v>
      </c>
      <c r="P21" s="1"/>
      <c r="Q21" s="1">
        <v>5</v>
      </c>
      <c r="R21" s="1"/>
      <c r="S21" s="1">
        <v>100</v>
      </c>
      <c r="T21" s="1">
        <v>30</v>
      </c>
      <c r="U21" s="1"/>
      <c r="V21" s="1"/>
      <c r="W21" s="1">
        <v>20</v>
      </c>
      <c r="X21" s="1"/>
      <c r="Y21" s="1"/>
      <c r="Z21" s="1"/>
      <c r="AA21" s="1">
        <v>10</v>
      </c>
      <c r="AB21" s="1">
        <v>60</v>
      </c>
      <c r="AC21" s="1">
        <v>15</v>
      </c>
      <c r="AD21" s="1"/>
      <c r="AE21" s="1"/>
      <c r="AF21" s="1"/>
      <c r="AG21" s="1"/>
      <c r="AH21" s="1">
        <v>11</v>
      </c>
      <c r="AI21" s="1">
        <v>15</v>
      </c>
      <c r="AJ21" s="1"/>
      <c r="AK21" s="1"/>
      <c r="AL21" s="1"/>
      <c r="AM21" s="1"/>
      <c r="AN21" s="1"/>
      <c r="AO21" s="1"/>
      <c r="AP21" s="1"/>
      <c r="AQ21" s="1">
        <v>35</v>
      </c>
      <c r="AR21" s="1">
        <v>15</v>
      </c>
      <c r="AS21" s="1">
        <v>15</v>
      </c>
      <c r="AT21" s="1">
        <v>25</v>
      </c>
      <c r="AU21" s="1"/>
      <c r="AV21" s="1"/>
      <c r="AW21" s="1"/>
      <c r="AX21" s="1">
        <v>5</v>
      </c>
      <c r="AY21" s="1"/>
      <c r="AZ21" s="1">
        <v>35</v>
      </c>
      <c r="BA21" s="1"/>
      <c r="BB21" s="1">
        <v>20</v>
      </c>
      <c r="BC21" s="1"/>
      <c r="BD21" s="1"/>
      <c r="BE21" s="1">
        <v>30</v>
      </c>
      <c r="BF21" s="1">
        <v>15</v>
      </c>
      <c r="BG21" s="1">
        <v>25</v>
      </c>
      <c r="BH21" s="1">
        <v>20</v>
      </c>
      <c r="BI21" s="1"/>
      <c r="BJ21" s="1"/>
      <c r="BK21" s="1"/>
      <c r="BL21" s="1">
        <v>15</v>
      </c>
      <c r="BM21" s="1">
        <v>7</v>
      </c>
      <c r="BN21" s="1"/>
      <c r="BO21" s="1"/>
      <c r="BP21" s="1"/>
      <c r="BQ21" s="1"/>
      <c r="BR21" s="1">
        <v>10</v>
      </c>
      <c r="BS21" s="1"/>
      <c r="BT21" s="1">
        <v>10</v>
      </c>
      <c r="BU21" s="1"/>
      <c r="BV21" s="1">
        <v>3</v>
      </c>
      <c r="BW21" s="1"/>
      <c r="BX21" s="1"/>
      <c r="BY21" s="1"/>
      <c r="BZ21" s="1">
        <v>45</v>
      </c>
      <c r="CA21" s="1"/>
      <c r="CB21" s="1"/>
    </row>
    <row r="22" spans="1:88" x14ac:dyDescent="0.2">
      <c r="A22" s="1" t="s">
        <v>14</v>
      </c>
      <c r="B22" s="1">
        <v>30</v>
      </c>
      <c r="C22" s="1" t="s">
        <v>0</v>
      </c>
      <c r="D22" s="1" t="s">
        <v>0</v>
      </c>
      <c r="E22" s="1" t="s">
        <v>0</v>
      </c>
      <c r="F22" s="1" t="s">
        <v>0</v>
      </c>
      <c r="G22" s="1">
        <v>30</v>
      </c>
      <c r="H22" s="1">
        <v>20</v>
      </c>
      <c r="I22" s="1"/>
      <c r="J22" s="1"/>
      <c r="K22" s="1"/>
      <c r="L22" s="1">
        <v>45</v>
      </c>
      <c r="M22" s="1">
        <v>10</v>
      </c>
      <c r="N22" s="1">
        <v>37</v>
      </c>
      <c r="O22" s="1"/>
      <c r="P22" s="1">
        <v>100</v>
      </c>
      <c r="Q22" s="1">
        <v>30</v>
      </c>
      <c r="R22" s="1">
        <v>35</v>
      </c>
      <c r="S22" s="1"/>
      <c r="T22" s="1"/>
      <c r="U22" s="1"/>
      <c r="V22" s="1"/>
      <c r="W22" s="1">
        <v>10</v>
      </c>
      <c r="X22" s="1"/>
      <c r="Y22" s="1">
        <v>100</v>
      </c>
      <c r="Z22" s="1">
        <v>10</v>
      </c>
      <c r="AA22" s="1">
        <v>15</v>
      </c>
      <c r="AB22" s="1">
        <v>20</v>
      </c>
      <c r="AC22" s="1">
        <v>35</v>
      </c>
      <c r="AD22" s="1"/>
      <c r="AE22" s="1">
        <v>50</v>
      </c>
      <c r="AF22" s="1">
        <v>30</v>
      </c>
      <c r="AG22" s="1">
        <v>37</v>
      </c>
      <c r="AH22" s="1">
        <v>22</v>
      </c>
      <c r="AI22" s="1"/>
      <c r="AJ22" s="1"/>
      <c r="AK22" s="1"/>
      <c r="AL22" s="1">
        <v>40</v>
      </c>
      <c r="AM22" s="1">
        <v>30</v>
      </c>
      <c r="AN22" s="1">
        <v>40</v>
      </c>
      <c r="AO22" s="1"/>
      <c r="AP22" s="1"/>
      <c r="AQ22" s="1"/>
      <c r="AR22" s="1">
        <v>40</v>
      </c>
      <c r="AS22" s="1">
        <v>20</v>
      </c>
      <c r="AT22" s="1">
        <v>15</v>
      </c>
      <c r="AU22" s="1"/>
      <c r="AV22" s="1">
        <v>45</v>
      </c>
      <c r="AW22" s="1"/>
      <c r="AX22" s="1">
        <v>5</v>
      </c>
      <c r="AY22" s="1"/>
      <c r="AZ22" s="1"/>
      <c r="BA22" s="1">
        <v>35</v>
      </c>
      <c r="BB22" s="1"/>
      <c r="BC22" s="1">
        <v>80</v>
      </c>
      <c r="BD22" s="1">
        <v>50</v>
      </c>
      <c r="BE22" s="1"/>
      <c r="BF22" s="1">
        <v>10</v>
      </c>
      <c r="BG22" s="1">
        <v>30</v>
      </c>
      <c r="BH22" s="1">
        <v>10</v>
      </c>
      <c r="BI22" s="1">
        <v>40</v>
      </c>
      <c r="BJ22" s="1">
        <v>12</v>
      </c>
      <c r="BK22" s="1"/>
      <c r="BL22" s="1">
        <v>15</v>
      </c>
      <c r="BM22" s="1">
        <v>25</v>
      </c>
      <c r="BN22" s="1"/>
      <c r="BO22" s="1"/>
      <c r="BP22" s="1">
        <v>100</v>
      </c>
      <c r="BQ22" s="1"/>
      <c r="BR22" s="1"/>
      <c r="BS22" s="1">
        <v>30</v>
      </c>
      <c r="BT22" s="1">
        <v>35</v>
      </c>
      <c r="BU22" s="1"/>
      <c r="BV22" s="1">
        <v>30</v>
      </c>
      <c r="BW22" s="1">
        <v>100</v>
      </c>
      <c r="BX22" s="1"/>
      <c r="BY22" s="1"/>
      <c r="BZ22" s="1">
        <v>25</v>
      </c>
      <c r="CA22" s="1"/>
      <c r="CB22" s="1">
        <v>30</v>
      </c>
    </row>
    <row r="23" spans="1:88" x14ac:dyDescent="0.2">
      <c r="A23" s="1" t="s">
        <v>15</v>
      </c>
      <c r="B23" s="1">
        <v>5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/>
      <c r="I23" s="1"/>
      <c r="J23" s="1"/>
      <c r="K23" s="1"/>
      <c r="L23" s="1"/>
      <c r="M23" s="1"/>
      <c r="N23" s="1">
        <v>10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15</v>
      </c>
      <c r="BB23" s="1"/>
      <c r="BC23" s="1"/>
      <c r="BD23" s="1"/>
      <c r="BE23" s="1"/>
      <c r="BF23" s="1"/>
      <c r="BG23" s="1"/>
      <c r="BH23" s="1">
        <v>10</v>
      </c>
      <c r="BI23" s="1"/>
      <c r="BJ23" s="1"/>
      <c r="BK23" s="1"/>
      <c r="BL23" s="1"/>
      <c r="BM23" s="1">
        <v>5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8" x14ac:dyDescent="0.2">
      <c r="A24" s="1" t="s">
        <v>16</v>
      </c>
      <c r="B24" s="1">
        <v>25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0</v>
      </c>
      <c r="H24" s="1">
        <v>30</v>
      </c>
      <c r="I24" s="1"/>
      <c r="J24" s="1">
        <v>50</v>
      </c>
      <c r="K24" s="1"/>
      <c r="L24" s="1"/>
      <c r="M24" s="1"/>
      <c r="N24" s="1">
        <v>10</v>
      </c>
      <c r="O24" s="1"/>
      <c r="P24" s="1"/>
      <c r="Q24" s="1">
        <v>30</v>
      </c>
      <c r="R24" s="1">
        <v>35</v>
      </c>
      <c r="S24" s="1"/>
      <c r="T24" s="1"/>
      <c r="U24" s="1"/>
      <c r="V24" s="1">
        <v>45</v>
      </c>
      <c r="W24" s="1">
        <v>13</v>
      </c>
      <c r="X24" s="1"/>
      <c r="Y24" s="1"/>
      <c r="Z24" s="1">
        <v>5</v>
      </c>
      <c r="AA24" s="1"/>
      <c r="AB24" s="1"/>
      <c r="AC24" s="1"/>
      <c r="AD24" s="1"/>
      <c r="AE24" s="1"/>
      <c r="AF24" s="1">
        <v>35</v>
      </c>
      <c r="AG24" s="1"/>
      <c r="AH24" s="1"/>
      <c r="AI24" s="1"/>
      <c r="AJ24" s="1"/>
      <c r="AK24" s="1"/>
      <c r="AL24" s="1"/>
      <c r="AM24" s="1">
        <v>35</v>
      </c>
      <c r="AN24" s="1"/>
      <c r="AO24" s="1"/>
      <c r="AP24" s="1"/>
      <c r="AQ24" s="1"/>
      <c r="AR24" s="1">
        <v>30</v>
      </c>
      <c r="AS24" s="1"/>
      <c r="AT24" s="1">
        <v>10</v>
      </c>
      <c r="AU24" s="1"/>
      <c r="AV24" s="1"/>
      <c r="AW24" s="1"/>
      <c r="AX24" s="1"/>
      <c r="AY24" s="1"/>
      <c r="AZ24" s="1"/>
      <c r="BA24" s="1"/>
      <c r="BB24" s="1">
        <v>25</v>
      </c>
      <c r="BC24" s="1"/>
      <c r="BD24" s="1"/>
      <c r="BE24" s="1"/>
      <c r="BF24" s="1">
        <v>25</v>
      </c>
      <c r="BG24" s="1"/>
      <c r="BH24" s="1"/>
      <c r="BI24" s="1"/>
      <c r="BJ24" s="1"/>
      <c r="BK24" s="1"/>
      <c r="BL24" s="1"/>
      <c r="BM24" s="1">
        <v>8</v>
      </c>
      <c r="BN24" s="1"/>
      <c r="BO24" s="1"/>
      <c r="BP24" s="1"/>
      <c r="BQ24" s="1">
        <v>30</v>
      </c>
      <c r="BR24" s="1">
        <v>30</v>
      </c>
      <c r="BS24" s="1"/>
      <c r="BT24" s="1">
        <v>45</v>
      </c>
      <c r="BU24" s="1">
        <v>16</v>
      </c>
      <c r="BV24" s="1">
        <v>30</v>
      </c>
      <c r="BW24" s="1"/>
      <c r="BX24" s="1"/>
      <c r="BY24" s="1"/>
      <c r="BZ24" s="1"/>
      <c r="CA24" s="1"/>
      <c r="CB24" s="1"/>
      <c r="CG24" s="11" t="s">
        <v>237</v>
      </c>
      <c r="CH24" s="11" t="s">
        <v>238</v>
      </c>
      <c r="CI24" s="11" t="s">
        <v>239</v>
      </c>
      <c r="CJ24" s="11" t="s">
        <v>240</v>
      </c>
    </row>
    <row r="25" spans="1:88" x14ac:dyDescent="0.2">
      <c r="A25" s="1" t="s">
        <v>17</v>
      </c>
      <c r="B25" s="1" t="s">
        <v>0</v>
      </c>
      <c r="C25" s="1" t="s">
        <v>0</v>
      </c>
      <c r="D25" s="1" t="s">
        <v>0</v>
      </c>
      <c r="E25" s="1" t="s">
        <v>0</v>
      </c>
      <c r="F25" s="1" t="s">
        <v>0</v>
      </c>
      <c r="G25" s="1" t="s">
        <v>0</v>
      </c>
      <c r="H25" s="1"/>
      <c r="I25" s="1">
        <v>40</v>
      </c>
      <c r="J25" s="1">
        <v>50</v>
      </c>
      <c r="K25" s="1"/>
      <c r="L25" s="1">
        <v>30</v>
      </c>
      <c r="M25" s="1"/>
      <c r="N25" s="1">
        <v>5</v>
      </c>
      <c r="O25" s="1"/>
      <c r="P25" s="1"/>
      <c r="Q25" s="1"/>
      <c r="R25" s="1"/>
      <c r="S25" s="1"/>
      <c r="T25" s="1">
        <v>30</v>
      </c>
      <c r="U25" s="1"/>
      <c r="V25" s="1"/>
      <c r="W25" s="1">
        <v>7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>
        <v>11</v>
      </c>
      <c r="AI25" s="1">
        <v>15</v>
      </c>
      <c r="AJ25" s="1"/>
      <c r="AK25" s="1"/>
      <c r="AL25" s="1">
        <v>60</v>
      </c>
      <c r="AM25" s="1"/>
      <c r="AN25" s="1"/>
      <c r="AO25" s="1">
        <v>30</v>
      </c>
      <c r="AP25" s="1"/>
      <c r="AQ25" s="1">
        <v>25</v>
      </c>
      <c r="AR25" s="1"/>
      <c r="AS25" s="1"/>
      <c r="AT25" s="1">
        <v>10</v>
      </c>
      <c r="AU25" s="1"/>
      <c r="AV25" s="1">
        <v>15</v>
      </c>
      <c r="AW25" s="1">
        <v>58</v>
      </c>
      <c r="AX25" s="1"/>
      <c r="AY25" s="1"/>
      <c r="AZ25" s="1">
        <v>10</v>
      </c>
      <c r="BA25" s="1"/>
      <c r="BB25" s="1"/>
      <c r="BC25" s="1"/>
      <c r="BD25" s="1"/>
      <c r="BE25" s="1">
        <v>25</v>
      </c>
      <c r="BF25" s="1">
        <v>15</v>
      </c>
      <c r="BG25" s="1">
        <v>5</v>
      </c>
      <c r="BH25" s="1"/>
      <c r="BI25" s="1">
        <v>30</v>
      </c>
      <c r="BJ25" s="1"/>
      <c r="BK25" s="1"/>
      <c r="BL25" s="1">
        <v>10</v>
      </c>
      <c r="BM25" s="1">
        <v>10</v>
      </c>
      <c r="BN25" s="1">
        <v>20</v>
      </c>
      <c r="BO25" s="1">
        <v>40</v>
      </c>
      <c r="BP25" s="1"/>
      <c r="BQ25" s="1"/>
      <c r="BR25" s="1"/>
      <c r="BS25" s="1"/>
      <c r="BT25" s="1"/>
      <c r="BU25" s="1">
        <v>33</v>
      </c>
      <c r="BV25" s="1"/>
      <c r="BW25" s="1"/>
      <c r="BX25" s="1"/>
      <c r="BY25" s="1"/>
      <c r="BZ25" s="1"/>
      <c r="CA25" s="1"/>
      <c r="CB25" s="1">
        <v>25</v>
      </c>
      <c r="CG25" s="20">
        <v>26.60759493670886</v>
      </c>
      <c r="CH25" s="20">
        <v>72.886075949367083</v>
      </c>
      <c r="CI25" s="20">
        <v>36.329113924050631</v>
      </c>
      <c r="CJ25" s="20">
        <v>63.670886075949369</v>
      </c>
    </row>
    <row r="26" spans="1:88" x14ac:dyDescent="0.2">
      <c r="A26" s="1" t="s">
        <v>109</v>
      </c>
      <c r="B26" s="1">
        <v>15</v>
      </c>
      <c r="C26" s="1">
        <v>100</v>
      </c>
      <c r="D26" s="1">
        <v>100</v>
      </c>
      <c r="E26" s="1">
        <v>80</v>
      </c>
      <c r="F26" s="1" t="s">
        <v>0</v>
      </c>
      <c r="G26" s="1">
        <v>10</v>
      </c>
      <c r="H26" s="1"/>
      <c r="I26" s="3">
        <v>10</v>
      </c>
      <c r="J26" s="1"/>
      <c r="K26" s="1">
        <v>80</v>
      </c>
      <c r="L26" s="1"/>
      <c r="M26" s="1">
        <v>10</v>
      </c>
      <c r="N26" s="1"/>
      <c r="O26" s="1">
        <v>40</v>
      </c>
      <c r="P26" s="1"/>
      <c r="Q26" s="1"/>
      <c r="R26" s="1"/>
      <c r="S26" s="1"/>
      <c r="T26" s="1">
        <v>10</v>
      </c>
      <c r="U26" s="1"/>
      <c r="V26" s="1">
        <v>45</v>
      </c>
      <c r="W26" s="1">
        <v>10</v>
      </c>
      <c r="X26" s="1"/>
      <c r="Y26" s="1"/>
      <c r="Z26" s="1">
        <v>40</v>
      </c>
      <c r="AA26" s="1">
        <v>5</v>
      </c>
      <c r="AB26" s="1"/>
      <c r="AC26" s="1"/>
      <c r="AD26" s="1"/>
      <c r="AE26" s="1"/>
      <c r="AF26" s="1"/>
      <c r="AG26" s="1">
        <v>16</v>
      </c>
      <c r="AH26" s="1">
        <v>17</v>
      </c>
      <c r="AI26" s="1">
        <v>25</v>
      </c>
      <c r="AJ26" s="1"/>
      <c r="AK26" s="1">
        <v>100</v>
      </c>
      <c r="AL26" s="1"/>
      <c r="AM26" s="1">
        <v>15</v>
      </c>
      <c r="AN26" s="1"/>
      <c r="AO26" s="1">
        <v>70</v>
      </c>
      <c r="AP26" s="1"/>
      <c r="AQ26" s="1">
        <v>20</v>
      </c>
      <c r="AR26" s="1"/>
      <c r="AS26" s="1">
        <v>15</v>
      </c>
      <c r="AT26" s="1">
        <v>15</v>
      </c>
      <c r="AU26" s="1"/>
      <c r="AV26" s="1">
        <v>15</v>
      </c>
      <c r="AW26" s="1">
        <v>20</v>
      </c>
      <c r="AX26" s="1">
        <v>45</v>
      </c>
      <c r="AY26" s="1"/>
      <c r="AZ26" s="1">
        <v>40</v>
      </c>
      <c r="BA26" s="1"/>
      <c r="BB26" s="1"/>
      <c r="BC26" s="1"/>
      <c r="BD26" s="1"/>
      <c r="BE26" s="1">
        <v>25</v>
      </c>
      <c r="BF26" s="1"/>
      <c r="BG26" s="1">
        <v>15</v>
      </c>
      <c r="BH26" s="1">
        <v>30</v>
      </c>
      <c r="BI26" s="1"/>
      <c r="BJ26" s="1"/>
      <c r="BK26" s="1"/>
      <c r="BL26" s="1"/>
      <c r="BM26" s="1"/>
      <c r="BN26" s="1"/>
      <c r="BO26" s="1">
        <v>40</v>
      </c>
      <c r="BP26" s="1"/>
      <c r="BQ26" s="1">
        <v>10</v>
      </c>
      <c r="BR26" s="1">
        <v>30</v>
      </c>
      <c r="BS26" s="1">
        <v>40</v>
      </c>
      <c r="BT26" s="1"/>
      <c r="BU26" s="1">
        <v>27</v>
      </c>
      <c r="BV26" s="1">
        <v>15</v>
      </c>
      <c r="BW26" s="1"/>
      <c r="BX26" s="1"/>
      <c r="BY26" s="1"/>
      <c r="BZ26" s="1"/>
      <c r="CA26" s="1">
        <v>15</v>
      </c>
      <c r="CB26" s="1">
        <v>25</v>
      </c>
    </row>
    <row r="27" spans="1:88" x14ac:dyDescent="0.2">
      <c r="A27" s="1" t="s">
        <v>18</v>
      </c>
      <c r="B27" s="1" t="s">
        <v>0</v>
      </c>
      <c r="C27" s="1" t="s">
        <v>0</v>
      </c>
      <c r="D27" s="1" t="s">
        <v>0</v>
      </c>
      <c r="E27" s="1" t="s">
        <v>0</v>
      </c>
      <c r="F27" s="1" t="s">
        <v>0</v>
      </c>
      <c r="G27" s="1" t="s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v>5</v>
      </c>
      <c r="AJ27" s="1"/>
      <c r="AK27" s="1"/>
      <c r="AL27" s="1"/>
      <c r="AM27" s="1">
        <v>15</v>
      </c>
      <c r="AN27" s="1"/>
      <c r="AO27" s="1"/>
      <c r="AP27" s="1"/>
      <c r="AQ27" s="1"/>
      <c r="AR27" s="1"/>
      <c r="AS27" s="1"/>
      <c r="AT27" s="1"/>
      <c r="AU27" s="1"/>
      <c r="AV27" s="1"/>
      <c r="AW27" s="1">
        <v>2</v>
      </c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>
        <v>25</v>
      </c>
      <c r="BN27" s="1"/>
      <c r="BO27" s="1"/>
      <c r="BP27" s="1"/>
      <c r="BQ27" s="1"/>
      <c r="BR27" s="1"/>
      <c r="BS27" s="1">
        <v>3</v>
      </c>
      <c r="BT27" s="1"/>
      <c r="BU27" s="1"/>
      <c r="BV27" s="1"/>
      <c r="BW27" s="1"/>
      <c r="BX27" s="1"/>
      <c r="BY27" s="1"/>
      <c r="BZ27" s="1"/>
      <c r="CA27" s="1"/>
      <c r="CB27" s="1"/>
    </row>
    <row r="28" spans="1:88" x14ac:dyDescent="0.2">
      <c r="A28" s="1" t="s">
        <v>230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v>1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8" x14ac:dyDescent="0.2">
      <c r="A29" s="14" t="s">
        <v>232</v>
      </c>
      <c r="B29" s="14">
        <f>SUM(B14:B28)</f>
        <v>100</v>
      </c>
      <c r="C29" s="14">
        <f t="shared" ref="C29:BN29" si="1">SUM(C14:C28)</f>
        <v>100</v>
      </c>
      <c r="D29" s="14">
        <f t="shared" si="1"/>
        <v>100</v>
      </c>
      <c r="E29" s="14">
        <f t="shared" si="1"/>
        <v>100</v>
      </c>
      <c r="F29" s="14">
        <f t="shared" si="1"/>
        <v>100</v>
      </c>
      <c r="G29" s="14">
        <f t="shared" si="1"/>
        <v>100</v>
      </c>
      <c r="H29" s="14">
        <f t="shared" si="1"/>
        <v>100</v>
      </c>
      <c r="I29" s="14">
        <f t="shared" si="1"/>
        <v>100</v>
      </c>
      <c r="J29" s="14">
        <f t="shared" si="1"/>
        <v>100</v>
      </c>
      <c r="K29" s="14">
        <f t="shared" si="1"/>
        <v>100</v>
      </c>
      <c r="L29" s="14">
        <f t="shared" si="1"/>
        <v>100</v>
      </c>
      <c r="M29" s="14">
        <f t="shared" si="1"/>
        <v>100</v>
      </c>
      <c r="N29" s="14">
        <f t="shared" si="1"/>
        <v>100</v>
      </c>
      <c r="O29" s="14">
        <f t="shared" si="1"/>
        <v>100</v>
      </c>
      <c r="P29" s="14">
        <f t="shared" si="1"/>
        <v>100</v>
      </c>
      <c r="Q29" s="14">
        <f t="shared" si="1"/>
        <v>100</v>
      </c>
      <c r="R29" s="14">
        <f t="shared" si="1"/>
        <v>100</v>
      </c>
      <c r="S29" s="14">
        <f t="shared" si="1"/>
        <v>100</v>
      </c>
      <c r="T29" s="14">
        <f t="shared" si="1"/>
        <v>100</v>
      </c>
      <c r="U29" s="14">
        <f t="shared" si="1"/>
        <v>100</v>
      </c>
      <c r="V29" s="14">
        <f t="shared" si="1"/>
        <v>100</v>
      </c>
      <c r="W29" s="14">
        <f t="shared" si="1"/>
        <v>100</v>
      </c>
      <c r="X29" s="14">
        <f t="shared" si="1"/>
        <v>100</v>
      </c>
      <c r="Y29" s="14">
        <f t="shared" si="1"/>
        <v>100</v>
      </c>
      <c r="Z29" s="14">
        <f t="shared" si="1"/>
        <v>100</v>
      </c>
      <c r="AA29" s="14">
        <f t="shared" si="1"/>
        <v>100</v>
      </c>
      <c r="AB29" s="14">
        <f t="shared" si="1"/>
        <v>100</v>
      </c>
      <c r="AC29" s="14">
        <f t="shared" si="1"/>
        <v>100</v>
      </c>
      <c r="AD29" s="14">
        <f t="shared" si="1"/>
        <v>100</v>
      </c>
      <c r="AE29" s="14">
        <f t="shared" si="1"/>
        <v>100</v>
      </c>
      <c r="AF29" s="14">
        <f t="shared" si="1"/>
        <v>100</v>
      </c>
      <c r="AG29" s="14">
        <f t="shared" si="1"/>
        <v>100</v>
      </c>
      <c r="AH29" s="14">
        <f t="shared" si="1"/>
        <v>100</v>
      </c>
      <c r="AI29" s="14">
        <f t="shared" si="1"/>
        <v>100</v>
      </c>
      <c r="AJ29" s="14">
        <f t="shared" si="1"/>
        <v>0</v>
      </c>
      <c r="AK29" s="14">
        <f t="shared" si="1"/>
        <v>100</v>
      </c>
      <c r="AL29" s="14">
        <f t="shared" si="1"/>
        <v>100</v>
      </c>
      <c r="AM29" s="14">
        <f t="shared" si="1"/>
        <v>100</v>
      </c>
      <c r="AN29" s="14">
        <f t="shared" si="1"/>
        <v>100</v>
      </c>
      <c r="AO29" s="14">
        <f t="shared" si="1"/>
        <v>100</v>
      </c>
      <c r="AP29" s="14">
        <f t="shared" si="1"/>
        <v>0</v>
      </c>
      <c r="AQ29" s="14">
        <f t="shared" si="1"/>
        <v>100</v>
      </c>
      <c r="AR29" s="14">
        <f t="shared" si="1"/>
        <v>100</v>
      </c>
      <c r="AS29" s="14">
        <f t="shared" si="1"/>
        <v>100</v>
      </c>
      <c r="AT29" s="14">
        <f t="shared" si="1"/>
        <v>100</v>
      </c>
      <c r="AU29" s="14">
        <f t="shared" si="1"/>
        <v>0</v>
      </c>
      <c r="AV29" s="14">
        <f t="shared" si="1"/>
        <v>100</v>
      </c>
      <c r="AW29" s="14">
        <f t="shared" si="1"/>
        <v>100</v>
      </c>
      <c r="AX29" s="14">
        <f t="shared" si="1"/>
        <v>100</v>
      </c>
      <c r="AY29" s="14">
        <f t="shared" si="1"/>
        <v>0</v>
      </c>
      <c r="AZ29" s="14">
        <f t="shared" si="1"/>
        <v>100</v>
      </c>
      <c r="BA29" s="14">
        <f t="shared" si="1"/>
        <v>100</v>
      </c>
      <c r="BB29" s="14">
        <f t="shared" si="1"/>
        <v>100</v>
      </c>
      <c r="BC29" s="14">
        <f t="shared" si="1"/>
        <v>100</v>
      </c>
      <c r="BD29" s="14">
        <f t="shared" si="1"/>
        <v>100</v>
      </c>
      <c r="BE29" s="14">
        <f t="shared" si="1"/>
        <v>100</v>
      </c>
      <c r="BF29" s="14">
        <f t="shared" si="1"/>
        <v>100</v>
      </c>
      <c r="BG29" s="14">
        <f t="shared" si="1"/>
        <v>100</v>
      </c>
      <c r="BH29" s="14">
        <f t="shared" si="1"/>
        <v>100</v>
      </c>
      <c r="BI29" s="14">
        <f t="shared" si="1"/>
        <v>100</v>
      </c>
      <c r="BJ29" s="14">
        <f t="shared" si="1"/>
        <v>100</v>
      </c>
      <c r="BK29" s="14">
        <f t="shared" si="1"/>
        <v>0</v>
      </c>
      <c r="BL29" s="14">
        <f t="shared" si="1"/>
        <v>100</v>
      </c>
      <c r="BM29" s="14">
        <f t="shared" si="1"/>
        <v>100</v>
      </c>
      <c r="BN29" s="14">
        <f t="shared" si="1"/>
        <v>100</v>
      </c>
      <c r="BO29" s="14">
        <f t="shared" ref="BO29:CB29" si="2">SUM(BO14:BO28)</f>
        <v>100</v>
      </c>
      <c r="BP29" s="14">
        <f t="shared" si="2"/>
        <v>100</v>
      </c>
      <c r="BQ29" s="14">
        <f t="shared" si="2"/>
        <v>100</v>
      </c>
      <c r="BR29" s="14">
        <f t="shared" si="2"/>
        <v>100</v>
      </c>
      <c r="BS29" s="14">
        <f t="shared" si="2"/>
        <v>100</v>
      </c>
      <c r="BT29" s="14">
        <f t="shared" si="2"/>
        <v>100</v>
      </c>
      <c r="BU29" s="14">
        <f t="shared" si="2"/>
        <v>100</v>
      </c>
      <c r="BV29" s="14">
        <f t="shared" si="2"/>
        <v>100</v>
      </c>
      <c r="BW29" s="14">
        <f t="shared" si="2"/>
        <v>100</v>
      </c>
      <c r="BX29" s="14">
        <f t="shared" si="2"/>
        <v>100</v>
      </c>
      <c r="BY29" s="14">
        <f t="shared" si="2"/>
        <v>100</v>
      </c>
      <c r="BZ29" s="14">
        <f t="shared" si="2"/>
        <v>100</v>
      </c>
      <c r="CA29" s="14">
        <f t="shared" si="2"/>
        <v>100</v>
      </c>
      <c r="CB29" s="14">
        <f t="shared" si="2"/>
        <v>100</v>
      </c>
    </row>
    <row r="30" spans="1:88" x14ac:dyDescent="0.2">
      <c r="A30" s="4" t="s">
        <v>100</v>
      </c>
      <c r="B30" s="5">
        <v>50</v>
      </c>
      <c r="C30" s="5">
        <v>99</v>
      </c>
      <c r="D30" s="5">
        <v>95</v>
      </c>
      <c r="E30" s="5">
        <v>95</v>
      </c>
      <c r="F30" s="5">
        <v>85</v>
      </c>
      <c r="G30" s="5">
        <v>80</v>
      </c>
      <c r="H30" s="5">
        <v>90</v>
      </c>
      <c r="I30" s="6">
        <v>70</v>
      </c>
      <c r="J30" s="6">
        <v>90</v>
      </c>
      <c r="K30" s="6">
        <v>90</v>
      </c>
      <c r="L30" s="6">
        <v>75</v>
      </c>
      <c r="M30" s="6">
        <v>85</v>
      </c>
      <c r="N30" s="6">
        <v>55</v>
      </c>
      <c r="O30" s="6">
        <v>95</v>
      </c>
      <c r="P30" s="6">
        <v>85</v>
      </c>
      <c r="Q30" s="6">
        <v>45</v>
      </c>
      <c r="R30" s="6">
        <v>85</v>
      </c>
      <c r="S30" s="6">
        <v>95</v>
      </c>
      <c r="T30" s="6">
        <v>90</v>
      </c>
      <c r="U30" s="6">
        <v>95</v>
      </c>
      <c r="V30" s="6">
        <v>75</v>
      </c>
      <c r="W30" s="6">
        <v>55</v>
      </c>
      <c r="X30" s="6">
        <v>99</v>
      </c>
      <c r="Y30" s="6">
        <v>75</v>
      </c>
      <c r="Z30" s="6">
        <v>45</v>
      </c>
      <c r="AA30" s="6">
        <v>90</v>
      </c>
      <c r="AB30" s="6">
        <v>85</v>
      </c>
      <c r="AC30" s="6">
        <v>60</v>
      </c>
      <c r="AD30" s="6">
        <v>85</v>
      </c>
      <c r="AE30" s="6">
        <v>95</v>
      </c>
      <c r="AF30" s="5">
        <v>45</v>
      </c>
      <c r="AG30" s="5">
        <v>90</v>
      </c>
      <c r="AH30" s="5">
        <v>40</v>
      </c>
      <c r="AI30" s="5">
        <v>90</v>
      </c>
      <c r="AJ30" s="5">
        <v>75</v>
      </c>
      <c r="AK30" s="5">
        <v>60</v>
      </c>
      <c r="AL30" s="5">
        <v>55</v>
      </c>
      <c r="AM30" s="5">
        <v>55</v>
      </c>
      <c r="AN30" s="5">
        <v>60</v>
      </c>
      <c r="AO30" s="5">
        <v>95</v>
      </c>
      <c r="AP30" s="5">
        <v>100</v>
      </c>
      <c r="AQ30" s="5">
        <v>75</v>
      </c>
      <c r="AR30" s="5">
        <v>85</v>
      </c>
      <c r="AS30" s="5">
        <v>50</v>
      </c>
      <c r="AT30" s="5">
        <v>30</v>
      </c>
      <c r="AU30" s="5">
        <v>100</v>
      </c>
      <c r="AV30" s="5">
        <v>55</v>
      </c>
      <c r="AW30" s="5">
        <v>50</v>
      </c>
      <c r="AX30" s="5">
        <v>85</v>
      </c>
      <c r="AY30" s="5">
        <v>100</v>
      </c>
      <c r="AZ30" s="5">
        <v>85</v>
      </c>
      <c r="BA30" s="5">
        <v>80</v>
      </c>
      <c r="BB30" s="5">
        <v>70</v>
      </c>
      <c r="BC30" s="5">
        <v>80</v>
      </c>
      <c r="BD30" s="5">
        <v>80</v>
      </c>
      <c r="BE30" s="5">
        <v>40</v>
      </c>
      <c r="BF30" s="5">
        <v>35</v>
      </c>
      <c r="BG30" s="5">
        <v>60</v>
      </c>
      <c r="BH30" s="5">
        <v>30</v>
      </c>
      <c r="BI30" s="5">
        <v>80</v>
      </c>
      <c r="BJ30" s="5">
        <v>50</v>
      </c>
      <c r="BK30" s="5">
        <v>100</v>
      </c>
      <c r="BL30" s="5">
        <v>60</v>
      </c>
      <c r="BM30" s="5">
        <v>30</v>
      </c>
      <c r="BN30" s="5">
        <v>50</v>
      </c>
      <c r="BO30" s="5">
        <v>50</v>
      </c>
      <c r="BP30" s="5">
        <v>75</v>
      </c>
      <c r="BQ30" s="5">
        <v>90</v>
      </c>
      <c r="BR30" s="5">
        <v>80</v>
      </c>
      <c r="BS30" s="5">
        <v>50</v>
      </c>
      <c r="BT30" s="5">
        <v>75</v>
      </c>
      <c r="BU30" s="5">
        <v>50</v>
      </c>
      <c r="BV30" s="5">
        <v>50</v>
      </c>
      <c r="BW30" s="5">
        <v>99</v>
      </c>
      <c r="BX30" s="5">
        <v>98</v>
      </c>
      <c r="BY30" s="5">
        <v>80</v>
      </c>
      <c r="BZ30" s="5">
        <v>93</v>
      </c>
      <c r="CA30" s="5">
        <v>60</v>
      </c>
      <c r="CB30" s="5">
        <v>70</v>
      </c>
      <c r="CC30" s="11">
        <f>AVERAGE(B30:CB30)</f>
        <v>72.886075949367083</v>
      </c>
    </row>
    <row r="31" spans="1:88" x14ac:dyDescent="0.2">
      <c r="A31" s="1" t="s">
        <v>19</v>
      </c>
      <c r="B31" s="1" t="s">
        <v>0</v>
      </c>
      <c r="C31" s="1" t="s">
        <v>0</v>
      </c>
      <c r="D31" s="1" t="s">
        <v>0</v>
      </c>
      <c r="E31" s="1" t="s">
        <v>0</v>
      </c>
      <c r="F31" s="1" t="s">
        <v>0</v>
      </c>
      <c r="G31" s="1" t="s">
        <v>0</v>
      </c>
      <c r="H31" s="1"/>
      <c r="I31" s="1"/>
      <c r="J31" s="3">
        <v>7</v>
      </c>
      <c r="K31" s="1"/>
      <c r="L31" s="1"/>
      <c r="M31" s="1"/>
      <c r="N31" s="3">
        <v>3</v>
      </c>
      <c r="O31" s="1"/>
      <c r="P31" s="1"/>
      <c r="Q31" s="1">
        <v>5</v>
      </c>
      <c r="R31" s="1"/>
      <c r="S31" s="1">
        <v>2</v>
      </c>
      <c r="T31" s="1"/>
      <c r="U31" s="1"/>
      <c r="V31" s="1"/>
      <c r="W31" s="1"/>
      <c r="X31" s="1"/>
      <c r="Y31" s="1"/>
      <c r="Z31" s="1"/>
      <c r="AA31" s="1"/>
      <c r="AB31" s="1"/>
      <c r="AC31" s="1">
        <v>2</v>
      </c>
      <c r="AD31" s="1"/>
      <c r="AE31" s="1"/>
      <c r="AF31" s="1"/>
      <c r="AG31" s="1"/>
      <c r="AH31" s="1">
        <v>2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>
        <v>5</v>
      </c>
      <c r="BB31" s="1">
        <v>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 t="s">
        <v>0</v>
      </c>
      <c r="BQ31" s="1" t="s">
        <v>0</v>
      </c>
      <c r="BR31" s="1" t="s">
        <v>0</v>
      </c>
      <c r="BS31" s="1" t="s">
        <v>0</v>
      </c>
      <c r="BT31" s="1" t="s">
        <v>0</v>
      </c>
      <c r="BU31" s="1" t="s">
        <v>0</v>
      </c>
      <c r="BV31" s="1"/>
      <c r="BW31" s="1">
        <v>7</v>
      </c>
      <c r="BX31" s="1">
        <v>2</v>
      </c>
      <c r="BY31" s="1"/>
      <c r="BZ31" s="1"/>
      <c r="CA31" s="1"/>
      <c r="CB31" s="1"/>
    </row>
    <row r="32" spans="1:88" x14ac:dyDescent="0.2">
      <c r="A32" s="1" t="s">
        <v>20</v>
      </c>
      <c r="B32" s="1" t="s">
        <v>0</v>
      </c>
      <c r="C32" s="1" t="s">
        <v>0</v>
      </c>
      <c r="D32" s="1">
        <v>10</v>
      </c>
      <c r="E32" s="1" t="s">
        <v>0</v>
      </c>
      <c r="F32" s="1">
        <v>20</v>
      </c>
      <c r="G32" s="1" t="s">
        <v>0</v>
      </c>
      <c r="H32" s="1"/>
      <c r="I32" s="1"/>
      <c r="J32" s="1"/>
      <c r="K32" s="1"/>
      <c r="L32" s="1">
        <v>23</v>
      </c>
      <c r="M32" s="1"/>
      <c r="N32" s="3">
        <v>2</v>
      </c>
      <c r="O32" s="1">
        <v>2</v>
      </c>
      <c r="P32" s="1"/>
      <c r="Q32" s="1"/>
      <c r="R32" s="1"/>
      <c r="S32" s="1"/>
      <c r="T32" s="1">
        <v>2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>
        <v>10</v>
      </c>
      <c r="AQ32" s="1"/>
      <c r="AR32" s="1"/>
      <c r="AS32" s="1"/>
      <c r="AT32" s="1"/>
      <c r="AU32" s="1"/>
      <c r="AV32" s="1"/>
      <c r="AW32" s="1"/>
      <c r="AX32" s="1"/>
      <c r="AY32" s="1">
        <v>2</v>
      </c>
      <c r="AZ32" s="1"/>
      <c r="BA32" s="1"/>
      <c r="BB32" s="1"/>
      <c r="BC32" s="1"/>
      <c r="BD32" s="1"/>
      <c r="BE32" s="1"/>
      <c r="BF32" s="1"/>
      <c r="BG32" s="1"/>
      <c r="BH32" s="1"/>
      <c r="BI32" s="1">
        <v>10</v>
      </c>
      <c r="BJ32" s="1">
        <v>18</v>
      </c>
      <c r="BK32" s="1"/>
      <c r="BL32" s="1">
        <v>12</v>
      </c>
      <c r="BM32" s="1"/>
      <c r="BN32" s="1"/>
      <c r="BO32" s="1"/>
      <c r="BP32" s="1" t="s">
        <v>0</v>
      </c>
      <c r="BQ32" s="1" t="s">
        <v>0</v>
      </c>
      <c r="BR32" s="1"/>
      <c r="BS32" s="1" t="s">
        <v>0</v>
      </c>
      <c r="BT32" s="1"/>
      <c r="BU32" s="1" t="s">
        <v>0</v>
      </c>
      <c r="BV32" s="1"/>
      <c r="BW32" s="1"/>
      <c r="BX32" s="1"/>
      <c r="BY32" s="1"/>
      <c r="BZ32" s="1"/>
      <c r="CA32" s="1"/>
      <c r="CB32" s="1"/>
    </row>
    <row r="33" spans="1:80" x14ac:dyDescent="0.2">
      <c r="A33" s="1" t="s">
        <v>21</v>
      </c>
      <c r="B33" s="1">
        <v>3</v>
      </c>
      <c r="C33" s="1" t="s">
        <v>0</v>
      </c>
      <c r="D33" s="1" t="s">
        <v>0</v>
      </c>
      <c r="E33" s="1" t="s">
        <v>0</v>
      </c>
      <c r="F33" s="1">
        <v>40</v>
      </c>
      <c r="G33" s="1" t="s">
        <v>0</v>
      </c>
      <c r="H33" s="1">
        <v>7</v>
      </c>
      <c r="I33" s="1"/>
      <c r="J33" s="1"/>
      <c r="K33" s="1"/>
      <c r="L33" s="1">
        <v>23</v>
      </c>
      <c r="M33" s="1">
        <v>10</v>
      </c>
      <c r="N33" s="3">
        <v>28</v>
      </c>
      <c r="O33" s="1">
        <v>35</v>
      </c>
      <c r="P33" s="1">
        <v>10</v>
      </c>
      <c r="Q33" s="1">
        <v>10</v>
      </c>
      <c r="R33" s="1">
        <v>20</v>
      </c>
      <c r="S33" s="1"/>
      <c r="T33" s="1"/>
      <c r="U33" s="1">
        <v>15</v>
      </c>
      <c r="V33" s="1"/>
      <c r="W33" s="1"/>
      <c r="X33" s="1"/>
      <c r="Y33" s="1">
        <v>25</v>
      </c>
      <c r="Z33" s="1"/>
      <c r="AA33" s="1"/>
      <c r="AB33" s="1">
        <v>15</v>
      </c>
      <c r="AC33" s="1">
        <v>40</v>
      </c>
      <c r="AD33" s="1">
        <v>50</v>
      </c>
      <c r="AE33" s="16">
        <v>5</v>
      </c>
      <c r="AF33" s="1"/>
      <c r="AG33" s="1">
        <v>19</v>
      </c>
      <c r="AH33" s="1">
        <v>20</v>
      </c>
      <c r="AI33" s="1">
        <v>42</v>
      </c>
      <c r="AJ33" s="1"/>
      <c r="AK33" s="1"/>
      <c r="AL33" s="1">
        <v>40</v>
      </c>
      <c r="AM33" s="1">
        <v>25</v>
      </c>
      <c r="AN33" s="1">
        <v>25</v>
      </c>
      <c r="AO33" s="1">
        <v>25</v>
      </c>
      <c r="AP33" s="1">
        <v>20</v>
      </c>
      <c r="AQ33" s="1">
        <v>25</v>
      </c>
      <c r="AR33" s="1">
        <v>25</v>
      </c>
      <c r="AS33" s="1">
        <v>20</v>
      </c>
      <c r="AT33" s="1">
        <v>45</v>
      </c>
      <c r="AU33" s="1"/>
      <c r="AV33" s="1">
        <v>15</v>
      </c>
      <c r="AW33" s="1"/>
      <c r="AX33" s="1"/>
      <c r="AY33" s="1">
        <v>2</v>
      </c>
      <c r="AZ33" s="1">
        <v>10</v>
      </c>
      <c r="BA33" s="1">
        <v>7</v>
      </c>
      <c r="BB33" s="1">
        <v>10</v>
      </c>
      <c r="BC33" s="1"/>
      <c r="BD33" s="1"/>
      <c r="BE33" s="1">
        <v>17</v>
      </c>
      <c r="BF33" s="1"/>
      <c r="BG33" s="1">
        <v>10</v>
      </c>
      <c r="BH33" s="1"/>
      <c r="BI33" s="1">
        <v>10</v>
      </c>
      <c r="BJ33" s="1">
        <v>12</v>
      </c>
      <c r="BK33" s="1">
        <v>18</v>
      </c>
      <c r="BL33" s="1"/>
      <c r="BM33" s="1">
        <v>5</v>
      </c>
      <c r="BN33" s="1"/>
      <c r="BO33" s="1">
        <v>25</v>
      </c>
      <c r="BP33" s="1">
        <v>78</v>
      </c>
      <c r="BQ33" s="1">
        <v>5</v>
      </c>
      <c r="BR33" s="1">
        <v>40</v>
      </c>
      <c r="BS33" s="1">
        <v>30</v>
      </c>
      <c r="BT33" s="1">
        <v>30</v>
      </c>
      <c r="BU33" s="1">
        <v>20</v>
      </c>
      <c r="BV33" s="1"/>
      <c r="BW33" s="1"/>
      <c r="BX33" s="1"/>
      <c r="BY33" s="1"/>
      <c r="BZ33" s="1"/>
      <c r="CA33" s="1"/>
      <c r="CB33" s="1"/>
    </row>
    <row r="34" spans="1:80" x14ac:dyDescent="0.2">
      <c r="A34" s="1" t="s">
        <v>22</v>
      </c>
      <c r="B34" s="1" t="s">
        <v>0</v>
      </c>
      <c r="C34" s="1" t="s">
        <v>0</v>
      </c>
      <c r="D34" s="1" t="s">
        <v>0</v>
      </c>
      <c r="E34" s="1">
        <v>25</v>
      </c>
      <c r="F34" s="1">
        <v>2</v>
      </c>
      <c r="G34" s="1" t="s">
        <v>0</v>
      </c>
      <c r="H34" s="1"/>
      <c r="I34" s="1"/>
      <c r="J34" s="1">
        <v>3</v>
      </c>
      <c r="K34" s="1"/>
      <c r="L34" s="1"/>
      <c r="M34" s="1"/>
      <c r="N34" s="1"/>
      <c r="O34" s="1"/>
      <c r="P34" s="1">
        <v>10</v>
      </c>
      <c r="Q34" s="1"/>
      <c r="R34" s="1">
        <v>10</v>
      </c>
      <c r="S34" s="1"/>
      <c r="T34" s="1"/>
      <c r="U34" s="1"/>
      <c r="V34" s="1"/>
      <c r="W34" s="1"/>
      <c r="X34" s="1">
        <v>1</v>
      </c>
      <c r="Y34" s="1"/>
      <c r="Z34" s="1"/>
      <c r="AA34" s="1"/>
      <c r="AB34" s="1">
        <v>25</v>
      </c>
      <c r="AC34" s="1">
        <v>5</v>
      </c>
      <c r="AD34" s="1"/>
      <c r="AE34" s="1"/>
      <c r="AF34" s="1">
        <v>10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>
        <v>10</v>
      </c>
      <c r="AW34" s="1">
        <v>10</v>
      </c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>
        <v>25</v>
      </c>
      <c r="BI34" s="1">
        <v>5</v>
      </c>
      <c r="BJ34" s="1"/>
      <c r="BK34" s="1"/>
      <c r="BL34" s="1">
        <v>10</v>
      </c>
      <c r="BM34" s="1"/>
      <c r="BN34" s="1"/>
      <c r="BO34" s="1"/>
      <c r="BP34" s="1"/>
      <c r="BQ34" s="1"/>
      <c r="BR34" s="1"/>
      <c r="BS34" s="1"/>
      <c r="BT34" s="1"/>
      <c r="BU34" s="1"/>
      <c r="BV34" s="1">
        <v>3</v>
      </c>
      <c r="BW34" s="1"/>
      <c r="BX34" s="1"/>
      <c r="BY34" s="1"/>
      <c r="BZ34" s="1"/>
      <c r="CA34" s="1"/>
      <c r="CB34" s="1"/>
    </row>
    <row r="35" spans="1:80" x14ac:dyDescent="0.2">
      <c r="A35" s="1" t="s">
        <v>23</v>
      </c>
      <c r="B35" s="1" t="s">
        <v>0</v>
      </c>
      <c r="C35" s="1" t="s">
        <v>0</v>
      </c>
      <c r="D35" s="1" t="s">
        <v>0</v>
      </c>
      <c r="E35" s="1" t="s">
        <v>0</v>
      </c>
      <c r="F35" s="1" t="s">
        <v>0</v>
      </c>
      <c r="G35" s="1" t="s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>
        <v>10</v>
      </c>
      <c r="BB35" s="1"/>
      <c r="BC35" s="1"/>
      <c r="BD35" s="1"/>
      <c r="BE35" s="1"/>
      <c r="BF35" s="1">
        <v>3</v>
      </c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x14ac:dyDescent="0.2">
      <c r="A36" s="1" t="s">
        <v>24</v>
      </c>
      <c r="B36" s="1" t="s">
        <v>0</v>
      </c>
      <c r="C36" s="1" t="s">
        <v>0</v>
      </c>
      <c r="D36" s="1" t="s">
        <v>0</v>
      </c>
      <c r="E36" s="1" t="s">
        <v>0</v>
      </c>
      <c r="F36" s="1">
        <v>2</v>
      </c>
      <c r="G36" s="1" t="s">
        <v>0</v>
      </c>
      <c r="H36" s="1"/>
      <c r="I36" s="1"/>
      <c r="J36" s="1"/>
      <c r="K36" s="1"/>
      <c r="L36" s="1"/>
      <c r="M36" s="1"/>
      <c r="N36" s="1">
        <v>5</v>
      </c>
      <c r="O36" s="1"/>
      <c r="P36" s="1"/>
      <c r="Q36" s="1"/>
      <c r="R36" s="1"/>
      <c r="S36" s="1"/>
      <c r="T36" s="1"/>
      <c r="V36" s="1"/>
      <c r="W36" s="1"/>
      <c r="X36" s="1">
        <v>5</v>
      </c>
      <c r="Y36" s="1"/>
      <c r="Z36" s="1"/>
      <c r="AA36" s="1"/>
      <c r="AB36" s="1"/>
      <c r="AC36" s="1"/>
      <c r="AD36" s="1"/>
      <c r="AE36" s="1">
        <v>5</v>
      </c>
      <c r="AF36" s="1"/>
      <c r="AG36" s="1"/>
      <c r="AH36" s="1"/>
      <c r="AI36" s="1"/>
      <c r="AJ36" s="1"/>
      <c r="AK36" s="1"/>
      <c r="AL36" s="1"/>
      <c r="AM36" s="1"/>
      <c r="AN36" s="1"/>
      <c r="AO36" s="1">
        <v>5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>
        <v>5</v>
      </c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>
        <v>10</v>
      </c>
      <c r="BW36" s="1"/>
      <c r="BX36" s="1"/>
      <c r="BY36" s="1"/>
      <c r="BZ36" s="1"/>
      <c r="CA36" s="1"/>
      <c r="CB36" s="1"/>
    </row>
    <row r="37" spans="1:80" x14ac:dyDescent="0.2">
      <c r="A37" s="1" t="s">
        <v>25</v>
      </c>
      <c r="B37" s="1" t="s">
        <v>0</v>
      </c>
      <c r="C37" s="1" t="s">
        <v>0</v>
      </c>
      <c r="D37" s="1" t="s">
        <v>0</v>
      </c>
      <c r="E37" s="1" t="s">
        <v>0</v>
      </c>
      <c r="F37" s="1">
        <v>2</v>
      </c>
      <c r="G37" s="1" t="s">
        <v>0</v>
      </c>
      <c r="H37" s="1"/>
      <c r="I37" s="1"/>
      <c r="J37" s="1">
        <v>25</v>
      </c>
      <c r="K37" s="1"/>
      <c r="L37" s="1">
        <v>10</v>
      </c>
      <c r="M37" s="1"/>
      <c r="N37" s="1"/>
      <c r="O37" s="1"/>
      <c r="P37" s="1"/>
      <c r="Q37" s="1"/>
      <c r="R37" s="1">
        <v>15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>
        <v>10</v>
      </c>
      <c r="AF37" s="1"/>
      <c r="AG37" s="1"/>
      <c r="AH37" s="1">
        <v>2</v>
      </c>
      <c r="AI37" s="1"/>
      <c r="AJ37" s="1"/>
      <c r="AK37" s="1"/>
      <c r="AL37" s="1">
        <v>20</v>
      </c>
      <c r="AM37" s="1"/>
      <c r="AN37" s="1"/>
      <c r="AO37" s="1"/>
      <c r="AP37" s="1"/>
      <c r="AQ37" s="1">
        <v>40</v>
      </c>
      <c r="AR37" s="1">
        <v>10</v>
      </c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>
        <v>15</v>
      </c>
      <c r="BJ37" s="1">
        <v>10</v>
      </c>
      <c r="BK37" s="1"/>
      <c r="BL37" s="1"/>
      <c r="BM37" s="1">
        <v>20</v>
      </c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x14ac:dyDescent="0.2">
      <c r="A38" s="1" t="s">
        <v>26</v>
      </c>
      <c r="B38" s="1">
        <v>3</v>
      </c>
      <c r="C38" s="1" t="s">
        <v>0</v>
      </c>
      <c r="D38" s="1" t="s">
        <v>0</v>
      </c>
      <c r="E38" s="16">
        <v>10</v>
      </c>
      <c r="F38" s="1" t="s">
        <v>0</v>
      </c>
      <c r="G38" s="1" t="s">
        <v>0</v>
      </c>
      <c r="H38" s="1">
        <v>3</v>
      </c>
      <c r="I38" s="1"/>
      <c r="J38" s="11">
        <v>10</v>
      </c>
      <c r="K38" s="1">
        <v>10</v>
      </c>
      <c r="L38" s="1">
        <v>2</v>
      </c>
      <c r="M38" s="1"/>
      <c r="N38" s="1"/>
      <c r="O38" s="1">
        <v>2</v>
      </c>
      <c r="P38" s="1"/>
      <c r="Q38" s="1"/>
      <c r="R38" s="1">
        <v>3</v>
      </c>
      <c r="S38" s="1">
        <v>5</v>
      </c>
      <c r="T38" s="1">
        <v>2</v>
      </c>
      <c r="U38" s="1"/>
      <c r="V38" s="1"/>
      <c r="W38" s="1">
        <v>10</v>
      </c>
      <c r="X38" s="1"/>
      <c r="Y38" s="1"/>
      <c r="Z38" s="1">
        <v>16</v>
      </c>
      <c r="AA38" s="1">
        <v>2</v>
      </c>
      <c r="AB38" s="1">
        <v>20</v>
      </c>
      <c r="AC38" s="1"/>
      <c r="AD38" s="1"/>
      <c r="AE38" s="1">
        <v>1</v>
      </c>
      <c r="AF38" s="1"/>
      <c r="AG38" s="1"/>
      <c r="AH38" s="1"/>
      <c r="AI38" s="1">
        <v>2</v>
      </c>
      <c r="AJ38" s="1"/>
      <c r="AK38" s="1"/>
      <c r="AL38" s="1"/>
      <c r="AM38" s="1"/>
      <c r="AN38" s="1">
        <v>7</v>
      </c>
      <c r="AO38" s="1"/>
      <c r="AP38" s="1">
        <v>10</v>
      </c>
      <c r="AQ38" s="1"/>
      <c r="AR38" s="1">
        <v>15</v>
      </c>
      <c r="AS38" s="1"/>
      <c r="AT38" s="1">
        <v>12</v>
      </c>
      <c r="AU38" s="1"/>
      <c r="AV38" s="1"/>
      <c r="AW38" s="1"/>
      <c r="AX38" s="1"/>
      <c r="AY38" s="1"/>
      <c r="AZ38" s="1">
        <v>10</v>
      </c>
      <c r="BA38" s="1">
        <v>5</v>
      </c>
      <c r="BB38" s="1">
        <v>15</v>
      </c>
      <c r="BC38" s="1"/>
      <c r="BD38" s="1"/>
      <c r="BE38" s="1"/>
      <c r="BF38" s="1">
        <v>2</v>
      </c>
      <c r="BG38" s="1"/>
      <c r="BH38" s="1"/>
      <c r="BI38" s="1"/>
      <c r="BJ38" s="1"/>
      <c r="BK38" s="1"/>
      <c r="BL38" s="1">
        <v>5</v>
      </c>
      <c r="BM38" s="1">
        <v>5</v>
      </c>
      <c r="BN38" s="1">
        <v>12</v>
      </c>
      <c r="BO38" s="1"/>
      <c r="BP38" s="1"/>
      <c r="BQ38" s="1">
        <v>10</v>
      </c>
      <c r="BR38" s="1">
        <v>30</v>
      </c>
      <c r="BS38" s="16">
        <v>4</v>
      </c>
      <c r="BT38" s="1">
        <v>2</v>
      </c>
      <c r="BU38" s="1"/>
      <c r="BV38" s="1">
        <v>25</v>
      </c>
      <c r="BW38" s="1">
        <v>10</v>
      </c>
      <c r="BX38" s="1"/>
      <c r="BY38" s="1">
        <v>20</v>
      </c>
      <c r="BZ38" s="11">
        <v>10</v>
      </c>
      <c r="CA38" s="1"/>
      <c r="CB38" s="1"/>
    </row>
    <row r="39" spans="1:80" x14ac:dyDescent="0.2">
      <c r="A39" s="1" t="s">
        <v>27</v>
      </c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/>
      <c r="I39" s="1"/>
      <c r="J39" s="1">
        <v>15</v>
      </c>
      <c r="K39" s="1">
        <v>2</v>
      </c>
      <c r="L39" s="1"/>
      <c r="M39" s="1"/>
      <c r="N39" s="1"/>
      <c r="O39" s="1">
        <v>2</v>
      </c>
      <c r="P39" s="1"/>
      <c r="Q39" s="1"/>
      <c r="R39" s="1"/>
      <c r="S39" s="1">
        <v>15</v>
      </c>
      <c r="T39" s="1"/>
      <c r="U39" s="1">
        <v>1</v>
      </c>
      <c r="V39" s="1"/>
      <c r="W39" s="1">
        <v>6</v>
      </c>
      <c r="X39" s="1">
        <v>5</v>
      </c>
      <c r="Y39" s="1"/>
      <c r="Z39" s="1"/>
      <c r="AA39" s="1"/>
      <c r="AB39" s="1">
        <v>7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>
        <v>5</v>
      </c>
      <c r="AR39" s="1">
        <v>5</v>
      </c>
      <c r="AS39" s="1"/>
      <c r="AT39" s="1"/>
      <c r="AU39" s="1"/>
      <c r="AV39" s="1"/>
      <c r="AW39" s="1"/>
      <c r="AX39" s="1">
        <v>1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>
        <v>5</v>
      </c>
      <c r="BU39" s="1"/>
      <c r="BV39" s="1"/>
      <c r="BW39" s="1">
        <v>5</v>
      </c>
      <c r="BX39" s="1"/>
      <c r="BY39" s="1"/>
      <c r="BZ39" s="1"/>
      <c r="CA39" s="1"/>
      <c r="CB39" s="1"/>
    </row>
    <row r="40" spans="1:80" x14ac:dyDescent="0.2">
      <c r="A40" s="1" t="s">
        <v>28</v>
      </c>
      <c r="B40" s="1" t="s">
        <v>0</v>
      </c>
      <c r="C40" s="1" t="s">
        <v>0</v>
      </c>
      <c r="D40" s="1" t="s">
        <v>0</v>
      </c>
      <c r="E40" s="1" t="s">
        <v>0</v>
      </c>
      <c r="F40" s="1" t="s">
        <v>0</v>
      </c>
      <c r="G40" s="1" t="s">
        <v>0</v>
      </c>
      <c r="H40" s="1"/>
      <c r="I40" s="1"/>
      <c r="J40" s="1"/>
      <c r="K40" s="1"/>
      <c r="L40" s="1"/>
      <c r="M40" s="1"/>
      <c r="N40" s="1"/>
      <c r="O40" s="1">
        <v>3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5</v>
      </c>
      <c r="AA40" s="1"/>
      <c r="AB40" s="1"/>
      <c r="AC40" s="1"/>
      <c r="AD40" s="1"/>
      <c r="AE40" s="1"/>
      <c r="AF40" s="1"/>
      <c r="AG40" s="1"/>
      <c r="AH40" s="1"/>
      <c r="AI40" s="1">
        <v>3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>
        <v>1</v>
      </c>
      <c r="AY40" s="1"/>
      <c r="AZ40" s="1"/>
      <c r="BA40" s="1"/>
      <c r="BB40" s="1"/>
      <c r="BC40" s="1"/>
      <c r="BD40" s="1"/>
      <c r="BE40" s="1"/>
      <c r="BF40" s="1">
        <v>2</v>
      </c>
      <c r="BG40" s="1"/>
      <c r="BH40" s="1"/>
      <c r="BI40" s="1"/>
      <c r="BJ40" s="1">
        <v>10</v>
      </c>
      <c r="BK40" s="1"/>
      <c r="BL40" s="1"/>
      <c r="BM40" s="1"/>
      <c r="BN40" s="1"/>
      <c r="BO40" s="1">
        <v>5</v>
      </c>
      <c r="BP40" s="1" t="s">
        <v>0</v>
      </c>
      <c r="BQ40" s="1" t="s">
        <v>0</v>
      </c>
      <c r="BR40" s="1">
        <v>5</v>
      </c>
      <c r="BS40" s="1" t="s">
        <v>0</v>
      </c>
      <c r="BT40" s="1" t="s">
        <v>0</v>
      </c>
      <c r="BU40" s="1" t="s">
        <v>0</v>
      </c>
      <c r="BV40" s="1"/>
      <c r="BW40" s="1"/>
      <c r="BX40" s="1"/>
      <c r="BY40" s="1"/>
      <c r="BZ40" s="1"/>
      <c r="CA40" s="1"/>
      <c r="CB40" s="1"/>
    </row>
    <row r="41" spans="1:80" x14ac:dyDescent="0.2">
      <c r="A41" s="1" t="s">
        <v>29</v>
      </c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1">
        <v>10</v>
      </c>
      <c r="H41" s="1"/>
      <c r="I41" s="1"/>
      <c r="J41" s="1"/>
      <c r="K41" s="1">
        <v>2</v>
      </c>
      <c r="L41" s="1"/>
      <c r="M41" s="1"/>
      <c r="N41" s="1"/>
      <c r="O41" s="1"/>
      <c r="P41" s="1"/>
      <c r="Q41" s="1"/>
      <c r="R41" s="1"/>
      <c r="S41" s="1">
        <v>2</v>
      </c>
      <c r="T41" s="1"/>
      <c r="U41" s="1">
        <v>1</v>
      </c>
      <c r="V41" s="1"/>
      <c r="W41" s="1"/>
      <c r="X41" s="1"/>
      <c r="Y41" s="1"/>
      <c r="Z41" s="1"/>
      <c r="AA41" s="1"/>
      <c r="AB41" s="1"/>
      <c r="AC41" s="1"/>
      <c r="AD41" s="1"/>
      <c r="AE41" s="1">
        <v>1</v>
      </c>
      <c r="AF41" s="1"/>
      <c r="AG41" s="1"/>
      <c r="AH41" s="1">
        <v>1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>
        <v>1</v>
      </c>
      <c r="BC41" s="1"/>
      <c r="BD41" s="1">
        <v>22</v>
      </c>
      <c r="BE41" s="1">
        <v>20</v>
      </c>
      <c r="BF41" s="1"/>
      <c r="BG41" s="1">
        <v>3</v>
      </c>
      <c r="BH41" s="1"/>
      <c r="BI41" s="1">
        <v>2</v>
      </c>
      <c r="BJ41" s="1"/>
      <c r="BK41" s="1"/>
      <c r="BL41" s="1">
        <v>10</v>
      </c>
      <c r="BM41" s="1"/>
      <c r="BN41" s="1">
        <v>20</v>
      </c>
      <c r="BO41" s="1"/>
      <c r="BP41" s="1" t="s">
        <v>0</v>
      </c>
      <c r="BQ41" s="1" t="s">
        <v>0</v>
      </c>
      <c r="BR41" s="1" t="s">
        <v>0</v>
      </c>
      <c r="BS41" s="1" t="s">
        <v>0</v>
      </c>
      <c r="BT41" s="1" t="s">
        <v>0</v>
      </c>
      <c r="BU41" s="1"/>
      <c r="BV41" s="1"/>
      <c r="BW41" s="1">
        <v>1</v>
      </c>
      <c r="BX41" s="1"/>
      <c r="BY41" s="1"/>
      <c r="BZ41" s="1"/>
      <c r="CA41" s="1"/>
      <c r="CB41" s="1"/>
    </row>
    <row r="42" spans="1:80" x14ac:dyDescent="0.2">
      <c r="A42" s="1" t="s">
        <v>30</v>
      </c>
      <c r="B42" s="1" t="s">
        <v>0</v>
      </c>
      <c r="C42" s="1" t="s">
        <v>0</v>
      </c>
      <c r="D42" s="1" t="s">
        <v>0</v>
      </c>
      <c r="E42" s="1" t="s">
        <v>0</v>
      </c>
      <c r="F42" s="1" t="s">
        <v>0</v>
      </c>
      <c r="G42" s="1" t="s">
        <v>0</v>
      </c>
      <c r="H42" s="1"/>
      <c r="I42" s="1"/>
      <c r="J42" s="1"/>
      <c r="K42" s="1"/>
      <c r="L42" s="1"/>
      <c r="M42" s="1"/>
      <c r="N42" s="1"/>
      <c r="O42" s="1"/>
      <c r="P42" s="1"/>
      <c r="Q42" s="1">
        <v>5</v>
      </c>
      <c r="R42" s="1"/>
      <c r="S42" s="1"/>
      <c r="T42" s="1"/>
      <c r="U42" s="1"/>
      <c r="V42" s="1">
        <v>35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>
        <v>2</v>
      </c>
      <c r="AI42" s="1"/>
      <c r="AJ42" s="1"/>
      <c r="AK42" s="1"/>
      <c r="AL42" s="1"/>
      <c r="AM42" s="1">
        <v>7</v>
      </c>
      <c r="AN42" s="1">
        <v>10</v>
      </c>
      <c r="AO42" s="1"/>
      <c r="AP42" s="1"/>
      <c r="AQ42" s="1"/>
      <c r="AR42" s="1"/>
      <c r="AS42" s="1"/>
      <c r="AT42" s="1"/>
      <c r="AU42" s="1"/>
      <c r="AV42" s="1"/>
      <c r="AW42" s="1">
        <v>10</v>
      </c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>
        <v>10</v>
      </c>
      <c r="BW42" s="1"/>
      <c r="BX42" s="1"/>
      <c r="BY42" s="1"/>
      <c r="BZ42" s="1"/>
      <c r="CA42" s="1"/>
      <c r="CB42" s="1"/>
    </row>
    <row r="43" spans="1:80" x14ac:dyDescent="0.2">
      <c r="A43" s="1" t="s">
        <v>31</v>
      </c>
      <c r="B43" s="1">
        <v>5</v>
      </c>
      <c r="C43" s="1">
        <v>21</v>
      </c>
      <c r="D43" s="1" t="s">
        <v>0</v>
      </c>
      <c r="E43" s="1" t="s">
        <v>0</v>
      </c>
      <c r="F43" s="1" t="s">
        <v>0</v>
      </c>
      <c r="G43" s="1" t="s">
        <v>0</v>
      </c>
      <c r="H43" s="1"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>
        <v>10</v>
      </c>
      <c r="AT43" s="1"/>
      <c r="AU43" s="1"/>
      <c r="AV43" s="1"/>
      <c r="AW43" s="1"/>
      <c r="AX43" s="1"/>
      <c r="AY43" s="1"/>
      <c r="AZ43" s="1"/>
      <c r="BA43" s="1"/>
      <c r="BB43" s="1"/>
      <c r="BC43" s="1">
        <v>2</v>
      </c>
      <c r="BD43" s="1"/>
      <c r="BE43" s="1"/>
      <c r="BF43" s="1"/>
      <c r="BG43" s="1"/>
      <c r="BH43" s="1"/>
      <c r="BI43" s="1"/>
      <c r="BJ43" s="1"/>
      <c r="BK43" s="1"/>
      <c r="BL43" s="1">
        <v>8</v>
      </c>
      <c r="BM43" s="1"/>
      <c r="BN43" s="1"/>
      <c r="BO43" s="1"/>
      <c r="BP43" s="1"/>
      <c r="BQ43" s="1"/>
      <c r="BR43" s="1"/>
      <c r="BS43" s="1"/>
      <c r="BT43" s="1">
        <v>1</v>
      </c>
      <c r="BU43" s="1"/>
      <c r="BV43" s="1">
        <v>2</v>
      </c>
      <c r="BW43" s="1"/>
      <c r="BX43" s="1"/>
      <c r="BY43" s="1"/>
      <c r="BZ43" s="1"/>
      <c r="CA43" s="1">
        <v>25</v>
      </c>
      <c r="CB43" s="1"/>
    </row>
    <row r="44" spans="1:80" x14ac:dyDescent="0.2">
      <c r="A44" s="1" t="s">
        <v>32</v>
      </c>
      <c r="B44" s="1" t="s">
        <v>0</v>
      </c>
      <c r="C44" s="1">
        <v>21</v>
      </c>
      <c r="D44" s="1" t="s">
        <v>0</v>
      </c>
      <c r="E44" s="1">
        <v>40</v>
      </c>
      <c r="F44" s="1">
        <v>15</v>
      </c>
      <c r="G44" s="1">
        <v>49</v>
      </c>
      <c r="H44" s="1">
        <v>16</v>
      </c>
      <c r="I44" s="1"/>
      <c r="J44" s="1"/>
      <c r="K44" s="1"/>
      <c r="L44" s="1"/>
      <c r="M44" s="1">
        <v>20</v>
      </c>
      <c r="N44" s="1"/>
      <c r="O44" s="1"/>
      <c r="P44" s="1">
        <v>5</v>
      </c>
      <c r="Q44" s="1">
        <v>20</v>
      </c>
      <c r="R44" s="1">
        <v>5</v>
      </c>
      <c r="S44" s="1">
        <v>2</v>
      </c>
      <c r="T44" s="1"/>
      <c r="U44" s="1"/>
      <c r="V44" s="1"/>
      <c r="W44" s="1"/>
      <c r="X44" s="1">
        <v>35</v>
      </c>
      <c r="Y44" s="1"/>
      <c r="Z44" s="1"/>
      <c r="AA44" s="1"/>
      <c r="AB44" s="1"/>
      <c r="AC44" s="1"/>
      <c r="AD44" s="1"/>
      <c r="AE44" s="1">
        <v>35</v>
      </c>
      <c r="AF44" s="1"/>
      <c r="AG44" s="1"/>
      <c r="AH44" s="1">
        <v>40</v>
      </c>
      <c r="AI44" s="1"/>
      <c r="AJ44" s="1"/>
      <c r="AK44" s="1"/>
      <c r="AL44" s="1"/>
      <c r="AM44" s="1">
        <v>10</v>
      </c>
      <c r="AN44" s="1"/>
      <c r="AO44" s="1"/>
      <c r="AP44" s="1">
        <v>15</v>
      </c>
      <c r="AQ44" s="1"/>
      <c r="AR44" s="1"/>
      <c r="AS44" s="1"/>
      <c r="AT44" s="1"/>
      <c r="AU44" s="1"/>
      <c r="AV44" s="1">
        <v>5</v>
      </c>
      <c r="AW44" s="1"/>
      <c r="AX44" s="1"/>
      <c r="AY44" s="1"/>
      <c r="AZ44" s="1">
        <v>25</v>
      </c>
      <c r="BA44" s="1"/>
      <c r="BB44" s="1"/>
      <c r="BC44" s="1"/>
      <c r="BD44" s="1"/>
      <c r="BE44" s="1"/>
      <c r="BF44" s="1"/>
      <c r="BG44" s="1"/>
      <c r="BH44" s="1">
        <v>11</v>
      </c>
      <c r="BI44" s="1">
        <v>9</v>
      </c>
      <c r="BJ44" s="1">
        <v>20</v>
      </c>
      <c r="BK44" s="1">
        <v>25</v>
      </c>
      <c r="BL44" s="1"/>
      <c r="BM44" s="1"/>
      <c r="BN44" s="1"/>
      <c r="BO44" s="1"/>
      <c r="BP44" s="1"/>
      <c r="BQ44" s="1"/>
      <c r="BR44" s="1"/>
      <c r="BS44" s="1"/>
      <c r="BT44" s="1">
        <v>10</v>
      </c>
      <c r="BU44" s="1"/>
      <c r="BV44" s="1"/>
      <c r="BW44" s="1"/>
      <c r="BX44" s="1">
        <v>2</v>
      </c>
      <c r="BY44" s="1"/>
      <c r="BZ44" s="1">
        <v>15</v>
      </c>
      <c r="CA44" s="1"/>
      <c r="CB44" s="1"/>
    </row>
    <row r="45" spans="1:80" x14ac:dyDescent="0.2">
      <c r="A45" s="1" t="s">
        <v>33</v>
      </c>
      <c r="B45" s="1" t="s">
        <v>0</v>
      </c>
      <c r="C45" s="1" t="s">
        <v>0</v>
      </c>
      <c r="D45" s="1" t="s">
        <v>0</v>
      </c>
      <c r="E45" s="1" t="s">
        <v>0</v>
      </c>
      <c r="F45" s="1" t="s">
        <v>0</v>
      </c>
      <c r="G45" s="1">
        <v>1</v>
      </c>
      <c r="H45" s="1"/>
      <c r="I45" s="1"/>
      <c r="J45" s="1"/>
      <c r="K45" s="1">
        <v>2</v>
      </c>
      <c r="L45" s="1"/>
      <c r="M45" s="1"/>
      <c r="N45" s="1"/>
      <c r="O45" s="1"/>
      <c r="P45" s="1"/>
      <c r="Q45" s="1">
        <v>1</v>
      </c>
      <c r="R45" s="1">
        <v>5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>
        <v>13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>
        <v>5</v>
      </c>
      <c r="AS45" s="1"/>
      <c r="AT45" s="1"/>
      <c r="AU45" s="1"/>
      <c r="AV45" s="1"/>
      <c r="AW45" s="1"/>
      <c r="AX45" s="1">
        <v>7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>
        <v>23</v>
      </c>
      <c r="BV45" s="1"/>
      <c r="BW45" s="1"/>
      <c r="BX45" s="1"/>
      <c r="BY45" s="1"/>
      <c r="BZ45" s="1"/>
      <c r="CA45" s="1"/>
      <c r="CB45" s="1"/>
    </row>
    <row r="46" spans="1:80" x14ac:dyDescent="0.2">
      <c r="A46" s="1" t="s">
        <v>34</v>
      </c>
      <c r="B46" s="1" t="s">
        <v>0</v>
      </c>
      <c r="C46" s="1" t="s">
        <v>0</v>
      </c>
      <c r="D46" s="1" t="s">
        <v>0</v>
      </c>
      <c r="E46" s="1" t="s">
        <v>0</v>
      </c>
      <c r="F46" s="1" t="s">
        <v>0</v>
      </c>
      <c r="G46" s="1">
        <v>10</v>
      </c>
      <c r="H46" s="1">
        <v>16</v>
      </c>
      <c r="I46" s="1"/>
      <c r="J46" s="1">
        <v>10</v>
      </c>
      <c r="K46" s="1">
        <v>14</v>
      </c>
      <c r="L46" s="1"/>
      <c r="M46" s="1">
        <v>15</v>
      </c>
      <c r="N46" s="1">
        <v>3</v>
      </c>
      <c r="O46" s="1">
        <v>2</v>
      </c>
      <c r="P46" s="1">
        <v>10</v>
      </c>
      <c r="Q46" s="1"/>
      <c r="R46" s="1"/>
      <c r="S46" s="1">
        <v>5</v>
      </c>
      <c r="T46" s="1"/>
      <c r="U46" s="1">
        <v>7</v>
      </c>
      <c r="V46" s="1"/>
      <c r="W46" s="1"/>
      <c r="X46" s="1"/>
      <c r="Y46" s="1">
        <v>40</v>
      </c>
      <c r="Z46" s="1"/>
      <c r="AA46" s="1">
        <v>10</v>
      </c>
      <c r="AB46" s="1"/>
      <c r="AC46" s="1">
        <v>2</v>
      </c>
      <c r="AD46" s="1">
        <v>15</v>
      </c>
      <c r="AE46" s="1">
        <v>13</v>
      </c>
      <c r="AF46" s="1"/>
      <c r="AG46" s="1">
        <v>9</v>
      </c>
      <c r="AH46" s="1">
        <v>5</v>
      </c>
      <c r="AI46" s="1"/>
      <c r="AJ46" s="1"/>
      <c r="AK46" s="1"/>
      <c r="AL46" s="1"/>
      <c r="AM46" s="1"/>
      <c r="AN46" s="1"/>
      <c r="AO46" s="1">
        <v>25</v>
      </c>
      <c r="AP46" s="1"/>
      <c r="AQ46" s="1"/>
      <c r="AR46" s="1"/>
      <c r="AS46" s="1"/>
      <c r="AT46" s="1">
        <v>13</v>
      </c>
      <c r="AU46" s="1"/>
      <c r="AV46" s="1"/>
      <c r="AW46" s="1">
        <v>30</v>
      </c>
      <c r="AX46" s="1">
        <v>5</v>
      </c>
      <c r="AY46" s="1"/>
      <c r="AZ46" s="1">
        <v>10</v>
      </c>
      <c r="BA46" s="1"/>
      <c r="BB46" s="1">
        <v>5</v>
      </c>
      <c r="BC46" s="1"/>
      <c r="BD46" s="1">
        <v>22</v>
      </c>
      <c r="BE46" s="1"/>
      <c r="BF46" s="1">
        <v>10</v>
      </c>
      <c r="BG46" s="1">
        <v>5</v>
      </c>
      <c r="BH46" s="1"/>
      <c r="BI46" s="1"/>
      <c r="BJ46" s="1"/>
      <c r="BK46" s="1"/>
      <c r="BL46" s="1"/>
      <c r="BM46" s="1">
        <v>7</v>
      </c>
      <c r="BN46" s="1"/>
      <c r="BO46" s="1">
        <v>15</v>
      </c>
      <c r="BP46" s="1"/>
      <c r="BQ46" s="1"/>
      <c r="BR46" s="1"/>
      <c r="BS46" s="1">
        <v>35</v>
      </c>
      <c r="BT46" s="1">
        <v>5</v>
      </c>
      <c r="BU46" s="1"/>
      <c r="BV46" s="1"/>
      <c r="BW46" s="1"/>
      <c r="BX46" s="1"/>
      <c r="BY46" s="1"/>
      <c r="BZ46" s="1"/>
      <c r="CA46" s="1"/>
      <c r="CB46" s="1"/>
    </row>
    <row r="47" spans="1:80" x14ac:dyDescent="0.2">
      <c r="A47" s="1" t="s">
        <v>35</v>
      </c>
      <c r="B47" s="1">
        <v>2</v>
      </c>
      <c r="C47" s="1" t="s">
        <v>0</v>
      </c>
      <c r="D47" s="1">
        <v>15</v>
      </c>
      <c r="E47" s="1" t="s">
        <v>0</v>
      </c>
      <c r="F47" s="1" t="s">
        <v>0</v>
      </c>
      <c r="G47" s="1" t="s">
        <v>0</v>
      </c>
      <c r="H47" s="1"/>
      <c r="I47" s="1">
        <v>20</v>
      </c>
      <c r="J47" s="1"/>
      <c r="K47" s="1"/>
      <c r="L47" s="1">
        <v>1</v>
      </c>
      <c r="M47" s="1">
        <v>15</v>
      </c>
      <c r="N47" s="1">
        <v>8</v>
      </c>
      <c r="O47" s="1"/>
      <c r="P47" s="1">
        <v>10</v>
      </c>
      <c r="Q47" s="1"/>
      <c r="R47" s="1"/>
      <c r="S47" s="1"/>
      <c r="T47" s="1">
        <v>30</v>
      </c>
      <c r="U47" s="1">
        <v>10</v>
      </c>
      <c r="V47" s="1"/>
      <c r="W47" s="1">
        <v>2</v>
      </c>
      <c r="X47" s="1"/>
      <c r="Y47" s="1"/>
      <c r="Z47" s="1">
        <v>10</v>
      </c>
      <c r="AA47" s="1">
        <v>30</v>
      </c>
      <c r="AB47" s="1"/>
      <c r="AC47" s="1">
        <v>7</v>
      </c>
      <c r="AD47" s="1"/>
      <c r="AE47" s="1">
        <v>1</v>
      </c>
      <c r="AF47" s="1"/>
      <c r="AG47" s="1">
        <v>9</v>
      </c>
      <c r="AH47" s="1">
        <v>2</v>
      </c>
      <c r="AI47" s="1">
        <v>10</v>
      </c>
      <c r="AJ47" s="1"/>
      <c r="AK47" s="1"/>
      <c r="AL47" s="1"/>
      <c r="AM47" s="1"/>
      <c r="AN47" s="1"/>
      <c r="AO47" s="1">
        <v>10</v>
      </c>
      <c r="AP47" s="1"/>
      <c r="AQ47" s="1">
        <v>5</v>
      </c>
      <c r="AR47" s="1"/>
      <c r="AS47" s="1">
        <v>30</v>
      </c>
      <c r="AT47" s="1"/>
      <c r="AU47" s="1"/>
      <c r="AV47" s="1"/>
      <c r="AW47" s="1"/>
      <c r="AX47" s="1">
        <v>20</v>
      </c>
      <c r="AY47" s="1"/>
      <c r="AZ47" s="1"/>
      <c r="BA47" s="1">
        <v>15</v>
      </c>
      <c r="BB47" s="1">
        <v>15</v>
      </c>
      <c r="BC47" s="1">
        <v>10</v>
      </c>
      <c r="BD47" s="1">
        <v>22</v>
      </c>
      <c r="BE47" s="1">
        <v>15</v>
      </c>
      <c r="BF47" s="1">
        <v>15</v>
      </c>
      <c r="BG47" s="1"/>
      <c r="BH47" s="1">
        <v>21</v>
      </c>
      <c r="BI47" s="1"/>
      <c r="BJ47" s="1">
        <v>15</v>
      </c>
      <c r="BK47" s="1"/>
      <c r="BL47" s="1">
        <v>15</v>
      </c>
      <c r="BM47" s="1">
        <v>20</v>
      </c>
      <c r="BN47" s="1">
        <v>24</v>
      </c>
      <c r="BO47" s="1"/>
      <c r="BP47" s="1"/>
      <c r="BQ47" s="1">
        <v>3</v>
      </c>
      <c r="BR47" s="1"/>
      <c r="BS47" s="1">
        <v>13</v>
      </c>
      <c r="BT47" s="1"/>
      <c r="BU47" s="1">
        <v>2</v>
      </c>
      <c r="BV47" s="1"/>
      <c r="BW47" s="1"/>
      <c r="BX47" s="1"/>
      <c r="BY47" s="1">
        <v>25</v>
      </c>
      <c r="BZ47" s="1">
        <v>2</v>
      </c>
      <c r="CA47" s="1"/>
      <c r="CB47" s="1">
        <v>12</v>
      </c>
    </row>
    <row r="48" spans="1:80" x14ac:dyDescent="0.2">
      <c r="A48" s="1" t="s">
        <v>36</v>
      </c>
      <c r="B48" s="1"/>
      <c r="C48" s="1"/>
      <c r="D48" s="1"/>
      <c r="E48" s="1" t="s">
        <v>0</v>
      </c>
      <c r="F48" s="1" t="s">
        <v>0</v>
      </c>
      <c r="G48" s="1">
        <v>10</v>
      </c>
      <c r="H48" s="1">
        <v>15</v>
      </c>
      <c r="I48" s="1"/>
      <c r="J48" s="1"/>
      <c r="K48" s="1"/>
      <c r="L48" s="1"/>
      <c r="M48" s="1"/>
      <c r="N48" s="1">
        <v>1</v>
      </c>
      <c r="O48" s="1"/>
      <c r="P48" s="1"/>
      <c r="Q48" s="1"/>
      <c r="R48" s="1"/>
      <c r="S48" s="1"/>
      <c r="T48" s="1">
        <v>2</v>
      </c>
      <c r="U48" s="1"/>
      <c r="V48" s="1"/>
      <c r="W48" s="1"/>
      <c r="X48" s="1"/>
      <c r="Y48" s="1"/>
      <c r="Z48" s="1">
        <v>10</v>
      </c>
      <c r="AA48" s="1"/>
      <c r="AB48" s="1"/>
      <c r="AC48" s="1"/>
      <c r="AD48" s="1"/>
      <c r="AE48" s="1"/>
      <c r="AF48" s="1"/>
      <c r="AG48" s="1"/>
      <c r="AH48" s="1">
        <v>1</v>
      </c>
      <c r="AI48" s="1"/>
      <c r="AJ48" s="1"/>
      <c r="AK48" s="1"/>
      <c r="AL48" s="1"/>
      <c r="AM48" s="1"/>
      <c r="AN48" s="1"/>
      <c r="AO48" s="1">
        <v>2</v>
      </c>
      <c r="AP48" s="1"/>
      <c r="AQ48" s="1"/>
      <c r="AR48" s="1"/>
      <c r="AS48" s="1"/>
      <c r="AT48" s="1"/>
      <c r="AU48" s="1"/>
      <c r="AV48" s="1">
        <v>2</v>
      </c>
      <c r="AW48" s="1"/>
      <c r="AX48" s="1">
        <v>2</v>
      </c>
      <c r="AY48" s="1"/>
      <c r="AZ48" s="1"/>
      <c r="BA48" s="1"/>
      <c r="BB48" s="1"/>
      <c r="BC48" s="1">
        <v>5</v>
      </c>
      <c r="BD48" s="1">
        <v>6</v>
      </c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>
        <v>10</v>
      </c>
      <c r="BP48" s="1"/>
      <c r="BQ48" s="1"/>
      <c r="BR48" s="1"/>
      <c r="BS48" s="1"/>
      <c r="BT48" s="1"/>
      <c r="BU48" s="1">
        <v>2</v>
      </c>
      <c r="BV48" s="1"/>
      <c r="BW48" s="1"/>
      <c r="BX48" s="1"/>
      <c r="BY48" s="1"/>
      <c r="BZ48" s="1"/>
      <c r="CA48" s="1">
        <v>15</v>
      </c>
      <c r="CB48" s="1"/>
    </row>
    <row r="49" spans="1:80" x14ac:dyDescent="0.2">
      <c r="A49" s="1" t="s">
        <v>37</v>
      </c>
      <c r="B49" s="1" t="s">
        <v>0</v>
      </c>
      <c r="C49" s="1" t="s">
        <v>0</v>
      </c>
      <c r="D49" s="1">
        <v>35</v>
      </c>
      <c r="E49" s="1" t="s">
        <v>0</v>
      </c>
      <c r="F49" s="1" t="s">
        <v>0</v>
      </c>
      <c r="G49" s="1" t="s">
        <v>0</v>
      </c>
      <c r="H49" s="1"/>
      <c r="I49" s="1">
        <v>7</v>
      </c>
      <c r="J49" s="1"/>
      <c r="K49" s="1"/>
      <c r="L49" s="1"/>
      <c r="M49" s="1">
        <v>5</v>
      </c>
      <c r="N49" s="1"/>
      <c r="O49" s="1"/>
      <c r="P49" s="1">
        <v>5</v>
      </c>
      <c r="Q49" s="1"/>
      <c r="R49" s="1"/>
      <c r="S49" s="1"/>
      <c r="T49" s="1">
        <v>10</v>
      </c>
      <c r="U49" s="1"/>
      <c r="V49" s="1">
        <v>5</v>
      </c>
      <c r="W49" s="1"/>
      <c r="X49" s="1"/>
      <c r="Y49" s="1"/>
      <c r="Z49" s="1">
        <v>5</v>
      </c>
      <c r="AA49" s="1">
        <v>15</v>
      </c>
      <c r="AB49" s="1"/>
      <c r="AC49" s="1">
        <v>4</v>
      </c>
      <c r="AD49" s="1"/>
      <c r="AE49" s="1"/>
      <c r="AF49" s="1"/>
      <c r="AG49" s="1"/>
      <c r="AH49" s="1"/>
      <c r="AI49" s="1">
        <v>10</v>
      </c>
      <c r="AJ49" s="1"/>
      <c r="AK49" s="1"/>
      <c r="AL49" s="1"/>
      <c r="AM49" s="1"/>
      <c r="AN49" s="1"/>
      <c r="AO49" s="1">
        <v>8</v>
      </c>
      <c r="AP49" s="1"/>
      <c r="AQ49" s="1"/>
      <c r="AR49" s="1"/>
      <c r="AS49" s="1"/>
      <c r="AT49" s="1"/>
      <c r="AU49" s="1"/>
      <c r="AV49" s="1"/>
      <c r="AW49" s="1"/>
      <c r="AX49" s="1">
        <v>5</v>
      </c>
      <c r="AY49" s="1"/>
      <c r="AZ49" s="1"/>
      <c r="BA49" s="1"/>
      <c r="BB49" s="1"/>
      <c r="BC49" s="1">
        <v>2</v>
      </c>
      <c r="BD49" s="1">
        <v>6</v>
      </c>
      <c r="BE49" s="1"/>
      <c r="BF49" s="1"/>
      <c r="BG49" s="1"/>
      <c r="BH49" s="1"/>
      <c r="BI49" s="1"/>
      <c r="BJ49" s="1">
        <v>15</v>
      </c>
      <c r="BK49" s="1"/>
      <c r="BL49" s="1"/>
      <c r="BM49" s="1"/>
      <c r="BN49" s="1"/>
      <c r="BO49" s="1"/>
      <c r="BP49" s="1"/>
      <c r="BQ49" s="1"/>
      <c r="BR49" s="1">
        <v>5</v>
      </c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x14ac:dyDescent="0.2">
      <c r="A50" s="1" t="s">
        <v>38</v>
      </c>
      <c r="B50" s="1" t="s">
        <v>0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>
        <v>5</v>
      </c>
      <c r="V50" s="1"/>
      <c r="W50" s="1">
        <v>3</v>
      </c>
      <c r="X50" s="1"/>
      <c r="Y50" s="1"/>
      <c r="Z50" s="1"/>
      <c r="AA50" s="1"/>
      <c r="AB50" s="1"/>
      <c r="AC50" s="1"/>
      <c r="AD50" s="1"/>
      <c r="AE50" s="1"/>
      <c r="AF50" s="1">
        <v>10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x14ac:dyDescent="0.2">
      <c r="A51" s="1" t="s">
        <v>39</v>
      </c>
      <c r="B51" s="1" t="s">
        <v>0</v>
      </c>
      <c r="C51" s="1" t="s">
        <v>0</v>
      </c>
      <c r="D51" s="1" t="s">
        <v>0</v>
      </c>
      <c r="E51" s="1" t="s">
        <v>0</v>
      </c>
      <c r="F51" s="1" t="s">
        <v>0</v>
      </c>
      <c r="G51" s="1" t="s">
        <v>0</v>
      </c>
      <c r="H51" s="1"/>
      <c r="I51" s="1"/>
      <c r="J51" s="1"/>
      <c r="K51" s="1">
        <v>14</v>
      </c>
      <c r="L51" s="1"/>
      <c r="M51" s="1"/>
      <c r="N51" s="1"/>
      <c r="O51" s="1"/>
      <c r="P51" s="1"/>
      <c r="Q51" s="1"/>
      <c r="R51" s="1"/>
      <c r="S51" s="1">
        <v>1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>
        <v>25</v>
      </c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>
        <v>10</v>
      </c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x14ac:dyDescent="0.2">
      <c r="A52" s="1" t="s">
        <v>40</v>
      </c>
      <c r="B52" s="1" t="s">
        <v>0</v>
      </c>
      <c r="C52" s="1" t="s">
        <v>0</v>
      </c>
      <c r="D52" s="1" t="s">
        <v>0</v>
      </c>
      <c r="E52" s="1" t="s">
        <v>0</v>
      </c>
      <c r="F52" s="1" t="s">
        <v>0</v>
      </c>
      <c r="G52" s="1" t="s">
        <v>0</v>
      </c>
      <c r="H52" s="1"/>
      <c r="I52" s="1"/>
      <c r="J52" s="1">
        <v>15</v>
      </c>
      <c r="K52" s="1"/>
      <c r="L52" s="1">
        <v>7</v>
      </c>
      <c r="M52" s="1"/>
      <c r="N52" s="1">
        <v>8</v>
      </c>
      <c r="O52" s="1">
        <v>15</v>
      </c>
      <c r="P52" s="1"/>
      <c r="Q52" s="1"/>
      <c r="R52" s="1"/>
      <c r="S52" s="1"/>
      <c r="T52" s="1"/>
      <c r="U52" s="1"/>
      <c r="V52" s="1">
        <v>45</v>
      </c>
      <c r="W52" s="1"/>
      <c r="X52" s="1"/>
      <c r="Y52" s="1"/>
      <c r="Z52" s="1"/>
      <c r="AA52" s="1"/>
      <c r="AB52" s="1"/>
      <c r="AC52" s="1">
        <v>5</v>
      </c>
      <c r="AD52" s="1">
        <v>5</v>
      </c>
      <c r="AE52" s="1"/>
      <c r="AF52" s="1">
        <v>30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>
        <v>15</v>
      </c>
      <c r="AW52" s="1"/>
      <c r="AX52" s="1">
        <v>2</v>
      </c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>
        <v>5</v>
      </c>
      <c r="BQ52" s="1" t="s">
        <v>0</v>
      </c>
      <c r="BR52" s="1" t="s">
        <v>0</v>
      </c>
      <c r="BS52" s="1" t="s">
        <v>0</v>
      </c>
      <c r="BT52" s="1" t="s">
        <v>0</v>
      </c>
      <c r="BU52" s="1" t="s">
        <v>0</v>
      </c>
      <c r="BV52" s="1"/>
      <c r="BW52" s="1">
        <v>5</v>
      </c>
      <c r="BX52" s="1"/>
      <c r="BY52" s="1"/>
      <c r="BZ52" s="1">
        <v>33</v>
      </c>
      <c r="CA52" s="1"/>
      <c r="CB52" s="1"/>
    </row>
    <row r="53" spans="1:80" x14ac:dyDescent="0.2">
      <c r="A53" s="1" t="s">
        <v>41</v>
      </c>
      <c r="B53" s="1" t="s">
        <v>0</v>
      </c>
      <c r="C53" s="1" t="s">
        <v>0</v>
      </c>
      <c r="D53" s="1" t="s">
        <v>0</v>
      </c>
      <c r="E53" s="1" t="s">
        <v>0</v>
      </c>
      <c r="F53" s="1" t="s">
        <v>0</v>
      </c>
      <c r="G53" s="1" t="s">
        <v>0</v>
      </c>
      <c r="H53" s="1"/>
      <c r="I53" s="1"/>
      <c r="J53" s="1"/>
      <c r="K53" s="1"/>
      <c r="L53" s="1">
        <v>2</v>
      </c>
      <c r="M53" s="1"/>
      <c r="N53" s="1">
        <v>5</v>
      </c>
      <c r="O53" s="1"/>
      <c r="P53" s="1"/>
      <c r="Q53" s="1">
        <v>5</v>
      </c>
      <c r="R53" s="1"/>
      <c r="S53" s="1">
        <v>5</v>
      </c>
      <c r="T53" s="1"/>
      <c r="U53" s="1"/>
      <c r="V53" s="1"/>
      <c r="W53" s="1">
        <v>15</v>
      </c>
      <c r="X53" s="1"/>
      <c r="Y53" s="1"/>
      <c r="Z53" s="1"/>
      <c r="AA53" s="1"/>
      <c r="AB53" s="1"/>
      <c r="AC53" s="1"/>
      <c r="AD53" s="1"/>
      <c r="AE53" s="1">
        <v>9</v>
      </c>
      <c r="AF53" s="1"/>
      <c r="AG53" s="1"/>
      <c r="AH53" s="1"/>
      <c r="AI53" s="1"/>
      <c r="AJ53" s="1"/>
      <c r="AK53" s="1"/>
      <c r="AL53" s="1"/>
      <c r="AM53" s="1">
        <v>40</v>
      </c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>
        <v>1</v>
      </c>
      <c r="AZ53" s="1"/>
      <c r="BA53" s="1"/>
      <c r="BB53" s="1"/>
      <c r="BC53" s="1">
        <v>2</v>
      </c>
      <c r="BD53" s="1"/>
      <c r="BE53" s="1"/>
      <c r="BF53" s="1"/>
      <c r="BG53" s="1"/>
      <c r="BH53" s="1"/>
      <c r="BI53" s="1"/>
      <c r="BJ53" s="1"/>
      <c r="BK53" s="1">
        <v>22</v>
      </c>
      <c r="BL53" s="1"/>
      <c r="BM53" s="1"/>
      <c r="BN53" s="1">
        <v>12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x14ac:dyDescent="0.2">
      <c r="A54" s="1" t="s">
        <v>42</v>
      </c>
      <c r="B54" s="1">
        <v>5</v>
      </c>
      <c r="C54" s="1">
        <v>2</v>
      </c>
      <c r="D54" s="1">
        <v>5</v>
      </c>
      <c r="E54" s="1" t="s">
        <v>0</v>
      </c>
      <c r="F54" s="1" t="s">
        <v>0</v>
      </c>
      <c r="G54" s="1">
        <v>7</v>
      </c>
      <c r="H54" s="16">
        <v>20</v>
      </c>
      <c r="I54" s="3">
        <v>7</v>
      </c>
      <c r="J54" s="1"/>
      <c r="K54" s="16">
        <v>4</v>
      </c>
      <c r="L54" s="1">
        <v>5</v>
      </c>
      <c r="M54" s="1">
        <v>10</v>
      </c>
      <c r="N54" s="1">
        <v>19</v>
      </c>
      <c r="O54" s="1">
        <v>30</v>
      </c>
      <c r="P54" s="1">
        <v>15</v>
      </c>
      <c r="Q54" s="1"/>
      <c r="R54" s="1">
        <v>5</v>
      </c>
      <c r="S54" s="1">
        <v>20</v>
      </c>
      <c r="T54" s="1">
        <v>10</v>
      </c>
      <c r="U54" s="1">
        <v>2</v>
      </c>
      <c r="V54" s="1"/>
      <c r="W54" s="1"/>
      <c r="X54" s="1"/>
      <c r="Y54" s="1">
        <v>23</v>
      </c>
      <c r="Z54" s="1">
        <v>10</v>
      </c>
      <c r="AA54" s="1"/>
      <c r="AB54" s="1">
        <v>5</v>
      </c>
      <c r="AC54" s="1">
        <v>5</v>
      </c>
      <c r="AD54" s="1">
        <v>15</v>
      </c>
      <c r="AE54" s="1">
        <v>9</v>
      </c>
      <c r="AF54" s="1"/>
      <c r="AG54" s="1">
        <v>18</v>
      </c>
      <c r="AH54" s="1">
        <v>5</v>
      </c>
      <c r="AI54" s="1"/>
      <c r="AJ54" s="1">
        <v>25</v>
      </c>
      <c r="AK54" s="1"/>
      <c r="AL54" s="1"/>
      <c r="AM54" s="1">
        <v>15</v>
      </c>
      <c r="AN54" s="1"/>
      <c r="AO54" s="1"/>
      <c r="AP54" s="1">
        <v>20</v>
      </c>
      <c r="AQ54" s="1"/>
      <c r="AR54" s="1"/>
      <c r="AS54" s="1">
        <v>7</v>
      </c>
      <c r="AT54" s="1"/>
      <c r="AU54" s="1"/>
      <c r="AV54" s="1">
        <v>20</v>
      </c>
      <c r="AW54" s="1">
        <v>5</v>
      </c>
      <c r="AX54" s="1">
        <v>27</v>
      </c>
      <c r="AY54" s="1"/>
      <c r="AZ54" s="1">
        <v>7</v>
      </c>
      <c r="BA54" s="1"/>
      <c r="BB54" s="1">
        <v>18</v>
      </c>
      <c r="BC54" s="1"/>
      <c r="BD54" s="1">
        <v>11</v>
      </c>
      <c r="BE54" s="1">
        <v>20</v>
      </c>
      <c r="BF54" s="1">
        <v>10</v>
      </c>
      <c r="BG54" s="1">
        <v>12</v>
      </c>
      <c r="BH54" s="1"/>
      <c r="BI54" s="1">
        <v>2</v>
      </c>
      <c r="BJ54" s="1"/>
      <c r="BK54" s="1">
        <v>5</v>
      </c>
      <c r="BL54" s="1"/>
      <c r="BM54" s="1"/>
      <c r="BN54" s="1">
        <v>10</v>
      </c>
      <c r="BO54" s="1"/>
      <c r="BP54" s="1">
        <v>2</v>
      </c>
      <c r="BQ54" s="1"/>
      <c r="BR54" s="1"/>
      <c r="BS54" s="1">
        <v>13</v>
      </c>
      <c r="BT54" s="1"/>
      <c r="BU54" s="1">
        <v>10</v>
      </c>
      <c r="BV54" s="16">
        <v>10</v>
      </c>
      <c r="BW54" s="1"/>
      <c r="BX54" s="1"/>
      <c r="BY54" s="1"/>
      <c r="BZ54" s="1">
        <v>8</v>
      </c>
      <c r="CA54" s="1"/>
      <c r="CB54" s="1">
        <v>12</v>
      </c>
    </row>
    <row r="55" spans="1:80" x14ac:dyDescent="0.2">
      <c r="A55" s="1" t="s">
        <v>43</v>
      </c>
      <c r="B55" s="1">
        <v>6</v>
      </c>
      <c r="C55" s="1" t="s">
        <v>0</v>
      </c>
      <c r="D55" s="1" t="s">
        <v>0</v>
      </c>
      <c r="E55" s="1" t="s">
        <v>0</v>
      </c>
      <c r="F55" s="1" t="s">
        <v>0</v>
      </c>
      <c r="G55" s="1" t="s">
        <v>0</v>
      </c>
      <c r="H55" s="1">
        <v>2</v>
      </c>
      <c r="I55" s="1">
        <v>30</v>
      </c>
      <c r="J55" s="1"/>
      <c r="K55" s="1"/>
      <c r="L55" s="1">
        <v>2</v>
      </c>
      <c r="M55" s="1">
        <v>5</v>
      </c>
      <c r="N55" s="1"/>
      <c r="O55" s="1"/>
      <c r="P55" s="1">
        <v>20</v>
      </c>
      <c r="Q55" s="1"/>
      <c r="R55" s="1"/>
      <c r="S55" s="1">
        <v>20</v>
      </c>
      <c r="T55" s="1">
        <v>15</v>
      </c>
      <c r="U55" s="1">
        <v>10</v>
      </c>
      <c r="V55" s="1">
        <v>5</v>
      </c>
      <c r="W55" s="1">
        <v>6</v>
      </c>
      <c r="X55" s="1"/>
      <c r="Y55" s="1">
        <v>5</v>
      </c>
      <c r="Z55" s="1">
        <v>15</v>
      </c>
      <c r="AA55" s="1"/>
      <c r="AB55" s="1"/>
      <c r="AC55" s="1"/>
      <c r="AD55" s="1"/>
      <c r="AE55" s="1"/>
      <c r="AF55" s="1"/>
      <c r="AG55" s="1">
        <v>13</v>
      </c>
      <c r="AH55" s="1">
        <v>3</v>
      </c>
      <c r="AI55" s="1">
        <v>10</v>
      </c>
      <c r="AJ55" s="1"/>
      <c r="AK55" s="1"/>
      <c r="AL55" s="1"/>
      <c r="AM55" s="1">
        <v>3</v>
      </c>
      <c r="AN55" s="1"/>
      <c r="AO55" s="1">
        <v>12</v>
      </c>
      <c r="AP55" s="1">
        <v>10</v>
      </c>
      <c r="AQ55" s="1">
        <v>10</v>
      </c>
      <c r="AR55" s="1">
        <v>5</v>
      </c>
      <c r="AS55" s="1"/>
      <c r="AT55" s="1"/>
      <c r="AU55" s="1"/>
      <c r="AV55" s="1">
        <v>5</v>
      </c>
      <c r="AW55" s="1">
        <v>5</v>
      </c>
      <c r="AX55" s="1">
        <v>10</v>
      </c>
      <c r="AY55" s="1"/>
      <c r="AZ55" s="1">
        <v>8</v>
      </c>
      <c r="BA55" s="1"/>
      <c r="BB55" s="1"/>
      <c r="BC55" s="1"/>
      <c r="BD55" s="1"/>
      <c r="BE55" s="1"/>
      <c r="BF55" s="1"/>
      <c r="BG55" s="1"/>
      <c r="BH55" s="1"/>
      <c r="BI55" s="1">
        <v>2</v>
      </c>
      <c r="BJ55" s="1"/>
      <c r="BK55" s="1">
        <v>10</v>
      </c>
      <c r="BL55" s="1">
        <v>20</v>
      </c>
      <c r="BM55" s="1">
        <v>25</v>
      </c>
      <c r="BN55" s="1">
        <v>12</v>
      </c>
      <c r="BO55" s="1"/>
      <c r="BP55" s="1"/>
      <c r="BQ55" s="1">
        <v>10</v>
      </c>
      <c r="BR55" s="1"/>
      <c r="BS55" s="1">
        <v>3</v>
      </c>
      <c r="BT55" s="1"/>
      <c r="BU55" s="1">
        <v>5</v>
      </c>
      <c r="BV55" s="1">
        <v>5</v>
      </c>
      <c r="BW55" s="1">
        <v>7</v>
      </c>
      <c r="BX55" s="1"/>
      <c r="BY55" s="1"/>
      <c r="BZ55" s="1"/>
      <c r="CA55" s="1">
        <v>20</v>
      </c>
      <c r="CB55" s="1">
        <v>5</v>
      </c>
    </row>
    <row r="56" spans="1:80" x14ac:dyDescent="0.2">
      <c r="A56" s="1" t="s">
        <v>44</v>
      </c>
      <c r="B56" s="1" t="s">
        <v>0</v>
      </c>
      <c r="C56" s="1">
        <v>14</v>
      </c>
      <c r="D56" s="1">
        <v>25</v>
      </c>
      <c r="E56" s="1">
        <v>25</v>
      </c>
      <c r="F56" s="1" t="s">
        <v>0</v>
      </c>
      <c r="G56" s="1" t="s">
        <v>0</v>
      </c>
      <c r="H56" s="1">
        <v>2</v>
      </c>
      <c r="I56" s="3">
        <v>6</v>
      </c>
      <c r="J56" s="1"/>
      <c r="K56" s="1"/>
      <c r="L56" s="1">
        <v>2</v>
      </c>
      <c r="M56" s="1">
        <v>2</v>
      </c>
      <c r="N56" s="1"/>
      <c r="O56" s="1"/>
      <c r="P56" s="1">
        <v>10</v>
      </c>
      <c r="Q56" s="1">
        <v>10</v>
      </c>
      <c r="R56" s="1"/>
      <c r="S56" s="1"/>
      <c r="T56" s="1"/>
      <c r="U56" s="1">
        <v>5</v>
      </c>
      <c r="V56" s="1"/>
      <c r="W56" s="1"/>
      <c r="X56" s="1">
        <v>5</v>
      </c>
      <c r="Y56" s="1"/>
      <c r="Z56" s="1">
        <v>10</v>
      </c>
      <c r="AA56" s="1"/>
      <c r="AB56" s="1">
        <v>10</v>
      </c>
      <c r="AC56" s="1"/>
      <c r="AD56" s="1"/>
      <c r="AE56" s="1"/>
      <c r="AF56" s="1"/>
      <c r="AG56" s="1">
        <v>5</v>
      </c>
      <c r="AH56" s="1">
        <v>12</v>
      </c>
      <c r="AI56" s="1"/>
      <c r="AJ56" s="1"/>
      <c r="AK56" s="1">
        <v>20</v>
      </c>
      <c r="AL56" s="1"/>
      <c r="AM56" s="1"/>
      <c r="AN56" s="1"/>
      <c r="AO56" s="1">
        <v>3</v>
      </c>
      <c r="AP56" s="1"/>
      <c r="AQ56" s="1"/>
      <c r="AR56" s="1">
        <v>17</v>
      </c>
      <c r="AS56" s="1">
        <v>11</v>
      </c>
      <c r="AT56" s="1"/>
      <c r="AU56" s="1">
        <v>25</v>
      </c>
      <c r="AV56" s="1"/>
      <c r="AW56" s="1">
        <v>20</v>
      </c>
      <c r="AX56" s="1">
        <v>5</v>
      </c>
      <c r="AY56" s="1"/>
      <c r="AZ56" s="1">
        <v>5</v>
      </c>
      <c r="BA56" s="1">
        <v>20</v>
      </c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>
        <v>10</v>
      </c>
      <c r="BQ56" s="1"/>
      <c r="BR56" s="1"/>
      <c r="BS56" s="1"/>
      <c r="BT56" s="1">
        <v>10</v>
      </c>
      <c r="BU56" s="1"/>
      <c r="BV56" s="1"/>
      <c r="BW56" s="1">
        <v>1</v>
      </c>
      <c r="BX56" s="1"/>
      <c r="BY56" s="1">
        <v>10</v>
      </c>
      <c r="BZ56" s="1"/>
      <c r="CA56" s="1"/>
      <c r="CB56" s="1">
        <v>2</v>
      </c>
    </row>
    <row r="57" spans="1:80" x14ac:dyDescent="0.2">
      <c r="A57" s="1" t="s">
        <v>45</v>
      </c>
      <c r="B57" s="1">
        <v>35</v>
      </c>
      <c r="C57" s="1" t="s">
        <v>0</v>
      </c>
      <c r="D57" s="1">
        <v>10</v>
      </c>
      <c r="E57" s="1" t="s">
        <v>0</v>
      </c>
      <c r="F57" s="1" t="s">
        <v>0</v>
      </c>
      <c r="G57" s="1">
        <v>10</v>
      </c>
      <c r="H57" s="1">
        <v>2</v>
      </c>
      <c r="I57" s="3">
        <v>30</v>
      </c>
      <c r="J57" s="1"/>
      <c r="K57" s="1"/>
      <c r="L57" s="1"/>
      <c r="M57" s="1">
        <v>15</v>
      </c>
      <c r="N57" s="1">
        <v>15</v>
      </c>
      <c r="O57" s="1"/>
      <c r="P57" s="1"/>
      <c r="Q57" s="1"/>
      <c r="R57" s="1"/>
      <c r="S57" s="1"/>
      <c r="T57" s="1">
        <v>29</v>
      </c>
      <c r="U57" s="1">
        <v>5</v>
      </c>
      <c r="V57" s="1"/>
      <c r="W57" s="1"/>
      <c r="X57" s="1"/>
      <c r="Y57" s="1">
        <v>5</v>
      </c>
      <c r="Z57" s="1">
        <v>15</v>
      </c>
      <c r="AA57" s="1">
        <v>30</v>
      </c>
      <c r="AB57" s="1"/>
      <c r="AC57" s="1">
        <v>9</v>
      </c>
      <c r="AD57" s="1"/>
      <c r="AE57" s="1"/>
      <c r="AF57" s="1"/>
      <c r="AG57" s="1">
        <v>18</v>
      </c>
      <c r="AH57" s="1"/>
      <c r="AI57" s="1">
        <v>10</v>
      </c>
      <c r="AJ57" s="1"/>
      <c r="AK57" s="1"/>
      <c r="AL57" s="1"/>
      <c r="AM57" s="1"/>
      <c r="AN57" s="1"/>
      <c r="AO57" s="1">
        <v>5</v>
      </c>
      <c r="AP57" s="1"/>
      <c r="AQ57" s="1"/>
      <c r="AR57" s="1">
        <v>5</v>
      </c>
      <c r="AS57" s="1"/>
      <c r="AT57" s="1"/>
      <c r="AU57" s="1"/>
      <c r="AV57" s="1"/>
      <c r="AW57" s="1"/>
      <c r="AX57" s="1">
        <v>15</v>
      </c>
      <c r="AY57" s="1"/>
      <c r="AZ57" s="1"/>
      <c r="BA57" s="1">
        <v>15</v>
      </c>
      <c r="BB57" s="1">
        <v>25</v>
      </c>
      <c r="BC57" s="1">
        <v>69</v>
      </c>
      <c r="BD57" s="1">
        <v>11</v>
      </c>
      <c r="BE57" s="1">
        <v>25</v>
      </c>
      <c r="BF57" s="1">
        <v>38</v>
      </c>
      <c r="BG57" s="1">
        <v>35</v>
      </c>
      <c r="BH57" s="1">
        <v>21</v>
      </c>
      <c r="BI57" s="1"/>
      <c r="BJ57" s="1"/>
      <c r="BK57" s="1"/>
      <c r="BL57" s="1">
        <v>20</v>
      </c>
      <c r="BM57" s="1">
        <v>8</v>
      </c>
      <c r="BN57" s="1">
        <v>10</v>
      </c>
      <c r="BO57" s="1">
        <v>25</v>
      </c>
      <c r="BP57" s="1"/>
      <c r="BQ57" s="1">
        <v>10</v>
      </c>
      <c r="BR57" s="1"/>
      <c r="BS57" s="1">
        <v>2</v>
      </c>
      <c r="BT57" s="1"/>
      <c r="BU57" s="1">
        <v>10</v>
      </c>
      <c r="BV57" s="1"/>
      <c r="BW57" s="1"/>
      <c r="BX57" s="1"/>
      <c r="BY57" s="1">
        <v>35</v>
      </c>
      <c r="BZ57" s="1">
        <v>15</v>
      </c>
      <c r="CA57" s="1">
        <v>40</v>
      </c>
      <c r="CB57" s="1">
        <v>11</v>
      </c>
    </row>
    <row r="58" spans="1:80" x14ac:dyDescent="0.2">
      <c r="A58" s="1" t="s">
        <v>46</v>
      </c>
      <c r="B58" s="1" t="s">
        <v>0</v>
      </c>
      <c r="C58" s="1" t="s">
        <v>0</v>
      </c>
      <c r="D58" s="1" t="s">
        <v>0</v>
      </c>
      <c r="E58" s="1" t="s">
        <v>0</v>
      </c>
      <c r="F58" s="1">
        <v>2</v>
      </c>
      <c r="G58" s="1" t="s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x14ac:dyDescent="0.2">
      <c r="A59" s="1" t="s">
        <v>47</v>
      </c>
      <c r="B59" s="1">
        <v>5</v>
      </c>
      <c r="C59" s="1" t="s">
        <v>0</v>
      </c>
      <c r="D59" s="1" t="s">
        <v>0</v>
      </c>
      <c r="E59" s="1" t="s">
        <v>0</v>
      </c>
      <c r="F59" s="1" t="s">
        <v>0</v>
      </c>
      <c r="G59" s="1" t="s">
        <v>0</v>
      </c>
      <c r="H59" s="1"/>
      <c r="I59" s="1"/>
      <c r="J59" s="1"/>
      <c r="K59" s="1">
        <v>2</v>
      </c>
      <c r="L59" s="1"/>
      <c r="M59" s="1"/>
      <c r="N59" s="1"/>
      <c r="O59" s="1"/>
      <c r="P59" s="1">
        <v>5</v>
      </c>
      <c r="Q59" s="1">
        <v>5</v>
      </c>
      <c r="R59" s="1">
        <v>17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>
        <v>8</v>
      </c>
      <c r="AD59" s="1"/>
      <c r="AE59" s="1">
        <v>7</v>
      </c>
      <c r="AF59" s="1"/>
      <c r="AG59" s="1"/>
      <c r="AH59" s="1"/>
      <c r="AI59" s="1"/>
      <c r="AJ59" s="1"/>
      <c r="AK59" s="1"/>
      <c r="AL59" s="1"/>
      <c r="AM59" s="1"/>
      <c r="AN59" s="1">
        <v>1</v>
      </c>
      <c r="AO59" s="1"/>
      <c r="AP59" s="1"/>
      <c r="AQ59" s="1"/>
      <c r="AR59" s="1">
        <v>3</v>
      </c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>
        <v>64</v>
      </c>
      <c r="BX59" s="1">
        <v>84</v>
      </c>
      <c r="BY59" s="1"/>
      <c r="BZ59" s="1"/>
      <c r="CA59" s="1"/>
      <c r="CB59" s="1"/>
    </row>
    <row r="60" spans="1:80" x14ac:dyDescent="0.2">
      <c r="A60" s="1" t="s">
        <v>48</v>
      </c>
      <c r="B60" s="1">
        <v>20</v>
      </c>
      <c r="C60" s="1">
        <v>21</v>
      </c>
      <c r="D60" s="1" t="s">
        <v>0</v>
      </c>
      <c r="E60" s="1" t="s">
        <v>0</v>
      </c>
      <c r="F60" s="1" t="s">
        <v>0</v>
      </c>
      <c r="G60" s="1" t="s">
        <v>0</v>
      </c>
      <c r="H60" s="1">
        <v>2</v>
      </c>
      <c r="I60" s="1"/>
      <c r="J60" s="1"/>
      <c r="K60" s="1"/>
      <c r="L60" s="1"/>
      <c r="M60" s="1"/>
      <c r="N60" s="1"/>
      <c r="O60" s="1">
        <v>5</v>
      </c>
      <c r="P60" s="1"/>
      <c r="Q60" s="1">
        <v>5</v>
      </c>
      <c r="R60" s="1"/>
      <c r="S60" s="1"/>
      <c r="T60" s="1"/>
      <c r="U60" s="1"/>
      <c r="V60" s="1"/>
      <c r="W60" s="1">
        <v>15</v>
      </c>
      <c r="X60" s="1"/>
      <c r="Y60" s="1"/>
      <c r="Z60" s="1"/>
      <c r="AA60" s="1"/>
      <c r="AB60" s="1"/>
      <c r="AC60" s="1"/>
      <c r="AD60" s="1">
        <v>15</v>
      </c>
      <c r="AE60" s="1"/>
      <c r="AF60" s="1"/>
      <c r="AG60" s="1">
        <v>9</v>
      </c>
      <c r="AH60" s="1"/>
      <c r="AI60" s="1"/>
      <c r="AJ60" s="1">
        <v>75</v>
      </c>
      <c r="AK60" s="1"/>
      <c r="AL60" s="1"/>
      <c r="AM60" s="1"/>
      <c r="AN60" s="1"/>
      <c r="AO60" s="1"/>
      <c r="AP60" s="1"/>
      <c r="AQ60" s="1"/>
      <c r="AR60" s="1"/>
      <c r="AS60" s="1">
        <v>15</v>
      </c>
      <c r="AT60" s="1"/>
      <c r="AU60" s="1"/>
      <c r="AV60" s="1"/>
      <c r="AW60" s="1">
        <v>15</v>
      </c>
      <c r="AX60" s="1"/>
      <c r="AY60" s="1"/>
      <c r="AZ60" s="1"/>
      <c r="BA60" s="1"/>
      <c r="BB60" s="1"/>
      <c r="BC60" s="1"/>
      <c r="BD60" s="1"/>
      <c r="BE60" s="1"/>
      <c r="BF60" s="1"/>
      <c r="BG60" s="1">
        <v>25</v>
      </c>
      <c r="BH60" s="1">
        <v>12</v>
      </c>
      <c r="BI60" s="1">
        <v>10</v>
      </c>
      <c r="BJ60" s="1"/>
      <c r="BK60" s="1"/>
      <c r="BL60" s="1"/>
      <c r="BM60" s="1">
        <v>10</v>
      </c>
      <c r="BN60" s="1"/>
      <c r="BO60" s="1">
        <v>10</v>
      </c>
      <c r="BP60" s="1"/>
      <c r="BQ60" s="1"/>
      <c r="BR60" s="1"/>
      <c r="BS60" s="1"/>
      <c r="BT60" s="1"/>
      <c r="BU60" s="1"/>
      <c r="BV60" s="1"/>
      <c r="BW60" s="1"/>
      <c r="BX60" s="1">
        <v>7</v>
      </c>
      <c r="BY60" s="1"/>
      <c r="BZ60" s="1">
        <v>15</v>
      </c>
      <c r="CA60" s="1"/>
      <c r="CB60" s="1">
        <v>5</v>
      </c>
    </row>
    <row r="61" spans="1:80" x14ac:dyDescent="0.2">
      <c r="A61" s="1" t="s">
        <v>49</v>
      </c>
      <c r="B61" s="1" t="s">
        <v>0</v>
      </c>
      <c r="C61" s="1" t="s">
        <v>0</v>
      </c>
      <c r="D61" s="1" t="s">
        <v>0</v>
      </c>
      <c r="E61" s="1" t="s">
        <v>0</v>
      </c>
      <c r="F61" s="1" t="s">
        <v>0</v>
      </c>
      <c r="G61" s="1" t="s">
        <v>0</v>
      </c>
      <c r="H61" s="1"/>
      <c r="I61" s="1"/>
      <c r="J61" s="1"/>
      <c r="K61" s="1"/>
      <c r="L61" s="1"/>
      <c r="M61" s="1">
        <v>3</v>
      </c>
      <c r="N61" s="1">
        <v>1</v>
      </c>
      <c r="O61" s="1"/>
      <c r="P61" s="1"/>
      <c r="Q61" s="1">
        <v>2</v>
      </c>
      <c r="R61" s="1"/>
      <c r="S61" s="1"/>
      <c r="T61" s="1"/>
      <c r="U61" s="1"/>
      <c r="V61" s="1"/>
      <c r="W61" s="1">
        <v>6</v>
      </c>
      <c r="X61" s="1">
        <v>1</v>
      </c>
      <c r="Y61" s="1">
        <v>2</v>
      </c>
      <c r="Z61" s="1">
        <v>2</v>
      </c>
      <c r="AA61" s="1">
        <v>3</v>
      </c>
      <c r="AB61" s="1"/>
      <c r="AC61" s="1"/>
      <c r="AD61" s="1"/>
      <c r="AE61" s="1">
        <v>1</v>
      </c>
      <c r="AF61" s="1"/>
      <c r="AG61" s="1"/>
      <c r="AH61" s="1"/>
      <c r="AI61" s="1">
        <v>3</v>
      </c>
      <c r="AJ61" s="1"/>
      <c r="AK61" s="1"/>
      <c r="AL61" s="1"/>
      <c r="AM61" s="1"/>
      <c r="AN61" s="1"/>
      <c r="AO61" s="1">
        <v>2</v>
      </c>
      <c r="AP61" s="1">
        <v>15</v>
      </c>
      <c r="AQ61" s="1"/>
      <c r="AR61" s="1"/>
      <c r="AS61" s="1"/>
      <c r="AT61" s="1">
        <v>10</v>
      </c>
      <c r="AU61" s="1">
        <v>10</v>
      </c>
      <c r="AV61" s="1"/>
      <c r="AW61" s="1"/>
      <c r="AX61" s="1"/>
      <c r="AY61" s="1"/>
      <c r="AZ61" s="1"/>
      <c r="BA61" s="1"/>
      <c r="BB61" s="1"/>
      <c r="BC61" s="1"/>
      <c r="BD61" s="1"/>
      <c r="BE61" s="1">
        <v>3</v>
      </c>
      <c r="BF61" s="1">
        <v>5</v>
      </c>
      <c r="BG61" s="1"/>
      <c r="BH61" s="1">
        <v>5</v>
      </c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>
        <v>2</v>
      </c>
      <c r="BU61" s="1"/>
      <c r="BV61" s="1"/>
      <c r="BW61" s="1"/>
      <c r="BX61" s="1"/>
      <c r="BY61" s="1"/>
      <c r="BZ61" s="1">
        <v>2</v>
      </c>
      <c r="CA61" s="1"/>
      <c r="CB61" s="1">
        <v>3</v>
      </c>
    </row>
    <row r="62" spans="1:80" x14ac:dyDescent="0.2">
      <c r="A62" s="1" t="s">
        <v>50</v>
      </c>
      <c r="B62" s="1">
        <v>15</v>
      </c>
      <c r="C62" s="1" t="s">
        <v>0</v>
      </c>
      <c r="D62" s="1" t="s">
        <v>0</v>
      </c>
      <c r="E62" s="1" t="s">
        <v>0</v>
      </c>
      <c r="F62" s="1">
        <v>2</v>
      </c>
      <c r="G62" s="1" t="s">
        <v>0</v>
      </c>
      <c r="H62" s="1"/>
      <c r="I62" s="1"/>
      <c r="J62" s="1"/>
      <c r="K62" s="1"/>
      <c r="L62" s="1">
        <v>23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>
        <v>10</v>
      </c>
      <c r="X62" s="1">
        <v>24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>
        <v>25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>
        <v>55</v>
      </c>
      <c r="BR62" s="1"/>
      <c r="BS62" s="1"/>
      <c r="BT62" s="1"/>
      <c r="BU62" s="1"/>
      <c r="BV62" s="1">
        <v>5</v>
      </c>
      <c r="BW62" s="1"/>
      <c r="BX62" s="1"/>
      <c r="BY62" s="1"/>
      <c r="BZ62" s="1"/>
      <c r="CA62" s="1"/>
      <c r="CB62" s="1"/>
    </row>
    <row r="63" spans="1:80" x14ac:dyDescent="0.2">
      <c r="A63" s="1" t="s">
        <v>51</v>
      </c>
      <c r="B63" s="1" t="s">
        <v>0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1"/>
      <c r="U63" s="1"/>
      <c r="V63" s="1">
        <v>10</v>
      </c>
      <c r="W63" s="1">
        <v>6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L63" s="1"/>
      <c r="AM63" s="1"/>
      <c r="AO63" s="1"/>
      <c r="AP63" s="1"/>
      <c r="AQ63" s="1"/>
      <c r="AR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>
        <v>10</v>
      </c>
      <c r="BZ63" s="1"/>
      <c r="CA63" s="1"/>
      <c r="CB63" s="1"/>
    </row>
    <row r="64" spans="1:80" x14ac:dyDescent="0.2">
      <c r="A64" s="1" t="s">
        <v>52</v>
      </c>
      <c r="B64" s="1" t="s">
        <v>0</v>
      </c>
      <c r="C64" s="1">
        <v>21</v>
      </c>
      <c r="D64" s="1" t="s">
        <v>0</v>
      </c>
      <c r="E64" s="1" t="s">
        <v>0</v>
      </c>
      <c r="F64" s="1">
        <v>15</v>
      </c>
      <c r="G64" s="1" t="s">
        <v>0</v>
      </c>
      <c r="H64" s="1">
        <v>14</v>
      </c>
      <c r="I64" s="1"/>
      <c r="J64" s="1">
        <v>15</v>
      </c>
      <c r="K64" s="1">
        <v>40</v>
      </c>
      <c r="L64" s="1"/>
      <c r="M64" s="1"/>
      <c r="N64" s="1"/>
      <c r="O64" s="1"/>
      <c r="P64" s="1"/>
      <c r="Q64" s="1">
        <v>20</v>
      </c>
      <c r="R64" s="1">
        <v>15</v>
      </c>
      <c r="S64" s="1"/>
      <c r="T64" s="1"/>
      <c r="U64" s="1">
        <v>14</v>
      </c>
      <c r="V64" s="1"/>
      <c r="W64" s="1">
        <v>15</v>
      </c>
      <c r="X64" s="1">
        <v>24</v>
      </c>
      <c r="Y64" s="1"/>
      <c r="Z64" s="1"/>
      <c r="AA64" s="1">
        <v>10</v>
      </c>
      <c r="AB64" s="1">
        <v>15</v>
      </c>
      <c r="AC64" s="1"/>
      <c r="AD64" s="1"/>
      <c r="AE64" s="1">
        <v>3</v>
      </c>
      <c r="AF64" s="1">
        <v>50</v>
      </c>
      <c r="AG64" s="1"/>
      <c r="AH64" s="1">
        <v>5</v>
      </c>
      <c r="AI64" s="1">
        <v>10</v>
      </c>
      <c r="AJ64" s="1"/>
      <c r="AK64" s="1"/>
      <c r="AL64" s="1">
        <v>40</v>
      </c>
      <c r="AM64" s="1"/>
      <c r="AN64" s="1">
        <v>12</v>
      </c>
      <c r="AO64" s="1"/>
      <c r="AP64" s="1"/>
      <c r="AQ64" s="1">
        <v>15</v>
      </c>
      <c r="AR64" s="1">
        <v>10</v>
      </c>
      <c r="AS64" s="1"/>
      <c r="AT64" s="1">
        <v>20</v>
      </c>
      <c r="AU64" s="1"/>
      <c r="AV64" s="1"/>
      <c r="AW64" s="1"/>
      <c r="AX64" s="1"/>
      <c r="AY64" s="1">
        <v>95</v>
      </c>
      <c r="AZ64" s="1">
        <v>25</v>
      </c>
      <c r="BA64" s="1">
        <v>23</v>
      </c>
      <c r="BB64" s="1"/>
      <c r="BC64" s="1">
        <v>2</v>
      </c>
      <c r="BD64" s="1"/>
      <c r="BE64" s="1"/>
      <c r="BF64" s="1"/>
      <c r="BG64" s="1"/>
      <c r="BH64" s="1"/>
      <c r="BI64" s="1">
        <v>25</v>
      </c>
      <c r="BJ64" s="1"/>
      <c r="BK64" s="1">
        <v>20</v>
      </c>
      <c r="BL64" s="1"/>
      <c r="BM64" s="1"/>
      <c r="BN64" s="1"/>
      <c r="BO64" s="1">
        <v>10</v>
      </c>
      <c r="BP64" s="1"/>
      <c r="BQ64" s="1">
        <v>3</v>
      </c>
      <c r="BR64" s="1">
        <v>20</v>
      </c>
      <c r="BS64" s="1"/>
      <c r="BT64" s="1">
        <v>10</v>
      </c>
      <c r="BU64" s="1">
        <v>28</v>
      </c>
      <c r="BV64" s="1"/>
      <c r="BW64" s="1"/>
      <c r="BX64" s="1">
        <v>5</v>
      </c>
      <c r="BY64" s="1"/>
      <c r="BZ64" s="1"/>
      <c r="CA64" s="1"/>
      <c r="CB64" s="1">
        <v>50</v>
      </c>
    </row>
    <row r="65" spans="1:81" x14ac:dyDescent="0.2">
      <c r="A65" s="1" t="s">
        <v>199</v>
      </c>
      <c r="B65" s="7"/>
      <c r="C65" s="7"/>
      <c r="D65" s="7"/>
      <c r="E65" s="7"/>
      <c r="F65" s="7"/>
      <c r="G65" s="1">
        <v>3</v>
      </c>
      <c r="H65" s="1"/>
      <c r="I65" s="1"/>
      <c r="J65" s="1"/>
      <c r="K65" s="1">
        <v>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>
        <v>2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>
        <v>3</v>
      </c>
      <c r="AP65" s="1"/>
      <c r="AQ65" s="1"/>
      <c r="AR65" s="1"/>
      <c r="AS65" s="1"/>
      <c r="AT65" s="1"/>
      <c r="AU65" s="1"/>
      <c r="AV65" s="1"/>
      <c r="AW65" s="1">
        <v>5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8"/>
      <c r="BZ65" s="8"/>
      <c r="CA65" s="8"/>
      <c r="CB65" s="8"/>
    </row>
    <row r="66" spans="1:81" x14ac:dyDescent="0.2">
      <c r="A66" s="1" t="s">
        <v>200</v>
      </c>
      <c r="B66" s="13">
        <v>1</v>
      </c>
      <c r="C66" s="13"/>
      <c r="D66" s="13"/>
      <c r="E66" s="13"/>
      <c r="F66" s="13"/>
      <c r="G66" s="13"/>
      <c r="H66" s="13"/>
      <c r="I66" s="13"/>
      <c r="J66" s="13"/>
      <c r="K66" s="13">
        <v>5</v>
      </c>
      <c r="L66" s="1"/>
      <c r="M66" s="1"/>
      <c r="N66" s="1"/>
      <c r="O66" s="1"/>
      <c r="P66" s="1"/>
      <c r="Q66" s="1">
        <v>1</v>
      </c>
      <c r="R66" s="1"/>
      <c r="S66" s="1">
        <v>15</v>
      </c>
      <c r="T66" s="1"/>
      <c r="U66" s="1"/>
      <c r="V66" s="1"/>
      <c r="W66" s="1">
        <v>6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>
        <v>2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3"/>
      <c r="BP66" s="13"/>
      <c r="BQ66" s="13">
        <v>1</v>
      </c>
      <c r="BR66" s="13"/>
      <c r="BS66" s="13"/>
      <c r="BT66" s="13"/>
      <c r="BU66" s="13"/>
      <c r="BV66" s="13"/>
      <c r="BW66" s="13"/>
      <c r="BX66" s="13"/>
      <c r="BY66" s="8"/>
      <c r="BZ66" s="8"/>
      <c r="CA66" s="8"/>
      <c r="CB66" s="8"/>
    </row>
    <row r="67" spans="1:81" x14ac:dyDescent="0.2">
      <c r="A67" s="1" t="s">
        <v>201</v>
      </c>
      <c r="B67" s="7"/>
      <c r="C67" s="7"/>
      <c r="D67" s="7"/>
      <c r="E67" s="7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3"/>
      <c r="BP67" s="13"/>
      <c r="BQ67" s="13">
        <v>3</v>
      </c>
      <c r="BR67" s="13"/>
      <c r="BS67" s="13"/>
      <c r="BT67" s="13"/>
      <c r="BU67" s="13"/>
      <c r="BV67" s="13">
        <v>5</v>
      </c>
      <c r="BW67" s="13"/>
      <c r="BX67" s="13"/>
      <c r="BY67" s="8"/>
      <c r="BZ67" s="8"/>
      <c r="CA67" s="8"/>
      <c r="CB67" s="8"/>
    </row>
    <row r="68" spans="1:81" x14ac:dyDescent="0.2">
      <c r="A68" s="1" t="s">
        <v>202</v>
      </c>
      <c r="B68" s="7"/>
      <c r="C68" s="7"/>
      <c r="D68" s="7"/>
      <c r="E68" s="7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3"/>
      <c r="BP68" s="13"/>
      <c r="BQ68" s="13"/>
      <c r="BR68" s="13"/>
      <c r="BS68" s="13"/>
      <c r="BT68" s="13">
        <v>23</v>
      </c>
      <c r="BU68" s="13"/>
      <c r="BV68" s="13"/>
      <c r="BW68" s="13"/>
      <c r="BX68" s="13"/>
      <c r="BY68" s="8"/>
      <c r="BZ68" s="8"/>
      <c r="CA68" s="8"/>
      <c r="CB68" s="8"/>
    </row>
    <row r="69" spans="1:81" x14ac:dyDescent="0.2">
      <c r="A69" s="1" t="s">
        <v>203</v>
      </c>
      <c r="B69" s="7"/>
      <c r="C69" s="7"/>
      <c r="D69" s="7"/>
      <c r="E69" s="7"/>
      <c r="F69" s="7"/>
      <c r="G69" s="1"/>
      <c r="H69" s="1"/>
      <c r="I69" s="1"/>
      <c r="J69" s="1"/>
      <c r="K69" s="1"/>
      <c r="L69" s="1"/>
      <c r="M69" s="1"/>
      <c r="N69" s="1">
        <v>2</v>
      </c>
      <c r="O69" s="1">
        <v>4</v>
      </c>
      <c r="P69" s="1"/>
      <c r="Q69" s="1"/>
      <c r="R69" s="1"/>
      <c r="S69" s="1">
        <v>3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>
        <v>80</v>
      </c>
      <c r="AL69" s="1"/>
      <c r="AM69" s="1"/>
      <c r="AN69" s="1">
        <v>20</v>
      </c>
      <c r="AO69" s="1"/>
      <c r="AP69" s="1"/>
      <c r="AQ69" s="1"/>
      <c r="AR69" s="1"/>
      <c r="AS69" s="1">
        <v>7</v>
      </c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3"/>
      <c r="BP69" s="13"/>
      <c r="BQ69" s="13"/>
      <c r="BR69" s="13"/>
      <c r="BS69" s="13"/>
      <c r="BT69" s="13">
        <v>2</v>
      </c>
      <c r="BU69" s="13"/>
      <c r="BV69" s="13">
        <v>25</v>
      </c>
      <c r="BW69" s="13"/>
      <c r="BX69" s="13"/>
      <c r="BY69" s="8"/>
      <c r="BZ69" s="8"/>
      <c r="CA69" s="8"/>
      <c r="CB69" s="8"/>
    </row>
    <row r="70" spans="1:81" x14ac:dyDescent="0.2">
      <c r="A70" s="1" t="s">
        <v>204</v>
      </c>
      <c r="B70" s="7"/>
      <c r="C70" s="7"/>
      <c r="D70" s="7"/>
      <c r="E70" s="7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>
        <v>15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3"/>
      <c r="BP70" s="13">
        <v>5</v>
      </c>
      <c r="BQ70" s="13"/>
      <c r="BR70" s="13"/>
      <c r="BS70" s="13"/>
      <c r="BT70" s="13"/>
      <c r="BU70" s="13"/>
      <c r="BV70" s="13"/>
      <c r="BW70" s="13"/>
      <c r="BX70" s="13"/>
      <c r="BY70" s="8"/>
      <c r="BZ70" s="8"/>
      <c r="CA70" s="8"/>
      <c r="CB70" s="8"/>
    </row>
    <row r="71" spans="1:81" x14ac:dyDescent="0.2">
      <c r="A71" s="1" t="s">
        <v>205</v>
      </c>
      <c r="B71" s="7"/>
      <c r="C71" s="7"/>
      <c r="D71" s="7"/>
      <c r="E71" s="7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>
        <v>7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>
        <v>3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8"/>
      <c r="BZ71" s="8"/>
      <c r="CA71" s="8"/>
      <c r="CB71" s="8"/>
    </row>
    <row r="72" spans="1:81" x14ac:dyDescent="0.2">
      <c r="A72" s="1" t="s">
        <v>206</v>
      </c>
      <c r="B72" s="7"/>
      <c r="C72" s="7"/>
      <c r="D72" s="7"/>
      <c r="E72" s="7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>
        <v>1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>
        <v>3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>
        <v>5</v>
      </c>
      <c r="BG72" s="1">
        <v>10</v>
      </c>
      <c r="BH72" s="1"/>
      <c r="BI72" s="1"/>
      <c r="BJ72" s="1"/>
      <c r="BK72" s="1"/>
      <c r="BL72" s="1"/>
      <c r="BM72" s="1"/>
      <c r="BN72" s="1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8"/>
      <c r="BZ72" s="8"/>
      <c r="CA72" s="8"/>
      <c r="CB72" s="8"/>
    </row>
    <row r="73" spans="1:81" x14ac:dyDescent="0.2">
      <c r="A73" s="1" t="s">
        <v>207</v>
      </c>
      <c r="B73" s="7"/>
      <c r="C73" s="7"/>
      <c r="D73" s="7"/>
      <c r="E73" s="7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>
        <v>3</v>
      </c>
      <c r="R73" s="1"/>
      <c r="S73" s="1"/>
      <c r="T73" s="1"/>
      <c r="U73" s="1">
        <v>10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8"/>
      <c r="BZ73" s="8"/>
      <c r="CA73" s="8"/>
      <c r="CB73" s="8"/>
    </row>
    <row r="74" spans="1:81" x14ac:dyDescent="0.2">
      <c r="A74" s="1" t="s">
        <v>208</v>
      </c>
      <c r="B74" s="7"/>
      <c r="C74" s="7"/>
      <c r="D74" s="7"/>
      <c r="E74" s="7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5</v>
      </c>
      <c r="S74" s="1">
        <v>5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8"/>
      <c r="BZ74" s="8"/>
      <c r="CA74" s="8"/>
      <c r="CB74" s="8"/>
    </row>
    <row r="75" spans="1:81" x14ac:dyDescent="0.2">
      <c r="A75" s="1" t="s">
        <v>209</v>
      </c>
      <c r="B75" s="7"/>
      <c r="C75" s="7"/>
      <c r="D75" s="7"/>
      <c r="E75" s="7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>
        <v>15</v>
      </c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>
        <v>10</v>
      </c>
      <c r="BG75" s="1"/>
      <c r="BH75" s="1"/>
      <c r="BI75" s="1"/>
      <c r="BJ75" s="1"/>
      <c r="BK75" s="1"/>
      <c r="BL75" s="1"/>
      <c r="BM75" s="1"/>
      <c r="BN75" s="1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8"/>
      <c r="BZ75" s="8"/>
      <c r="CA75" s="8"/>
      <c r="CB75" s="8"/>
    </row>
    <row r="76" spans="1:81" x14ac:dyDescent="0.2">
      <c r="A76" s="1" t="s">
        <v>210</v>
      </c>
      <c r="B76" s="7"/>
      <c r="C76" s="7"/>
      <c r="D76" s="7"/>
      <c r="E76" s="7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>
        <v>50</v>
      </c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8"/>
      <c r="BZ76" s="8"/>
      <c r="CA76" s="8"/>
      <c r="CB76" s="8"/>
    </row>
    <row r="77" spans="1:81" x14ac:dyDescent="0.2">
      <c r="A77" s="1" t="s">
        <v>211</v>
      </c>
      <c r="B77" s="7"/>
      <c r="C77" s="7"/>
      <c r="D77" s="7"/>
      <c r="E77" s="7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>
        <v>3</v>
      </c>
      <c r="AW77" s="1"/>
      <c r="AX77" s="1"/>
      <c r="AY77" s="1"/>
      <c r="AZ77" s="1"/>
      <c r="BA77" s="1"/>
      <c r="BB77" s="1">
        <v>2</v>
      </c>
      <c r="BC77" s="1"/>
      <c r="BD77" s="1"/>
      <c r="BE77" s="1"/>
      <c r="BF77" s="1"/>
      <c r="BG77" s="1"/>
      <c r="BH77" s="1">
        <v>5</v>
      </c>
      <c r="BI77" s="1"/>
      <c r="BJ77" s="1"/>
      <c r="BK77" s="1"/>
      <c r="BL77" s="1"/>
      <c r="BM77" s="1"/>
      <c r="BN77" s="1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8"/>
      <c r="BZ77" s="8"/>
      <c r="CA77" s="8"/>
      <c r="CB77" s="8"/>
    </row>
    <row r="78" spans="1:81" x14ac:dyDescent="0.2">
      <c r="A78" s="14" t="s">
        <v>232</v>
      </c>
      <c r="B78" s="14">
        <f t="shared" ref="B78:BM78" si="3">SUM(B31:B77)</f>
        <v>100</v>
      </c>
      <c r="C78" s="14">
        <f t="shared" si="3"/>
        <v>100</v>
      </c>
      <c r="D78" s="14">
        <f t="shared" si="3"/>
        <v>100</v>
      </c>
      <c r="E78" s="14">
        <f t="shared" si="3"/>
        <v>100</v>
      </c>
      <c r="F78" s="14">
        <f t="shared" si="3"/>
        <v>100</v>
      </c>
      <c r="G78" s="14">
        <f t="shared" si="3"/>
        <v>100</v>
      </c>
      <c r="H78" s="14">
        <f t="shared" si="3"/>
        <v>100</v>
      </c>
      <c r="I78" s="14">
        <f t="shared" si="3"/>
        <v>100</v>
      </c>
      <c r="J78" s="14">
        <f t="shared" si="3"/>
        <v>100</v>
      </c>
      <c r="K78" s="14">
        <f t="shared" si="3"/>
        <v>100</v>
      </c>
      <c r="L78" s="14">
        <f t="shared" si="3"/>
        <v>100</v>
      </c>
      <c r="M78" s="14">
        <f t="shared" si="3"/>
        <v>100</v>
      </c>
      <c r="N78" s="14">
        <f t="shared" si="3"/>
        <v>100</v>
      </c>
      <c r="O78" s="14">
        <f t="shared" si="3"/>
        <v>100</v>
      </c>
      <c r="P78" s="14">
        <f t="shared" si="3"/>
        <v>100</v>
      </c>
      <c r="Q78" s="14">
        <f t="shared" si="3"/>
        <v>100</v>
      </c>
      <c r="R78" s="14">
        <f t="shared" si="3"/>
        <v>100</v>
      </c>
      <c r="S78" s="14">
        <f t="shared" si="3"/>
        <v>100</v>
      </c>
      <c r="T78" s="14">
        <f t="shared" si="3"/>
        <v>100</v>
      </c>
      <c r="U78" s="14">
        <f t="shared" si="3"/>
        <v>100</v>
      </c>
      <c r="V78" s="14">
        <f t="shared" si="3"/>
        <v>100</v>
      </c>
      <c r="W78" s="14">
        <f t="shared" si="3"/>
        <v>100</v>
      </c>
      <c r="X78" s="14">
        <f t="shared" si="3"/>
        <v>100</v>
      </c>
      <c r="Y78" s="14">
        <f t="shared" si="3"/>
        <v>100</v>
      </c>
      <c r="Z78" s="14">
        <f t="shared" si="3"/>
        <v>100</v>
      </c>
      <c r="AA78" s="14">
        <f t="shared" si="3"/>
        <v>100</v>
      </c>
      <c r="AB78" s="14">
        <f t="shared" si="3"/>
        <v>100</v>
      </c>
      <c r="AC78" s="14">
        <f t="shared" si="3"/>
        <v>100</v>
      </c>
      <c r="AD78" s="14">
        <f t="shared" si="3"/>
        <v>100</v>
      </c>
      <c r="AE78" s="14">
        <f t="shared" si="3"/>
        <v>100</v>
      </c>
      <c r="AF78" s="14">
        <f t="shared" si="3"/>
        <v>100</v>
      </c>
      <c r="AG78" s="14">
        <f t="shared" si="3"/>
        <v>100</v>
      </c>
      <c r="AH78" s="14">
        <f t="shared" si="3"/>
        <v>100</v>
      </c>
      <c r="AI78" s="14">
        <f t="shared" si="3"/>
        <v>100</v>
      </c>
      <c r="AJ78" s="14">
        <f t="shared" si="3"/>
        <v>100</v>
      </c>
      <c r="AK78" s="14">
        <f t="shared" si="3"/>
        <v>100</v>
      </c>
      <c r="AL78" s="14">
        <f t="shared" si="3"/>
        <v>100</v>
      </c>
      <c r="AM78" s="14">
        <f t="shared" si="3"/>
        <v>100</v>
      </c>
      <c r="AN78" s="14">
        <f t="shared" si="3"/>
        <v>100</v>
      </c>
      <c r="AO78" s="14">
        <f t="shared" si="3"/>
        <v>100</v>
      </c>
      <c r="AP78" s="14">
        <f t="shared" si="3"/>
        <v>100</v>
      </c>
      <c r="AQ78" s="14">
        <f t="shared" si="3"/>
        <v>100</v>
      </c>
      <c r="AR78" s="14">
        <f t="shared" si="3"/>
        <v>100</v>
      </c>
      <c r="AS78" s="14">
        <f t="shared" si="3"/>
        <v>100</v>
      </c>
      <c r="AT78" s="14">
        <f t="shared" si="3"/>
        <v>100</v>
      </c>
      <c r="AU78" s="14">
        <f t="shared" si="3"/>
        <v>100</v>
      </c>
      <c r="AV78" s="14">
        <f t="shared" si="3"/>
        <v>100</v>
      </c>
      <c r="AW78" s="14">
        <f t="shared" si="3"/>
        <v>100</v>
      </c>
      <c r="AX78" s="14">
        <f t="shared" si="3"/>
        <v>100</v>
      </c>
      <c r="AY78" s="14">
        <f t="shared" si="3"/>
        <v>100</v>
      </c>
      <c r="AZ78" s="14">
        <f t="shared" si="3"/>
        <v>100</v>
      </c>
      <c r="BA78" s="14">
        <f t="shared" si="3"/>
        <v>100</v>
      </c>
      <c r="BB78" s="14">
        <f t="shared" si="3"/>
        <v>100</v>
      </c>
      <c r="BC78" s="14">
        <f t="shared" si="3"/>
        <v>100</v>
      </c>
      <c r="BD78" s="14">
        <f t="shared" si="3"/>
        <v>100</v>
      </c>
      <c r="BE78" s="14">
        <f t="shared" si="3"/>
        <v>100</v>
      </c>
      <c r="BF78" s="14">
        <f t="shared" si="3"/>
        <v>100</v>
      </c>
      <c r="BG78" s="14">
        <f t="shared" si="3"/>
        <v>100</v>
      </c>
      <c r="BH78" s="14">
        <f t="shared" si="3"/>
        <v>100</v>
      </c>
      <c r="BI78" s="14">
        <f t="shared" si="3"/>
        <v>100</v>
      </c>
      <c r="BJ78" s="14">
        <f t="shared" si="3"/>
        <v>100</v>
      </c>
      <c r="BK78" s="14">
        <f t="shared" si="3"/>
        <v>100</v>
      </c>
      <c r="BL78" s="14">
        <f t="shared" si="3"/>
        <v>100</v>
      </c>
      <c r="BM78" s="14">
        <f t="shared" si="3"/>
        <v>100</v>
      </c>
      <c r="BN78" s="14">
        <f t="shared" ref="BN78:CB78" si="4">SUM(BN31:BN77)</f>
        <v>100</v>
      </c>
      <c r="BO78" s="14">
        <f t="shared" si="4"/>
        <v>100</v>
      </c>
      <c r="BP78" s="14">
        <f t="shared" si="4"/>
        <v>100</v>
      </c>
      <c r="BQ78" s="14">
        <f t="shared" si="4"/>
        <v>100</v>
      </c>
      <c r="BR78" s="14">
        <f t="shared" si="4"/>
        <v>100</v>
      </c>
      <c r="BS78" s="14">
        <f t="shared" si="4"/>
        <v>100</v>
      </c>
      <c r="BT78" s="14">
        <f t="shared" si="4"/>
        <v>100</v>
      </c>
      <c r="BU78" s="14">
        <f t="shared" si="4"/>
        <v>100</v>
      </c>
      <c r="BV78" s="14">
        <f t="shared" si="4"/>
        <v>100</v>
      </c>
      <c r="BW78" s="14">
        <f t="shared" si="4"/>
        <v>100</v>
      </c>
      <c r="BX78" s="14">
        <f t="shared" si="4"/>
        <v>100</v>
      </c>
      <c r="BY78" s="14">
        <f t="shared" si="4"/>
        <v>100</v>
      </c>
      <c r="BZ78" s="14">
        <f t="shared" si="4"/>
        <v>100</v>
      </c>
      <c r="CA78" s="14">
        <f t="shared" si="4"/>
        <v>100</v>
      </c>
      <c r="CB78" s="14">
        <f t="shared" si="4"/>
        <v>100</v>
      </c>
    </row>
    <row r="79" spans="1:81" x14ac:dyDescent="0.2">
      <c r="A79" s="4" t="s">
        <v>102</v>
      </c>
      <c r="B79" s="5">
        <v>60</v>
      </c>
      <c r="C79" s="5">
        <v>45</v>
      </c>
      <c r="D79" s="5">
        <v>70</v>
      </c>
      <c r="E79" s="5">
        <v>10</v>
      </c>
      <c r="F79" s="5">
        <v>10</v>
      </c>
      <c r="G79" s="5">
        <v>40</v>
      </c>
      <c r="H79" s="5">
        <v>0</v>
      </c>
      <c r="I79" s="6">
        <v>60</v>
      </c>
      <c r="J79" s="6">
        <v>5</v>
      </c>
      <c r="K79" s="6">
        <v>10</v>
      </c>
      <c r="L79" s="6">
        <v>15</v>
      </c>
      <c r="M79" s="6">
        <v>35</v>
      </c>
      <c r="N79" s="6">
        <v>40</v>
      </c>
      <c r="O79" s="6">
        <v>0</v>
      </c>
      <c r="P79" s="6">
        <v>0</v>
      </c>
      <c r="Q79" s="6">
        <v>55</v>
      </c>
      <c r="R79" s="6">
        <v>55</v>
      </c>
      <c r="S79" s="6">
        <v>10</v>
      </c>
      <c r="T79" s="6">
        <v>60</v>
      </c>
      <c r="U79" s="6">
        <v>5</v>
      </c>
      <c r="V79" s="6">
        <v>0</v>
      </c>
      <c r="W79" s="6">
        <v>10</v>
      </c>
      <c r="X79" s="6">
        <v>5</v>
      </c>
      <c r="Y79" s="6">
        <v>10</v>
      </c>
      <c r="Z79" s="6">
        <v>70</v>
      </c>
      <c r="AA79" s="6">
        <v>95</v>
      </c>
      <c r="AB79" s="6">
        <v>70</v>
      </c>
      <c r="AC79" s="6">
        <v>15</v>
      </c>
      <c r="AD79" s="6">
        <v>50</v>
      </c>
      <c r="AE79" s="6">
        <v>0</v>
      </c>
      <c r="AF79" s="6">
        <v>90</v>
      </c>
      <c r="AG79" s="6">
        <v>10</v>
      </c>
      <c r="AH79" s="6">
        <v>60</v>
      </c>
      <c r="AI79" s="6">
        <v>60</v>
      </c>
      <c r="AJ79" s="6">
        <v>50</v>
      </c>
      <c r="AK79" s="6">
        <v>20</v>
      </c>
      <c r="AL79" s="6">
        <v>50</v>
      </c>
      <c r="AM79" s="6">
        <v>0</v>
      </c>
      <c r="AN79" s="6">
        <v>0</v>
      </c>
      <c r="AO79" s="6">
        <v>40</v>
      </c>
      <c r="AP79" s="6">
        <v>0</v>
      </c>
      <c r="AQ79" s="6">
        <v>50</v>
      </c>
      <c r="AR79" s="6">
        <v>0</v>
      </c>
      <c r="AS79" s="6">
        <v>50</v>
      </c>
      <c r="AT79" s="6">
        <v>5</v>
      </c>
      <c r="AU79" s="6">
        <v>100</v>
      </c>
      <c r="AV79" s="6">
        <v>65</v>
      </c>
      <c r="AW79" s="6">
        <v>10</v>
      </c>
      <c r="AX79" s="6">
        <v>60</v>
      </c>
      <c r="AY79" s="6">
        <v>0</v>
      </c>
      <c r="AZ79" s="6">
        <v>25</v>
      </c>
      <c r="BA79" s="6">
        <v>10</v>
      </c>
      <c r="BB79" s="6">
        <v>60</v>
      </c>
      <c r="BC79" s="6">
        <v>30</v>
      </c>
      <c r="BD79" s="6">
        <v>40</v>
      </c>
      <c r="BE79" s="6">
        <v>45</v>
      </c>
      <c r="BF79" s="6">
        <v>20</v>
      </c>
      <c r="BG79" s="6">
        <v>55</v>
      </c>
      <c r="BH79" s="6">
        <v>70</v>
      </c>
      <c r="BI79" s="6">
        <v>20</v>
      </c>
      <c r="BJ79" s="6">
        <v>70</v>
      </c>
      <c r="BK79" s="6">
        <v>55</v>
      </c>
      <c r="BL79" s="6">
        <v>40</v>
      </c>
      <c r="BM79" s="6">
        <v>80</v>
      </c>
      <c r="BN79" s="6">
        <v>20</v>
      </c>
      <c r="BO79" s="6">
        <v>60</v>
      </c>
      <c r="BP79" s="5">
        <v>60</v>
      </c>
      <c r="BQ79" s="5">
        <v>60</v>
      </c>
      <c r="BR79" s="5">
        <v>40</v>
      </c>
      <c r="BS79" s="5">
        <v>15</v>
      </c>
      <c r="BT79" s="5">
        <v>30</v>
      </c>
      <c r="BU79" s="5">
        <v>70</v>
      </c>
      <c r="BV79" s="5">
        <v>40</v>
      </c>
      <c r="BW79" s="5">
        <v>5</v>
      </c>
      <c r="BX79" s="5">
        <v>15</v>
      </c>
      <c r="BY79" s="5">
        <v>65</v>
      </c>
      <c r="BZ79" s="5">
        <v>20</v>
      </c>
      <c r="CA79" s="5">
        <v>60</v>
      </c>
      <c r="CB79" s="5">
        <v>60</v>
      </c>
      <c r="CC79" s="20">
        <f>AVERAGE(B79:CB79)</f>
        <v>36.329113924050631</v>
      </c>
    </row>
    <row r="80" spans="1:81" x14ac:dyDescent="0.2">
      <c r="A80" s="1" t="s">
        <v>53</v>
      </c>
      <c r="B80" s="1"/>
      <c r="C80" s="1"/>
      <c r="D80" s="1">
        <v>20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>
        <v>5</v>
      </c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>
        <v>5</v>
      </c>
      <c r="BF80" s="1"/>
      <c r="BG80" s="1">
        <v>10</v>
      </c>
      <c r="BH80" s="1"/>
      <c r="BI80" s="1"/>
      <c r="BJ80" s="1"/>
      <c r="BK80" s="1">
        <v>20</v>
      </c>
      <c r="BL80" s="1">
        <v>20</v>
      </c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20"/>
    </row>
    <row r="81" spans="1:81" x14ac:dyDescent="0.2">
      <c r="A81" s="1" t="s">
        <v>54</v>
      </c>
      <c r="B81" s="1"/>
      <c r="C81" s="1"/>
      <c r="D81" s="1"/>
      <c r="E81" s="1"/>
      <c r="F81" s="1"/>
      <c r="G81" s="1">
        <v>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v>2</v>
      </c>
      <c r="U81" s="1"/>
      <c r="V81" s="1"/>
      <c r="W81" s="1"/>
      <c r="X81" s="1"/>
      <c r="Y81" s="1"/>
      <c r="Z81" s="1"/>
      <c r="AA81" s="1"/>
      <c r="AB81" s="1">
        <v>5</v>
      </c>
      <c r="AC81" s="1"/>
      <c r="AD81" s="1"/>
      <c r="AE81" s="1"/>
      <c r="AF81" s="1"/>
      <c r="AG81" s="1">
        <v>5</v>
      </c>
      <c r="AH81" s="1"/>
      <c r="AI81" s="1"/>
      <c r="AJ81" s="1"/>
      <c r="AK81" s="1">
        <v>100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>
        <v>25</v>
      </c>
      <c r="AX81" s="1"/>
      <c r="AY81" s="1"/>
      <c r="AZ81" s="1"/>
      <c r="BA81" s="1">
        <v>13</v>
      </c>
      <c r="BB81" s="1"/>
      <c r="BC81" s="1"/>
      <c r="BD81" s="1"/>
      <c r="BE81" s="1">
        <v>1</v>
      </c>
      <c r="BF81" s="1"/>
      <c r="BG81" s="1"/>
      <c r="BH81" s="1"/>
      <c r="BI81" s="1"/>
      <c r="BJ81" s="1"/>
      <c r="BK81" s="1"/>
      <c r="BL81" s="1"/>
      <c r="BM81" s="1">
        <v>15</v>
      </c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20"/>
    </row>
    <row r="82" spans="1:81" x14ac:dyDescent="0.2">
      <c r="A82" s="1" t="s">
        <v>55</v>
      </c>
      <c r="B82" s="1"/>
      <c r="C82" s="1"/>
      <c r="D82" s="1">
        <v>15</v>
      </c>
      <c r="E82" s="1"/>
      <c r="F82" s="1"/>
      <c r="G82" s="1"/>
      <c r="H82" s="1"/>
      <c r="I82" s="1"/>
      <c r="J82" s="1"/>
      <c r="K82" s="1">
        <v>20</v>
      </c>
      <c r="L82" s="1">
        <v>5</v>
      </c>
      <c r="M82" s="1"/>
      <c r="N82" s="1"/>
      <c r="O82" s="1"/>
      <c r="P82" s="1"/>
      <c r="Q82" s="1">
        <v>15</v>
      </c>
      <c r="R82" s="1"/>
      <c r="S82" s="1"/>
      <c r="T82" s="1">
        <v>10</v>
      </c>
      <c r="U82" s="1"/>
      <c r="V82" s="1"/>
      <c r="W82" s="1"/>
      <c r="X82" s="1"/>
      <c r="Y82" s="1"/>
      <c r="Z82" s="1">
        <v>5</v>
      </c>
      <c r="AA82" s="1"/>
      <c r="AB82" s="1"/>
      <c r="AC82" s="1"/>
      <c r="AD82" s="1"/>
      <c r="AE82" s="1"/>
      <c r="AF82" s="1"/>
      <c r="AG82" s="1"/>
      <c r="AH82" s="1">
        <v>5</v>
      </c>
      <c r="AI82" s="1">
        <v>10</v>
      </c>
      <c r="AJ82" s="1"/>
      <c r="AK82" s="1"/>
      <c r="AL82" s="1"/>
      <c r="AM82" s="1"/>
      <c r="AN82" s="1"/>
      <c r="AO82" s="1">
        <v>10</v>
      </c>
      <c r="AP82" s="1"/>
      <c r="AQ82" s="1"/>
      <c r="AR82" s="1"/>
      <c r="AS82" s="1"/>
      <c r="AT82" s="1"/>
      <c r="AU82" s="1"/>
      <c r="AV82" s="1"/>
      <c r="AW82" s="1"/>
      <c r="AX82" s="1">
        <v>20</v>
      </c>
      <c r="AY82" s="1"/>
      <c r="AZ82" s="1"/>
      <c r="BA82" s="1"/>
      <c r="BB82" s="1"/>
      <c r="BC82" s="1"/>
      <c r="BD82" s="1">
        <v>20</v>
      </c>
      <c r="BE82" s="1">
        <v>10</v>
      </c>
      <c r="BF82" s="1"/>
      <c r="BG82" s="1">
        <v>15</v>
      </c>
      <c r="BH82" s="1">
        <v>30</v>
      </c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>
        <v>25</v>
      </c>
      <c r="BV82" s="1">
        <v>30</v>
      </c>
      <c r="BW82" s="1"/>
      <c r="BX82" s="1">
        <v>8</v>
      </c>
      <c r="BY82" s="1">
        <v>5</v>
      </c>
      <c r="BZ82" s="1"/>
      <c r="CA82" s="1">
        <v>10</v>
      </c>
      <c r="CB82" s="1"/>
      <c r="CC82" s="20"/>
    </row>
    <row r="83" spans="1:81" x14ac:dyDescent="0.2">
      <c r="A83" s="1" t="s">
        <v>56</v>
      </c>
      <c r="B83" s="1">
        <v>5</v>
      </c>
      <c r="C83" s="1"/>
      <c r="D83" s="1"/>
      <c r="E83" s="1">
        <v>25</v>
      </c>
      <c r="F83" s="1">
        <v>100</v>
      </c>
      <c r="G83" s="1"/>
      <c r="H83" s="1"/>
      <c r="I83" s="1"/>
      <c r="J83" s="1">
        <v>100</v>
      </c>
      <c r="K83" s="1"/>
      <c r="L83" s="1">
        <v>10</v>
      </c>
      <c r="M83" s="1">
        <v>40</v>
      </c>
      <c r="N83" s="1">
        <v>15</v>
      </c>
      <c r="O83" s="1"/>
      <c r="P83" s="1"/>
      <c r="Q83" s="1"/>
      <c r="R83" s="1"/>
      <c r="S83" s="1"/>
      <c r="T83" s="1"/>
      <c r="U83" s="1">
        <v>30</v>
      </c>
      <c r="V83" s="1"/>
      <c r="W83" s="1"/>
      <c r="X83" s="1"/>
      <c r="Y83" s="1"/>
      <c r="Z83" s="1">
        <v>5</v>
      </c>
      <c r="AA83" s="1">
        <v>3</v>
      </c>
      <c r="AB83" s="1">
        <v>30</v>
      </c>
      <c r="AC83" s="1"/>
      <c r="AD83" s="1"/>
      <c r="AE83" s="1"/>
      <c r="AF83" s="1">
        <v>2</v>
      </c>
      <c r="AG83" s="1">
        <v>29</v>
      </c>
      <c r="AH83" s="1">
        <v>25</v>
      </c>
      <c r="AI83" s="1"/>
      <c r="AJ83" s="1">
        <v>30</v>
      </c>
      <c r="AK83" s="1"/>
      <c r="AL83" s="1">
        <v>22</v>
      </c>
      <c r="AM83" s="1"/>
      <c r="AN83" s="1"/>
      <c r="AO83" s="1"/>
      <c r="AP83" s="1"/>
      <c r="AQ83" s="1"/>
      <c r="AR83" s="1"/>
      <c r="AS83" s="1">
        <v>25</v>
      </c>
      <c r="AT83" s="1">
        <v>80</v>
      </c>
      <c r="AU83" s="1">
        <v>50</v>
      </c>
      <c r="AV83" s="1"/>
      <c r="AW83" s="1">
        <v>25</v>
      </c>
      <c r="AX83" s="1">
        <v>10</v>
      </c>
      <c r="AY83" s="1"/>
      <c r="AZ83" s="1"/>
      <c r="BA83" s="1">
        <v>13</v>
      </c>
      <c r="BB83" s="1">
        <v>10</v>
      </c>
      <c r="BC83" s="1">
        <v>15</v>
      </c>
      <c r="BD83" s="1">
        <v>15</v>
      </c>
      <c r="BE83" s="1">
        <v>9</v>
      </c>
      <c r="BF83" s="1">
        <v>20</v>
      </c>
      <c r="BG83" s="1">
        <v>25</v>
      </c>
      <c r="BH83" s="1"/>
      <c r="BI83" s="1">
        <v>40</v>
      </c>
      <c r="BJ83" s="1">
        <v>25</v>
      </c>
      <c r="BK83" s="1"/>
      <c r="BL83" s="1">
        <v>30</v>
      </c>
      <c r="BM83" s="1"/>
      <c r="BN83" s="1"/>
      <c r="BO83" s="1">
        <v>20</v>
      </c>
      <c r="BP83" s="1">
        <v>60</v>
      </c>
      <c r="BQ83" s="1">
        <v>5</v>
      </c>
      <c r="BR83" s="1">
        <v>5</v>
      </c>
      <c r="BS83" s="1"/>
      <c r="BT83" s="1"/>
      <c r="BU83" s="1"/>
      <c r="BV83" s="1">
        <v>14</v>
      </c>
      <c r="BW83" s="1">
        <v>40</v>
      </c>
      <c r="BX83" s="1">
        <v>30</v>
      </c>
      <c r="BY83" s="1"/>
      <c r="BZ83" s="1"/>
      <c r="CA83" s="1">
        <v>10</v>
      </c>
      <c r="CB83" s="1">
        <v>3</v>
      </c>
      <c r="CC83" s="20"/>
    </row>
    <row r="84" spans="1:81" x14ac:dyDescent="0.2">
      <c r="A84" s="1" t="s">
        <v>57</v>
      </c>
      <c r="B84" s="1">
        <v>1</v>
      </c>
      <c r="C84" s="1"/>
      <c r="D84" s="1"/>
      <c r="E84" s="1"/>
      <c r="F84" s="1"/>
      <c r="G84" s="1">
        <v>5</v>
      </c>
      <c r="H84" s="1"/>
      <c r="I84" s="1">
        <v>20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v>40</v>
      </c>
      <c r="Y84" s="1">
        <v>10</v>
      </c>
      <c r="Z84" s="1">
        <v>5</v>
      </c>
      <c r="AA84" s="1"/>
      <c r="AB84" s="1"/>
      <c r="AC84" s="1"/>
      <c r="AD84" s="1"/>
      <c r="AE84" s="1"/>
      <c r="AF84" s="1"/>
      <c r="AG84" s="1">
        <v>29</v>
      </c>
      <c r="AH84" s="1">
        <v>2</v>
      </c>
      <c r="AI84" s="1"/>
      <c r="AJ84" s="1"/>
      <c r="AK84" s="1"/>
      <c r="AL84" s="1"/>
      <c r="AM84" s="1"/>
      <c r="AN84" s="1"/>
      <c r="AO84" s="1">
        <v>10</v>
      </c>
      <c r="AP84" s="1"/>
      <c r="AQ84" s="1">
        <v>5</v>
      </c>
      <c r="AR84" s="1"/>
      <c r="AS84" s="1"/>
      <c r="AT84" s="1"/>
      <c r="AU84" s="1"/>
      <c r="AV84" s="1"/>
      <c r="AW84" s="1"/>
      <c r="AX84" s="1">
        <v>10</v>
      </c>
      <c r="AY84" s="1"/>
      <c r="AZ84" s="1"/>
      <c r="BA84" s="1">
        <v>13</v>
      </c>
      <c r="BB84" s="1">
        <v>5</v>
      </c>
      <c r="BC84" s="1"/>
      <c r="BD84" s="1">
        <v>5</v>
      </c>
      <c r="BE84" s="1">
        <v>5</v>
      </c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>
        <v>5</v>
      </c>
      <c r="BS84" s="1"/>
      <c r="BT84" s="1"/>
      <c r="BU84" s="1">
        <v>10</v>
      </c>
      <c r="BV84" s="1">
        <v>3</v>
      </c>
      <c r="BW84" s="1"/>
      <c r="BX84" s="1"/>
      <c r="BY84" s="1">
        <v>1</v>
      </c>
      <c r="BZ84" s="1"/>
      <c r="CA84" s="1"/>
      <c r="CB84" s="1"/>
      <c r="CC84" s="20"/>
    </row>
    <row r="85" spans="1:81" x14ac:dyDescent="0.2">
      <c r="A85" s="1" t="s">
        <v>58</v>
      </c>
      <c r="B85" s="1">
        <v>12</v>
      </c>
      <c r="C85" s="1">
        <v>10</v>
      </c>
      <c r="D85" s="1"/>
      <c r="E85" s="1"/>
      <c r="F85" s="1"/>
      <c r="G85" s="1">
        <v>20</v>
      </c>
      <c r="H85" s="1"/>
      <c r="I85" s="1">
        <v>15</v>
      </c>
      <c r="J85" s="1"/>
      <c r="K85" s="1"/>
      <c r="L85" s="1">
        <v>14</v>
      </c>
      <c r="M85" s="1">
        <v>20</v>
      </c>
      <c r="N85" s="1">
        <v>10</v>
      </c>
      <c r="O85" s="1"/>
      <c r="P85" s="1"/>
      <c r="Q85" s="1"/>
      <c r="R85" s="1"/>
      <c r="S85" s="1"/>
      <c r="T85" s="1">
        <v>7</v>
      </c>
      <c r="U85" s="1"/>
      <c r="V85" s="1"/>
      <c r="W85" s="1">
        <v>10</v>
      </c>
      <c r="X85" s="1">
        <v>10</v>
      </c>
      <c r="Y85" s="1"/>
      <c r="Z85" s="1">
        <v>15</v>
      </c>
      <c r="AA85" s="1">
        <v>5</v>
      </c>
      <c r="AB85" s="1"/>
      <c r="AC85" s="1"/>
      <c r="AD85" s="1">
        <v>20</v>
      </c>
      <c r="AE85" s="1"/>
      <c r="AF85" s="1"/>
      <c r="AG85" s="1">
        <v>30</v>
      </c>
      <c r="AH85" s="1">
        <v>5</v>
      </c>
      <c r="AI85" s="1">
        <v>30</v>
      </c>
      <c r="AJ85" s="1"/>
      <c r="AK85" s="1"/>
      <c r="AL85" s="1"/>
      <c r="AM85" s="1"/>
      <c r="AN85" s="1"/>
      <c r="AO85" s="1">
        <v>20</v>
      </c>
      <c r="AP85" s="1"/>
      <c r="AQ85" s="1">
        <v>20</v>
      </c>
      <c r="AR85" s="1"/>
      <c r="AS85" s="1">
        <v>10</v>
      </c>
      <c r="AT85" s="1"/>
      <c r="AU85" s="1">
        <v>50</v>
      </c>
      <c r="AV85" s="1">
        <v>15</v>
      </c>
      <c r="AW85" s="1"/>
      <c r="AX85" s="1">
        <v>7</v>
      </c>
      <c r="AY85" s="1"/>
      <c r="AZ85" s="1">
        <v>50</v>
      </c>
      <c r="BA85" s="1"/>
      <c r="BB85" s="1">
        <v>30</v>
      </c>
      <c r="BC85" s="1">
        <v>10</v>
      </c>
      <c r="BD85" s="1">
        <v>20</v>
      </c>
      <c r="BE85" s="1">
        <v>15</v>
      </c>
      <c r="BF85" s="1"/>
      <c r="BG85" s="1"/>
      <c r="BH85" s="1">
        <v>15</v>
      </c>
      <c r="BI85" s="1">
        <v>20</v>
      </c>
      <c r="BJ85" s="1"/>
      <c r="BK85" s="1">
        <v>15</v>
      </c>
      <c r="BL85" s="1"/>
      <c r="BM85" s="1">
        <v>40</v>
      </c>
      <c r="BN85" s="1">
        <v>70</v>
      </c>
      <c r="BO85" s="1">
        <v>10</v>
      </c>
      <c r="BP85" s="1">
        <v>15</v>
      </c>
      <c r="BQ85" s="1">
        <v>10</v>
      </c>
      <c r="BR85" s="1"/>
      <c r="BS85" s="1">
        <v>20</v>
      </c>
      <c r="BT85" s="1"/>
      <c r="BU85" s="1">
        <v>20</v>
      </c>
      <c r="BV85" s="1">
        <v>15</v>
      </c>
      <c r="BW85" s="1"/>
      <c r="BX85" s="1">
        <v>5</v>
      </c>
      <c r="BY85" s="1">
        <v>5</v>
      </c>
      <c r="BZ85" s="1"/>
      <c r="CA85" s="1">
        <v>10</v>
      </c>
      <c r="CB85" s="1"/>
      <c r="CC85" s="20"/>
    </row>
    <row r="86" spans="1:81" x14ac:dyDescent="0.2">
      <c r="A86" s="1" t="s">
        <v>59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>
        <v>1</v>
      </c>
      <c r="AA86" s="1"/>
      <c r="AB86" s="1"/>
      <c r="AC86" s="1"/>
      <c r="AD86" s="1"/>
      <c r="AE86" s="1"/>
      <c r="AF86" s="1"/>
      <c r="AG86" s="1"/>
      <c r="AH86" s="1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>
        <v>10</v>
      </c>
      <c r="AT86" s="1"/>
      <c r="AU86" s="1"/>
      <c r="AV86" s="1"/>
      <c r="AW86" s="1"/>
      <c r="AX86" s="1"/>
      <c r="AY86" s="1"/>
      <c r="AZ86" s="1"/>
      <c r="BA86" s="1"/>
      <c r="BB86" s="1"/>
      <c r="BC86" s="1">
        <v>4</v>
      </c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>
        <v>1</v>
      </c>
      <c r="CB86" s="1"/>
      <c r="CC86" s="20"/>
    </row>
    <row r="87" spans="1:81" x14ac:dyDescent="0.2">
      <c r="A87" s="1" t="s">
        <v>60</v>
      </c>
      <c r="B87" s="1">
        <v>15</v>
      </c>
      <c r="C87" s="1">
        <v>5</v>
      </c>
      <c r="D87" s="1"/>
      <c r="E87" s="1"/>
      <c r="F87" s="1"/>
      <c r="G87" s="1"/>
      <c r="H87" s="1"/>
      <c r="I87" s="1"/>
      <c r="J87" s="1"/>
      <c r="K87" s="1"/>
      <c r="L87" s="1"/>
      <c r="M87" s="1">
        <v>5</v>
      </c>
      <c r="N87" s="1"/>
      <c r="O87" s="1"/>
      <c r="P87" s="1"/>
      <c r="Q87" s="1"/>
      <c r="R87" s="1"/>
      <c r="S87" s="1"/>
      <c r="T87" s="1">
        <v>11</v>
      </c>
      <c r="U87" s="1"/>
      <c r="V87" s="1"/>
      <c r="W87" s="1">
        <v>10</v>
      </c>
      <c r="X87" s="1"/>
      <c r="Y87" s="1"/>
      <c r="Z87" s="1">
        <v>2</v>
      </c>
      <c r="AA87" s="1"/>
      <c r="AB87" s="1">
        <v>5</v>
      </c>
      <c r="AC87" s="1"/>
      <c r="AD87" s="1"/>
      <c r="AE87" s="1"/>
      <c r="AF87" s="1"/>
      <c r="AG87" s="1"/>
      <c r="AH87" s="1">
        <v>3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>
        <v>10</v>
      </c>
      <c r="AT87" s="1"/>
      <c r="AU87" s="1"/>
      <c r="AV87" s="1"/>
      <c r="AW87" s="1"/>
      <c r="AX87" s="1"/>
      <c r="AY87" s="1"/>
      <c r="AZ87" s="1"/>
      <c r="BA87" s="1"/>
      <c r="BB87" s="1">
        <v>5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>
        <v>5</v>
      </c>
      <c r="BR87" s="1"/>
      <c r="BS87" s="1"/>
      <c r="BT87" s="1"/>
      <c r="BU87" s="1">
        <v>10</v>
      </c>
      <c r="BV87" s="1">
        <v>20</v>
      </c>
      <c r="BW87" s="1"/>
      <c r="BX87" s="1"/>
      <c r="BY87" s="1"/>
      <c r="BZ87" s="1"/>
      <c r="CA87" s="1">
        <v>1</v>
      </c>
      <c r="CB87" s="1">
        <v>3</v>
      </c>
      <c r="CC87" s="20"/>
    </row>
    <row r="88" spans="1:81" x14ac:dyDescent="0.2">
      <c r="A88" s="1" t="s">
        <v>61</v>
      </c>
      <c r="B88" s="1"/>
      <c r="C88" s="1">
        <v>35</v>
      </c>
      <c r="D88" s="1"/>
      <c r="E88" s="1">
        <v>75</v>
      </c>
      <c r="F88" s="1"/>
      <c r="G88" s="1">
        <v>5</v>
      </c>
      <c r="H88" s="1"/>
      <c r="I88" s="1"/>
      <c r="J88" s="1"/>
      <c r="K88" s="1"/>
      <c r="L88" s="1">
        <v>1</v>
      </c>
      <c r="M88" s="1"/>
      <c r="N88" s="1"/>
      <c r="O88" s="1"/>
      <c r="P88" s="1"/>
      <c r="Q88" s="1"/>
      <c r="R88" s="1"/>
      <c r="S88" s="1">
        <v>100</v>
      </c>
      <c r="T88" s="1">
        <v>10</v>
      </c>
      <c r="U88" s="1">
        <v>70</v>
      </c>
      <c r="V88" s="1"/>
      <c r="W88" s="1">
        <v>80</v>
      </c>
      <c r="X88" s="1"/>
      <c r="Y88" s="1"/>
      <c r="Z88" s="1">
        <v>5</v>
      </c>
      <c r="AA88" s="1"/>
      <c r="AB88" s="1">
        <v>20</v>
      </c>
      <c r="AC88" s="1">
        <v>60</v>
      </c>
      <c r="AD88" s="1">
        <v>20</v>
      </c>
      <c r="AE88" s="1"/>
      <c r="AF88" s="1">
        <v>5</v>
      </c>
      <c r="AG88" s="1"/>
      <c r="AH88" s="1">
        <v>2</v>
      </c>
      <c r="AI88" s="1">
        <v>10</v>
      </c>
      <c r="AJ88" s="1"/>
      <c r="AK88" s="1"/>
      <c r="AL88" s="1"/>
      <c r="AM88" s="1"/>
      <c r="AN88" s="1"/>
      <c r="AO88" s="1"/>
      <c r="AP88" s="1"/>
      <c r="AQ88" s="1">
        <v>5</v>
      </c>
      <c r="AR88" s="1"/>
      <c r="AS88" s="1"/>
      <c r="AT88" s="1"/>
      <c r="AU88" s="1"/>
      <c r="AV88" s="1">
        <v>5</v>
      </c>
      <c r="AW88" s="1">
        <v>25</v>
      </c>
      <c r="AX88" s="1">
        <v>2</v>
      </c>
      <c r="AY88" s="1"/>
      <c r="AZ88" s="1">
        <v>40</v>
      </c>
      <c r="BA88" s="1">
        <v>45</v>
      </c>
      <c r="BB88" s="1">
        <v>10</v>
      </c>
      <c r="BC88" s="1"/>
      <c r="BD88" s="1"/>
      <c r="BE88" s="1"/>
      <c r="BF88" s="1"/>
      <c r="BG88" s="1"/>
      <c r="BH88" s="1">
        <v>15</v>
      </c>
      <c r="BI88" s="1"/>
      <c r="BJ88" s="1"/>
      <c r="BK88" s="1">
        <v>15</v>
      </c>
      <c r="BL88" s="1"/>
      <c r="BM88" s="1">
        <v>20</v>
      </c>
      <c r="BN88" s="1"/>
      <c r="BO88" s="1"/>
      <c r="BP88" s="1">
        <v>5</v>
      </c>
      <c r="BQ88" s="1">
        <v>5</v>
      </c>
      <c r="BR88" s="1">
        <v>30</v>
      </c>
      <c r="BS88" s="1">
        <v>60</v>
      </c>
      <c r="BT88" s="1"/>
      <c r="BU88" s="1">
        <v>10</v>
      </c>
      <c r="BV88" s="1"/>
      <c r="BW88" s="1">
        <v>40</v>
      </c>
      <c r="BX88" s="1"/>
      <c r="BY88" s="1"/>
      <c r="BZ88" s="1"/>
      <c r="CA88" s="1">
        <v>28</v>
      </c>
      <c r="CB88" s="1">
        <v>40</v>
      </c>
      <c r="CC88" s="20"/>
    </row>
    <row r="89" spans="1:81" x14ac:dyDescent="0.2">
      <c r="A89" s="1" t="s">
        <v>62</v>
      </c>
      <c r="B89" s="1">
        <v>1</v>
      </c>
      <c r="C89" s="1"/>
      <c r="D89" s="1"/>
      <c r="E89" s="1"/>
      <c r="F89" s="1"/>
      <c r="G89" s="1"/>
      <c r="H89" s="1"/>
      <c r="I89" s="1">
        <v>15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>
        <v>5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v>10</v>
      </c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>
        <v>25</v>
      </c>
      <c r="AX89" s="1"/>
      <c r="AY89" s="1"/>
      <c r="AZ89" s="1"/>
      <c r="BA89" s="1"/>
      <c r="BB89" s="1"/>
      <c r="BC89" s="1">
        <v>20</v>
      </c>
      <c r="BD89" s="1">
        <v>15</v>
      </c>
      <c r="BE89" s="1"/>
      <c r="BF89" s="1"/>
      <c r="BG89" s="1">
        <v>15</v>
      </c>
      <c r="BH89" s="1"/>
      <c r="BI89" s="1"/>
      <c r="BJ89" s="1">
        <v>35</v>
      </c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>
        <v>3</v>
      </c>
      <c r="CC89" s="20"/>
    </row>
    <row r="90" spans="1:81" x14ac:dyDescent="0.2">
      <c r="A90" s="1" t="s">
        <v>63</v>
      </c>
      <c r="B90" s="1"/>
      <c r="C90" s="1"/>
      <c r="D90" s="1">
        <v>20</v>
      </c>
      <c r="E90" s="1"/>
      <c r="F90" s="1"/>
      <c r="G90" s="1"/>
      <c r="H90" s="1"/>
      <c r="I90" s="1"/>
      <c r="J90" s="1"/>
      <c r="K90" s="1"/>
      <c r="L90" s="1"/>
      <c r="M90" s="1">
        <v>5</v>
      </c>
      <c r="N90" s="1">
        <v>15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>
        <v>7</v>
      </c>
      <c r="AB90" s="1"/>
      <c r="AC90" s="1"/>
      <c r="AD90" s="1"/>
      <c r="AE90" s="1"/>
      <c r="AF90" s="1"/>
      <c r="AG90" s="1"/>
      <c r="AH90" s="1">
        <v>2</v>
      </c>
      <c r="AI90" s="1"/>
      <c r="AJ90" s="1">
        <v>70</v>
      </c>
      <c r="AK90" s="1"/>
      <c r="AL90" s="1">
        <v>21</v>
      </c>
      <c r="AM90" s="1"/>
      <c r="AN90" s="1"/>
      <c r="AO90" s="1"/>
      <c r="AP90" s="1"/>
      <c r="AQ90" s="1">
        <v>15</v>
      </c>
      <c r="AR90" s="1"/>
      <c r="AS90" s="1"/>
      <c r="AT90" s="1"/>
      <c r="AU90" s="1"/>
      <c r="AV90" s="1">
        <v>10</v>
      </c>
      <c r="AW90" s="1"/>
      <c r="AX90" s="1"/>
      <c r="AY90" s="1"/>
      <c r="AZ90" s="1"/>
      <c r="BA90" s="1"/>
      <c r="BB90" s="1">
        <v>5</v>
      </c>
      <c r="BC90" s="1"/>
      <c r="BD90" s="1"/>
      <c r="BE90" s="1"/>
      <c r="BF90" s="1"/>
      <c r="BG90" s="1"/>
      <c r="BH90" s="1"/>
      <c r="BI90" s="1"/>
      <c r="BJ90" s="1"/>
      <c r="BK90" s="1">
        <v>10</v>
      </c>
      <c r="BL90" s="1"/>
      <c r="BM90" s="1"/>
      <c r="BN90" s="1"/>
      <c r="BO90" s="1"/>
      <c r="BP90" s="1"/>
      <c r="BQ90" s="1">
        <v>10</v>
      </c>
      <c r="BR90" s="1"/>
      <c r="BS90" s="1"/>
      <c r="BT90" s="1"/>
      <c r="BU90" s="1"/>
      <c r="BV90" s="1"/>
      <c r="BW90" s="1"/>
      <c r="BX90" s="1"/>
      <c r="BY90" s="1">
        <v>3</v>
      </c>
      <c r="BZ90" s="1"/>
      <c r="CA90" s="1"/>
      <c r="CB90" s="1"/>
      <c r="CC90" s="20"/>
    </row>
    <row r="91" spans="1:81" x14ac:dyDescent="0.2">
      <c r="A91" s="1" t="s">
        <v>64</v>
      </c>
      <c r="B91" s="1">
        <v>12</v>
      </c>
      <c r="C91" s="1"/>
      <c r="D91" s="1"/>
      <c r="E91" s="1"/>
      <c r="F91" s="1"/>
      <c r="G91" s="1">
        <v>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>
        <v>2</v>
      </c>
      <c r="U91" s="1"/>
      <c r="V91" s="1"/>
      <c r="W91" s="1"/>
      <c r="X91" s="1">
        <v>30</v>
      </c>
      <c r="Y91" s="1"/>
      <c r="Z91" s="1">
        <v>5</v>
      </c>
      <c r="AA91" s="1"/>
      <c r="AB91" s="1"/>
      <c r="AC91" s="1"/>
      <c r="AD91" s="1"/>
      <c r="AE91" s="1"/>
      <c r="AF91" s="1"/>
      <c r="AG91" s="1"/>
      <c r="AH91" s="1">
        <v>2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>
        <v>40</v>
      </c>
      <c r="AT91" s="1"/>
      <c r="AU91" s="1"/>
      <c r="AV91" s="1"/>
      <c r="AW91" s="1"/>
      <c r="AX91" s="1">
        <v>5</v>
      </c>
      <c r="AY91" s="1"/>
      <c r="AZ91" s="1"/>
      <c r="BA91" s="1"/>
      <c r="BB91" s="1">
        <v>5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>
        <v>5</v>
      </c>
      <c r="BS91" s="1"/>
      <c r="BT91" s="1"/>
      <c r="BU91" s="1"/>
      <c r="BV91" s="1">
        <v>3</v>
      </c>
      <c r="BW91" s="1"/>
      <c r="BX91" s="1">
        <v>30</v>
      </c>
      <c r="BY91" s="1">
        <v>10</v>
      </c>
      <c r="BZ91" s="1"/>
      <c r="CA91" s="1">
        <v>10</v>
      </c>
      <c r="CB91" s="1"/>
      <c r="CC91" s="20"/>
    </row>
    <row r="92" spans="1:81" x14ac:dyDescent="0.2">
      <c r="A92" s="1" t="s">
        <v>65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>
        <v>40</v>
      </c>
      <c r="Z92" s="1"/>
      <c r="AA92" s="1"/>
      <c r="AB92" s="1"/>
      <c r="AC92" s="1">
        <v>30</v>
      </c>
      <c r="AD92" s="1"/>
      <c r="AE92" s="1"/>
      <c r="AF92" s="1">
        <v>2</v>
      </c>
      <c r="AG92" s="1"/>
      <c r="AH92" s="1"/>
      <c r="AI92" s="1"/>
      <c r="AJ92" s="1"/>
      <c r="AK92" s="1"/>
      <c r="AL92" s="1">
        <v>15</v>
      </c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>
        <v>10</v>
      </c>
      <c r="BA92" s="1"/>
      <c r="BB92" s="1"/>
      <c r="BC92" s="1"/>
      <c r="BD92" s="1"/>
      <c r="BE92" s="1">
        <v>10</v>
      </c>
      <c r="BF92" s="1"/>
      <c r="BG92" s="1"/>
      <c r="BH92" s="1"/>
      <c r="BI92" s="1"/>
      <c r="BJ92" s="1"/>
      <c r="BK92" s="1"/>
      <c r="BL92" s="1"/>
      <c r="BM92" s="1"/>
      <c r="BN92" s="1"/>
      <c r="BO92" s="1">
        <v>15</v>
      </c>
      <c r="BP92" s="1">
        <v>20</v>
      </c>
      <c r="BQ92" s="1"/>
      <c r="BR92" s="1"/>
      <c r="BS92" s="1"/>
      <c r="BT92" s="1"/>
      <c r="BU92" s="1"/>
      <c r="BV92" s="1"/>
      <c r="BW92" s="1"/>
      <c r="BX92" s="1"/>
      <c r="BY92" s="1">
        <v>10</v>
      </c>
      <c r="BZ92" s="1"/>
      <c r="CA92" s="1"/>
      <c r="CB92" s="1">
        <v>20</v>
      </c>
      <c r="CC92" s="20"/>
    </row>
    <row r="93" spans="1:81" x14ac:dyDescent="0.2">
      <c r="A93" s="1" t="s">
        <v>66</v>
      </c>
      <c r="B93" s="1">
        <v>5</v>
      </c>
      <c r="C93" s="1"/>
      <c r="D93" s="1"/>
      <c r="E93" s="1"/>
      <c r="F93" s="1"/>
      <c r="G93" s="1"/>
      <c r="H93" s="1"/>
      <c r="I93" s="1">
        <v>10</v>
      </c>
      <c r="J93" s="1"/>
      <c r="K93" s="1"/>
      <c r="L93" s="1"/>
      <c r="M93" s="1"/>
      <c r="N93" s="1">
        <v>10</v>
      </c>
      <c r="O93" s="1"/>
      <c r="P93" s="1"/>
      <c r="Q93" s="1"/>
      <c r="R93" s="1"/>
      <c r="S93" s="1"/>
      <c r="T93" s="1">
        <v>11</v>
      </c>
      <c r="U93" s="1"/>
      <c r="V93" s="1"/>
      <c r="W93" s="1"/>
      <c r="X93" s="1"/>
      <c r="Y93" s="1"/>
      <c r="Z93" s="1">
        <v>2</v>
      </c>
      <c r="AA93" s="1"/>
      <c r="AB93" s="1"/>
      <c r="AC93" s="1"/>
      <c r="AD93" s="1">
        <v>10</v>
      </c>
      <c r="AE93" s="1"/>
      <c r="AF93" s="1"/>
      <c r="AG93" s="1"/>
      <c r="AH93" s="1">
        <v>2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>
        <v>5</v>
      </c>
      <c r="AY93" s="1"/>
      <c r="AZ93" s="1"/>
      <c r="BA93" s="1">
        <v>16</v>
      </c>
      <c r="BB93" s="1">
        <v>5</v>
      </c>
      <c r="BC93" s="1">
        <v>7</v>
      </c>
      <c r="BD93" s="1">
        <v>15</v>
      </c>
      <c r="BE93" s="1"/>
      <c r="BF93" s="1"/>
      <c r="BG93" s="1">
        <v>5</v>
      </c>
      <c r="BH93" s="1"/>
      <c r="BI93" s="1"/>
      <c r="BJ93" s="1">
        <v>25</v>
      </c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>
        <v>5</v>
      </c>
      <c r="BY93" s="1">
        <v>10</v>
      </c>
      <c r="BZ93" s="1"/>
      <c r="CA93" s="1">
        <v>10</v>
      </c>
      <c r="CB93" s="1"/>
      <c r="CC93" s="20"/>
    </row>
    <row r="94" spans="1:81" x14ac:dyDescent="0.2">
      <c r="A94" s="1" t="s">
        <v>67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>
        <v>7</v>
      </c>
      <c r="U94" s="1"/>
      <c r="V94" s="1"/>
      <c r="W94" s="1"/>
      <c r="X94" s="1"/>
      <c r="Y94" s="1"/>
      <c r="Z94" s="1">
        <v>2</v>
      </c>
      <c r="AA94" s="1"/>
      <c r="AB94" s="1"/>
      <c r="AC94" s="1"/>
      <c r="AD94" s="1"/>
      <c r="AE94" s="1"/>
      <c r="AF94" s="1">
        <v>1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>
        <v>3</v>
      </c>
      <c r="AY94" s="1"/>
      <c r="AZ94" s="1"/>
      <c r="BA94" s="1"/>
      <c r="BB94" s="1"/>
      <c r="BC94" s="1">
        <v>4</v>
      </c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>
        <v>5</v>
      </c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20"/>
    </row>
    <row r="95" spans="1:81" x14ac:dyDescent="0.2">
      <c r="A95" s="1" t="s">
        <v>68</v>
      </c>
      <c r="B95" s="1">
        <v>22</v>
      </c>
      <c r="C95" s="1">
        <v>30</v>
      </c>
      <c r="D95" s="1"/>
      <c r="E95" s="1"/>
      <c r="F95" s="1"/>
      <c r="G95" s="1">
        <v>25</v>
      </c>
      <c r="H95" s="1"/>
      <c r="I95" s="1">
        <v>25</v>
      </c>
      <c r="J95" s="1"/>
      <c r="K95" s="1">
        <v>40</v>
      </c>
      <c r="L95" s="1">
        <v>50</v>
      </c>
      <c r="M95" s="1"/>
      <c r="N95" s="1"/>
      <c r="O95" s="1"/>
      <c r="P95" s="1"/>
      <c r="Q95" s="1">
        <v>80</v>
      </c>
      <c r="R95" s="1">
        <v>80</v>
      </c>
      <c r="S95" s="1"/>
      <c r="T95" s="1">
        <v>10</v>
      </c>
      <c r="U95" s="1"/>
      <c r="V95" s="1"/>
      <c r="W95" s="1"/>
      <c r="X95" s="1">
        <v>20</v>
      </c>
      <c r="Y95" s="1">
        <v>10</v>
      </c>
      <c r="Z95" s="1">
        <v>20</v>
      </c>
      <c r="AA95" s="1">
        <v>10</v>
      </c>
      <c r="AB95" s="1">
        <v>40</v>
      </c>
      <c r="AC95" s="1">
        <v>10</v>
      </c>
      <c r="AD95" s="1"/>
      <c r="AE95" s="1"/>
      <c r="AF95" s="1">
        <v>90</v>
      </c>
      <c r="AG95" s="1">
        <v>5</v>
      </c>
      <c r="AH95" s="1">
        <v>25</v>
      </c>
      <c r="AI95" s="1">
        <v>10</v>
      </c>
      <c r="AJ95" s="1"/>
      <c r="AK95" s="1"/>
      <c r="AL95" s="1">
        <v>22</v>
      </c>
      <c r="AM95" s="1"/>
      <c r="AN95" s="1"/>
      <c r="AO95" s="1"/>
      <c r="AP95" s="1"/>
      <c r="AQ95" s="1">
        <v>15</v>
      </c>
      <c r="AR95" s="1"/>
      <c r="AS95" s="1"/>
      <c r="AT95" s="1"/>
      <c r="AU95" s="1"/>
      <c r="AV95" s="1">
        <v>35</v>
      </c>
      <c r="AW95" s="1"/>
      <c r="AX95" s="1">
        <v>5</v>
      </c>
      <c r="AY95" s="1"/>
      <c r="AZ95" s="1"/>
      <c r="BA95" s="1"/>
      <c r="BB95" s="1"/>
      <c r="BC95" s="1">
        <v>20</v>
      </c>
      <c r="BD95" s="1"/>
      <c r="BE95" s="1"/>
      <c r="BF95" s="1">
        <v>40</v>
      </c>
      <c r="BG95" s="1">
        <v>10</v>
      </c>
      <c r="BH95" s="1">
        <v>10</v>
      </c>
      <c r="BI95" s="1"/>
      <c r="BJ95" s="1"/>
      <c r="BK95" s="1">
        <v>15</v>
      </c>
      <c r="BL95" s="1">
        <v>50</v>
      </c>
      <c r="BM95" s="1">
        <v>18</v>
      </c>
      <c r="BN95" s="1">
        <v>30</v>
      </c>
      <c r="BO95" s="1"/>
      <c r="BP95" s="1"/>
      <c r="BQ95" s="1">
        <v>30</v>
      </c>
      <c r="BR95" s="1">
        <v>20</v>
      </c>
      <c r="BS95" s="1"/>
      <c r="BT95" s="1">
        <v>100</v>
      </c>
      <c r="BU95" s="1"/>
      <c r="BV95" s="1"/>
      <c r="BW95" s="1"/>
      <c r="BX95" s="1">
        <v>10</v>
      </c>
      <c r="BY95" s="1"/>
      <c r="BZ95" s="1"/>
      <c r="CA95" s="1"/>
      <c r="CB95" s="1">
        <v>25</v>
      </c>
      <c r="CC95" s="20"/>
    </row>
    <row r="96" spans="1:81" x14ac:dyDescent="0.2">
      <c r="A96" s="1" t="s">
        <v>69</v>
      </c>
      <c r="B96" s="1">
        <v>25</v>
      </c>
      <c r="C96" s="1">
        <v>20</v>
      </c>
      <c r="D96" s="1">
        <v>45</v>
      </c>
      <c r="E96" s="1"/>
      <c r="F96" s="1"/>
      <c r="G96" s="1">
        <v>30</v>
      </c>
      <c r="H96" s="1"/>
      <c r="I96" s="1"/>
      <c r="J96" s="1"/>
      <c r="K96" s="1">
        <v>40</v>
      </c>
      <c r="L96" s="1">
        <v>20</v>
      </c>
      <c r="M96" s="1">
        <v>30</v>
      </c>
      <c r="N96" s="1">
        <v>40</v>
      </c>
      <c r="O96" s="1"/>
      <c r="P96" s="1"/>
      <c r="Q96" s="1">
        <v>5</v>
      </c>
      <c r="R96" s="1">
        <v>20</v>
      </c>
      <c r="S96" s="1"/>
      <c r="T96" s="1">
        <v>15</v>
      </c>
      <c r="U96" s="1"/>
      <c r="V96" s="1"/>
      <c r="W96" s="1"/>
      <c r="X96" s="1"/>
      <c r="Y96" s="1">
        <v>30</v>
      </c>
      <c r="Z96" s="1">
        <v>29</v>
      </c>
      <c r="AA96" s="1">
        <v>75</v>
      </c>
      <c r="AB96" s="1"/>
      <c r="AC96" s="1"/>
      <c r="AD96" s="1">
        <v>50</v>
      </c>
      <c r="AE96" s="1"/>
      <c r="AF96" s="1"/>
      <c r="AG96" s="1"/>
      <c r="AH96" s="1">
        <v>25</v>
      </c>
      <c r="AI96" s="1">
        <v>30</v>
      </c>
      <c r="AJ96" s="1"/>
      <c r="AK96" s="1"/>
      <c r="AL96" s="1">
        <v>10</v>
      </c>
      <c r="AM96" s="1"/>
      <c r="AN96" s="1"/>
      <c r="AO96" s="1">
        <v>58</v>
      </c>
      <c r="AP96" s="1"/>
      <c r="AQ96" s="1">
        <v>40</v>
      </c>
      <c r="AR96" s="1"/>
      <c r="AS96" s="1"/>
      <c r="AT96" s="1"/>
      <c r="AU96" s="1"/>
      <c r="AV96" s="1">
        <v>35</v>
      </c>
      <c r="AW96" s="1"/>
      <c r="AX96" s="1">
        <v>30</v>
      </c>
      <c r="AY96" s="1"/>
      <c r="AZ96" s="1"/>
      <c r="BA96" s="1"/>
      <c r="BB96" s="1">
        <v>20</v>
      </c>
      <c r="BC96" s="1">
        <v>20</v>
      </c>
      <c r="BD96" s="1"/>
      <c r="BE96" s="1">
        <v>25</v>
      </c>
      <c r="BF96" s="1">
        <v>40</v>
      </c>
      <c r="BG96" s="1">
        <v>20</v>
      </c>
      <c r="BH96" s="1">
        <v>30</v>
      </c>
      <c r="BI96" s="1">
        <v>40</v>
      </c>
      <c r="BJ96" s="1"/>
      <c r="BK96" s="1">
        <v>25</v>
      </c>
      <c r="BL96" s="1"/>
      <c r="BM96" s="1">
        <v>5</v>
      </c>
      <c r="BN96" s="1"/>
      <c r="BO96" s="1">
        <v>40</v>
      </c>
      <c r="BP96" s="1"/>
      <c r="BQ96" s="1">
        <v>35</v>
      </c>
      <c r="BR96" s="1">
        <v>15</v>
      </c>
      <c r="BS96" s="1">
        <v>20</v>
      </c>
      <c r="BT96" s="1"/>
      <c r="BU96" s="1">
        <v>25</v>
      </c>
      <c r="BV96" s="1">
        <v>13</v>
      </c>
      <c r="BW96" s="1">
        <v>20</v>
      </c>
      <c r="BX96" s="1">
        <v>12</v>
      </c>
      <c r="BY96" s="1">
        <v>51</v>
      </c>
      <c r="BZ96" s="1">
        <v>100</v>
      </c>
      <c r="CA96" s="1">
        <v>10</v>
      </c>
      <c r="CB96" s="1">
        <v>6</v>
      </c>
      <c r="CC96" s="20"/>
    </row>
    <row r="97" spans="1:81" x14ac:dyDescent="0.2">
      <c r="A97" s="1" t="s">
        <v>70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2</v>
      </c>
      <c r="AA97" s="1"/>
      <c r="AB97" s="1"/>
      <c r="AC97" s="1"/>
      <c r="AD97" s="1"/>
      <c r="AE97" s="1"/>
      <c r="AF97" s="1"/>
      <c r="AG97" s="1">
        <v>2</v>
      </c>
      <c r="AH97" s="1"/>
      <c r="AI97" s="1"/>
      <c r="AJ97" s="1"/>
      <c r="AK97" s="1"/>
      <c r="AL97" s="1">
        <v>10</v>
      </c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>
        <v>15</v>
      </c>
      <c r="BK97" s="1"/>
      <c r="BL97" s="1"/>
      <c r="BM97" s="1"/>
      <c r="BN97" s="1"/>
      <c r="BO97" s="1">
        <v>15</v>
      </c>
      <c r="BP97" s="1"/>
      <c r="BQ97" s="1"/>
      <c r="BR97" s="1">
        <v>10</v>
      </c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20"/>
    </row>
    <row r="98" spans="1:81" x14ac:dyDescent="0.2">
      <c r="A98" s="1" t="s">
        <v>234</v>
      </c>
      <c r="B98" s="1">
        <v>2</v>
      </c>
      <c r="C98" s="1"/>
      <c r="D98" s="1"/>
      <c r="E98" s="1"/>
      <c r="F98" s="1"/>
      <c r="G98" s="1">
        <v>5</v>
      </c>
      <c r="H98" s="1"/>
      <c r="I98" s="1">
        <v>15</v>
      </c>
      <c r="J98" s="1"/>
      <c r="K98" s="1"/>
      <c r="L98" s="1"/>
      <c r="M98" s="1"/>
      <c r="N98" s="1">
        <v>10</v>
      </c>
      <c r="O98" s="1"/>
      <c r="P98" s="1"/>
      <c r="Q98" s="1"/>
      <c r="R98" s="1"/>
      <c r="S98" s="1"/>
      <c r="T98" s="1">
        <v>10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>
        <v>20</v>
      </c>
      <c r="AU98" s="1"/>
      <c r="AV98" s="1"/>
      <c r="AW98" s="1"/>
      <c r="AX98" s="1">
        <v>3</v>
      </c>
      <c r="AY98" s="1"/>
      <c r="AZ98" s="1"/>
      <c r="BA98" s="1"/>
      <c r="BB98" s="1">
        <v>5</v>
      </c>
      <c r="BC98" s="1"/>
      <c r="BD98" s="1">
        <v>10</v>
      </c>
      <c r="BE98" s="1"/>
      <c r="BF98" s="1"/>
      <c r="BG98" s="1"/>
      <c r="BH98" s="1"/>
      <c r="BI98" s="1"/>
      <c r="BJ98" s="1"/>
      <c r="BK98" s="1"/>
      <c r="BL98" s="1"/>
      <c r="BM98" s="1">
        <v>2</v>
      </c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>
        <v>5</v>
      </c>
      <c r="BZ98" s="1"/>
      <c r="CA98" s="1">
        <v>10</v>
      </c>
      <c r="CB98" s="1"/>
      <c r="CC98" s="20"/>
    </row>
    <row r="99" spans="1:81" x14ac:dyDescent="0.2">
      <c r="A99" s="1" t="s">
        <v>111</v>
      </c>
      <c r="B99" s="15"/>
      <c r="C99" s="1"/>
      <c r="D99" s="1"/>
      <c r="E99" s="1"/>
      <c r="F99" s="1"/>
      <c r="G99" s="15"/>
      <c r="H99" s="1"/>
      <c r="I99" s="15"/>
      <c r="J99" s="1"/>
      <c r="K99" s="1"/>
      <c r="L99" s="1"/>
      <c r="N99" s="15"/>
      <c r="O99" s="1"/>
      <c r="P99" s="1"/>
      <c r="Q99" s="1"/>
      <c r="R99" s="1"/>
      <c r="S99" s="1"/>
      <c r="T99" s="15"/>
      <c r="U99" s="1"/>
      <c r="V99" s="1"/>
      <c r="W99" s="1"/>
      <c r="X99" s="1"/>
      <c r="Y99" s="1">
        <v>10</v>
      </c>
      <c r="Z99" s="1">
        <v>2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>
        <v>2</v>
      </c>
      <c r="AP99" s="1"/>
      <c r="AQ99" s="1"/>
      <c r="AR99" s="1"/>
      <c r="AS99" s="1"/>
      <c r="AT99" s="15"/>
      <c r="AU99" s="17"/>
      <c r="AV99" s="17"/>
      <c r="AW99" s="17"/>
      <c r="AX99" s="15"/>
      <c r="AY99" s="17"/>
      <c r="AZ99" s="17"/>
      <c r="BA99" s="17"/>
      <c r="BB99" s="15"/>
      <c r="BC99" s="17"/>
      <c r="BD99" s="15"/>
      <c r="BE99" s="1">
        <v>20</v>
      </c>
      <c r="BF99" s="1"/>
      <c r="BG99" s="1"/>
      <c r="BH99" s="1"/>
      <c r="BI99" s="1"/>
      <c r="BJ99" s="1"/>
      <c r="BK99" s="1"/>
      <c r="BL99" s="1"/>
      <c r="BM99" s="15"/>
      <c r="BN99" s="1"/>
      <c r="BO99" s="1"/>
      <c r="BP99" s="1"/>
      <c r="BQ99" s="1"/>
      <c r="BR99" s="1">
        <v>5</v>
      </c>
      <c r="BS99" s="1"/>
      <c r="BT99" s="1"/>
      <c r="BU99" s="1"/>
      <c r="BV99" s="1">
        <v>2</v>
      </c>
      <c r="BW99" s="1"/>
      <c r="BX99" s="1"/>
      <c r="BY99" s="15"/>
      <c r="BZ99" s="17"/>
      <c r="CA99" s="15"/>
      <c r="CB99" s="1"/>
      <c r="CC99" s="20"/>
    </row>
    <row r="100" spans="1:81" x14ac:dyDescent="0.2">
      <c r="A100" s="14" t="s">
        <v>232</v>
      </c>
      <c r="B100" s="14">
        <f t="shared" ref="B100:BM100" si="5">SUM(B80:B99)</f>
        <v>100</v>
      </c>
      <c r="C100" s="14">
        <f t="shared" si="5"/>
        <v>100</v>
      </c>
      <c r="D100" s="14">
        <f t="shared" si="5"/>
        <v>100</v>
      </c>
      <c r="E100" s="14">
        <f t="shared" si="5"/>
        <v>100</v>
      </c>
      <c r="F100" s="14">
        <f t="shared" si="5"/>
        <v>100</v>
      </c>
      <c r="G100" s="14">
        <f t="shared" si="5"/>
        <v>100</v>
      </c>
      <c r="H100" s="14">
        <f t="shared" si="5"/>
        <v>0</v>
      </c>
      <c r="I100" s="14">
        <f t="shared" si="5"/>
        <v>100</v>
      </c>
      <c r="J100" s="14">
        <f t="shared" si="5"/>
        <v>100</v>
      </c>
      <c r="K100" s="14">
        <f t="shared" si="5"/>
        <v>100</v>
      </c>
      <c r="L100" s="14">
        <f t="shared" si="5"/>
        <v>100</v>
      </c>
      <c r="M100" s="14">
        <f t="shared" si="5"/>
        <v>100</v>
      </c>
      <c r="N100" s="14">
        <f t="shared" si="5"/>
        <v>100</v>
      </c>
      <c r="O100" s="14">
        <f t="shared" si="5"/>
        <v>0</v>
      </c>
      <c r="P100" s="14">
        <f t="shared" si="5"/>
        <v>0</v>
      </c>
      <c r="Q100" s="14">
        <f t="shared" si="5"/>
        <v>100</v>
      </c>
      <c r="R100" s="14">
        <f t="shared" si="5"/>
        <v>100</v>
      </c>
      <c r="S100" s="14">
        <f t="shared" si="5"/>
        <v>100</v>
      </c>
      <c r="T100" s="14">
        <f t="shared" si="5"/>
        <v>100</v>
      </c>
      <c r="U100" s="14">
        <f t="shared" si="5"/>
        <v>100</v>
      </c>
      <c r="V100" s="14">
        <f t="shared" si="5"/>
        <v>0</v>
      </c>
      <c r="W100" s="14">
        <f t="shared" si="5"/>
        <v>100</v>
      </c>
      <c r="X100" s="14">
        <f t="shared" si="5"/>
        <v>100</v>
      </c>
      <c r="Y100" s="14">
        <f t="shared" si="5"/>
        <v>100</v>
      </c>
      <c r="Z100" s="14">
        <f t="shared" si="5"/>
        <v>100</v>
      </c>
      <c r="AA100" s="14">
        <f t="shared" si="5"/>
        <v>100</v>
      </c>
      <c r="AB100" s="14">
        <f t="shared" si="5"/>
        <v>100</v>
      </c>
      <c r="AC100" s="14">
        <f t="shared" si="5"/>
        <v>100</v>
      </c>
      <c r="AD100" s="14">
        <f t="shared" si="5"/>
        <v>100</v>
      </c>
      <c r="AE100" s="14">
        <f t="shared" si="5"/>
        <v>0</v>
      </c>
      <c r="AF100" s="14">
        <f t="shared" si="5"/>
        <v>100</v>
      </c>
      <c r="AG100" s="14">
        <f t="shared" si="5"/>
        <v>100</v>
      </c>
      <c r="AH100" s="14">
        <f t="shared" si="5"/>
        <v>100</v>
      </c>
      <c r="AI100" s="14">
        <f t="shared" si="5"/>
        <v>100</v>
      </c>
      <c r="AJ100" s="14">
        <f t="shared" si="5"/>
        <v>100</v>
      </c>
      <c r="AK100" s="14">
        <f t="shared" si="5"/>
        <v>100</v>
      </c>
      <c r="AL100" s="14">
        <f t="shared" si="5"/>
        <v>100</v>
      </c>
      <c r="AM100" s="14">
        <f t="shared" si="5"/>
        <v>0</v>
      </c>
      <c r="AN100" s="14">
        <f t="shared" si="5"/>
        <v>0</v>
      </c>
      <c r="AO100" s="14">
        <f t="shared" si="5"/>
        <v>100</v>
      </c>
      <c r="AP100" s="14">
        <f t="shared" si="5"/>
        <v>0</v>
      </c>
      <c r="AQ100" s="14">
        <f t="shared" si="5"/>
        <v>100</v>
      </c>
      <c r="AR100" s="14">
        <f t="shared" si="5"/>
        <v>0</v>
      </c>
      <c r="AS100" s="14">
        <f t="shared" si="5"/>
        <v>100</v>
      </c>
      <c r="AT100" s="14">
        <f t="shared" si="5"/>
        <v>100</v>
      </c>
      <c r="AU100" s="14">
        <f t="shared" si="5"/>
        <v>100</v>
      </c>
      <c r="AV100" s="14">
        <f t="shared" si="5"/>
        <v>100</v>
      </c>
      <c r="AW100" s="14">
        <f t="shared" si="5"/>
        <v>100</v>
      </c>
      <c r="AX100" s="14">
        <f t="shared" si="5"/>
        <v>100</v>
      </c>
      <c r="AY100" s="14">
        <f t="shared" si="5"/>
        <v>0</v>
      </c>
      <c r="AZ100" s="14">
        <f t="shared" si="5"/>
        <v>100</v>
      </c>
      <c r="BA100" s="14">
        <f t="shared" si="5"/>
        <v>100</v>
      </c>
      <c r="BB100" s="14">
        <f t="shared" si="5"/>
        <v>100</v>
      </c>
      <c r="BC100" s="14">
        <f t="shared" si="5"/>
        <v>100</v>
      </c>
      <c r="BD100" s="14">
        <f t="shared" si="5"/>
        <v>100</v>
      </c>
      <c r="BE100" s="14">
        <f t="shared" si="5"/>
        <v>100</v>
      </c>
      <c r="BF100" s="14">
        <f t="shared" si="5"/>
        <v>100</v>
      </c>
      <c r="BG100" s="14">
        <f t="shared" si="5"/>
        <v>100</v>
      </c>
      <c r="BH100" s="14">
        <f t="shared" si="5"/>
        <v>100</v>
      </c>
      <c r="BI100" s="14">
        <f t="shared" si="5"/>
        <v>100</v>
      </c>
      <c r="BJ100" s="14">
        <f t="shared" si="5"/>
        <v>100</v>
      </c>
      <c r="BK100" s="14">
        <f t="shared" si="5"/>
        <v>100</v>
      </c>
      <c r="BL100" s="14">
        <f t="shared" si="5"/>
        <v>100</v>
      </c>
      <c r="BM100" s="14">
        <f t="shared" si="5"/>
        <v>100</v>
      </c>
      <c r="BN100" s="14">
        <f t="shared" ref="BN100:CB100" si="6">SUM(BN80:BN99)</f>
        <v>100</v>
      </c>
      <c r="BO100" s="14">
        <f t="shared" si="6"/>
        <v>100</v>
      </c>
      <c r="BP100" s="14">
        <f t="shared" si="6"/>
        <v>100</v>
      </c>
      <c r="BQ100" s="14">
        <f t="shared" si="6"/>
        <v>100</v>
      </c>
      <c r="BR100" s="14">
        <f t="shared" si="6"/>
        <v>100</v>
      </c>
      <c r="BS100" s="14">
        <f t="shared" si="6"/>
        <v>100</v>
      </c>
      <c r="BT100" s="14">
        <f t="shared" si="6"/>
        <v>100</v>
      </c>
      <c r="BU100" s="14">
        <f t="shared" si="6"/>
        <v>100</v>
      </c>
      <c r="BV100" s="14">
        <f t="shared" si="6"/>
        <v>100</v>
      </c>
      <c r="BW100" s="14">
        <f t="shared" si="6"/>
        <v>100</v>
      </c>
      <c r="BX100" s="14">
        <f t="shared" si="6"/>
        <v>100</v>
      </c>
      <c r="BY100" s="14">
        <f t="shared" si="6"/>
        <v>100</v>
      </c>
      <c r="BZ100" s="14">
        <f t="shared" si="6"/>
        <v>100</v>
      </c>
      <c r="CA100" s="14">
        <f t="shared" si="6"/>
        <v>100</v>
      </c>
      <c r="CB100" s="14">
        <f t="shared" si="6"/>
        <v>100</v>
      </c>
      <c r="CC100" s="20"/>
    </row>
    <row r="101" spans="1:81" x14ac:dyDescent="0.2">
      <c r="A101" s="4" t="s">
        <v>103</v>
      </c>
      <c r="B101" s="5">
        <v>40</v>
      </c>
      <c r="C101" s="5">
        <v>55</v>
      </c>
      <c r="D101" s="5">
        <v>30</v>
      </c>
      <c r="E101" s="5">
        <v>90</v>
      </c>
      <c r="F101" s="5">
        <v>90</v>
      </c>
      <c r="G101" s="5">
        <v>60</v>
      </c>
      <c r="H101" s="5">
        <v>100</v>
      </c>
      <c r="I101" s="6">
        <v>40</v>
      </c>
      <c r="J101" s="6">
        <v>95</v>
      </c>
      <c r="K101" s="6">
        <v>90</v>
      </c>
      <c r="L101" s="6">
        <v>85</v>
      </c>
      <c r="M101" s="6">
        <v>65</v>
      </c>
      <c r="N101" s="6">
        <v>60</v>
      </c>
      <c r="O101" s="6">
        <v>100</v>
      </c>
      <c r="P101" s="6">
        <v>100</v>
      </c>
      <c r="Q101" s="6">
        <v>45</v>
      </c>
      <c r="R101" s="6">
        <v>45</v>
      </c>
      <c r="S101" s="6">
        <v>90</v>
      </c>
      <c r="T101" s="6">
        <v>40</v>
      </c>
      <c r="U101" s="6">
        <v>95</v>
      </c>
      <c r="V101" s="6">
        <v>100</v>
      </c>
      <c r="W101" s="6">
        <v>90</v>
      </c>
      <c r="X101" s="6">
        <v>95</v>
      </c>
      <c r="Y101" s="6">
        <v>90</v>
      </c>
      <c r="Z101" s="6">
        <v>30</v>
      </c>
      <c r="AA101" s="6">
        <v>5</v>
      </c>
      <c r="AB101" s="6">
        <v>30</v>
      </c>
      <c r="AC101" s="6">
        <v>85</v>
      </c>
      <c r="AD101" s="6">
        <v>50</v>
      </c>
      <c r="AE101" s="6">
        <v>100</v>
      </c>
      <c r="AF101" s="6">
        <v>10</v>
      </c>
      <c r="AG101" s="6">
        <v>90</v>
      </c>
      <c r="AH101" s="6">
        <v>40</v>
      </c>
      <c r="AI101" s="6">
        <v>40</v>
      </c>
      <c r="AJ101" s="6">
        <v>50</v>
      </c>
      <c r="AK101" s="6">
        <v>80</v>
      </c>
      <c r="AL101" s="6">
        <v>50</v>
      </c>
      <c r="AM101" s="6">
        <v>100</v>
      </c>
      <c r="AN101" s="6">
        <v>100</v>
      </c>
      <c r="AO101" s="6">
        <v>60</v>
      </c>
      <c r="AP101" s="6">
        <v>100</v>
      </c>
      <c r="AQ101" s="6">
        <v>50</v>
      </c>
      <c r="AR101" s="6">
        <v>100</v>
      </c>
      <c r="AS101" s="6">
        <v>50</v>
      </c>
      <c r="AT101" s="6">
        <v>95</v>
      </c>
      <c r="AU101" s="6">
        <v>0</v>
      </c>
      <c r="AV101" s="6">
        <v>35</v>
      </c>
      <c r="AW101" s="6">
        <v>90</v>
      </c>
      <c r="AX101" s="6">
        <v>40</v>
      </c>
      <c r="AY101" s="6">
        <v>100</v>
      </c>
      <c r="AZ101" s="6">
        <v>75</v>
      </c>
      <c r="BA101" s="6">
        <v>90</v>
      </c>
      <c r="BB101" s="6">
        <v>40</v>
      </c>
      <c r="BC101" s="6">
        <v>70</v>
      </c>
      <c r="BD101" s="6">
        <v>60</v>
      </c>
      <c r="BE101" s="6">
        <v>55</v>
      </c>
      <c r="BF101" s="6">
        <v>80</v>
      </c>
      <c r="BG101" s="6">
        <v>45</v>
      </c>
      <c r="BH101" s="6">
        <v>30</v>
      </c>
      <c r="BI101" s="6">
        <v>80</v>
      </c>
      <c r="BJ101" s="6">
        <v>30</v>
      </c>
      <c r="BK101" s="6">
        <v>45</v>
      </c>
      <c r="BL101" s="6">
        <v>60</v>
      </c>
      <c r="BM101" s="6">
        <v>20</v>
      </c>
      <c r="BN101" s="6">
        <v>80</v>
      </c>
      <c r="BO101" s="6">
        <v>40</v>
      </c>
      <c r="BP101" s="5">
        <v>40</v>
      </c>
      <c r="BQ101" s="5">
        <v>40</v>
      </c>
      <c r="BR101" s="5">
        <v>60</v>
      </c>
      <c r="BS101" s="5">
        <v>85</v>
      </c>
      <c r="BT101" s="5">
        <v>70</v>
      </c>
      <c r="BU101" s="5">
        <v>30</v>
      </c>
      <c r="BV101" s="5">
        <v>60</v>
      </c>
      <c r="BW101" s="5">
        <v>95</v>
      </c>
      <c r="BX101" s="5">
        <v>85</v>
      </c>
      <c r="BY101" s="5">
        <v>35</v>
      </c>
      <c r="BZ101" s="5">
        <v>80</v>
      </c>
      <c r="CA101" s="5">
        <v>40</v>
      </c>
      <c r="CB101" s="5">
        <v>40</v>
      </c>
      <c r="CC101" s="20">
        <f>AVERAGE(B101:CB101)</f>
        <v>63.670886075949369</v>
      </c>
    </row>
    <row r="102" spans="1:81" x14ac:dyDescent="0.2">
      <c r="A102" s="1" t="s">
        <v>71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20"/>
    </row>
    <row r="103" spans="1:81" x14ac:dyDescent="0.2">
      <c r="A103" s="1" t="s">
        <v>72</v>
      </c>
      <c r="B103" s="1">
        <v>2</v>
      </c>
      <c r="C103" s="1"/>
      <c r="D103" s="1"/>
      <c r="E103" s="1"/>
      <c r="F103" s="1"/>
      <c r="G103" s="1"/>
      <c r="H103" s="1"/>
      <c r="I103" s="1">
        <v>10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>
        <v>30</v>
      </c>
      <c r="Z103" s="1">
        <v>2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>
        <v>5</v>
      </c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>
        <v>5</v>
      </c>
      <c r="BW103" s="1"/>
      <c r="BX103" s="1"/>
      <c r="BY103" s="1">
        <v>10</v>
      </c>
      <c r="BZ103" s="1"/>
      <c r="CA103" s="1"/>
      <c r="CB103" s="1"/>
    </row>
    <row r="104" spans="1:81" x14ac:dyDescent="0.2">
      <c r="A104" s="1" t="s">
        <v>73</v>
      </c>
      <c r="B104" s="1"/>
      <c r="C104" s="1"/>
      <c r="D104" s="1"/>
      <c r="E104" s="1"/>
      <c r="F104" s="1"/>
      <c r="G104" s="1">
        <v>5</v>
      </c>
      <c r="H104" s="1"/>
      <c r="I104" s="1"/>
      <c r="J104" s="1">
        <v>2</v>
      </c>
      <c r="K104" s="1">
        <v>10</v>
      </c>
      <c r="L104" s="1">
        <v>2</v>
      </c>
      <c r="M104" s="1"/>
      <c r="N104" s="1">
        <v>2</v>
      </c>
      <c r="O104" s="1">
        <v>2</v>
      </c>
      <c r="P104" s="1"/>
      <c r="Q104" s="1"/>
      <c r="R104" s="1"/>
      <c r="S104" s="1">
        <v>10</v>
      </c>
      <c r="T104" s="1"/>
      <c r="U104" s="1"/>
      <c r="V104" s="1"/>
      <c r="W104" s="1"/>
      <c r="X104" s="1"/>
      <c r="Y104" s="1"/>
      <c r="Z104" s="1">
        <v>5</v>
      </c>
      <c r="AA104" s="1"/>
      <c r="AB104" s="1">
        <v>20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>
        <v>2</v>
      </c>
      <c r="AR104" s="1"/>
      <c r="AS104" s="1">
        <v>5</v>
      </c>
      <c r="AT104" s="1"/>
      <c r="AU104" s="1"/>
      <c r="AV104" s="1"/>
      <c r="AW104" s="1"/>
      <c r="AX104" s="1">
        <v>5</v>
      </c>
      <c r="AY104" s="1"/>
      <c r="AZ104" s="1">
        <v>40</v>
      </c>
      <c r="BA104" s="1"/>
      <c r="BB104" s="1">
        <v>15</v>
      </c>
      <c r="BC104" s="1"/>
      <c r="BD104" s="1"/>
      <c r="BE104" s="1"/>
      <c r="BF104" s="1"/>
      <c r="BG104" s="1"/>
      <c r="BH104" s="1"/>
      <c r="BI104" s="1"/>
      <c r="BJ104" s="1"/>
      <c r="BK104" s="1">
        <v>20</v>
      </c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>
        <v>5</v>
      </c>
      <c r="BW104" s="1"/>
      <c r="BX104" s="1"/>
      <c r="BY104" s="1"/>
      <c r="BZ104" s="1"/>
      <c r="CA104" s="1">
        <v>20</v>
      </c>
      <c r="CB104" s="1"/>
    </row>
    <row r="105" spans="1:81" x14ac:dyDescent="0.2">
      <c r="A105" s="1" t="s">
        <v>74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>
        <v>10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>
        <v>2</v>
      </c>
      <c r="AI105" s="1"/>
      <c r="AJ105" s="1"/>
      <c r="AK105" s="1"/>
      <c r="AL105" s="1"/>
      <c r="AM105" s="1">
        <v>10</v>
      </c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>
        <v>2</v>
      </c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1" x14ac:dyDescent="0.2">
      <c r="A106" s="1" t="s">
        <v>75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>
        <v>5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>
        <v>32</v>
      </c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>
        <v>10</v>
      </c>
      <c r="BG106" s="1">
        <v>25</v>
      </c>
      <c r="BH106" s="1">
        <v>15</v>
      </c>
      <c r="BI106" s="1"/>
      <c r="BJ106" s="1"/>
      <c r="BK106" s="1"/>
      <c r="BL106" s="1"/>
      <c r="BM106" s="1">
        <v>69</v>
      </c>
      <c r="BN106" s="1"/>
      <c r="BO106" s="1"/>
      <c r="BP106" s="1"/>
      <c r="BQ106" s="1"/>
      <c r="BR106" s="1"/>
      <c r="BS106" s="1"/>
      <c r="BT106" s="1"/>
      <c r="BU106" s="1"/>
      <c r="BV106" s="1">
        <v>15</v>
      </c>
      <c r="BW106" s="1"/>
      <c r="BX106" s="1"/>
      <c r="BY106" s="1"/>
      <c r="BZ106" s="1"/>
      <c r="CA106" s="1"/>
      <c r="CB106" s="1"/>
    </row>
    <row r="107" spans="1:81" x14ac:dyDescent="0.2">
      <c r="A107" s="1" t="s">
        <v>76</v>
      </c>
      <c r="B107" s="1"/>
      <c r="C107" s="1"/>
      <c r="D107" s="1"/>
      <c r="E107" s="1"/>
      <c r="F107" s="1"/>
      <c r="G107" s="1">
        <v>5</v>
      </c>
      <c r="H107" s="1"/>
      <c r="I107" s="1"/>
      <c r="J107" s="1"/>
      <c r="K107" s="1"/>
      <c r="L107" s="1">
        <v>2</v>
      </c>
      <c r="M107" s="1"/>
      <c r="N107" s="1">
        <v>2</v>
      </c>
      <c r="O107" s="1"/>
      <c r="P107" s="1"/>
      <c r="Q107" s="1">
        <v>2</v>
      </c>
      <c r="R107" s="1"/>
      <c r="S107" s="1"/>
      <c r="T107" s="1"/>
      <c r="U107" s="1"/>
      <c r="V107" s="1"/>
      <c r="W107" s="1"/>
      <c r="X107" s="1"/>
      <c r="Y107" s="1"/>
      <c r="Z107" s="1">
        <v>5</v>
      </c>
      <c r="AA107" s="1"/>
      <c r="AB107" s="1"/>
      <c r="AC107" s="1"/>
      <c r="AD107" s="1">
        <v>5</v>
      </c>
      <c r="AE107" s="1"/>
      <c r="AF107" s="1"/>
      <c r="AG107" s="1"/>
      <c r="AH107" s="1">
        <v>5</v>
      </c>
      <c r="AI107" s="1"/>
      <c r="AJ107" s="1"/>
      <c r="AK107" s="1"/>
      <c r="AL107" s="1"/>
      <c r="AM107" s="1"/>
      <c r="AN107" s="1"/>
      <c r="AO107" s="1">
        <v>1</v>
      </c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>
        <v>6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>
        <v>5</v>
      </c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>
        <v>2</v>
      </c>
    </row>
    <row r="108" spans="1:81" x14ac:dyDescent="0.2">
      <c r="A108" s="1" t="s">
        <v>77</v>
      </c>
      <c r="B108" s="1"/>
      <c r="C108" s="1"/>
      <c r="D108" s="1">
        <v>20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>
        <v>5</v>
      </c>
      <c r="X108" s="1"/>
      <c r="Y108" s="1"/>
      <c r="Z108" s="1"/>
      <c r="AA108" s="1"/>
      <c r="AB108" s="1">
        <v>10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>
        <v>15</v>
      </c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>
        <v>3</v>
      </c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>
        <v>2</v>
      </c>
      <c r="BW108" s="1">
        <v>7</v>
      </c>
      <c r="BX108" s="1"/>
      <c r="BY108" s="1"/>
      <c r="BZ108" s="1"/>
      <c r="CA108" s="1"/>
      <c r="CB108" s="1"/>
    </row>
    <row r="109" spans="1:81" x14ac:dyDescent="0.2">
      <c r="A109" s="1" t="s">
        <v>78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>
        <v>10</v>
      </c>
      <c r="BI109" s="1">
        <v>10</v>
      </c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1" x14ac:dyDescent="0.2">
      <c r="A110" s="1" t="s">
        <v>79</v>
      </c>
      <c r="B110" s="1">
        <v>15</v>
      </c>
      <c r="C110" s="1"/>
      <c r="D110" s="1">
        <v>10</v>
      </c>
      <c r="E110" s="1"/>
      <c r="F110" s="1">
        <v>20</v>
      </c>
      <c r="G110" s="1">
        <v>5</v>
      </c>
      <c r="H110" s="1">
        <v>7</v>
      </c>
      <c r="I110" s="1"/>
      <c r="J110" s="1">
        <v>3</v>
      </c>
      <c r="K110" s="1"/>
      <c r="L110" s="1">
        <v>10</v>
      </c>
      <c r="M110" s="1">
        <v>2</v>
      </c>
      <c r="N110" s="1">
        <v>20</v>
      </c>
      <c r="O110" s="1">
        <v>2</v>
      </c>
      <c r="P110" s="1"/>
      <c r="Q110" s="16">
        <v>4</v>
      </c>
      <c r="R110" s="1">
        <v>20</v>
      </c>
      <c r="S110" s="1"/>
      <c r="T110" s="1">
        <v>2</v>
      </c>
      <c r="U110" s="1">
        <v>20</v>
      </c>
      <c r="V110" s="1"/>
      <c r="W110" s="1">
        <v>15</v>
      </c>
      <c r="X110" s="1"/>
      <c r="Y110" s="1">
        <v>10</v>
      </c>
      <c r="Z110" s="1">
        <v>12</v>
      </c>
      <c r="AA110" s="1">
        <v>5</v>
      </c>
      <c r="AB110" s="1">
        <v>20</v>
      </c>
      <c r="AC110" s="1">
        <v>5</v>
      </c>
      <c r="AD110" s="1"/>
      <c r="AE110" s="1">
        <v>20</v>
      </c>
      <c r="AF110" s="1"/>
      <c r="AG110" s="1"/>
      <c r="AH110" s="1">
        <v>5</v>
      </c>
      <c r="AI110" s="1"/>
      <c r="AJ110" s="1"/>
      <c r="AK110" s="1"/>
      <c r="AL110" s="1"/>
      <c r="AM110" s="1">
        <v>30</v>
      </c>
      <c r="AN110" s="1">
        <v>40</v>
      </c>
      <c r="AO110" s="1"/>
      <c r="AP110" s="1"/>
      <c r="AQ110" s="1">
        <v>7</v>
      </c>
      <c r="AR110" s="1"/>
      <c r="AS110" s="1"/>
      <c r="AT110" s="1"/>
      <c r="AU110" s="1"/>
      <c r="AV110" s="1">
        <v>10</v>
      </c>
      <c r="AW110" s="1">
        <v>20</v>
      </c>
      <c r="AX110" s="1">
        <v>5</v>
      </c>
      <c r="AY110" s="1"/>
      <c r="AZ110" s="1">
        <v>10</v>
      </c>
      <c r="BA110" s="1">
        <v>9</v>
      </c>
      <c r="BB110" s="1"/>
      <c r="BC110" s="1">
        <v>15</v>
      </c>
      <c r="BD110" s="1">
        <v>8</v>
      </c>
      <c r="BE110" s="1">
        <v>20</v>
      </c>
      <c r="BF110" s="1">
        <v>10</v>
      </c>
      <c r="BG110" s="1"/>
      <c r="BH110" s="1">
        <v>15</v>
      </c>
      <c r="BI110" s="1"/>
      <c r="BJ110" s="1"/>
      <c r="BK110" s="1"/>
      <c r="BL110" s="1"/>
      <c r="BM110" s="1">
        <v>30</v>
      </c>
      <c r="BN110" s="1">
        <v>18</v>
      </c>
      <c r="BO110" s="1">
        <v>20</v>
      </c>
      <c r="BP110" s="1"/>
      <c r="BQ110" s="1">
        <v>10</v>
      </c>
      <c r="BR110" s="1">
        <v>25</v>
      </c>
      <c r="BS110" s="1">
        <v>10</v>
      </c>
      <c r="BT110" s="1"/>
      <c r="BU110" s="1"/>
      <c r="BV110" s="1">
        <v>10</v>
      </c>
      <c r="BW110" s="1">
        <v>7</v>
      </c>
      <c r="BX110" s="1">
        <v>15</v>
      </c>
      <c r="BY110" s="1"/>
      <c r="BZ110" s="1"/>
      <c r="CA110" s="1">
        <v>15</v>
      </c>
      <c r="CB110" s="1"/>
    </row>
    <row r="111" spans="1:81" x14ac:dyDescent="0.2">
      <c r="A111" s="1" t="s">
        <v>80</v>
      </c>
      <c r="B111" s="1">
        <v>20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>
        <v>2</v>
      </c>
      <c r="R111" s="1"/>
      <c r="S111" s="1"/>
      <c r="T111" s="1"/>
      <c r="U111" s="1">
        <v>5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>
        <v>2</v>
      </c>
    </row>
    <row r="112" spans="1:81" x14ac:dyDescent="0.2">
      <c r="A112" s="1" t="s">
        <v>81</v>
      </c>
      <c r="B112" s="1"/>
      <c r="C112" s="1">
        <v>40</v>
      </c>
      <c r="D112" s="1"/>
      <c r="E112" s="1">
        <v>80</v>
      </c>
      <c r="F112" s="1">
        <v>20</v>
      </c>
      <c r="G112" s="1">
        <v>16</v>
      </c>
      <c r="H112" s="1">
        <v>15</v>
      </c>
      <c r="I112" s="1"/>
      <c r="J112" s="1"/>
      <c r="K112" s="1">
        <v>2</v>
      </c>
      <c r="L112" s="1">
        <v>10</v>
      </c>
      <c r="M112" s="1">
        <v>25</v>
      </c>
      <c r="N112" s="1"/>
      <c r="O112" s="1"/>
      <c r="P112" s="1"/>
      <c r="Q112" s="1">
        <v>35</v>
      </c>
      <c r="R112" s="1"/>
      <c r="S112" s="1">
        <v>20</v>
      </c>
      <c r="T112" s="1">
        <v>2</v>
      </c>
      <c r="U112" s="1">
        <v>35</v>
      </c>
      <c r="V112" s="1"/>
      <c r="W112" s="1"/>
      <c r="X112" s="1">
        <v>14</v>
      </c>
      <c r="Y112" s="1"/>
      <c r="Z112" s="1"/>
      <c r="AA112" s="1">
        <v>15</v>
      </c>
      <c r="AB112" s="1"/>
      <c r="AC112" s="1">
        <v>2</v>
      </c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>
        <v>10</v>
      </c>
      <c r="AR112" s="1"/>
      <c r="AS112" s="1"/>
      <c r="AT112" s="1"/>
      <c r="AU112" s="1"/>
      <c r="AV112" s="1"/>
      <c r="AW112" s="1">
        <v>25</v>
      </c>
      <c r="AX112" s="1">
        <v>5</v>
      </c>
      <c r="AY112" s="1"/>
      <c r="AZ112" s="1"/>
      <c r="BA112" s="1">
        <v>8</v>
      </c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>
        <v>5</v>
      </c>
      <c r="BQ112" s="1">
        <v>25</v>
      </c>
      <c r="BR112" s="1"/>
      <c r="BS112" s="1"/>
      <c r="BT112" s="1"/>
      <c r="BU112" s="1"/>
      <c r="BV112" s="1">
        <v>10</v>
      </c>
      <c r="BW112" s="1"/>
      <c r="BX112" s="1"/>
      <c r="BY112" s="1"/>
      <c r="BZ112" s="1"/>
      <c r="CA112" s="1"/>
      <c r="CB112" s="1"/>
    </row>
    <row r="113" spans="1:80" x14ac:dyDescent="0.2">
      <c r="A113" s="1" t="s">
        <v>82</v>
      </c>
      <c r="B113" s="1"/>
      <c r="C113" s="1"/>
      <c r="D113" s="1"/>
      <c r="E113" s="1"/>
      <c r="F113" s="1"/>
      <c r="G113" s="1"/>
      <c r="H113" s="1">
        <v>1</v>
      </c>
      <c r="I113" s="1"/>
      <c r="J113" s="1">
        <v>5</v>
      </c>
      <c r="K113" s="1">
        <v>15</v>
      </c>
      <c r="L113" s="1"/>
      <c r="M113" s="1"/>
      <c r="N113" s="1">
        <v>2</v>
      </c>
      <c r="O113" s="1"/>
      <c r="P113" s="1"/>
      <c r="Q113" s="1"/>
      <c r="R113" s="1">
        <v>20</v>
      </c>
      <c r="S113" s="1"/>
      <c r="T113" s="1">
        <v>2</v>
      </c>
      <c r="U113" s="1">
        <v>5</v>
      </c>
      <c r="V113" s="1"/>
      <c r="W113" s="1">
        <v>15</v>
      </c>
      <c r="X113" s="1"/>
      <c r="Y113" s="1"/>
      <c r="Z113" s="1"/>
      <c r="AA113" s="1"/>
      <c r="AB113" s="1"/>
      <c r="AC113" s="1"/>
      <c r="AD113" s="1"/>
      <c r="AE113" s="1"/>
      <c r="AF113" s="1">
        <v>10</v>
      </c>
      <c r="AG113" s="1"/>
      <c r="AH113" s="1">
        <v>5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>
        <v>20</v>
      </c>
      <c r="AW113" s="1"/>
      <c r="AX113" s="1"/>
      <c r="AY113" s="1"/>
      <c r="AZ113" s="1"/>
      <c r="BA113" s="1"/>
      <c r="BB113" s="1"/>
      <c r="BC113" s="1"/>
      <c r="BD113" s="1">
        <v>2</v>
      </c>
      <c r="BE113" s="1"/>
      <c r="BF113" s="1"/>
      <c r="BG113" s="1"/>
      <c r="BH113" s="1"/>
      <c r="BI113" s="1"/>
      <c r="BJ113" s="1">
        <v>30</v>
      </c>
      <c r="BK113" s="1"/>
      <c r="BL113" s="1"/>
      <c r="BM113" s="1"/>
      <c r="BN113" s="1">
        <v>25</v>
      </c>
      <c r="BO113" s="1">
        <v>10</v>
      </c>
      <c r="BP113" s="1">
        <v>5</v>
      </c>
      <c r="BQ113" s="1"/>
      <c r="BR113" s="1"/>
      <c r="BS113" s="1"/>
      <c r="BT113" s="1">
        <v>15</v>
      </c>
      <c r="BU113" s="1"/>
      <c r="BV113" s="1"/>
      <c r="BW113" s="1"/>
      <c r="BX113" s="1">
        <v>10</v>
      </c>
      <c r="BY113" s="1"/>
      <c r="BZ113" s="1"/>
      <c r="CA113" s="1"/>
      <c r="CB113" s="1"/>
    </row>
    <row r="114" spans="1:80" x14ac:dyDescent="0.2">
      <c r="A114" s="1" t="s">
        <v>83</v>
      </c>
      <c r="B114" s="1">
        <v>15</v>
      </c>
      <c r="C114" s="1">
        <v>15</v>
      </c>
      <c r="D114" s="1"/>
      <c r="E114" s="1"/>
      <c r="F114" s="1"/>
      <c r="G114" s="1"/>
      <c r="H114" s="1"/>
      <c r="I114" s="1"/>
      <c r="J114" s="1"/>
      <c r="K114" s="1">
        <v>10</v>
      </c>
      <c r="L114" s="1">
        <v>10</v>
      </c>
      <c r="M114" s="1">
        <v>10</v>
      </c>
      <c r="N114" s="1"/>
      <c r="O114" s="1"/>
      <c r="P114" s="1"/>
      <c r="Q114" s="1">
        <v>15</v>
      </c>
      <c r="R114" s="1"/>
      <c r="S114" s="1"/>
      <c r="T114" s="1"/>
      <c r="U114" s="1"/>
      <c r="V114" s="1"/>
      <c r="W114" s="1"/>
      <c r="X114" s="1"/>
      <c r="Y114" s="1"/>
      <c r="Z114" s="1">
        <v>40</v>
      </c>
      <c r="AA114" s="1">
        <v>15</v>
      </c>
      <c r="AB114" s="1"/>
      <c r="AC114" s="1">
        <v>15</v>
      </c>
      <c r="AD114" s="1"/>
      <c r="AE114" s="1"/>
      <c r="AF114" s="1"/>
      <c r="AG114" s="1">
        <v>35</v>
      </c>
      <c r="AH114" s="1">
        <v>24</v>
      </c>
      <c r="AI114" s="1"/>
      <c r="AJ114" s="16">
        <v>6</v>
      </c>
      <c r="AK114" s="1"/>
      <c r="AL114" s="1"/>
      <c r="AM114" s="1"/>
      <c r="AN114" s="1"/>
      <c r="AO114" s="1">
        <v>30</v>
      </c>
      <c r="AP114" s="1">
        <v>50</v>
      </c>
      <c r="AQ114" s="1">
        <v>13</v>
      </c>
      <c r="AR114" s="1">
        <v>50</v>
      </c>
      <c r="AS114" s="1"/>
      <c r="AT114" s="1"/>
      <c r="AU114" s="1"/>
      <c r="AV114" s="1">
        <v>14</v>
      </c>
      <c r="AW114" s="1"/>
      <c r="AX114" s="1">
        <v>8</v>
      </c>
      <c r="AY114" s="1"/>
      <c r="AZ114" s="1"/>
      <c r="BA114" s="1">
        <v>9</v>
      </c>
      <c r="BB114" s="1">
        <v>25</v>
      </c>
      <c r="BC114" s="1"/>
      <c r="BD114" s="1">
        <v>8</v>
      </c>
      <c r="BE114" s="1"/>
      <c r="BF114" s="1"/>
      <c r="BG114" s="1"/>
      <c r="BH114" s="1"/>
      <c r="BI114" s="1">
        <v>20</v>
      </c>
      <c r="BJ114" s="1"/>
      <c r="BK114" s="1">
        <v>30</v>
      </c>
      <c r="BL114" s="1">
        <v>20</v>
      </c>
      <c r="BM114" s="1"/>
      <c r="BN114" s="1">
        <v>18</v>
      </c>
      <c r="BO114" s="1">
        <v>15</v>
      </c>
      <c r="BP114" s="1">
        <v>15</v>
      </c>
      <c r="BQ114" s="1"/>
      <c r="BR114" s="1"/>
      <c r="BS114" s="1">
        <v>20</v>
      </c>
      <c r="BT114" s="1"/>
      <c r="BU114" s="1">
        <v>20</v>
      </c>
      <c r="BV114" s="1">
        <v>5</v>
      </c>
      <c r="BW114" s="1"/>
      <c r="BX114" s="1"/>
      <c r="BY114" s="1">
        <v>9</v>
      </c>
      <c r="BZ114" s="1"/>
      <c r="CA114" s="1"/>
      <c r="CB114" s="1"/>
    </row>
    <row r="115" spans="1:80" x14ac:dyDescent="0.2">
      <c r="A115" s="1" t="s">
        <v>84</v>
      </c>
      <c r="B115" s="1"/>
      <c r="C115" s="1"/>
      <c r="D115" s="1"/>
      <c r="E115" s="1"/>
      <c r="F115" s="1">
        <v>20</v>
      </c>
      <c r="G115" s="1"/>
      <c r="H115" s="1">
        <v>15</v>
      </c>
      <c r="I115" s="1"/>
      <c r="J115" s="1">
        <v>5</v>
      </c>
      <c r="K115" s="1"/>
      <c r="L115" s="1">
        <v>5</v>
      </c>
      <c r="M115" s="1"/>
      <c r="N115" s="1"/>
      <c r="O115" s="1"/>
      <c r="P115" s="1"/>
      <c r="Q115" s="1">
        <v>2</v>
      </c>
      <c r="R115" s="1">
        <v>15</v>
      </c>
      <c r="S115" s="1"/>
      <c r="T115" s="1">
        <v>2</v>
      </c>
      <c r="U115" s="1">
        <v>5</v>
      </c>
      <c r="V115" s="1"/>
      <c r="W115" s="1"/>
      <c r="X115" s="1">
        <v>14</v>
      </c>
      <c r="Y115" s="1"/>
      <c r="Z115" s="1"/>
      <c r="AA115" s="1"/>
      <c r="AB115" s="1"/>
      <c r="AC115" s="1">
        <v>15</v>
      </c>
      <c r="AD115" s="1"/>
      <c r="AE115" s="1"/>
      <c r="AF115" s="1"/>
      <c r="AG115" s="1"/>
      <c r="AH115" s="1">
        <v>5</v>
      </c>
      <c r="AI115" s="1"/>
      <c r="AJ115" s="1"/>
      <c r="AK115" s="1"/>
      <c r="AL115" s="1"/>
      <c r="AM115" s="1"/>
      <c r="AN115" s="1"/>
      <c r="AO115" s="1"/>
      <c r="AP115" s="1"/>
      <c r="AQ115" s="1">
        <v>2</v>
      </c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>
        <v>5</v>
      </c>
      <c r="BD115" s="1"/>
      <c r="BE115" s="1">
        <v>17</v>
      </c>
      <c r="BF115" s="1">
        <v>8</v>
      </c>
      <c r="BG115" s="1">
        <v>5</v>
      </c>
      <c r="BH115" s="1"/>
      <c r="BI115" s="1"/>
      <c r="BJ115" s="1"/>
      <c r="BK115" s="1"/>
      <c r="BL115" s="1">
        <v>10</v>
      </c>
      <c r="BM115" s="1"/>
      <c r="BN115" s="1">
        <v>9</v>
      </c>
      <c r="BO115" s="1">
        <v>10</v>
      </c>
      <c r="BP115" s="1"/>
      <c r="BQ115" s="1"/>
      <c r="BR115" s="1">
        <v>20</v>
      </c>
      <c r="BS115" s="1"/>
      <c r="BT115" s="1"/>
      <c r="BU115" s="1"/>
      <c r="BV115" s="1">
        <v>5</v>
      </c>
      <c r="BW115" s="1">
        <v>11</v>
      </c>
      <c r="BX115" s="1"/>
      <c r="BY115" s="1"/>
      <c r="BZ115" s="1"/>
      <c r="CA115" s="1"/>
      <c r="CB115" s="1">
        <v>2</v>
      </c>
    </row>
    <row r="116" spans="1:80" x14ac:dyDescent="0.2">
      <c r="A116" s="1" t="s">
        <v>85</v>
      </c>
      <c r="B116" s="1"/>
      <c r="C116" s="1"/>
      <c r="D116" s="1"/>
      <c r="E116" s="1"/>
      <c r="F116" s="1">
        <v>7</v>
      </c>
      <c r="G116" s="1">
        <v>5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>
        <v>5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>
        <v>15</v>
      </c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>
        <v>10</v>
      </c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x14ac:dyDescent="0.2">
      <c r="A117" s="1" t="s">
        <v>86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>
        <v>3</v>
      </c>
      <c r="BF117" s="1"/>
      <c r="BG117" s="1">
        <v>1</v>
      </c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x14ac:dyDescent="0.2">
      <c r="A118" s="1" t="s">
        <v>87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>
        <v>15</v>
      </c>
      <c r="AE118" s="1"/>
      <c r="AF118" s="1"/>
      <c r="AG118" s="1"/>
      <c r="AH118" s="1"/>
      <c r="AI118" s="1"/>
      <c r="AJ118" s="1"/>
      <c r="AK118" s="1"/>
      <c r="AL118" s="1"/>
      <c r="AM118" s="1">
        <v>20</v>
      </c>
      <c r="AN118" s="1"/>
      <c r="AO118" s="1"/>
      <c r="AP118" s="1"/>
      <c r="AQ118" s="1"/>
      <c r="AR118" s="1"/>
      <c r="AS118" s="1"/>
      <c r="AT118" s="1"/>
      <c r="AU118" s="1"/>
      <c r="AV118" s="1">
        <v>2</v>
      </c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x14ac:dyDescent="0.2">
      <c r="A119" s="1" t="s">
        <v>88</v>
      </c>
      <c r="B119" s="1">
        <v>5</v>
      </c>
      <c r="C119" s="1"/>
      <c r="D119" s="1"/>
      <c r="E119" s="1"/>
      <c r="F119" s="1">
        <v>5</v>
      </c>
      <c r="G119" s="1">
        <v>5</v>
      </c>
      <c r="H119" s="1"/>
      <c r="I119" s="1"/>
      <c r="J119" s="1"/>
      <c r="K119" s="1">
        <v>2</v>
      </c>
      <c r="L119" s="1"/>
      <c r="M119" s="1">
        <v>2</v>
      </c>
      <c r="N119" s="1">
        <v>10</v>
      </c>
      <c r="O119" s="1"/>
      <c r="P119" s="1">
        <v>35</v>
      </c>
      <c r="Q119" s="1">
        <v>5</v>
      </c>
      <c r="R119" s="1">
        <v>4</v>
      </c>
      <c r="S119" s="1">
        <v>30</v>
      </c>
      <c r="T119" s="11">
        <v>1</v>
      </c>
      <c r="U119" s="1"/>
      <c r="V119" s="1"/>
      <c r="W119" s="1"/>
      <c r="X119" s="1">
        <v>5</v>
      </c>
      <c r="Y119" s="1">
        <v>20</v>
      </c>
      <c r="Z119" s="1">
        <v>2</v>
      </c>
      <c r="AA119" s="1">
        <v>10</v>
      </c>
      <c r="AB119" s="1"/>
      <c r="AC119" s="1"/>
      <c r="AD119" s="1"/>
      <c r="AE119" s="1">
        <v>15</v>
      </c>
      <c r="AF119" s="1"/>
      <c r="AG119" s="1">
        <v>10</v>
      </c>
      <c r="AH119" s="1">
        <v>5</v>
      </c>
      <c r="AI119" s="1"/>
      <c r="AJ119" s="1"/>
      <c r="AK119" s="1"/>
      <c r="AL119" s="1"/>
      <c r="AM119" s="1">
        <v>10</v>
      </c>
      <c r="AN119" s="1"/>
      <c r="AO119" s="1">
        <v>2</v>
      </c>
      <c r="AP119" s="1"/>
      <c r="AQ119" s="1">
        <v>5</v>
      </c>
      <c r="AR119" s="1"/>
      <c r="AS119" s="1"/>
      <c r="AT119" s="1">
        <v>10</v>
      </c>
      <c r="AU119" s="1"/>
      <c r="AV119" s="1">
        <v>10</v>
      </c>
      <c r="AW119" s="1">
        <v>7</v>
      </c>
      <c r="AX119" s="1">
        <v>5</v>
      </c>
      <c r="AY119" s="1"/>
      <c r="AZ119" s="1"/>
      <c r="BA119" s="1"/>
      <c r="BB119" s="1"/>
      <c r="BC119" s="1">
        <v>20</v>
      </c>
      <c r="BD119" s="1">
        <v>5</v>
      </c>
      <c r="BE119" s="1"/>
      <c r="BF119" s="1">
        <v>14</v>
      </c>
      <c r="BG119" s="1"/>
      <c r="BH119" s="1"/>
      <c r="BI119" s="1">
        <v>20</v>
      </c>
      <c r="BJ119" s="1">
        <v>20</v>
      </c>
      <c r="BK119" s="1">
        <v>15</v>
      </c>
      <c r="BL119" s="1">
        <v>5</v>
      </c>
      <c r="BM119" s="1"/>
      <c r="BN119" s="1"/>
      <c r="BO119" s="1"/>
      <c r="BP119" s="1"/>
      <c r="BQ119" s="1"/>
      <c r="BR119" s="1"/>
      <c r="BS119" s="1">
        <v>15</v>
      </c>
      <c r="BT119" s="1">
        <v>25</v>
      </c>
      <c r="BU119" s="1">
        <v>15</v>
      </c>
      <c r="BV119" s="1">
        <v>5</v>
      </c>
      <c r="BW119" s="1">
        <v>4</v>
      </c>
      <c r="BX119" s="1">
        <v>5</v>
      </c>
      <c r="BY119" s="1">
        <v>10</v>
      </c>
      <c r="BZ119" s="1">
        <v>15</v>
      </c>
      <c r="CA119" s="1"/>
      <c r="CB119" s="1"/>
    </row>
    <row r="120" spans="1:80" x14ac:dyDescent="0.2">
      <c r="A120" s="1" t="s">
        <v>89</v>
      </c>
      <c r="B120" s="1">
        <v>15</v>
      </c>
      <c r="C120" s="1">
        <v>25</v>
      </c>
      <c r="D120" s="1">
        <v>20</v>
      </c>
      <c r="E120" s="1"/>
      <c r="F120" s="1"/>
      <c r="G120" s="1">
        <v>10</v>
      </c>
      <c r="H120" s="1"/>
      <c r="I120" s="1">
        <v>30</v>
      </c>
      <c r="J120" s="1"/>
      <c r="K120" s="1">
        <v>8</v>
      </c>
      <c r="L120" s="1">
        <v>10</v>
      </c>
      <c r="M120" s="1">
        <v>15</v>
      </c>
      <c r="N120" s="1">
        <v>10</v>
      </c>
      <c r="O120" s="1"/>
      <c r="P120" s="1"/>
      <c r="Q120" s="1"/>
      <c r="R120" s="1"/>
      <c r="S120" s="1"/>
      <c r="T120" s="1">
        <v>20</v>
      </c>
      <c r="U120" s="1"/>
      <c r="V120" s="1"/>
      <c r="W120" s="1">
        <v>5</v>
      </c>
      <c r="X120" s="1">
        <v>10</v>
      </c>
      <c r="Y120" s="1"/>
      <c r="Z120" s="1"/>
      <c r="AA120" s="1">
        <v>5</v>
      </c>
      <c r="AB120" s="1">
        <v>10</v>
      </c>
      <c r="AC120" s="1"/>
      <c r="AD120" s="1">
        <v>15</v>
      </c>
      <c r="AE120" s="1"/>
      <c r="AF120" s="1">
        <v>15</v>
      </c>
      <c r="AG120" s="1"/>
      <c r="AH120" s="1"/>
      <c r="AI120" s="1">
        <v>15</v>
      </c>
      <c r="AJ120" s="1">
        <v>18</v>
      </c>
      <c r="AK120" s="1">
        <v>30</v>
      </c>
      <c r="AL120" s="1"/>
      <c r="AM120" s="1"/>
      <c r="AN120" s="1"/>
      <c r="AO120" s="1">
        <v>17</v>
      </c>
      <c r="AP120" s="1"/>
      <c r="AQ120" s="1">
        <v>5</v>
      </c>
      <c r="AR120" s="1"/>
      <c r="AS120" s="1"/>
      <c r="AT120" s="1"/>
      <c r="AU120" s="1"/>
      <c r="AV120" s="1"/>
      <c r="AW120" s="1">
        <v>7</v>
      </c>
      <c r="AX120" s="1">
        <v>12</v>
      </c>
      <c r="AY120" s="1"/>
      <c r="AZ120" s="1">
        <v>10</v>
      </c>
      <c r="BA120" s="1">
        <v>9</v>
      </c>
      <c r="BB120" s="1"/>
      <c r="BC120" s="1">
        <v>10</v>
      </c>
      <c r="BD120" s="1">
        <v>15</v>
      </c>
      <c r="BE120" s="1"/>
      <c r="BF120" s="1">
        <v>5</v>
      </c>
      <c r="BG120" s="1">
        <v>12</v>
      </c>
      <c r="BH120" s="1">
        <v>15</v>
      </c>
      <c r="BI120" s="1"/>
      <c r="BJ120" s="1">
        <v>10</v>
      </c>
      <c r="BK120" s="1"/>
      <c r="BL120" s="1"/>
      <c r="BM120" s="1"/>
      <c r="BN120" s="1"/>
      <c r="BO120" s="1">
        <v>8</v>
      </c>
      <c r="BP120" s="1">
        <v>5</v>
      </c>
      <c r="BQ120" s="1">
        <v>10</v>
      </c>
      <c r="BR120" s="1">
        <v>10</v>
      </c>
      <c r="BS120" s="1">
        <v>15</v>
      </c>
      <c r="BT120" s="1"/>
      <c r="BU120" s="1">
        <v>20</v>
      </c>
      <c r="BV120" s="1">
        <v>10</v>
      </c>
      <c r="BW120" s="1"/>
      <c r="BX120" s="1">
        <v>5</v>
      </c>
      <c r="BY120" s="1">
        <v>10</v>
      </c>
      <c r="BZ120" s="1"/>
      <c r="CA120" s="1">
        <v>13</v>
      </c>
      <c r="CB120" s="1">
        <v>25</v>
      </c>
    </row>
    <row r="121" spans="1:80" x14ac:dyDescent="0.2">
      <c r="A121" s="1" t="s">
        <v>90</v>
      </c>
      <c r="B121" s="1"/>
      <c r="C121" s="1"/>
      <c r="D121" s="1">
        <v>10</v>
      </c>
      <c r="E121" s="1"/>
      <c r="F121" s="1"/>
      <c r="G121" s="1"/>
      <c r="H121" s="1"/>
      <c r="I121" s="1"/>
      <c r="J121" s="1">
        <v>2</v>
      </c>
      <c r="K121" s="1"/>
      <c r="L121" s="1"/>
      <c r="M121" s="1"/>
      <c r="N121" s="1"/>
      <c r="O121" s="1"/>
      <c r="P121" s="1"/>
      <c r="Q121" s="1"/>
      <c r="R121" s="1"/>
      <c r="S121" s="1"/>
      <c r="T121" s="1">
        <v>7</v>
      </c>
      <c r="U121" s="1"/>
      <c r="V121" s="1"/>
      <c r="W121" s="1"/>
      <c r="X121" s="1"/>
      <c r="Y121" s="1"/>
      <c r="Z121" s="1"/>
      <c r="AA121" s="1">
        <v>10</v>
      </c>
      <c r="AB121" s="1"/>
      <c r="AC121" s="1">
        <v>15</v>
      </c>
      <c r="AD121" s="1"/>
      <c r="AE121" s="1"/>
      <c r="AF121" s="1">
        <v>15</v>
      </c>
      <c r="AG121" s="1"/>
      <c r="AH121" s="1"/>
      <c r="AI121" s="1"/>
      <c r="AJ121" s="1"/>
      <c r="AK121" s="1">
        <v>45</v>
      </c>
      <c r="AL121" s="1"/>
      <c r="AM121" s="1"/>
      <c r="AN121" s="1"/>
      <c r="AO121" s="1"/>
      <c r="AP121" s="1"/>
      <c r="AQ121" s="1"/>
      <c r="AR121" s="1">
        <v>25</v>
      </c>
      <c r="AS121" s="1">
        <v>5</v>
      </c>
      <c r="AT121" s="1"/>
      <c r="AU121" s="1"/>
      <c r="AV121" s="1"/>
      <c r="AW121" s="1">
        <v>7</v>
      </c>
      <c r="AX121" s="1"/>
      <c r="AY121" s="1"/>
      <c r="AZ121" s="1">
        <v>5</v>
      </c>
      <c r="BA121" s="1">
        <v>9</v>
      </c>
      <c r="BB121" s="1">
        <v>10</v>
      </c>
      <c r="BC121" s="1">
        <v>10</v>
      </c>
      <c r="BD121" s="1">
        <v>10</v>
      </c>
      <c r="BE121" s="1">
        <v>7</v>
      </c>
      <c r="BF121" s="1">
        <v>10</v>
      </c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>
        <v>12</v>
      </c>
    </row>
    <row r="122" spans="1:80" x14ac:dyDescent="0.2">
      <c r="A122" s="1" t="s">
        <v>91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>
        <v>2</v>
      </c>
      <c r="O122" s="1"/>
      <c r="P122" s="1"/>
      <c r="Q122" s="1"/>
      <c r="R122" s="1"/>
      <c r="S122" s="1"/>
      <c r="T122" s="1">
        <v>10</v>
      </c>
      <c r="U122" s="1"/>
      <c r="V122" s="1"/>
      <c r="W122" s="1"/>
      <c r="X122" s="1"/>
      <c r="Y122" s="1"/>
      <c r="Z122" s="1"/>
      <c r="AA122" s="1">
        <v>10</v>
      </c>
      <c r="AB122" s="1"/>
      <c r="AC122" s="1"/>
      <c r="AD122" s="1"/>
      <c r="AE122" s="1"/>
      <c r="AF122" s="1"/>
      <c r="AG122" s="1">
        <v>10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>
        <v>5</v>
      </c>
      <c r="AR122" s="1">
        <v>25</v>
      </c>
      <c r="AS122" s="1"/>
      <c r="AT122" s="1"/>
      <c r="AU122" s="1"/>
      <c r="AV122" s="1"/>
      <c r="AW122" s="1"/>
      <c r="AX122" s="1">
        <v>18</v>
      </c>
      <c r="AY122" s="1"/>
      <c r="AZ122" s="1"/>
      <c r="BA122" s="1"/>
      <c r="BB122" s="1">
        <v>5</v>
      </c>
      <c r="BC122" s="1"/>
      <c r="BD122" s="1">
        <v>8</v>
      </c>
      <c r="BE122" s="1"/>
      <c r="BF122" s="1">
        <v>5</v>
      </c>
      <c r="BG122" s="1"/>
      <c r="BH122" s="1"/>
      <c r="BI122" s="1">
        <v>25</v>
      </c>
      <c r="BJ122" s="1"/>
      <c r="BK122" s="1"/>
      <c r="BL122" s="1"/>
      <c r="BM122" s="1"/>
      <c r="BN122" s="1">
        <v>5</v>
      </c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>
        <v>12</v>
      </c>
    </row>
    <row r="123" spans="1:80" x14ac:dyDescent="0.2">
      <c r="A123" s="1" t="s">
        <v>92</v>
      </c>
      <c r="B123" s="1"/>
      <c r="C123" s="1"/>
      <c r="D123" s="1">
        <v>10</v>
      </c>
      <c r="E123" s="1">
        <v>10</v>
      </c>
      <c r="F123" s="1"/>
      <c r="G123" s="1">
        <v>20</v>
      </c>
      <c r="H123" s="1">
        <v>2</v>
      </c>
      <c r="I123" s="1"/>
      <c r="J123" s="1">
        <v>10</v>
      </c>
      <c r="K123" s="16">
        <v>3</v>
      </c>
      <c r="L123" s="1">
        <v>10</v>
      </c>
      <c r="M123" s="1"/>
      <c r="N123" s="1">
        <v>20</v>
      </c>
      <c r="O123" s="1">
        <v>2</v>
      </c>
      <c r="P123" s="1"/>
      <c r="Q123" s="1">
        <v>2</v>
      </c>
      <c r="R123" s="1">
        <v>10</v>
      </c>
      <c r="S123" s="1"/>
      <c r="T123" s="1"/>
      <c r="U123" s="1"/>
      <c r="V123" s="1"/>
      <c r="W123" s="1">
        <v>5</v>
      </c>
      <c r="X123" s="1">
        <v>5</v>
      </c>
      <c r="Y123" s="1">
        <v>30</v>
      </c>
      <c r="Z123" s="1"/>
      <c r="AA123" s="1"/>
      <c r="AB123" s="1"/>
      <c r="AC123" s="1">
        <v>5</v>
      </c>
      <c r="AD123" s="1">
        <v>35</v>
      </c>
      <c r="AE123" s="1">
        <v>20</v>
      </c>
      <c r="AF123" s="1">
        <v>20</v>
      </c>
      <c r="AG123" s="1">
        <v>10</v>
      </c>
      <c r="AH123" s="1">
        <v>10</v>
      </c>
      <c r="AI123" s="1"/>
      <c r="AJ123" s="1"/>
      <c r="AK123" s="1">
        <v>10</v>
      </c>
      <c r="AL123" s="1"/>
      <c r="AM123" s="1"/>
      <c r="AN123" s="1"/>
      <c r="AO123" s="1">
        <v>35</v>
      </c>
      <c r="AP123" s="1">
        <v>50</v>
      </c>
      <c r="AQ123" s="1"/>
      <c r="AR123" s="1"/>
      <c r="AS123" s="1"/>
      <c r="AT123" s="1">
        <v>15</v>
      </c>
      <c r="AU123" s="1"/>
      <c r="AV123" s="1">
        <v>10</v>
      </c>
      <c r="AW123" s="1"/>
      <c r="AX123" s="1"/>
      <c r="AY123" s="1"/>
      <c r="AZ123" s="1"/>
      <c r="BA123" s="1"/>
      <c r="BB123" s="1">
        <v>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>
        <v>10</v>
      </c>
      <c r="BP123" s="1"/>
      <c r="BQ123" s="1">
        <v>25</v>
      </c>
      <c r="BR123" s="1"/>
      <c r="BS123" s="1">
        <v>20</v>
      </c>
      <c r="BT123" s="1"/>
      <c r="BU123" s="1">
        <v>25</v>
      </c>
      <c r="BV123" s="1">
        <v>10</v>
      </c>
      <c r="BW123" s="1"/>
      <c r="BX123" s="1">
        <v>3</v>
      </c>
      <c r="BY123" s="1"/>
      <c r="BZ123" s="1">
        <v>70</v>
      </c>
      <c r="CA123" s="1"/>
      <c r="CB123" s="1"/>
    </row>
    <row r="124" spans="1:80" x14ac:dyDescent="0.2">
      <c r="A124" s="1" t="s">
        <v>93</v>
      </c>
      <c r="B124" s="1"/>
      <c r="C124" s="1">
        <v>10</v>
      </c>
      <c r="D124" s="1">
        <v>10</v>
      </c>
      <c r="E124" s="1"/>
      <c r="F124" s="1">
        <v>20</v>
      </c>
      <c r="G124" s="1">
        <v>5</v>
      </c>
      <c r="H124" s="1">
        <v>60</v>
      </c>
      <c r="I124" s="1"/>
      <c r="J124" s="1">
        <v>50</v>
      </c>
      <c r="K124" s="1">
        <v>5</v>
      </c>
      <c r="L124" s="1">
        <v>10</v>
      </c>
      <c r="M124" s="1">
        <v>25</v>
      </c>
      <c r="N124" s="1">
        <v>20</v>
      </c>
      <c r="O124" s="1">
        <v>20</v>
      </c>
      <c r="P124" s="1"/>
      <c r="Q124" s="1">
        <v>25</v>
      </c>
      <c r="R124" s="1">
        <v>20</v>
      </c>
      <c r="S124" s="1"/>
      <c r="T124" s="1">
        <v>10</v>
      </c>
      <c r="U124" s="1"/>
      <c r="V124" s="1"/>
      <c r="W124" s="1">
        <v>15</v>
      </c>
      <c r="X124" s="1">
        <v>20</v>
      </c>
      <c r="Y124" s="1"/>
      <c r="Z124" s="1"/>
      <c r="AA124" s="1">
        <v>10</v>
      </c>
      <c r="AB124" s="1">
        <v>30</v>
      </c>
      <c r="AC124" s="1">
        <v>10</v>
      </c>
      <c r="AD124" s="1">
        <v>30</v>
      </c>
      <c r="AE124" s="1">
        <v>10</v>
      </c>
      <c r="AF124" s="1">
        <v>20</v>
      </c>
      <c r="AG124" s="1">
        <v>5</v>
      </c>
      <c r="AH124" s="1">
        <v>5</v>
      </c>
      <c r="AI124" s="1">
        <v>15</v>
      </c>
      <c r="AJ124" s="1">
        <v>29</v>
      </c>
      <c r="AK124" s="1">
        <v>10</v>
      </c>
      <c r="AL124" s="1"/>
      <c r="AM124" s="1"/>
      <c r="AN124" s="1"/>
      <c r="AO124" s="1"/>
      <c r="AP124" s="1"/>
      <c r="AQ124" s="1">
        <v>10</v>
      </c>
      <c r="AR124" s="1"/>
      <c r="AS124" s="1"/>
      <c r="AT124" s="1">
        <v>29</v>
      </c>
      <c r="AU124" s="1"/>
      <c r="AV124" s="1"/>
      <c r="AW124" s="1"/>
      <c r="AX124" s="1">
        <v>2</v>
      </c>
      <c r="AY124" s="1">
        <v>100</v>
      </c>
      <c r="AZ124" s="1">
        <v>10</v>
      </c>
      <c r="BA124" s="1">
        <v>9</v>
      </c>
      <c r="BB124" s="1"/>
      <c r="BC124" s="1">
        <v>20</v>
      </c>
      <c r="BD124" s="1">
        <v>13</v>
      </c>
      <c r="BE124" s="1">
        <v>15</v>
      </c>
      <c r="BF124" s="1">
        <v>8</v>
      </c>
      <c r="BG124" s="1">
        <v>2</v>
      </c>
      <c r="BH124" s="1"/>
      <c r="BI124" s="1">
        <v>6</v>
      </c>
      <c r="BJ124" s="1">
        <v>25</v>
      </c>
      <c r="BK124" s="1">
        <v>20</v>
      </c>
      <c r="BL124" s="1">
        <v>20</v>
      </c>
      <c r="BM124" s="1"/>
      <c r="BN124" s="1">
        <v>8</v>
      </c>
      <c r="BO124" s="1">
        <v>15</v>
      </c>
      <c r="BP124" s="1">
        <v>2</v>
      </c>
      <c r="BQ124" s="1"/>
      <c r="BR124" s="1">
        <v>20</v>
      </c>
      <c r="BS124" s="1"/>
      <c r="BT124" s="1">
        <v>30</v>
      </c>
      <c r="BU124" s="1">
        <v>6</v>
      </c>
      <c r="BV124" s="1">
        <v>3</v>
      </c>
      <c r="BW124" s="1"/>
      <c r="BX124" s="1"/>
      <c r="BY124" s="1">
        <v>10</v>
      </c>
      <c r="BZ124" s="1">
        <v>15</v>
      </c>
      <c r="CA124" s="1">
        <v>10</v>
      </c>
      <c r="CB124" s="1">
        <v>20</v>
      </c>
    </row>
    <row r="125" spans="1:80" x14ac:dyDescent="0.2">
      <c r="A125" s="1" t="s">
        <v>94</v>
      </c>
      <c r="B125" s="1">
        <v>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>
        <v>3</v>
      </c>
      <c r="O125" s="1">
        <v>2</v>
      </c>
      <c r="P125" s="1"/>
      <c r="Q125" s="1"/>
      <c r="R125" s="1"/>
      <c r="S125" s="1"/>
      <c r="T125" s="1"/>
      <c r="U125" s="1"/>
      <c r="V125" s="1"/>
      <c r="W125" s="1">
        <v>15</v>
      </c>
      <c r="X125" s="1">
        <v>25</v>
      </c>
      <c r="Y125" s="1"/>
      <c r="Z125" s="1"/>
      <c r="AA125" s="1">
        <v>10</v>
      </c>
      <c r="AB125" s="1"/>
      <c r="AC125" s="1">
        <v>2</v>
      </c>
      <c r="AD125" s="1"/>
      <c r="AE125" s="1"/>
      <c r="AF125" s="1"/>
      <c r="AG125" s="1"/>
      <c r="AH125" s="1"/>
      <c r="AI125" s="1"/>
      <c r="AJ125" s="1">
        <v>18</v>
      </c>
      <c r="AK125" s="1">
        <v>5</v>
      </c>
      <c r="AL125" s="1">
        <v>63</v>
      </c>
      <c r="AM125" s="1"/>
      <c r="AN125" s="1"/>
      <c r="AO125" s="1"/>
      <c r="AP125" s="1"/>
      <c r="AQ125" s="1">
        <v>5</v>
      </c>
      <c r="AR125" s="1"/>
      <c r="AS125" s="1">
        <v>17</v>
      </c>
      <c r="AT125" s="1"/>
      <c r="AU125" s="1"/>
      <c r="AV125" s="1"/>
      <c r="AW125" s="1"/>
      <c r="AX125" s="1"/>
      <c r="AY125" s="1"/>
      <c r="AZ125" s="1">
        <v>2</v>
      </c>
      <c r="BA125" s="1">
        <v>15</v>
      </c>
      <c r="BB125" s="1">
        <v>3</v>
      </c>
      <c r="BC125" s="1"/>
      <c r="BD125" s="1">
        <v>10</v>
      </c>
      <c r="BE125" s="1">
        <v>13</v>
      </c>
      <c r="BF125" s="1"/>
      <c r="BG125" s="1">
        <v>15</v>
      </c>
      <c r="BH125" s="1">
        <v>15</v>
      </c>
      <c r="BI125" s="1">
        <v>6</v>
      </c>
      <c r="BJ125" s="1"/>
      <c r="BK125" s="1"/>
      <c r="BL125" s="1">
        <v>15</v>
      </c>
      <c r="BM125" s="1"/>
      <c r="BN125" s="1"/>
      <c r="BO125" s="1">
        <v>10</v>
      </c>
      <c r="BP125" s="1">
        <v>46</v>
      </c>
      <c r="BQ125" s="1"/>
      <c r="BR125" s="1"/>
      <c r="BS125" s="1"/>
      <c r="BT125" s="1">
        <v>30</v>
      </c>
      <c r="BU125" s="1"/>
      <c r="BV125" s="1"/>
      <c r="BW125" s="1"/>
      <c r="BX125" s="1"/>
      <c r="BY125" s="1"/>
      <c r="BZ125" s="1"/>
      <c r="CA125" s="1"/>
      <c r="CB125" s="1"/>
    </row>
    <row r="126" spans="1:80" x14ac:dyDescent="0.2">
      <c r="A126" s="1" t="s">
        <v>95</v>
      </c>
      <c r="B126" s="1"/>
      <c r="C126" s="1"/>
      <c r="D126" s="1">
        <v>20</v>
      </c>
      <c r="E126" s="1"/>
      <c r="F126" s="1"/>
      <c r="G126" s="1"/>
      <c r="H126" s="1"/>
      <c r="I126" s="1"/>
      <c r="J126" s="1">
        <v>12</v>
      </c>
      <c r="K126" s="1"/>
      <c r="L126" s="1"/>
      <c r="M126" s="1"/>
      <c r="N126" s="1">
        <v>2</v>
      </c>
      <c r="O126" s="1">
        <v>20</v>
      </c>
      <c r="P126" s="1"/>
      <c r="Q126" s="1"/>
      <c r="R126" s="1"/>
      <c r="S126" s="1"/>
      <c r="T126" s="1"/>
      <c r="U126" s="1">
        <v>10</v>
      </c>
      <c r="V126" s="1"/>
      <c r="W126" s="1"/>
      <c r="X126" s="1"/>
      <c r="Y126" s="1"/>
      <c r="Z126" s="1"/>
      <c r="AA126" s="1"/>
      <c r="AB126" s="1">
        <v>5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>
        <v>2</v>
      </c>
      <c r="AP126" s="1"/>
      <c r="AQ126" s="1">
        <v>5</v>
      </c>
      <c r="AR126" s="1"/>
      <c r="AS126" s="1">
        <v>5</v>
      </c>
      <c r="AT126" s="1">
        <v>40</v>
      </c>
      <c r="AU126" s="1"/>
      <c r="AV126" s="1"/>
      <c r="AW126" s="1"/>
      <c r="AX126" s="1">
        <v>15</v>
      </c>
      <c r="AY126" s="1"/>
      <c r="AZ126" s="1"/>
      <c r="BA126" s="16">
        <v>4</v>
      </c>
      <c r="BB126" s="1"/>
      <c r="BC126" s="1"/>
      <c r="BD126" s="1"/>
      <c r="BE126" s="1"/>
      <c r="BF126" s="1"/>
      <c r="BG126" s="1">
        <v>15</v>
      </c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>
        <v>5</v>
      </c>
      <c r="BS126" s="1"/>
      <c r="BT126" s="1"/>
      <c r="BU126" s="1"/>
      <c r="BV126" s="1"/>
      <c r="BW126" s="1">
        <v>15</v>
      </c>
      <c r="BX126" s="1"/>
      <c r="BY126" s="1">
        <v>5</v>
      </c>
      <c r="BZ126" s="1"/>
      <c r="CA126" s="1">
        <v>5</v>
      </c>
      <c r="CB126" s="1">
        <v>4</v>
      </c>
    </row>
    <row r="127" spans="1:80" x14ac:dyDescent="0.2">
      <c r="A127" s="1" t="s">
        <v>96</v>
      </c>
      <c r="B127" s="1">
        <v>5</v>
      </c>
      <c r="C127" s="1"/>
      <c r="D127" s="1"/>
      <c r="E127" s="1"/>
      <c r="F127" s="1"/>
      <c r="G127" s="1"/>
      <c r="H127" s="1"/>
      <c r="I127" s="1"/>
      <c r="J127" s="1">
        <v>3</v>
      </c>
      <c r="K127" s="1">
        <v>40</v>
      </c>
      <c r="L127" s="1">
        <v>9</v>
      </c>
      <c r="M127" s="1">
        <v>5</v>
      </c>
      <c r="N127" s="1">
        <v>6</v>
      </c>
      <c r="O127" s="1">
        <v>20</v>
      </c>
      <c r="P127" s="1"/>
      <c r="Q127" s="1">
        <v>2</v>
      </c>
      <c r="R127" s="1">
        <v>10</v>
      </c>
      <c r="S127" s="1"/>
      <c r="T127" s="1">
        <v>2</v>
      </c>
      <c r="U127" s="1"/>
      <c r="V127" s="1"/>
      <c r="W127" s="1">
        <v>15</v>
      </c>
      <c r="X127" s="1"/>
      <c r="Y127" s="1"/>
      <c r="Z127" s="1">
        <v>5</v>
      </c>
      <c r="AA127" s="1"/>
      <c r="AB127" s="1"/>
      <c r="AC127" s="1"/>
      <c r="AD127" s="1"/>
      <c r="AE127" s="1">
        <v>15</v>
      </c>
      <c r="AF127" s="1">
        <v>20</v>
      </c>
      <c r="AG127" s="1"/>
      <c r="AH127" s="1">
        <v>10</v>
      </c>
      <c r="AI127" s="1">
        <v>50</v>
      </c>
      <c r="AJ127" s="1"/>
      <c r="AK127" s="1"/>
      <c r="AL127" s="1"/>
      <c r="AM127" s="1">
        <v>30</v>
      </c>
      <c r="AN127" s="1"/>
      <c r="AO127" s="1"/>
      <c r="AP127" s="1"/>
      <c r="AQ127" s="1"/>
      <c r="AR127" s="1"/>
      <c r="AS127" s="1"/>
      <c r="AT127" s="1"/>
      <c r="AU127" s="1"/>
      <c r="AV127" s="1">
        <v>10</v>
      </c>
      <c r="AW127" s="1">
        <v>15</v>
      </c>
      <c r="AX127" s="1"/>
      <c r="AY127" s="1"/>
      <c r="AZ127" s="1"/>
      <c r="BA127" s="1"/>
      <c r="BB127" s="1"/>
      <c r="BC127" s="1">
        <v>20</v>
      </c>
      <c r="BD127" s="1">
        <v>9</v>
      </c>
      <c r="BE127" s="1">
        <v>12</v>
      </c>
      <c r="BF127" s="1">
        <v>10</v>
      </c>
      <c r="BG127" s="1"/>
      <c r="BH127" s="1"/>
      <c r="BI127" s="1">
        <v>6</v>
      </c>
      <c r="BJ127" s="1"/>
      <c r="BK127" s="1"/>
      <c r="BL127" s="1">
        <v>15</v>
      </c>
      <c r="BM127" s="1"/>
      <c r="BN127" s="1">
        <v>7</v>
      </c>
      <c r="BO127" s="1"/>
      <c r="BP127" s="1">
        <v>10</v>
      </c>
      <c r="BQ127" s="1">
        <v>5</v>
      </c>
      <c r="BR127" s="1">
        <v>13</v>
      </c>
      <c r="BS127" s="1"/>
      <c r="BT127" s="1"/>
      <c r="BU127" s="1"/>
      <c r="BV127" s="1">
        <v>3</v>
      </c>
      <c r="BW127" s="1"/>
      <c r="BX127" s="1">
        <v>25</v>
      </c>
      <c r="BY127" s="1"/>
      <c r="BZ127" s="1"/>
      <c r="CA127" s="1"/>
      <c r="CB127" s="1"/>
    </row>
    <row r="128" spans="1:80" x14ac:dyDescent="0.2">
      <c r="A128" s="1" t="s">
        <v>97</v>
      </c>
      <c r="B128" s="1"/>
      <c r="C128" s="1"/>
      <c r="D128" s="1"/>
      <c r="E128" s="1"/>
      <c r="F128" s="1">
        <v>8</v>
      </c>
      <c r="G128" s="1">
        <v>5</v>
      </c>
      <c r="H128" s="1"/>
      <c r="I128" s="1"/>
      <c r="J128" s="1"/>
      <c r="K128" s="1"/>
      <c r="L128" s="1">
        <v>10</v>
      </c>
      <c r="M128" s="1"/>
      <c r="N128" s="1"/>
      <c r="O128" s="1"/>
      <c r="P128" s="1">
        <v>30</v>
      </c>
      <c r="Q128" s="1"/>
      <c r="R128" s="1"/>
      <c r="S128" s="1">
        <v>40</v>
      </c>
      <c r="T128" s="1"/>
      <c r="U128" s="1"/>
      <c r="V128" s="1"/>
      <c r="W128" s="1">
        <v>5</v>
      </c>
      <c r="X128" s="1">
        <v>5</v>
      </c>
      <c r="Y128" s="1"/>
      <c r="Z128" s="1"/>
      <c r="AA128" s="1">
        <v>5</v>
      </c>
      <c r="AB128" s="1"/>
      <c r="AC128" s="1">
        <v>25</v>
      </c>
      <c r="AD128" s="1"/>
      <c r="AE128" s="1">
        <v>20</v>
      </c>
      <c r="AF128" s="1"/>
      <c r="AG128" s="1"/>
      <c r="AH128" s="1"/>
      <c r="AI128" s="1"/>
      <c r="AJ128" s="1"/>
      <c r="AK128" s="1"/>
      <c r="AL128" s="1">
        <v>5</v>
      </c>
      <c r="AM128" s="1"/>
      <c r="AN128" s="1">
        <v>40</v>
      </c>
      <c r="AO128" s="1"/>
      <c r="AP128" s="1"/>
      <c r="AQ128" s="1">
        <v>5</v>
      </c>
      <c r="AR128" s="1"/>
      <c r="AS128" s="1">
        <v>21</v>
      </c>
      <c r="AT128" s="1"/>
      <c r="AU128" s="1"/>
      <c r="AV128" s="1">
        <v>20</v>
      </c>
      <c r="AW128" s="1">
        <v>15</v>
      </c>
      <c r="AX128" s="1"/>
      <c r="AY128" s="1"/>
      <c r="AZ128" s="1">
        <v>12</v>
      </c>
      <c r="BA128" s="1">
        <v>15</v>
      </c>
      <c r="BB128" s="1">
        <v>15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>
        <v>10</v>
      </c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>
        <v>40</v>
      </c>
      <c r="BX128" s="1">
        <v>30</v>
      </c>
      <c r="BY128" s="1"/>
      <c r="BZ128" s="1"/>
      <c r="CA128" s="1"/>
      <c r="CB128" s="1"/>
    </row>
    <row r="129" spans="1:80" x14ac:dyDescent="0.2">
      <c r="A129" s="1" t="s">
        <v>98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>
        <v>2</v>
      </c>
      <c r="N129" s="1"/>
      <c r="O129" s="1">
        <v>2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>
        <v>5</v>
      </c>
      <c r="AD129" s="1"/>
      <c r="AE129" s="1"/>
      <c r="AF129" s="1"/>
      <c r="AG129" s="1"/>
      <c r="AH129" s="1">
        <v>2</v>
      </c>
      <c r="AI129" s="1">
        <v>12</v>
      </c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>
        <v>10</v>
      </c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>
        <v>7</v>
      </c>
      <c r="BY129" s="1"/>
      <c r="BZ129" s="1"/>
      <c r="CA129" s="1"/>
      <c r="CB129" s="1"/>
    </row>
    <row r="130" spans="1:80" x14ac:dyDescent="0.2">
      <c r="A130" s="1" t="s">
        <v>99</v>
      </c>
      <c r="B130" s="1"/>
      <c r="C130" s="1"/>
      <c r="D130" s="1"/>
      <c r="E130" s="1"/>
      <c r="F130" s="1"/>
      <c r="G130" s="1"/>
      <c r="H130" s="1"/>
      <c r="I130" s="1"/>
      <c r="J130" s="1">
        <v>2</v>
      </c>
      <c r="K130" s="1"/>
      <c r="L130" s="1"/>
      <c r="M130" s="1">
        <v>2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>
        <v>12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>
        <v>2</v>
      </c>
      <c r="AR130" s="1"/>
      <c r="AS130" s="1"/>
      <c r="AT130" s="1"/>
      <c r="AU130" s="1"/>
      <c r="AV130" s="1"/>
      <c r="AW130" s="1"/>
      <c r="AX130" s="1">
        <v>5</v>
      </c>
      <c r="AY130" s="1"/>
      <c r="AZ130" s="1"/>
      <c r="BA130" s="1"/>
      <c r="BB130" s="1"/>
      <c r="BC130" s="1"/>
      <c r="BD130" s="1"/>
      <c r="BE130" s="1"/>
      <c r="BF130" s="1">
        <v>2</v>
      </c>
      <c r="BG130" s="1"/>
      <c r="BH130" s="1">
        <v>20</v>
      </c>
      <c r="BI130" s="1"/>
      <c r="BJ130" s="1"/>
      <c r="BK130" s="1"/>
      <c r="BL130" s="1"/>
      <c r="BM130" s="1"/>
      <c r="BN130" s="1"/>
      <c r="BO130" s="1"/>
      <c r="BP130" s="1"/>
      <c r="BQ130" s="1"/>
      <c r="BR130" s="1">
        <v>2</v>
      </c>
      <c r="BS130" s="1"/>
      <c r="BT130" s="1"/>
      <c r="BU130" s="1">
        <v>2</v>
      </c>
      <c r="BV130" s="1">
        <v>2</v>
      </c>
      <c r="BW130" s="1"/>
      <c r="BX130" s="1"/>
      <c r="BY130" s="1"/>
      <c r="BZ130" s="1"/>
      <c r="CA130" s="1">
        <v>1</v>
      </c>
      <c r="CB130" s="1"/>
    </row>
    <row r="131" spans="1:80" x14ac:dyDescent="0.2">
      <c r="A131" s="1" t="s">
        <v>212</v>
      </c>
      <c r="B131" s="13">
        <v>2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>
        <v>2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x14ac:dyDescent="0.2">
      <c r="A132" s="1" t="s">
        <v>213</v>
      </c>
      <c r="B132" s="1">
        <v>6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x14ac:dyDescent="0.2">
      <c r="A133" s="1" t="s">
        <v>214</v>
      </c>
      <c r="B133" s="1">
        <v>2</v>
      </c>
      <c r="C133" s="1">
        <v>5</v>
      </c>
      <c r="D133" s="1"/>
      <c r="E133" s="1"/>
      <c r="F133" s="1"/>
      <c r="G133" s="1"/>
      <c r="H133" s="1"/>
      <c r="I133" s="1"/>
      <c r="J133" s="1"/>
      <c r="K133" s="1">
        <v>2</v>
      </c>
      <c r="L133" s="1">
        <v>5</v>
      </c>
      <c r="M133" s="1">
        <v>5</v>
      </c>
      <c r="N133" s="1"/>
      <c r="O133" s="1">
        <v>30</v>
      </c>
      <c r="P133" s="1">
        <v>35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>
        <v>10</v>
      </c>
      <c r="AI133" s="1"/>
      <c r="AJ133" s="1"/>
      <c r="AK133" s="1"/>
      <c r="AL133" s="1"/>
      <c r="AM133" s="1"/>
      <c r="AN133" s="1"/>
      <c r="AO133" s="1">
        <v>2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>
        <v>2</v>
      </c>
      <c r="BB133" s="1"/>
      <c r="BC133" s="1"/>
      <c r="BD133" s="1"/>
      <c r="BE133" s="1"/>
      <c r="BF133" s="1"/>
      <c r="BG133" s="1"/>
      <c r="BH133" s="1"/>
      <c r="BI133" s="1">
        <v>2</v>
      </c>
      <c r="BJ133" s="1">
        <v>15</v>
      </c>
      <c r="BK133" s="1">
        <v>10</v>
      </c>
      <c r="BL133" s="1">
        <v>2</v>
      </c>
      <c r="BM133" s="1"/>
      <c r="BN133" s="1"/>
      <c r="BO133" s="1"/>
      <c r="BP133" s="1">
        <v>5</v>
      </c>
      <c r="BQ133" s="1"/>
      <c r="BR133" s="1"/>
      <c r="BS133" s="1"/>
      <c r="BT133" s="1"/>
      <c r="BU133" s="1"/>
      <c r="BV133" s="1">
        <v>2</v>
      </c>
      <c r="BW133" s="1"/>
      <c r="BX133" s="1"/>
      <c r="BY133" s="1"/>
      <c r="BZ133" s="1"/>
      <c r="CA133" s="1">
        <v>6</v>
      </c>
      <c r="CB133" s="1"/>
    </row>
    <row r="134" spans="1:80" x14ac:dyDescent="0.2">
      <c r="A134" s="1" t="s">
        <v>201</v>
      </c>
      <c r="B134" s="1">
        <v>6</v>
      </c>
      <c r="C134" s="1">
        <v>5</v>
      </c>
      <c r="D134" s="1"/>
      <c r="E134" s="1"/>
      <c r="F134" s="1"/>
      <c r="G134" s="1">
        <v>5</v>
      </c>
      <c r="H134" s="1"/>
      <c r="I134" s="1">
        <v>40</v>
      </c>
      <c r="J134" s="1"/>
      <c r="K134" s="1">
        <v>3</v>
      </c>
      <c r="L134" s="1">
        <v>5</v>
      </c>
      <c r="M134" s="1"/>
      <c r="N134" s="1"/>
      <c r="O134" s="1"/>
      <c r="P134" s="1"/>
      <c r="Q134" s="1"/>
      <c r="R134" s="1"/>
      <c r="S134" s="1"/>
      <c r="T134" s="1">
        <v>10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>
        <v>2</v>
      </c>
      <c r="AJ134" s="1">
        <v>29</v>
      </c>
      <c r="AK134" s="1"/>
      <c r="AL134" s="1"/>
      <c r="AM134" s="1"/>
      <c r="AN134" s="1"/>
      <c r="AO134" s="1">
        <v>2</v>
      </c>
      <c r="AP134" s="1"/>
      <c r="AQ134" s="1">
        <v>5</v>
      </c>
      <c r="AR134" s="1"/>
      <c r="AS134" s="1"/>
      <c r="AT134" s="1">
        <v>6</v>
      </c>
      <c r="AU134" s="1"/>
      <c r="AV134" s="1"/>
      <c r="AW134" s="1"/>
      <c r="AX134" s="1">
        <v>5</v>
      </c>
      <c r="AY134" s="1"/>
      <c r="AZ134" s="1">
        <v>5</v>
      </c>
      <c r="BA134" s="1">
        <v>2</v>
      </c>
      <c r="BB134" s="1">
        <v>5</v>
      </c>
      <c r="BC134" s="1"/>
      <c r="BD134" s="1">
        <v>2</v>
      </c>
      <c r="BE134" s="1">
        <v>2</v>
      </c>
      <c r="BF134" s="1"/>
      <c r="BG134" s="1"/>
      <c r="BH134" s="1">
        <v>8</v>
      </c>
      <c r="BI134" s="1"/>
      <c r="BJ134" s="1"/>
      <c r="BK134" s="1"/>
      <c r="BL134" s="1"/>
      <c r="BM134" s="1"/>
      <c r="BN134" s="1">
        <v>5</v>
      </c>
      <c r="BO134" s="1"/>
      <c r="BP134" s="1">
        <v>2</v>
      </c>
      <c r="BQ134" s="1">
        <v>10</v>
      </c>
      <c r="BR134" s="1"/>
      <c r="BS134" s="1">
        <v>5</v>
      </c>
      <c r="BT134" s="1"/>
      <c r="BU134" s="1"/>
      <c r="BV134" s="1">
        <v>2</v>
      </c>
      <c r="BW134" s="1"/>
      <c r="BX134" s="1"/>
      <c r="BY134" s="1">
        <v>3</v>
      </c>
      <c r="BZ134" s="1"/>
      <c r="CA134" s="1">
        <v>15</v>
      </c>
      <c r="CB134" s="1"/>
    </row>
    <row r="135" spans="1:80" x14ac:dyDescent="0.2">
      <c r="A135" s="1" t="s">
        <v>215</v>
      </c>
      <c r="B135" s="1">
        <v>2</v>
      </c>
      <c r="C135" s="1"/>
      <c r="D135" s="1"/>
      <c r="E135" s="1"/>
      <c r="F135" s="1"/>
      <c r="G135" s="1"/>
      <c r="H135" s="1"/>
      <c r="I135" s="1"/>
      <c r="J135" s="1">
        <v>3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>
        <v>1</v>
      </c>
      <c r="Y135" s="1"/>
      <c r="Z135" s="1">
        <v>2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>
        <v>2</v>
      </c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x14ac:dyDescent="0.2">
      <c r="A136" s="1" t="s">
        <v>216</v>
      </c>
      <c r="B136" s="1"/>
      <c r="C136" s="1"/>
      <c r="D136" s="1"/>
      <c r="E136" s="1">
        <v>5</v>
      </c>
      <c r="F136" s="1"/>
      <c r="G136" s="1"/>
      <c r="H136" s="1"/>
      <c r="I136" s="1"/>
      <c r="J136" s="1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>
        <v>2</v>
      </c>
      <c r="U136" s="1"/>
      <c r="V136" s="1"/>
      <c r="W136" s="1"/>
      <c r="X136" s="1"/>
      <c r="Y136" s="1">
        <v>5</v>
      </c>
      <c r="Z136" s="1">
        <v>2</v>
      </c>
      <c r="AA136" s="1"/>
      <c r="AB136" s="1"/>
      <c r="AC136" s="1"/>
      <c r="AD136" s="1"/>
      <c r="AE136" s="1"/>
      <c r="AF136" s="1"/>
      <c r="AG136" s="1"/>
      <c r="AH136" s="1">
        <v>5</v>
      </c>
      <c r="AI136" s="1"/>
      <c r="AJ136" s="1"/>
      <c r="AK136" s="1"/>
      <c r="AL136" s="1"/>
      <c r="AM136" s="1"/>
      <c r="AN136" s="1">
        <v>20</v>
      </c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>
        <v>2</v>
      </c>
      <c r="BF136" s="1">
        <v>2</v>
      </c>
      <c r="BG136" s="1"/>
      <c r="BH136" s="1">
        <v>1</v>
      </c>
      <c r="BI136" s="1">
        <v>5</v>
      </c>
      <c r="BJ136" s="1"/>
      <c r="BK136" s="1"/>
      <c r="BL136" s="1"/>
      <c r="BM136" s="1"/>
      <c r="BN136" s="1"/>
      <c r="BO136" s="1">
        <v>2</v>
      </c>
      <c r="BP136" s="1"/>
      <c r="BQ136" s="1"/>
      <c r="BR136" s="1">
        <v>2</v>
      </c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x14ac:dyDescent="0.2">
      <c r="A137" s="1" t="s">
        <v>217</v>
      </c>
      <c r="B137" s="1"/>
      <c r="C137" s="1"/>
      <c r="D137" s="1"/>
      <c r="E137" s="1">
        <v>5</v>
      </c>
      <c r="F137" s="1"/>
      <c r="G137" s="1">
        <v>2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>
        <v>5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>
        <v>2</v>
      </c>
      <c r="AP137" s="1"/>
      <c r="AQ137" s="1">
        <v>3</v>
      </c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>
        <v>2</v>
      </c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x14ac:dyDescent="0.2">
      <c r="A138" s="1" t="s">
        <v>49</v>
      </c>
      <c r="B138" s="1"/>
      <c r="C138" s="1"/>
      <c r="D138" s="1"/>
      <c r="E138" s="1"/>
      <c r="F138" s="1"/>
      <c r="G138" s="1">
        <v>3</v>
      </c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  <c r="Q138" s="1"/>
      <c r="R138" s="1"/>
      <c r="S138" s="1"/>
      <c r="T138" s="1"/>
      <c r="U138" s="1"/>
      <c r="V138" s="1"/>
      <c r="W138" s="1">
        <v>5</v>
      </c>
      <c r="X138" s="1">
        <v>1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>
        <v>3</v>
      </c>
      <c r="AR138" s="1"/>
      <c r="AS138" s="1"/>
      <c r="AT138" s="1"/>
      <c r="AU138" s="1"/>
      <c r="AV138" s="1"/>
      <c r="AW138" s="1"/>
      <c r="AX138" s="1"/>
      <c r="AY138" s="1"/>
      <c r="AZ138" s="1">
        <v>3</v>
      </c>
      <c r="BA138" s="1">
        <v>2</v>
      </c>
      <c r="BB138" s="1"/>
      <c r="BC138" s="1"/>
      <c r="BD138" s="1"/>
      <c r="BE138" s="1">
        <v>1</v>
      </c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>
        <v>5</v>
      </c>
      <c r="BT138" s="1"/>
      <c r="BU138" s="1">
        <v>2</v>
      </c>
      <c r="BV138" s="1"/>
      <c r="BW138" s="1">
        <v>1</v>
      </c>
      <c r="BX138" s="1"/>
      <c r="BY138" s="1">
        <v>3</v>
      </c>
      <c r="BZ138" s="1"/>
      <c r="CA138" s="1"/>
      <c r="CB138" s="1"/>
    </row>
    <row r="139" spans="1:80" x14ac:dyDescent="0.2">
      <c r="A139" s="1" t="s">
        <v>218</v>
      </c>
      <c r="B139" s="1"/>
      <c r="C139" s="1"/>
      <c r="D139" s="1"/>
      <c r="E139" s="1"/>
      <c r="F139" s="1"/>
      <c r="G139" s="1">
        <v>5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>
        <v>1</v>
      </c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>
        <v>5</v>
      </c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x14ac:dyDescent="0.2">
      <c r="A140" s="1" t="s">
        <v>219</v>
      </c>
      <c r="B140" s="1"/>
      <c r="C140" s="1"/>
      <c r="D140" s="1"/>
      <c r="E140" s="1"/>
      <c r="F140" s="1"/>
      <c r="G140" s="1">
        <v>4</v>
      </c>
      <c r="H140" s="1"/>
      <c r="I140" s="1"/>
      <c r="J140" s="1"/>
      <c r="K140" s="1"/>
      <c r="L140" s="1"/>
      <c r="M140" s="1">
        <v>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>
        <v>2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>
        <v>2</v>
      </c>
      <c r="AW140" s="1"/>
      <c r="AX140" s="1">
        <v>5</v>
      </c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>
        <v>11</v>
      </c>
    </row>
    <row r="141" spans="1:80" x14ac:dyDescent="0.2">
      <c r="A141" s="1" t="s">
        <v>220</v>
      </c>
      <c r="B141" s="1"/>
      <c r="C141" s="1"/>
      <c r="D141" s="1"/>
      <c r="E141" s="1"/>
      <c r="F141" s="1"/>
      <c r="G141" s="1"/>
      <c r="H141" s="1"/>
      <c r="I141" s="1"/>
      <c r="J141" s="1">
        <v>2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>
        <v>5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>
        <v>2</v>
      </c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>
        <v>5</v>
      </c>
      <c r="BR141" s="1"/>
      <c r="BS141" s="1"/>
      <c r="BT141" s="1"/>
      <c r="BU141" s="1"/>
      <c r="BV141" s="1"/>
      <c r="BW141" s="1">
        <v>15</v>
      </c>
      <c r="BX141" s="1"/>
      <c r="BY141" s="1"/>
      <c r="BZ141" s="1"/>
      <c r="CA141" s="1"/>
      <c r="CB141" s="1"/>
    </row>
    <row r="142" spans="1:80" x14ac:dyDescent="0.2">
      <c r="A142" s="1" t="s">
        <v>221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>
        <v>1</v>
      </c>
      <c r="S142" s="1"/>
      <c r="T142" s="1">
        <v>6</v>
      </c>
      <c r="U142" s="1"/>
      <c r="V142" s="1"/>
      <c r="W142" s="1"/>
      <c r="X142" s="1"/>
      <c r="Y142" s="1">
        <v>5</v>
      </c>
      <c r="Z142" s="1"/>
      <c r="AA142" s="1"/>
      <c r="AB142" s="1">
        <v>5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>
        <v>2</v>
      </c>
      <c r="AP142" s="1"/>
      <c r="AQ142" s="1">
        <v>5</v>
      </c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>
        <v>5</v>
      </c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x14ac:dyDescent="0.2">
      <c r="A143" s="1" t="s">
        <v>222</v>
      </c>
      <c r="B143" s="1"/>
      <c r="C143" s="1"/>
      <c r="D143" s="1"/>
      <c r="E143" s="1"/>
      <c r="F143" s="1"/>
      <c r="G143" s="1"/>
      <c r="H143" s="1"/>
      <c r="I143" s="1">
        <v>20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v>2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>
        <v>2</v>
      </c>
      <c r="AI143" s="1">
        <v>2</v>
      </c>
      <c r="AJ143" s="1"/>
      <c r="AK143" s="1"/>
      <c r="AL143" s="1"/>
      <c r="AM143" s="1"/>
      <c r="AN143" s="1"/>
      <c r="AO143" s="1">
        <v>5</v>
      </c>
      <c r="AP143" s="1"/>
      <c r="AQ143" s="1"/>
      <c r="AR143" s="1"/>
      <c r="AS143" s="1"/>
      <c r="AT143" s="1"/>
      <c r="AU143" s="1"/>
      <c r="AV143" s="1"/>
      <c r="AW143" s="1"/>
      <c r="AX143" s="1">
        <v>5</v>
      </c>
      <c r="AY143" s="1"/>
      <c r="AZ143" s="1"/>
      <c r="BA143" s="1">
        <v>5</v>
      </c>
      <c r="BB143" s="1">
        <v>5</v>
      </c>
      <c r="BC143" s="1"/>
      <c r="BD143" s="1"/>
      <c r="BE143" s="1"/>
      <c r="BF143" s="1"/>
      <c r="BG143" s="1"/>
      <c r="BH143" s="1"/>
      <c r="BI143" s="1"/>
      <c r="BJ143" s="1"/>
      <c r="BK143" s="1"/>
      <c r="BL143" s="1">
        <v>3</v>
      </c>
      <c r="BM143" s="1"/>
      <c r="BN143" s="1">
        <v>5</v>
      </c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>
        <v>4</v>
      </c>
    </row>
    <row r="144" spans="1:80" x14ac:dyDescent="0.2">
      <c r="A144" s="1" t="s">
        <v>223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>
        <v>2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x14ac:dyDescent="0.2">
      <c r="A145" s="1" t="s">
        <v>200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v>10</v>
      </c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>
        <v>7</v>
      </c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>
        <v>40</v>
      </c>
      <c r="BZ145" s="1"/>
      <c r="CA145" s="1"/>
      <c r="CB145" s="1">
        <v>6</v>
      </c>
    </row>
    <row r="146" spans="1:80" x14ac:dyDescent="0.2">
      <c r="A146" s="1" t="s">
        <v>224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>
        <v>5</v>
      </c>
      <c r="N146" s="1"/>
      <c r="O146" s="1"/>
      <c r="P146" s="1"/>
      <c r="Q146" s="1"/>
      <c r="R146" s="1"/>
      <c r="S146" s="1"/>
      <c r="T146" s="1">
        <v>20</v>
      </c>
      <c r="U146" s="1"/>
      <c r="V146" s="1"/>
      <c r="W146" s="1"/>
      <c r="X146" s="1"/>
      <c r="Y146" s="1">
        <v>5</v>
      </c>
      <c r="Z146" s="1"/>
      <c r="AA146" s="1">
        <v>5</v>
      </c>
      <c r="AB146" s="1"/>
      <c r="AC146" s="1"/>
      <c r="AD146" s="1"/>
      <c r="AE146" s="1"/>
      <c r="AF146" s="1"/>
      <c r="AG146" s="1">
        <v>15</v>
      </c>
      <c r="AH146" s="1"/>
      <c r="AI146" s="1">
        <v>2</v>
      </c>
      <c r="AJ146" s="1"/>
      <c r="AK146" s="1"/>
      <c r="AL146" s="1"/>
      <c r="AM146" s="1"/>
      <c r="AN146" s="1"/>
      <c r="AO146" s="1"/>
      <c r="AP146" s="1"/>
      <c r="AQ146" s="1"/>
      <c r="AR146" s="1"/>
      <c r="AS146" s="1">
        <v>5</v>
      </c>
      <c r="AT146" s="1"/>
      <c r="AU146" s="1"/>
      <c r="AV146" s="1"/>
      <c r="AW146" s="1"/>
      <c r="AX146" s="1"/>
      <c r="AY146" s="1"/>
      <c r="AZ146" s="1"/>
      <c r="BA146" s="1"/>
      <c r="BB146" s="1">
        <v>10</v>
      </c>
      <c r="BC146" s="1"/>
      <c r="BD146" s="1">
        <v>2</v>
      </c>
      <c r="BE146" s="1"/>
      <c r="BF146" s="1">
        <v>2</v>
      </c>
      <c r="BG146" s="1">
        <v>15</v>
      </c>
      <c r="BH146" s="1">
        <v>1</v>
      </c>
      <c r="BI146" s="1"/>
      <c r="BJ146" s="1"/>
      <c r="BK146" s="1"/>
      <c r="BL146" s="1"/>
      <c r="BM146" s="1">
        <v>1</v>
      </c>
      <c r="BN146" s="1"/>
      <c r="BO146" s="1"/>
      <c r="BP146" s="1"/>
      <c r="BQ146" s="1"/>
      <c r="BR146" s="1"/>
      <c r="BS146" s="1"/>
      <c r="BT146" s="1"/>
      <c r="BU146" s="1">
        <v>10</v>
      </c>
      <c r="BV146" s="1"/>
      <c r="BW146" s="1"/>
      <c r="BX146" s="1"/>
      <c r="BY146" s="1"/>
      <c r="BZ146" s="1"/>
      <c r="CA146" s="1">
        <v>15</v>
      </c>
      <c r="CB146" s="1"/>
    </row>
    <row r="147" spans="1:80" x14ac:dyDescent="0.2">
      <c r="A147" s="1" t="s">
        <v>226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>
        <v>2</v>
      </c>
      <c r="AA147" s="1"/>
      <c r="AB147" s="1"/>
      <c r="AC147" s="1"/>
      <c r="AD147" s="1"/>
      <c r="AE147" s="1"/>
      <c r="AF147" s="1"/>
      <c r="AG147" s="1">
        <v>5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x14ac:dyDescent="0.2">
      <c r="A148" s="1" t="s">
        <v>227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>
        <v>8</v>
      </c>
      <c r="BF148" s="1">
        <v>5</v>
      </c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x14ac:dyDescent="0.2">
      <c r="A149" s="1" t="s">
        <v>228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>
        <v>1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>
        <v>2</v>
      </c>
      <c r="AJ149" s="1"/>
      <c r="AK149" s="1"/>
      <c r="AL149" s="1"/>
      <c r="AM149" s="1"/>
      <c r="AN149" s="1"/>
      <c r="AO149" s="1"/>
      <c r="AP149" s="1"/>
      <c r="AQ149" s="1">
        <v>3</v>
      </c>
      <c r="AR149" s="1"/>
      <c r="AS149" s="1"/>
      <c r="AT149" s="1"/>
      <c r="AU149" s="1"/>
      <c r="AV149" s="1"/>
      <c r="AW149" s="1">
        <v>4</v>
      </c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x14ac:dyDescent="0.2">
      <c r="A150" s="1" t="s">
        <v>231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>
        <v>100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x14ac:dyDescent="0.2">
      <c r="A151" s="1" t="s">
        <v>111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>
        <v>2</v>
      </c>
      <c r="U151" s="1"/>
      <c r="V151" s="1"/>
      <c r="W151" s="1"/>
      <c r="X151" s="1"/>
      <c r="Y151" s="1"/>
      <c r="Z151" s="1">
        <v>2</v>
      </c>
      <c r="AA151" s="1"/>
      <c r="AB151" s="1"/>
      <c r="AC151" s="1"/>
      <c r="AD151" s="1"/>
      <c r="AE151" s="1"/>
      <c r="AF151" s="1"/>
      <c r="AG151" s="1"/>
      <c r="AH151" s="1">
        <v>5</v>
      </c>
      <c r="AI151" s="1"/>
      <c r="AJ151" s="1"/>
      <c r="AK151" s="1"/>
      <c r="AL151" s="1"/>
      <c r="AM151" s="1"/>
      <c r="AN151" s="1"/>
      <c r="AO151" s="1"/>
      <c r="AP151" s="1"/>
      <c r="AQ151" s="1">
        <v>5</v>
      </c>
      <c r="AR151" s="1"/>
      <c r="AS151" s="1"/>
      <c r="AT151" s="1"/>
      <c r="AU151" s="1"/>
      <c r="AV151" s="1">
        <v>2</v>
      </c>
      <c r="AW151" s="1"/>
      <c r="AX151" s="1"/>
      <c r="AY151" s="1"/>
      <c r="AZ151" s="1"/>
      <c r="BA151" s="1"/>
      <c r="BB151" s="1"/>
      <c r="BC151" s="1"/>
      <c r="BD151" s="1">
        <v>2</v>
      </c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>
        <v>1</v>
      </c>
      <c r="BS151" s="1"/>
      <c r="BT151" s="1"/>
      <c r="BU151" s="1"/>
      <c r="BV151" s="1">
        <v>3</v>
      </c>
      <c r="BW151" s="1"/>
      <c r="BX151" s="1"/>
      <c r="BY151" s="1"/>
      <c r="BZ151" s="1"/>
      <c r="CA151" s="1"/>
      <c r="CB151" s="1"/>
    </row>
    <row r="152" spans="1:80" x14ac:dyDescent="0.2">
      <c r="A152" s="1" t="s">
        <v>110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>
        <v>2</v>
      </c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>
        <v>5</v>
      </c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>
        <v>3</v>
      </c>
      <c r="BW152" s="1"/>
      <c r="BX152" s="1"/>
      <c r="BY152" s="1"/>
      <c r="BZ152" s="1"/>
      <c r="CA152" s="1"/>
      <c r="CB152" s="1"/>
    </row>
    <row r="153" spans="1:80" x14ac:dyDescent="0.2">
      <c r="A153" s="14" t="s">
        <v>232</v>
      </c>
      <c r="B153" s="14">
        <f t="shared" ref="B153:BM153" si="7">SUM(B102:B150)</f>
        <v>100</v>
      </c>
      <c r="C153" s="14">
        <f t="shared" si="7"/>
        <v>100</v>
      </c>
      <c r="D153" s="14">
        <f t="shared" si="7"/>
        <v>100</v>
      </c>
      <c r="E153" s="14">
        <f t="shared" si="7"/>
        <v>100</v>
      </c>
      <c r="F153" s="14">
        <f t="shared" si="7"/>
        <v>100</v>
      </c>
      <c r="G153" s="14">
        <f t="shared" si="7"/>
        <v>100</v>
      </c>
      <c r="H153" s="14">
        <f t="shared" si="7"/>
        <v>100</v>
      </c>
      <c r="I153" s="14">
        <f t="shared" si="7"/>
        <v>100</v>
      </c>
      <c r="J153" s="14">
        <f t="shared" si="7"/>
        <v>100</v>
      </c>
      <c r="K153" s="14">
        <f t="shared" si="7"/>
        <v>100</v>
      </c>
      <c r="L153" s="14">
        <f t="shared" si="7"/>
        <v>100</v>
      </c>
      <c r="M153" s="14">
        <f t="shared" si="7"/>
        <v>100</v>
      </c>
      <c r="N153" s="14">
        <f t="shared" si="7"/>
        <v>100</v>
      </c>
      <c r="O153" s="14">
        <f t="shared" si="7"/>
        <v>100</v>
      </c>
      <c r="P153" s="14">
        <f t="shared" si="7"/>
        <v>100</v>
      </c>
      <c r="Q153" s="14">
        <f t="shared" si="7"/>
        <v>100</v>
      </c>
      <c r="R153" s="14">
        <f t="shared" si="7"/>
        <v>100</v>
      </c>
      <c r="S153" s="14">
        <f t="shared" si="7"/>
        <v>100</v>
      </c>
      <c r="T153" s="14">
        <f t="shared" si="7"/>
        <v>98</v>
      </c>
      <c r="U153" s="14">
        <f t="shared" si="7"/>
        <v>100</v>
      </c>
      <c r="V153" s="14">
        <f t="shared" si="7"/>
        <v>100</v>
      </c>
      <c r="W153" s="14">
        <f t="shared" si="7"/>
        <v>100</v>
      </c>
      <c r="X153" s="14">
        <f t="shared" si="7"/>
        <v>100</v>
      </c>
      <c r="Y153" s="14">
        <f t="shared" si="7"/>
        <v>105</v>
      </c>
      <c r="Z153" s="14">
        <f t="shared" si="7"/>
        <v>98</v>
      </c>
      <c r="AA153" s="14">
        <f t="shared" si="7"/>
        <v>100</v>
      </c>
      <c r="AB153" s="14">
        <f t="shared" si="7"/>
        <v>100</v>
      </c>
      <c r="AC153" s="14">
        <f t="shared" si="7"/>
        <v>100</v>
      </c>
      <c r="AD153" s="14">
        <f t="shared" si="7"/>
        <v>100</v>
      </c>
      <c r="AE153" s="14">
        <f t="shared" si="7"/>
        <v>100</v>
      </c>
      <c r="AF153" s="14">
        <f t="shared" si="7"/>
        <v>100</v>
      </c>
      <c r="AG153" s="14">
        <f t="shared" si="7"/>
        <v>100</v>
      </c>
      <c r="AH153" s="14">
        <f t="shared" si="7"/>
        <v>95</v>
      </c>
      <c r="AI153" s="14">
        <f t="shared" si="7"/>
        <v>100</v>
      </c>
      <c r="AJ153" s="14">
        <f t="shared" si="7"/>
        <v>100</v>
      </c>
      <c r="AK153" s="14">
        <f t="shared" si="7"/>
        <v>100</v>
      </c>
      <c r="AL153" s="14">
        <f t="shared" si="7"/>
        <v>98</v>
      </c>
      <c r="AM153" s="14">
        <f t="shared" si="7"/>
        <v>100</v>
      </c>
      <c r="AN153" s="14">
        <f t="shared" si="7"/>
        <v>100</v>
      </c>
      <c r="AO153" s="14">
        <f t="shared" si="7"/>
        <v>100</v>
      </c>
      <c r="AP153" s="14">
        <f t="shared" si="7"/>
        <v>100</v>
      </c>
      <c r="AQ153" s="14">
        <f t="shared" si="7"/>
        <v>95</v>
      </c>
      <c r="AR153" s="14">
        <f t="shared" si="7"/>
        <v>100</v>
      </c>
      <c r="AS153" s="14">
        <f t="shared" si="7"/>
        <v>90</v>
      </c>
      <c r="AT153" s="14">
        <f t="shared" si="7"/>
        <v>100</v>
      </c>
      <c r="AU153" s="14">
        <f t="shared" si="7"/>
        <v>0</v>
      </c>
      <c r="AV153" s="14">
        <f t="shared" si="7"/>
        <v>98</v>
      </c>
      <c r="AW153" s="14">
        <f t="shared" si="7"/>
        <v>100</v>
      </c>
      <c r="AX153" s="14">
        <f t="shared" si="7"/>
        <v>100</v>
      </c>
      <c r="AY153" s="14">
        <f t="shared" si="7"/>
        <v>100</v>
      </c>
      <c r="AZ153" s="14">
        <f t="shared" si="7"/>
        <v>100</v>
      </c>
      <c r="BA153" s="14">
        <f t="shared" si="7"/>
        <v>100</v>
      </c>
      <c r="BB153" s="14">
        <f t="shared" si="7"/>
        <v>100</v>
      </c>
      <c r="BC153" s="14">
        <f t="shared" si="7"/>
        <v>100</v>
      </c>
      <c r="BD153" s="14">
        <f t="shared" si="7"/>
        <v>98</v>
      </c>
      <c r="BE153" s="14">
        <f t="shared" si="7"/>
        <v>100</v>
      </c>
      <c r="BF153" s="14">
        <f t="shared" si="7"/>
        <v>100</v>
      </c>
      <c r="BG153" s="14">
        <f t="shared" si="7"/>
        <v>100</v>
      </c>
      <c r="BH153" s="14">
        <f t="shared" si="7"/>
        <v>100</v>
      </c>
      <c r="BI153" s="14">
        <f t="shared" si="7"/>
        <v>100</v>
      </c>
      <c r="BJ153" s="14">
        <f t="shared" si="7"/>
        <v>100</v>
      </c>
      <c r="BK153" s="14">
        <f t="shared" si="7"/>
        <v>95</v>
      </c>
      <c r="BL153" s="14">
        <f t="shared" si="7"/>
        <v>100</v>
      </c>
      <c r="BM153" s="14">
        <f t="shared" si="7"/>
        <v>100</v>
      </c>
      <c r="BN153" s="14">
        <f t="shared" ref="BN153:CB153" si="8">SUM(BN102:BN150)</f>
        <v>100</v>
      </c>
      <c r="BO153" s="14">
        <f t="shared" si="8"/>
        <v>100</v>
      </c>
      <c r="BP153" s="14">
        <f t="shared" si="8"/>
        <v>100</v>
      </c>
      <c r="BQ153" s="14">
        <f t="shared" si="8"/>
        <v>100</v>
      </c>
      <c r="BR153" s="14">
        <f t="shared" si="8"/>
        <v>99</v>
      </c>
      <c r="BS153" s="14">
        <f t="shared" si="8"/>
        <v>100</v>
      </c>
      <c r="BT153" s="14">
        <f t="shared" si="8"/>
        <v>100</v>
      </c>
      <c r="BU153" s="14">
        <f t="shared" si="8"/>
        <v>100</v>
      </c>
      <c r="BV153" s="14">
        <f t="shared" si="8"/>
        <v>94</v>
      </c>
      <c r="BW153" s="14">
        <f t="shared" si="8"/>
        <v>100</v>
      </c>
      <c r="BX153" s="14">
        <f t="shared" si="8"/>
        <v>100</v>
      </c>
      <c r="BY153" s="14">
        <f t="shared" si="8"/>
        <v>100</v>
      </c>
      <c r="BZ153" s="14">
        <f t="shared" si="8"/>
        <v>100</v>
      </c>
      <c r="CA153" s="14">
        <f t="shared" si="8"/>
        <v>100</v>
      </c>
      <c r="CB153" s="14">
        <f t="shared" si="8"/>
        <v>100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495F-8D93-BD42-9754-2999A87C4E7F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A776-D36B-074E-9BDC-55DF1DA54E08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3062-E581-4F90-A8AF-3B9FC351FCC0}">
  <sheetPr filterMode="1"/>
  <dimension ref="A1:FF87"/>
  <sheetViews>
    <sheetView workbookViewId="0">
      <selection activeCell="J95" sqref="J95"/>
    </sheetView>
  </sheetViews>
  <sheetFormatPr baseColWidth="10" defaultColWidth="8.83203125" defaultRowHeight="15" x14ac:dyDescent="0.2"/>
  <cols>
    <col min="1" max="6" width="8.83203125" style="11"/>
    <col min="7" max="9" width="0" style="11" hidden="1" customWidth="1"/>
    <col min="10" max="11" width="8.83203125" style="11"/>
    <col min="12" max="12" width="19.1640625" style="11" bestFit="1" customWidth="1"/>
    <col min="13" max="16384" width="8.83203125" style="11"/>
  </cols>
  <sheetData>
    <row r="1" spans="1:152" x14ac:dyDescent="0.2">
      <c r="A1" s="2" t="s">
        <v>108</v>
      </c>
      <c r="B1" s="1" t="s">
        <v>107</v>
      </c>
      <c r="C1" s="1" t="s">
        <v>104</v>
      </c>
      <c r="D1" s="1" t="s">
        <v>105</v>
      </c>
      <c r="E1" s="1" t="s">
        <v>106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/>
      <c r="L1" s="4" t="s">
        <v>101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109</v>
      </c>
      <c r="Z1" s="1" t="s">
        <v>18</v>
      </c>
      <c r="AA1" s="1" t="s">
        <v>230</v>
      </c>
      <c r="AB1" s="14" t="s">
        <v>232</v>
      </c>
      <c r="AC1" s="4" t="s">
        <v>100</v>
      </c>
      <c r="AD1" s="1" t="s">
        <v>19</v>
      </c>
      <c r="AE1" s="1" t="s">
        <v>20</v>
      </c>
      <c r="AF1" s="1" t="s">
        <v>21</v>
      </c>
      <c r="AG1" s="1" t="s">
        <v>22</v>
      </c>
      <c r="AH1" s="1" t="s">
        <v>23</v>
      </c>
      <c r="AI1" s="1" t="s">
        <v>24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  <c r="BD1" s="1" t="s">
        <v>45</v>
      </c>
      <c r="BE1" s="1" t="s">
        <v>46</v>
      </c>
      <c r="BF1" s="1" t="s">
        <v>47</v>
      </c>
      <c r="BG1" s="1" t="s">
        <v>48</v>
      </c>
      <c r="BH1" s="1" t="s">
        <v>49</v>
      </c>
      <c r="BI1" s="1" t="s">
        <v>50</v>
      </c>
      <c r="BJ1" s="1" t="s">
        <v>51</v>
      </c>
      <c r="BK1" s="1" t="s">
        <v>52</v>
      </c>
      <c r="BL1" s="1" t="s">
        <v>199</v>
      </c>
      <c r="BM1" s="1" t="s">
        <v>200</v>
      </c>
      <c r="BN1" s="1" t="s">
        <v>201</v>
      </c>
      <c r="BO1" s="1" t="s">
        <v>202</v>
      </c>
      <c r="BP1" s="1" t="s">
        <v>203</v>
      </c>
      <c r="BQ1" s="1" t="s">
        <v>204</v>
      </c>
      <c r="BR1" s="1" t="s">
        <v>205</v>
      </c>
      <c r="BS1" s="1" t="s">
        <v>206</v>
      </c>
      <c r="BT1" s="1" t="s">
        <v>207</v>
      </c>
      <c r="BU1" s="1" t="s">
        <v>208</v>
      </c>
      <c r="BV1" s="1" t="s">
        <v>209</v>
      </c>
      <c r="BW1" s="1" t="s">
        <v>210</v>
      </c>
      <c r="BX1" s="1" t="s">
        <v>211</v>
      </c>
      <c r="BY1" s="14" t="s">
        <v>232</v>
      </c>
      <c r="BZ1" s="4" t="s">
        <v>102</v>
      </c>
      <c r="CA1" s="1" t="s">
        <v>53</v>
      </c>
      <c r="CB1" s="1" t="s">
        <v>54</v>
      </c>
      <c r="CC1" s="1" t="s">
        <v>55</v>
      </c>
      <c r="CD1" s="1" t="s">
        <v>56</v>
      </c>
      <c r="CE1" s="1" t="s">
        <v>57</v>
      </c>
      <c r="CF1" s="1" t="s">
        <v>58</v>
      </c>
      <c r="CG1" s="1" t="s">
        <v>59</v>
      </c>
      <c r="CH1" s="1" t="s">
        <v>60</v>
      </c>
      <c r="CI1" s="1" t="s">
        <v>61</v>
      </c>
      <c r="CJ1" s="1" t="s">
        <v>62</v>
      </c>
      <c r="CK1" s="1" t="s">
        <v>63</v>
      </c>
      <c r="CL1" s="1" t="s">
        <v>64</v>
      </c>
      <c r="CM1" s="1" t="s">
        <v>65</v>
      </c>
      <c r="CN1" s="1" t="s">
        <v>66</v>
      </c>
      <c r="CO1" s="1" t="s">
        <v>67</v>
      </c>
      <c r="CP1" s="1" t="s">
        <v>68</v>
      </c>
      <c r="CQ1" s="1" t="s">
        <v>69</v>
      </c>
      <c r="CR1" s="1" t="s">
        <v>70</v>
      </c>
      <c r="CS1" s="1" t="s">
        <v>234</v>
      </c>
      <c r="CT1" s="1" t="s">
        <v>111</v>
      </c>
      <c r="CU1" s="14" t="s">
        <v>232</v>
      </c>
      <c r="CV1" s="4" t="s">
        <v>103</v>
      </c>
      <c r="CW1" s="1" t="s">
        <v>71</v>
      </c>
      <c r="CX1" s="1" t="s">
        <v>72</v>
      </c>
      <c r="CY1" s="1" t="s">
        <v>73</v>
      </c>
      <c r="CZ1" s="1" t="s">
        <v>74</v>
      </c>
      <c r="DA1" s="1" t="s">
        <v>75</v>
      </c>
      <c r="DB1" s="1" t="s">
        <v>76</v>
      </c>
      <c r="DC1" s="1" t="s">
        <v>77</v>
      </c>
      <c r="DD1" s="1" t="s">
        <v>78</v>
      </c>
      <c r="DE1" s="1" t="s">
        <v>79</v>
      </c>
      <c r="DF1" s="1" t="s">
        <v>80</v>
      </c>
      <c r="DG1" s="1" t="s">
        <v>81</v>
      </c>
      <c r="DH1" s="1" t="s">
        <v>82</v>
      </c>
      <c r="DI1" s="1" t="s">
        <v>83</v>
      </c>
      <c r="DJ1" s="1" t="s">
        <v>84</v>
      </c>
      <c r="DK1" s="1" t="s">
        <v>85</v>
      </c>
      <c r="DL1" s="1" t="s">
        <v>86</v>
      </c>
      <c r="DM1" s="1" t="s">
        <v>87</v>
      </c>
      <c r="DN1" s="1" t="s">
        <v>88</v>
      </c>
      <c r="DO1" s="1" t="s">
        <v>89</v>
      </c>
      <c r="DP1" s="1" t="s">
        <v>90</v>
      </c>
      <c r="DQ1" s="1" t="s">
        <v>91</v>
      </c>
      <c r="DR1" s="1" t="s">
        <v>92</v>
      </c>
      <c r="DS1" s="1" t="s">
        <v>93</v>
      </c>
      <c r="DT1" s="1" t="s">
        <v>94</v>
      </c>
      <c r="DU1" s="1" t="s">
        <v>95</v>
      </c>
      <c r="DV1" s="1" t="s">
        <v>96</v>
      </c>
      <c r="DW1" s="1" t="s">
        <v>97</v>
      </c>
      <c r="DX1" s="1" t="s">
        <v>98</v>
      </c>
      <c r="DY1" s="1" t="s">
        <v>99</v>
      </c>
      <c r="DZ1" s="1" t="s">
        <v>212</v>
      </c>
      <c r="EA1" s="1" t="s">
        <v>213</v>
      </c>
      <c r="EB1" s="1" t="s">
        <v>214</v>
      </c>
      <c r="EC1" s="1" t="s">
        <v>201</v>
      </c>
      <c r="ED1" s="1" t="s">
        <v>215</v>
      </c>
      <c r="EE1" s="1" t="s">
        <v>216</v>
      </c>
      <c r="EF1" s="1" t="s">
        <v>217</v>
      </c>
      <c r="EG1" s="1" t="s">
        <v>49</v>
      </c>
      <c r="EH1" s="1" t="s">
        <v>218</v>
      </c>
      <c r="EI1" s="1" t="s">
        <v>219</v>
      </c>
      <c r="EJ1" s="1" t="s">
        <v>220</v>
      </c>
      <c r="EK1" s="1" t="s">
        <v>221</v>
      </c>
      <c r="EL1" s="1" t="s">
        <v>222</v>
      </c>
      <c r="EM1" s="1" t="s">
        <v>223</v>
      </c>
      <c r="EN1" s="1" t="s">
        <v>200</v>
      </c>
      <c r="EO1" s="1" t="s">
        <v>224</v>
      </c>
      <c r="EP1" s="1" t="s">
        <v>226</v>
      </c>
      <c r="EQ1" s="1" t="s">
        <v>227</v>
      </c>
      <c r="ER1" s="1" t="s">
        <v>228</v>
      </c>
      <c r="ES1" s="1" t="s">
        <v>231</v>
      </c>
      <c r="ET1" s="1" t="s">
        <v>111</v>
      </c>
      <c r="EU1" s="1" t="s">
        <v>110</v>
      </c>
      <c r="EV1" s="14" t="s">
        <v>232</v>
      </c>
    </row>
    <row r="2" spans="1:152" hidden="1" x14ac:dyDescent="0.2">
      <c r="A2" s="9" t="s">
        <v>117</v>
      </c>
      <c r="B2" s="1">
        <v>55</v>
      </c>
      <c r="C2" s="1">
        <v>30</v>
      </c>
      <c r="D2" s="1">
        <v>15</v>
      </c>
      <c r="E2" s="1">
        <v>80</v>
      </c>
      <c r="F2" s="1">
        <v>7</v>
      </c>
      <c r="G2" s="1" t="s">
        <v>0</v>
      </c>
      <c r="H2" s="1" t="s">
        <v>113</v>
      </c>
      <c r="I2" s="1">
        <v>12</v>
      </c>
      <c r="J2" s="1" t="s">
        <v>115</v>
      </c>
      <c r="K2" s="1"/>
      <c r="L2" s="5">
        <v>50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>
        <v>25</v>
      </c>
      <c r="S2" s="1" t="s">
        <v>0</v>
      </c>
      <c r="T2" s="1" t="s">
        <v>0</v>
      </c>
      <c r="U2" s="1">
        <v>30</v>
      </c>
      <c r="V2" s="1">
        <v>5</v>
      </c>
      <c r="W2" s="1">
        <v>25</v>
      </c>
      <c r="X2" s="1" t="s">
        <v>0</v>
      </c>
      <c r="Y2" s="1">
        <v>15</v>
      </c>
      <c r="Z2" s="1" t="s">
        <v>0</v>
      </c>
      <c r="AA2" s="1"/>
      <c r="AB2" s="14">
        <f t="shared" ref="AB2:AB35" si="0">SUM(M2:AA2)</f>
        <v>100</v>
      </c>
      <c r="AC2" s="5">
        <v>50</v>
      </c>
      <c r="AD2" s="1" t="s">
        <v>0</v>
      </c>
      <c r="AE2" s="1" t="s">
        <v>0</v>
      </c>
      <c r="AF2" s="1">
        <v>3</v>
      </c>
      <c r="AG2" s="1" t="s">
        <v>0</v>
      </c>
      <c r="AH2" s="1" t="s">
        <v>0</v>
      </c>
      <c r="AI2" s="1" t="s">
        <v>0</v>
      </c>
      <c r="AJ2" s="1" t="s">
        <v>0</v>
      </c>
      <c r="AK2" s="1">
        <v>3</v>
      </c>
      <c r="AL2" s="1" t="s">
        <v>0</v>
      </c>
      <c r="AM2" s="1" t="s">
        <v>0</v>
      </c>
      <c r="AN2" s="1" t="s">
        <v>0</v>
      </c>
      <c r="AO2" s="1" t="s">
        <v>0</v>
      </c>
      <c r="AP2" s="1">
        <v>5</v>
      </c>
      <c r="AQ2" s="1" t="s">
        <v>0</v>
      </c>
      <c r="AR2" s="1" t="s">
        <v>0</v>
      </c>
      <c r="AS2" s="1" t="s">
        <v>0</v>
      </c>
      <c r="AT2" s="1">
        <v>2</v>
      </c>
      <c r="AU2" s="1"/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>
        <v>5</v>
      </c>
      <c r="BB2" s="1">
        <v>6</v>
      </c>
      <c r="BC2" s="1" t="s">
        <v>0</v>
      </c>
      <c r="BD2" s="1">
        <v>35</v>
      </c>
      <c r="BE2" s="1" t="s">
        <v>0</v>
      </c>
      <c r="BF2" s="1">
        <v>5</v>
      </c>
      <c r="BG2" s="1">
        <v>20</v>
      </c>
      <c r="BH2" s="1" t="s">
        <v>0</v>
      </c>
      <c r="BI2" s="1">
        <v>15</v>
      </c>
      <c r="BJ2" s="1" t="s">
        <v>0</v>
      </c>
      <c r="BK2" s="1" t="s">
        <v>0</v>
      </c>
      <c r="BL2" s="7"/>
      <c r="BM2" s="13">
        <v>1</v>
      </c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14">
        <f t="shared" ref="BY2:BY33" si="1">SUM(AD2:BX2)</f>
        <v>100</v>
      </c>
      <c r="BZ2" s="5">
        <v>60</v>
      </c>
      <c r="CA2" s="1"/>
      <c r="CB2" s="1"/>
      <c r="CC2" s="1"/>
      <c r="CD2" s="1">
        <v>5</v>
      </c>
      <c r="CE2" s="1">
        <v>1</v>
      </c>
      <c r="CF2" s="1">
        <v>12</v>
      </c>
      <c r="CG2" s="1"/>
      <c r="CH2" s="1">
        <v>15</v>
      </c>
      <c r="CI2" s="1"/>
      <c r="CJ2" s="1">
        <v>1</v>
      </c>
      <c r="CK2" s="1"/>
      <c r="CL2" s="1">
        <v>12</v>
      </c>
      <c r="CM2" s="1"/>
      <c r="CN2" s="1">
        <v>5</v>
      </c>
      <c r="CO2" s="1"/>
      <c r="CP2" s="1">
        <v>22</v>
      </c>
      <c r="CQ2" s="1">
        <v>25</v>
      </c>
      <c r="CR2" s="1"/>
      <c r="CS2" s="1">
        <v>2</v>
      </c>
      <c r="CT2" s="15"/>
      <c r="CU2" s="14">
        <f t="shared" ref="CU2:CU21" si="2">SUM(CA2:CT2)</f>
        <v>100</v>
      </c>
      <c r="CV2" s="5">
        <v>40</v>
      </c>
      <c r="CW2" s="1"/>
      <c r="CX2" s="1">
        <v>2</v>
      </c>
      <c r="CY2" s="1"/>
      <c r="CZ2" s="1"/>
      <c r="DA2" s="1"/>
      <c r="DB2" s="1"/>
      <c r="DC2" s="1"/>
      <c r="DD2" s="1"/>
      <c r="DE2" s="1">
        <v>15</v>
      </c>
      <c r="DF2" s="1">
        <v>20</v>
      </c>
      <c r="DG2" s="1"/>
      <c r="DH2" s="1"/>
      <c r="DI2" s="1">
        <v>15</v>
      </c>
      <c r="DJ2" s="1"/>
      <c r="DK2" s="1"/>
      <c r="DL2" s="1"/>
      <c r="DM2" s="1"/>
      <c r="DN2" s="1">
        <v>5</v>
      </c>
      <c r="DO2" s="1">
        <v>15</v>
      </c>
      <c r="DP2" s="1"/>
      <c r="DQ2" s="1"/>
      <c r="DR2" s="1"/>
      <c r="DS2" s="1"/>
      <c r="DT2" s="1">
        <v>5</v>
      </c>
      <c r="DU2" s="1"/>
      <c r="DV2" s="1">
        <v>5</v>
      </c>
      <c r="DW2" s="1"/>
      <c r="DX2" s="1"/>
      <c r="DY2" s="1"/>
      <c r="DZ2" s="13">
        <v>2</v>
      </c>
      <c r="EA2" s="1">
        <v>6</v>
      </c>
      <c r="EB2" s="1">
        <v>2</v>
      </c>
      <c r="EC2" s="1">
        <v>6</v>
      </c>
      <c r="ED2" s="1">
        <v>2</v>
      </c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4">
        <f t="shared" ref="EV2:EV19" si="3">SUM(CW2:ES2)</f>
        <v>100</v>
      </c>
    </row>
    <row r="3" spans="1:152" hidden="1" x14ac:dyDescent="0.2">
      <c r="A3" s="9" t="s">
        <v>118</v>
      </c>
      <c r="B3" s="1">
        <v>30</v>
      </c>
      <c r="C3" s="1">
        <v>25</v>
      </c>
      <c r="D3" s="1">
        <v>10</v>
      </c>
      <c r="E3" s="1">
        <v>90</v>
      </c>
      <c r="F3" s="1">
        <v>3</v>
      </c>
      <c r="G3" s="1" t="s">
        <v>0</v>
      </c>
      <c r="H3" s="1" t="s">
        <v>225</v>
      </c>
      <c r="I3" s="1">
        <v>12</v>
      </c>
      <c r="J3" s="1" t="s">
        <v>115</v>
      </c>
      <c r="K3" s="1"/>
      <c r="L3" s="5">
        <v>1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>
        <v>100</v>
      </c>
      <c r="Z3" s="1" t="s">
        <v>0</v>
      </c>
      <c r="AA3" s="1"/>
      <c r="AB3" s="14">
        <f t="shared" si="0"/>
        <v>100</v>
      </c>
      <c r="AC3" s="5">
        <v>99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>
        <v>21</v>
      </c>
      <c r="AQ3" s="1">
        <v>21</v>
      </c>
      <c r="AR3" s="1" t="s">
        <v>0</v>
      </c>
      <c r="AS3" s="1" t="s">
        <v>0</v>
      </c>
      <c r="AT3" s="1" t="s">
        <v>0</v>
      </c>
      <c r="AU3" s="1"/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>
        <v>2</v>
      </c>
      <c r="BB3" s="1" t="s">
        <v>0</v>
      </c>
      <c r="BC3" s="1">
        <v>14</v>
      </c>
      <c r="BD3" s="1" t="s">
        <v>0</v>
      </c>
      <c r="BE3" s="1" t="s">
        <v>0</v>
      </c>
      <c r="BF3" s="1" t="s">
        <v>0</v>
      </c>
      <c r="BG3" s="1">
        <v>21</v>
      </c>
      <c r="BH3" s="1" t="s">
        <v>0</v>
      </c>
      <c r="BI3" s="1" t="s">
        <v>0</v>
      </c>
      <c r="BJ3" s="1" t="s">
        <v>0</v>
      </c>
      <c r="BK3" s="1">
        <v>21</v>
      </c>
      <c r="BL3" s="7"/>
      <c r="BM3" s="13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14">
        <f t="shared" si="1"/>
        <v>100</v>
      </c>
      <c r="BZ3" s="5">
        <v>45</v>
      </c>
      <c r="CA3" s="1"/>
      <c r="CB3" s="1"/>
      <c r="CC3" s="1"/>
      <c r="CD3" s="1"/>
      <c r="CE3" s="1"/>
      <c r="CF3" s="1">
        <v>10</v>
      </c>
      <c r="CG3" s="1"/>
      <c r="CH3" s="1">
        <v>5</v>
      </c>
      <c r="CI3" s="1">
        <v>35</v>
      </c>
      <c r="CJ3" s="1"/>
      <c r="CK3" s="1"/>
      <c r="CL3" s="1"/>
      <c r="CM3" s="1"/>
      <c r="CN3" s="1"/>
      <c r="CO3" s="1"/>
      <c r="CP3" s="1">
        <v>30</v>
      </c>
      <c r="CQ3" s="1">
        <v>20</v>
      </c>
      <c r="CR3" s="1"/>
      <c r="CS3" s="1"/>
      <c r="CT3" s="1"/>
      <c r="CU3" s="14">
        <f t="shared" si="2"/>
        <v>100</v>
      </c>
      <c r="CV3" s="5">
        <v>55</v>
      </c>
      <c r="CW3" s="1"/>
      <c r="CX3" s="1"/>
      <c r="CY3" s="1"/>
      <c r="CZ3" s="1"/>
      <c r="DA3" s="1"/>
      <c r="DB3" s="1"/>
      <c r="DC3" s="1"/>
      <c r="DD3" s="1"/>
      <c r="DE3" s="1"/>
      <c r="DF3" s="1"/>
      <c r="DG3" s="1">
        <v>40</v>
      </c>
      <c r="DH3" s="1"/>
      <c r="DI3" s="1">
        <v>15</v>
      </c>
      <c r="DJ3" s="1"/>
      <c r="DK3" s="1"/>
      <c r="DL3" s="1"/>
      <c r="DM3" s="1"/>
      <c r="DN3" s="1"/>
      <c r="DO3" s="1">
        <v>25</v>
      </c>
      <c r="DP3" s="1"/>
      <c r="DQ3" s="1"/>
      <c r="DR3" s="1"/>
      <c r="DS3" s="1">
        <v>10</v>
      </c>
      <c r="DT3" s="1"/>
      <c r="DU3" s="1"/>
      <c r="DV3" s="1"/>
      <c r="DW3" s="1"/>
      <c r="DX3" s="1"/>
      <c r="DY3" s="1"/>
      <c r="DZ3" s="13"/>
      <c r="EA3" s="1"/>
      <c r="EB3" s="1">
        <v>5</v>
      </c>
      <c r="EC3" s="1">
        <v>5</v>
      </c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4">
        <f t="shared" si="3"/>
        <v>100</v>
      </c>
    </row>
    <row r="4" spans="1:152" hidden="1" x14ac:dyDescent="0.2">
      <c r="A4" s="9" t="s">
        <v>119</v>
      </c>
      <c r="B4" s="1">
        <v>30</v>
      </c>
      <c r="C4" s="1">
        <v>30</v>
      </c>
      <c r="D4" s="1">
        <v>10</v>
      </c>
      <c r="E4" s="1">
        <v>80</v>
      </c>
      <c r="F4" s="1" t="s">
        <v>0</v>
      </c>
      <c r="G4" s="1" t="s">
        <v>0</v>
      </c>
      <c r="H4" s="1" t="s">
        <v>113</v>
      </c>
      <c r="I4" s="1">
        <v>12</v>
      </c>
      <c r="J4" s="1" t="s">
        <v>115</v>
      </c>
      <c r="K4" s="1"/>
      <c r="L4" s="5">
        <v>5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>
        <v>100</v>
      </c>
      <c r="Z4" s="1" t="s">
        <v>0</v>
      </c>
      <c r="AA4" s="1"/>
      <c r="AB4" s="14">
        <f t="shared" si="0"/>
        <v>100</v>
      </c>
      <c r="AC4" s="5">
        <v>95</v>
      </c>
      <c r="AD4" s="1" t="s">
        <v>0</v>
      </c>
      <c r="AE4" s="1">
        <v>10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>
        <v>15</v>
      </c>
      <c r="AU4" s="1"/>
      <c r="AV4" s="1">
        <v>35</v>
      </c>
      <c r="AW4" s="1" t="s">
        <v>0</v>
      </c>
      <c r="AX4" s="1" t="s">
        <v>0</v>
      </c>
      <c r="AY4" s="1" t="s">
        <v>0</v>
      </c>
      <c r="AZ4" s="1" t="s">
        <v>0</v>
      </c>
      <c r="BA4" s="1">
        <v>5</v>
      </c>
      <c r="BB4" s="1" t="s">
        <v>0</v>
      </c>
      <c r="BC4" s="1">
        <v>25</v>
      </c>
      <c r="BD4" s="1">
        <v>10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7"/>
      <c r="BM4" s="13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14">
        <f t="shared" si="1"/>
        <v>100</v>
      </c>
      <c r="BZ4" s="5">
        <v>70</v>
      </c>
      <c r="CA4" s="1">
        <v>20</v>
      </c>
      <c r="CB4" s="1"/>
      <c r="CC4" s="1">
        <v>15</v>
      </c>
      <c r="CD4" s="1"/>
      <c r="CE4" s="1"/>
      <c r="CF4" s="1"/>
      <c r="CG4" s="1"/>
      <c r="CH4" s="1"/>
      <c r="CI4" s="1"/>
      <c r="CJ4" s="1"/>
      <c r="CK4" s="1">
        <v>20</v>
      </c>
      <c r="CL4" s="1"/>
      <c r="CM4" s="1"/>
      <c r="CN4" s="1"/>
      <c r="CO4" s="1"/>
      <c r="CP4" s="1"/>
      <c r="CQ4" s="1">
        <v>45</v>
      </c>
      <c r="CR4" s="1"/>
      <c r="CS4" s="1"/>
      <c r="CT4" s="1"/>
      <c r="CU4" s="14">
        <f t="shared" si="2"/>
        <v>100</v>
      </c>
      <c r="CV4" s="5">
        <v>30</v>
      </c>
      <c r="CW4" s="1"/>
      <c r="CX4" s="1"/>
      <c r="CY4" s="1"/>
      <c r="CZ4" s="1"/>
      <c r="DA4" s="1"/>
      <c r="DB4" s="1"/>
      <c r="DC4" s="1">
        <v>20</v>
      </c>
      <c r="DD4" s="1"/>
      <c r="DE4" s="1">
        <v>10</v>
      </c>
      <c r="DF4" s="1"/>
      <c r="DG4" s="1"/>
      <c r="DH4" s="1"/>
      <c r="DI4" s="1"/>
      <c r="DJ4" s="1"/>
      <c r="DK4" s="1"/>
      <c r="DL4" s="1"/>
      <c r="DM4" s="1"/>
      <c r="DN4" s="1"/>
      <c r="DO4" s="1">
        <v>20</v>
      </c>
      <c r="DP4" s="1">
        <v>10</v>
      </c>
      <c r="DQ4" s="1"/>
      <c r="DR4" s="1">
        <v>10</v>
      </c>
      <c r="DS4" s="1">
        <v>10</v>
      </c>
      <c r="DT4" s="1"/>
      <c r="DU4" s="1">
        <v>20</v>
      </c>
      <c r="DV4" s="1"/>
      <c r="DW4" s="1"/>
      <c r="DX4" s="1"/>
      <c r="DY4" s="1"/>
      <c r="DZ4" s="13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4">
        <f t="shared" si="3"/>
        <v>100</v>
      </c>
    </row>
    <row r="5" spans="1:152" hidden="1" x14ac:dyDescent="0.2">
      <c r="A5" s="9" t="s">
        <v>120</v>
      </c>
      <c r="B5" s="1">
        <v>10</v>
      </c>
      <c r="C5" s="1">
        <v>90</v>
      </c>
      <c r="D5" s="1">
        <v>10</v>
      </c>
      <c r="E5" s="1">
        <v>10</v>
      </c>
      <c r="F5" s="1" t="s">
        <v>0</v>
      </c>
      <c r="G5" s="1" t="s">
        <v>0</v>
      </c>
      <c r="H5" s="1" t="s">
        <v>225</v>
      </c>
      <c r="I5" s="1">
        <v>12</v>
      </c>
      <c r="J5" s="1" t="s">
        <v>115</v>
      </c>
      <c r="K5" s="1"/>
      <c r="L5" s="5">
        <v>5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>
        <v>20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>
        <v>80</v>
      </c>
      <c r="Z5" s="1" t="s">
        <v>0</v>
      </c>
      <c r="AA5" s="1"/>
      <c r="AB5" s="14">
        <f t="shared" si="0"/>
        <v>100</v>
      </c>
      <c r="AC5" s="5">
        <v>95</v>
      </c>
      <c r="AD5" s="1" t="s">
        <v>0</v>
      </c>
      <c r="AE5" s="1" t="s">
        <v>0</v>
      </c>
      <c r="AF5" s="1" t="s">
        <v>0</v>
      </c>
      <c r="AG5" s="1">
        <v>25</v>
      </c>
      <c r="AH5" s="1" t="s">
        <v>0</v>
      </c>
      <c r="AI5" s="1" t="s">
        <v>0</v>
      </c>
      <c r="AJ5" s="1" t="s">
        <v>0</v>
      </c>
      <c r="AK5" s="16">
        <v>10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>
        <v>40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>
        <v>25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7"/>
      <c r="BM5" s="13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14">
        <f t="shared" si="1"/>
        <v>100</v>
      </c>
      <c r="BZ5" s="5">
        <v>10</v>
      </c>
      <c r="CA5" s="1"/>
      <c r="CB5" s="1"/>
      <c r="CC5" s="1"/>
      <c r="CD5" s="1">
        <v>25</v>
      </c>
      <c r="CE5" s="1"/>
      <c r="CF5" s="1"/>
      <c r="CG5" s="1"/>
      <c r="CH5" s="1"/>
      <c r="CI5" s="1">
        <v>75</v>
      </c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4">
        <f t="shared" si="2"/>
        <v>100</v>
      </c>
      <c r="CV5" s="5">
        <v>90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>
        <v>80</v>
      </c>
      <c r="DH5" s="1"/>
      <c r="DI5" s="1"/>
      <c r="DJ5" s="1"/>
      <c r="DK5" s="1"/>
      <c r="DL5" s="1"/>
      <c r="DM5" s="1"/>
      <c r="DN5" s="1"/>
      <c r="DO5" s="1"/>
      <c r="DP5" s="1"/>
      <c r="DQ5" s="1"/>
      <c r="DR5" s="1">
        <v>10</v>
      </c>
      <c r="DS5" s="1"/>
      <c r="DT5" s="1"/>
      <c r="DU5" s="1"/>
      <c r="DV5" s="1"/>
      <c r="DW5" s="1"/>
      <c r="DX5" s="1"/>
      <c r="DY5" s="1"/>
      <c r="DZ5" s="13"/>
      <c r="EA5" s="1"/>
      <c r="EB5" s="1"/>
      <c r="EC5" s="1"/>
      <c r="ED5" s="1"/>
      <c r="EE5" s="1">
        <v>5</v>
      </c>
      <c r="EF5" s="1">
        <v>5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4">
        <f t="shared" si="3"/>
        <v>100</v>
      </c>
    </row>
    <row r="6" spans="1:152" x14ac:dyDescent="0.2">
      <c r="A6" s="9" t="s">
        <v>121</v>
      </c>
      <c r="B6" s="1">
        <v>80</v>
      </c>
      <c r="C6" s="1">
        <v>50</v>
      </c>
      <c r="D6" s="1">
        <v>90</v>
      </c>
      <c r="E6" s="1">
        <v>15</v>
      </c>
      <c r="F6" s="1">
        <v>2</v>
      </c>
      <c r="G6" s="1" t="s">
        <v>0</v>
      </c>
      <c r="H6" s="1" t="s">
        <v>112</v>
      </c>
      <c r="I6" s="1">
        <v>15</v>
      </c>
      <c r="J6" s="1" t="s">
        <v>116</v>
      </c>
      <c r="K6" s="1"/>
      <c r="L6" s="5">
        <v>15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>
        <v>10</v>
      </c>
      <c r="T6" s="1">
        <v>90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/>
      <c r="AB6" s="14">
        <f t="shared" si="0"/>
        <v>100</v>
      </c>
      <c r="AC6" s="5">
        <v>85</v>
      </c>
      <c r="AD6" s="1" t="s">
        <v>0</v>
      </c>
      <c r="AE6" s="1">
        <v>20</v>
      </c>
      <c r="AF6" s="1">
        <v>40</v>
      </c>
      <c r="AG6" s="1">
        <v>2</v>
      </c>
      <c r="AH6" s="1" t="s">
        <v>0</v>
      </c>
      <c r="AI6" s="1">
        <v>2</v>
      </c>
      <c r="AJ6" s="1">
        <v>2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>
        <v>15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>
        <v>2</v>
      </c>
      <c r="BF6" s="1" t="s">
        <v>0</v>
      </c>
      <c r="BG6" s="1" t="s">
        <v>0</v>
      </c>
      <c r="BH6" s="1" t="s">
        <v>0</v>
      </c>
      <c r="BI6" s="1">
        <v>2</v>
      </c>
      <c r="BJ6" s="1" t="s">
        <v>0</v>
      </c>
      <c r="BK6" s="1">
        <v>15</v>
      </c>
      <c r="BL6" s="7"/>
      <c r="BM6" s="13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14">
        <f t="shared" si="1"/>
        <v>100</v>
      </c>
      <c r="BZ6" s="5">
        <v>10</v>
      </c>
      <c r="CA6" s="1"/>
      <c r="CB6" s="1"/>
      <c r="CC6" s="1"/>
      <c r="CD6" s="1">
        <v>100</v>
      </c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4">
        <f t="shared" si="2"/>
        <v>100</v>
      </c>
      <c r="CV6" s="5">
        <v>90</v>
      </c>
      <c r="CW6" s="1"/>
      <c r="CX6" s="1"/>
      <c r="CY6" s="1"/>
      <c r="CZ6" s="1"/>
      <c r="DA6" s="1"/>
      <c r="DB6" s="1"/>
      <c r="DC6" s="1"/>
      <c r="DD6" s="1"/>
      <c r="DE6" s="1">
        <v>20</v>
      </c>
      <c r="DF6" s="1"/>
      <c r="DG6" s="1">
        <v>20</v>
      </c>
      <c r="DH6" s="1"/>
      <c r="DI6" s="1"/>
      <c r="DJ6" s="1">
        <v>20</v>
      </c>
      <c r="DK6" s="1">
        <v>7</v>
      </c>
      <c r="DL6" s="1"/>
      <c r="DM6" s="1"/>
      <c r="DN6" s="1">
        <v>5</v>
      </c>
      <c r="DO6" s="1"/>
      <c r="DP6" s="1"/>
      <c r="DQ6" s="1"/>
      <c r="DR6" s="1"/>
      <c r="DS6" s="1">
        <v>20</v>
      </c>
      <c r="DT6" s="1"/>
      <c r="DU6" s="1"/>
      <c r="DV6" s="1"/>
      <c r="DW6" s="1">
        <v>8</v>
      </c>
      <c r="DX6" s="1"/>
      <c r="DY6" s="1"/>
      <c r="DZ6" s="13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4">
        <f t="shared" si="3"/>
        <v>100</v>
      </c>
    </row>
    <row r="7" spans="1:152" hidden="1" x14ac:dyDescent="0.2">
      <c r="A7" s="9" t="s">
        <v>122</v>
      </c>
      <c r="B7" s="1">
        <v>25</v>
      </c>
      <c r="C7" s="1">
        <v>30</v>
      </c>
      <c r="D7" s="1">
        <v>15</v>
      </c>
      <c r="E7" s="1">
        <v>80</v>
      </c>
      <c r="F7" s="1" t="s">
        <v>0</v>
      </c>
      <c r="G7" s="1" t="s">
        <v>0</v>
      </c>
      <c r="H7" s="1" t="s">
        <v>113</v>
      </c>
      <c r="I7" s="1">
        <v>15</v>
      </c>
      <c r="J7" s="1" t="s">
        <v>115</v>
      </c>
      <c r="K7" s="1"/>
      <c r="L7" s="5">
        <v>20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>
        <v>60</v>
      </c>
      <c r="S7" s="1" t="s">
        <v>0</v>
      </c>
      <c r="T7" s="1" t="s">
        <v>0</v>
      </c>
      <c r="U7" s="1">
        <v>30</v>
      </c>
      <c r="V7" s="1" t="s">
        <v>0</v>
      </c>
      <c r="W7" s="1" t="s">
        <v>0</v>
      </c>
      <c r="X7" s="1" t="s">
        <v>0</v>
      </c>
      <c r="Y7" s="1">
        <v>10</v>
      </c>
      <c r="Z7" s="1" t="s">
        <v>0</v>
      </c>
      <c r="AA7" s="1"/>
      <c r="AB7" s="14">
        <f t="shared" si="0"/>
        <v>100</v>
      </c>
      <c r="AC7" s="5">
        <v>80</v>
      </c>
      <c r="AD7" s="1" t="s">
        <v>0</v>
      </c>
      <c r="AE7" s="1" t="s">
        <v>0</v>
      </c>
      <c r="AF7" s="1" t="s">
        <v>0</v>
      </c>
      <c r="AG7" s="1" t="s">
        <v>0</v>
      </c>
      <c r="AH7" s="1" t="s">
        <v>0</v>
      </c>
      <c r="AI7" s="1" t="s">
        <v>0</v>
      </c>
      <c r="AJ7" s="1" t="s">
        <v>0</v>
      </c>
      <c r="AK7" s="1" t="s">
        <v>0</v>
      </c>
      <c r="AL7" s="1" t="s">
        <v>0</v>
      </c>
      <c r="AM7" s="1" t="s">
        <v>0</v>
      </c>
      <c r="AN7" s="1">
        <v>10</v>
      </c>
      <c r="AO7" s="1" t="s">
        <v>0</v>
      </c>
      <c r="AP7" s="1" t="s">
        <v>0</v>
      </c>
      <c r="AQ7" s="1">
        <v>49</v>
      </c>
      <c r="AR7" s="1">
        <v>1</v>
      </c>
      <c r="AS7" s="1">
        <v>10</v>
      </c>
      <c r="AT7" s="1" t="s">
        <v>0</v>
      </c>
      <c r="AU7" s="1">
        <v>10</v>
      </c>
      <c r="AV7" s="1" t="s">
        <v>0</v>
      </c>
      <c r="AW7" s="1" t="s">
        <v>0</v>
      </c>
      <c r="AX7" s="1" t="s">
        <v>0</v>
      </c>
      <c r="AY7" s="1" t="s">
        <v>0</v>
      </c>
      <c r="AZ7" s="1" t="s">
        <v>0</v>
      </c>
      <c r="BA7" s="1">
        <v>7</v>
      </c>
      <c r="BB7" s="1" t="s">
        <v>0</v>
      </c>
      <c r="BC7" s="1" t="s">
        <v>0</v>
      </c>
      <c r="BD7" s="1">
        <v>10</v>
      </c>
      <c r="BE7" s="1" t="s">
        <v>0</v>
      </c>
      <c r="BF7" s="1" t="s">
        <v>0</v>
      </c>
      <c r="BG7" s="1" t="s">
        <v>0</v>
      </c>
      <c r="BH7" s="1" t="s">
        <v>0</v>
      </c>
      <c r="BI7" s="1" t="s">
        <v>0</v>
      </c>
      <c r="BJ7" s="1" t="s">
        <v>0</v>
      </c>
      <c r="BK7" s="1" t="s">
        <v>0</v>
      </c>
      <c r="BL7" s="1">
        <v>3</v>
      </c>
      <c r="BM7" s="13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4">
        <f t="shared" si="1"/>
        <v>100</v>
      </c>
      <c r="BZ7" s="5">
        <v>40</v>
      </c>
      <c r="CA7" s="1"/>
      <c r="CB7" s="1">
        <v>5</v>
      </c>
      <c r="CC7" s="1"/>
      <c r="CD7" s="1"/>
      <c r="CE7" s="1">
        <v>5</v>
      </c>
      <c r="CF7" s="1">
        <v>20</v>
      </c>
      <c r="CG7" s="1"/>
      <c r="CH7" s="1"/>
      <c r="CI7" s="1">
        <v>5</v>
      </c>
      <c r="CJ7" s="1"/>
      <c r="CK7" s="1"/>
      <c r="CL7" s="1">
        <v>5</v>
      </c>
      <c r="CM7" s="1"/>
      <c r="CN7" s="1"/>
      <c r="CO7" s="1"/>
      <c r="CP7" s="1">
        <v>25</v>
      </c>
      <c r="CQ7" s="1">
        <v>30</v>
      </c>
      <c r="CR7" s="1"/>
      <c r="CS7" s="1">
        <v>5</v>
      </c>
      <c r="CT7" s="15"/>
      <c r="CU7" s="14">
        <f t="shared" si="2"/>
        <v>100</v>
      </c>
      <c r="CV7" s="5">
        <v>60</v>
      </c>
      <c r="CW7" s="1"/>
      <c r="CX7" s="1"/>
      <c r="CY7" s="1">
        <v>5</v>
      </c>
      <c r="CZ7" s="1"/>
      <c r="DA7" s="1"/>
      <c r="DB7" s="1">
        <v>5</v>
      </c>
      <c r="DC7" s="1"/>
      <c r="DD7" s="1"/>
      <c r="DE7" s="1">
        <v>5</v>
      </c>
      <c r="DF7" s="1"/>
      <c r="DG7" s="1">
        <v>16</v>
      </c>
      <c r="DH7" s="1"/>
      <c r="DI7" s="1"/>
      <c r="DJ7" s="1"/>
      <c r="DK7" s="1">
        <v>5</v>
      </c>
      <c r="DL7" s="1"/>
      <c r="DM7" s="1"/>
      <c r="DN7" s="1">
        <v>5</v>
      </c>
      <c r="DO7" s="1">
        <v>10</v>
      </c>
      <c r="DP7" s="1"/>
      <c r="DQ7" s="1"/>
      <c r="DR7" s="1">
        <v>20</v>
      </c>
      <c r="DS7" s="1">
        <v>5</v>
      </c>
      <c r="DT7" s="1"/>
      <c r="DU7" s="1"/>
      <c r="DV7" s="1"/>
      <c r="DW7" s="1">
        <v>5</v>
      </c>
      <c r="DX7" s="1"/>
      <c r="DY7" s="1"/>
      <c r="DZ7" s="13"/>
      <c r="EA7" s="1"/>
      <c r="EB7" s="1"/>
      <c r="EC7" s="1">
        <v>5</v>
      </c>
      <c r="ED7" s="1"/>
      <c r="EE7" s="1"/>
      <c r="EF7" s="1">
        <v>2</v>
      </c>
      <c r="EG7" s="1">
        <v>3</v>
      </c>
      <c r="EH7" s="1">
        <v>5</v>
      </c>
      <c r="EI7" s="1">
        <v>4</v>
      </c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4">
        <f t="shared" si="3"/>
        <v>100</v>
      </c>
    </row>
    <row r="8" spans="1:152" hidden="1" x14ac:dyDescent="0.2">
      <c r="A8" s="9" t="s">
        <v>123</v>
      </c>
      <c r="B8" s="1">
        <v>85</v>
      </c>
      <c r="C8" s="1">
        <v>20</v>
      </c>
      <c r="D8" s="1">
        <v>7</v>
      </c>
      <c r="E8" s="1">
        <v>90</v>
      </c>
      <c r="F8" s="1">
        <v>2</v>
      </c>
      <c r="G8" s="1"/>
      <c r="H8" s="1" t="s">
        <v>112</v>
      </c>
      <c r="I8" s="1">
        <v>15</v>
      </c>
      <c r="J8" s="1" t="s">
        <v>114</v>
      </c>
      <c r="K8" s="1"/>
      <c r="L8" s="5">
        <v>10</v>
      </c>
      <c r="M8" s="1"/>
      <c r="N8" s="1"/>
      <c r="O8" s="1"/>
      <c r="P8" s="1"/>
      <c r="Q8" s="1"/>
      <c r="R8" s="1">
        <v>30</v>
      </c>
      <c r="S8" s="1"/>
      <c r="T8" s="1">
        <v>20</v>
      </c>
      <c r="U8" s="1">
        <v>20</v>
      </c>
      <c r="V8" s="1"/>
      <c r="W8" s="1">
        <v>30</v>
      </c>
      <c r="X8" s="1"/>
      <c r="Y8" s="1"/>
      <c r="Z8" s="1"/>
      <c r="AA8" s="1"/>
      <c r="AB8" s="14">
        <f t="shared" si="0"/>
        <v>100</v>
      </c>
      <c r="AC8" s="5">
        <v>90</v>
      </c>
      <c r="AD8" s="1"/>
      <c r="AE8" s="1"/>
      <c r="AF8" s="1">
        <v>7</v>
      </c>
      <c r="AG8" s="1"/>
      <c r="AH8" s="1"/>
      <c r="AI8" s="1"/>
      <c r="AJ8" s="1"/>
      <c r="AK8" s="1">
        <v>3</v>
      </c>
      <c r="AL8" s="1"/>
      <c r="AM8" s="1"/>
      <c r="AN8" s="1"/>
      <c r="AO8" s="1"/>
      <c r="AP8" s="1">
        <v>1</v>
      </c>
      <c r="AQ8" s="1">
        <v>16</v>
      </c>
      <c r="AR8" s="1"/>
      <c r="AS8" s="1">
        <v>16</v>
      </c>
      <c r="AT8" s="1"/>
      <c r="AU8" s="1">
        <v>15</v>
      </c>
      <c r="AV8" s="1"/>
      <c r="AW8" s="1"/>
      <c r="AX8" s="1"/>
      <c r="AY8" s="1"/>
      <c r="AZ8" s="1"/>
      <c r="BA8" s="16">
        <v>20</v>
      </c>
      <c r="BB8" s="1">
        <v>2</v>
      </c>
      <c r="BC8" s="1">
        <v>2</v>
      </c>
      <c r="BD8" s="1">
        <v>2</v>
      </c>
      <c r="BE8" s="1"/>
      <c r="BF8" s="1"/>
      <c r="BG8" s="1">
        <v>2</v>
      </c>
      <c r="BH8" s="1"/>
      <c r="BI8" s="1"/>
      <c r="BJ8" s="1"/>
      <c r="BK8" s="1">
        <v>14</v>
      </c>
      <c r="BL8" s="1"/>
      <c r="BM8" s="13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4">
        <f t="shared" si="1"/>
        <v>100</v>
      </c>
      <c r="BZ8" s="5">
        <v>0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4">
        <f t="shared" si="2"/>
        <v>0</v>
      </c>
      <c r="CV8" s="5">
        <v>100</v>
      </c>
      <c r="CW8" s="1"/>
      <c r="CX8" s="1"/>
      <c r="CY8" s="1"/>
      <c r="CZ8" s="1"/>
      <c r="DA8" s="1"/>
      <c r="DB8" s="1"/>
      <c r="DC8" s="1"/>
      <c r="DD8" s="1"/>
      <c r="DE8" s="1">
        <v>7</v>
      </c>
      <c r="DF8" s="1"/>
      <c r="DG8" s="1">
        <v>15</v>
      </c>
      <c r="DH8" s="1">
        <v>1</v>
      </c>
      <c r="DI8" s="1"/>
      <c r="DJ8" s="1">
        <v>15</v>
      </c>
      <c r="DK8" s="1"/>
      <c r="DL8" s="1"/>
      <c r="DM8" s="1"/>
      <c r="DN8" s="1"/>
      <c r="DO8" s="1"/>
      <c r="DP8" s="1"/>
      <c r="DQ8" s="1"/>
      <c r="DR8" s="1">
        <v>2</v>
      </c>
      <c r="DS8" s="1">
        <v>60</v>
      </c>
      <c r="DT8" s="1"/>
      <c r="DU8" s="1"/>
      <c r="DV8" s="1"/>
      <c r="DW8" s="1"/>
      <c r="DX8" s="1"/>
      <c r="DY8" s="1"/>
      <c r="DZ8" s="13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4">
        <f t="shared" si="3"/>
        <v>100</v>
      </c>
    </row>
    <row r="9" spans="1:152" hidden="1" x14ac:dyDescent="0.2">
      <c r="A9" s="12" t="s">
        <v>124</v>
      </c>
      <c r="B9" s="3">
        <v>25</v>
      </c>
      <c r="C9" s="3">
        <v>10</v>
      </c>
      <c r="D9" s="3">
        <v>10</v>
      </c>
      <c r="E9" s="3">
        <v>90</v>
      </c>
      <c r="F9" s="3">
        <v>1</v>
      </c>
      <c r="G9" s="1"/>
      <c r="H9" s="3" t="s">
        <v>113</v>
      </c>
      <c r="I9" s="3">
        <v>12</v>
      </c>
      <c r="J9" s="3" t="s">
        <v>115</v>
      </c>
      <c r="K9" s="1"/>
      <c r="L9" s="6">
        <v>30</v>
      </c>
      <c r="M9" s="1"/>
      <c r="N9" s="1"/>
      <c r="O9" s="1"/>
      <c r="P9" s="1"/>
      <c r="Q9" s="1"/>
      <c r="R9" s="3">
        <v>50</v>
      </c>
      <c r="S9" s="1"/>
      <c r="T9" s="1"/>
      <c r="U9" s="1"/>
      <c r="V9" s="1"/>
      <c r="W9" s="1"/>
      <c r="X9" s="1">
        <v>40</v>
      </c>
      <c r="Y9" s="3">
        <v>10</v>
      </c>
      <c r="Z9" s="1"/>
      <c r="AA9" s="1"/>
      <c r="AB9" s="14">
        <f t="shared" si="0"/>
        <v>100</v>
      </c>
      <c r="AC9" s="6">
        <v>70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>
        <v>20</v>
      </c>
      <c r="AU9" s="1"/>
      <c r="AV9" s="1">
        <v>7</v>
      </c>
      <c r="AW9" s="1"/>
      <c r="AX9" s="1"/>
      <c r="AY9" s="1"/>
      <c r="AZ9" s="1"/>
      <c r="BA9" s="3">
        <v>7</v>
      </c>
      <c r="BB9" s="1">
        <v>30</v>
      </c>
      <c r="BC9" s="3">
        <v>6</v>
      </c>
      <c r="BD9" s="3">
        <v>30</v>
      </c>
      <c r="BE9" s="1"/>
      <c r="BF9" s="1"/>
      <c r="BG9" s="1"/>
      <c r="BH9" s="1"/>
      <c r="BI9" s="1"/>
      <c r="BJ9" s="1"/>
      <c r="BK9" s="1"/>
      <c r="BL9" s="1"/>
      <c r="BM9" s="13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4">
        <f t="shared" si="1"/>
        <v>100</v>
      </c>
      <c r="BZ9" s="6">
        <v>60</v>
      </c>
      <c r="CA9" s="1"/>
      <c r="CB9" s="1"/>
      <c r="CC9" s="1"/>
      <c r="CD9" s="1"/>
      <c r="CE9" s="1">
        <v>20</v>
      </c>
      <c r="CF9" s="1">
        <v>15</v>
      </c>
      <c r="CG9" s="1"/>
      <c r="CH9" s="1"/>
      <c r="CI9" s="1"/>
      <c r="CJ9" s="1">
        <v>15</v>
      </c>
      <c r="CK9" s="1"/>
      <c r="CL9" s="1"/>
      <c r="CM9" s="1"/>
      <c r="CN9" s="1">
        <v>10</v>
      </c>
      <c r="CO9" s="1"/>
      <c r="CP9" s="1">
        <v>25</v>
      </c>
      <c r="CQ9" s="1"/>
      <c r="CR9" s="1"/>
      <c r="CS9" s="1">
        <v>15</v>
      </c>
      <c r="CT9" s="15"/>
      <c r="CU9" s="14">
        <f t="shared" si="2"/>
        <v>100</v>
      </c>
      <c r="CV9" s="6">
        <v>40</v>
      </c>
      <c r="CW9" s="1"/>
      <c r="CX9" s="1">
        <v>10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>
        <v>30</v>
      </c>
      <c r="DP9" s="1"/>
      <c r="DQ9" s="1"/>
      <c r="DR9" s="1"/>
      <c r="DS9" s="1"/>
      <c r="DT9" s="1"/>
      <c r="DU9" s="1"/>
      <c r="DV9" s="1"/>
      <c r="DW9" s="1"/>
      <c r="DX9" s="1"/>
      <c r="DY9" s="1"/>
      <c r="DZ9" s="13"/>
      <c r="EA9" s="1"/>
      <c r="EB9" s="1"/>
      <c r="EC9" s="1">
        <v>40</v>
      </c>
      <c r="ED9" s="1"/>
      <c r="EE9" s="1"/>
      <c r="EF9" s="1"/>
      <c r="EG9" s="1"/>
      <c r="EH9" s="1"/>
      <c r="EI9" s="1"/>
      <c r="EJ9" s="1"/>
      <c r="EK9" s="1"/>
      <c r="EL9" s="1">
        <v>20</v>
      </c>
      <c r="EM9" s="1"/>
      <c r="EN9" s="1"/>
      <c r="EO9" s="1"/>
      <c r="EP9" s="1"/>
      <c r="EQ9" s="1"/>
      <c r="ER9" s="1"/>
      <c r="ES9" s="1"/>
      <c r="ET9" s="1"/>
      <c r="EU9" s="1"/>
      <c r="EV9" s="14">
        <f t="shared" si="3"/>
        <v>100</v>
      </c>
    </row>
    <row r="10" spans="1:152" hidden="1" x14ac:dyDescent="0.2">
      <c r="A10" s="12" t="s">
        <v>125</v>
      </c>
      <c r="B10" s="3">
        <v>40</v>
      </c>
      <c r="C10" s="1">
        <v>15</v>
      </c>
      <c r="D10" s="3">
        <v>10</v>
      </c>
      <c r="E10" s="3">
        <v>90</v>
      </c>
      <c r="F10" s="3">
        <v>1</v>
      </c>
      <c r="G10" s="1"/>
      <c r="H10" s="3" t="s">
        <v>112</v>
      </c>
      <c r="I10" s="3">
        <v>20</v>
      </c>
      <c r="J10" s="3" t="s">
        <v>114</v>
      </c>
      <c r="K10" s="1"/>
      <c r="L10" s="6">
        <v>10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50</v>
      </c>
      <c r="X10" s="1">
        <v>50</v>
      </c>
      <c r="Y10" s="1"/>
      <c r="Z10" s="1"/>
      <c r="AA10" s="1"/>
      <c r="AB10" s="14">
        <f t="shared" si="0"/>
        <v>100</v>
      </c>
      <c r="AC10" s="6">
        <v>90</v>
      </c>
      <c r="AD10" s="3">
        <v>7</v>
      </c>
      <c r="AE10" s="1"/>
      <c r="AF10" s="1"/>
      <c r="AG10" s="1">
        <v>3</v>
      </c>
      <c r="AH10" s="1"/>
      <c r="AI10" s="1"/>
      <c r="AJ10" s="1">
        <v>25</v>
      </c>
      <c r="AK10" s="11">
        <v>10</v>
      </c>
      <c r="AL10" s="1">
        <v>15</v>
      </c>
      <c r="AM10" s="1"/>
      <c r="AN10" s="1"/>
      <c r="AO10" s="1"/>
      <c r="AP10" s="1"/>
      <c r="AQ10" s="1"/>
      <c r="AR10" s="1"/>
      <c r="AS10" s="1">
        <v>10</v>
      </c>
      <c r="AT10" s="1"/>
      <c r="AU10" s="1"/>
      <c r="AV10" s="1"/>
      <c r="AW10" s="1"/>
      <c r="AX10" s="1"/>
      <c r="AY10" s="1">
        <v>15</v>
      </c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>
        <v>15</v>
      </c>
      <c r="BL10" s="1"/>
      <c r="BM10" s="13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4">
        <f t="shared" si="1"/>
        <v>100</v>
      </c>
      <c r="BZ10" s="6">
        <v>5</v>
      </c>
      <c r="CA10" s="1"/>
      <c r="CB10" s="1"/>
      <c r="CC10" s="1"/>
      <c r="CD10" s="1">
        <v>100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4">
        <f t="shared" si="2"/>
        <v>100</v>
      </c>
      <c r="CV10" s="6">
        <v>95</v>
      </c>
      <c r="CW10" s="1"/>
      <c r="CX10" s="1"/>
      <c r="CY10" s="1">
        <v>2</v>
      </c>
      <c r="CZ10" s="1"/>
      <c r="DA10" s="1"/>
      <c r="DB10" s="1"/>
      <c r="DC10" s="1"/>
      <c r="DD10" s="1"/>
      <c r="DE10" s="1">
        <v>3</v>
      </c>
      <c r="DF10" s="1"/>
      <c r="DG10" s="1"/>
      <c r="DH10" s="1">
        <v>5</v>
      </c>
      <c r="DI10" s="1"/>
      <c r="DJ10" s="1">
        <v>5</v>
      </c>
      <c r="DK10" s="1"/>
      <c r="DL10" s="1"/>
      <c r="DM10" s="1"/>
      <c r="DN10" s="1"/>
      <c r="DO10" s="1"/>
      <c r="DP10" s="1">
        <v>2</v>
      </c>
      <c r="DQ10" s="1"/>
      <c r="DR10" s="1">
        <v>10</v>
      </c>
      <c r="DS10" s="1">
        <v>50</v>
      </c>
      <c r="DT10" s="1"/>
      <c r="DU10" s="1">
        <v>12</v>
      </c>
      <c r="DV10" s="1">
        <v>3</v>
      </c>
      <c r="DW10" s="1"/>
      <c r="DX10" s="1"/>
      <c r="DY10" s="1">
        <v>2</v>
      </c>
      <c r="DZ10" s="13"/>
      <c r="EA10" s="1"/>
      <c r="EB10" s="1"/>
      <c r="EC10" s="1"/>
      <c r="ED10" s="1">
        <v>3</v>
      </c>
      <c r="EE10" s="1">
        <v>1</v>
      </c>
      <c r="EF10" s="1"/>
      <c r="EG10" s="1"/>
      <c r="EH10" s="1"/>
      <c r="EI10" s="1"/>
      <c r="EJ10" s="1">
        <v>2</v>
      </c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4">
        <f t="shared" si="3"/>
        <v>100</v>
      </c>
    </row>
    <row r="11" spans="1:152" hidden="1" x14ac:dyDescent="0.2">
      <c r="A11" s="12" t="s">
        <v>126</v>
      </c>
      <c r="B11" s="3">
        <v>25</v>
      </c>
      <c r="C11" s="1">
        <v>15</v>
      </c>
      <c r="D11" s="3">
        <v>15</v>
      </c>
      <c r="E11" s="3">
        <v>90</v>
      </c>
      <c r="F11" s="3">
        <v>2</v>
      </c>
      <c r="G11" s="1"/>
      <c r="H11" s="3" t="s">
        <v>112</v>
      </c>
      <c r="I11" s="3">
        <v>20</v>
      </c>
      <c r="J11" s="3" t="s">
        <v>114</v>
      </c>
      <c r="K11" s="1"/>
      <c r="L11" s="6">
        <v>10</v>
      </c>
      <c r="M11" s="1"/>
      <c r="N11" s="1"/>
      <c r="O11" s="1"/>
      <c r="P11" s="1"/>
      <c r="Q11" s="1"/>
      <c r="R11" s="1">
        <v>20</v>
      </c>
      <c r="S11" s="1"/>
      <c r="T11" s="1"/>
      <c r="U11" s="1"/>
      <c r="V11" s="1"/>
      <c r="W11" s="1"/>
      <c r="X11" s="1"/>
      <c r="Y11" s="1">
        <v>80</v>
      </c>
      <c r="Z11" s="1"/>
      <c r="AA11" s="1"/>
      <c r="AB11" s="14">
        <f t="shared" si="0"/>
        <v>100</v>
      </c>
      <c r="AC11" s="6">
        <v>90</v>
      </c>
      <c r="AD11" s="1"/>
      <c r="AE11" s="1"/>
      <c r="AF11" s="1"/>
      <c r="AG11" s="1"/>
      <c r="AH11" s="1"/>
      <c r="AI11" s="1"/>
      <c r="AJ11" s="1"/>
      <c r="AK11" s="1">
        <v>10</v>
      </c>
      <c r="AL11" s="1">
        <v>2</v>
      </c>
      <c r="AM11" s="1"/>
      <c r="AN11" s="1">
        <v>2</v>
      </c>
      <c r="AO11" s="1"/>
      <c r="AP11" s="1"/>
      <c r="AQ11" s="1"/>
      <c r="AR11" s="1">
        <v>2</v>
      </c>
      <c r="AS11" s="1">
        <v>14</v>
      </c>
      <c r="AT11" s="1"/>
      <c r="AU11" s="1"/>
      <c r="AV11" s="1"/>
      <c r="AW11" s="1"/>
      <c r="AX11" s="1">
        <v>14</v>
      </c>
      <c r="AY11" s="1"/>
      <c r="AZ11" s="1"/>
      <c r="BA11" s="16">
        <v>4</v>
      </c>
      <c r="BB11" s="1"/>
      <c r="BC11" s="1"/>
      <c r="BD11" s="1"/>
      <c r="BE11" s="1"/>
      <c r="BF11" s="1">
        <v>2</v>
      </c>
      <c r="BG11" s="1"/>
      <c r="BH11" s="1"/>
      <c r="BI11" s="1"/>
      <c r="BJ11" s="1"/>
      <c r="BK11" s="1">
        <v>40</v>
      </c>
      <c r="BL11" s="1">
        <v>5</v>
      </c>
      <c r="BM11" s="13">
        <v>5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4">
        <f t="shared" si="1"/>
        <v>100</v>
      </c>
      <c r="BZ11" s="6">
        <v>10</v>
      </c>
      <c r="CA11" s="1"/>
      <c r="CB11" s="1"/>
      <c r="CC11" s="1">
        <v>20</v>
      </c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>
        <v>40</v>
      </c>
      <c r="CQ11" s="1">
        <v>40</v>
      </c>
      <c r="CR11" s="1"/>
      <c r="CS11" s="1"/>
      <c r="CT11" s="1"/>
      <c r="CU11" s="14">
        <f t="shared" si="2"/>
        <v>100</v>
      </c>
      <c r="CV11" s="6">
        <v>90</v>
      </c>
      <c r="CW11" s="1"/>
      <c r="CX11" s="1"/>
      <c r="CY11" s="1">
        <v>10</v>
      </c>
      <c r="CZ11" s="1"/>
      <c r="DA11" s="1"/>
      <c r="DB11" s="1"/>
      <c r="DC11" s="1"/>
      <c r="DD11" s="1"/>
      <c r="DE11" s="1"/>
      <c r="DF11" s="1"/>
      <c r="DG11" s="1">
        <v>2</v>
      </c>
      <c r="DH11" s="1">
        <v>15</v>
      </c>
      <c r="DI11" s="1">
        <v>10</v>
      </c>
      <c r="DJ11" s="1"/>
      <c r="DK11" s="1"/>
      <c r="DL11" s="1"/>
      <c r="DM11" s="1"/>
      <c r="DN11" s="1">
        <v>2</v>
      </c>
      <c r="DO11" s="1">
        <v>8</v>
      </c>
      <c r="DP11" s="1"/>
      <c r="DQ11" s="1"/>
      <c r="DR11" s="16">
        <v>3</v>
      </c>
      <c r="DS11" s="1">
        <v>5</v>
      </c>
      <c r="DT11" s="1"/>
      <c r="DU11" s="1"/>
      <c r="DV11" s="1">
        <v>40</v>
      </c>
      <c r="DW11" s="1"/>
      <c r="DX11" s="1"/>
      <c r="DY11" s="1"/>
      <c r="DZ11" s="13"/>
      <c r="EA11" s="1"/>
      <c r="EB11" s="1">
        <v>2</v>
      </c>
      <c r="EC11" s="1">
        <v>3</v>
      </c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4">
        <f t="shared" si="3"/>
        <v>100</v>
      </c>
    </row>
    <row r="12" spans="1:152" hidden="1" x14ac:dyDescent="0.2">
      <c r="A12" s="12" t="s">
        <v>127</v>
      </c>
      <c r="B12" s="3">
        <v>70</v>
      </c>
      <c r="C12" s="1">
        <v>55</v>
      </c>
      <c r="D12" s="3">
        <v>15</v>
      </c>
      <c r="E12" s="3">
        <v>80</v>
      </c>
      <c r="F12" s="3">
        <v>10</v>
      </c>
      <c r="G12" s="1"/>
      <c r="H12" s="3" t="s">
        <v>112</v>
      </c>
      <c r="I12" s="3">
        <v>20</v>
      </c>
      <c r="J12" s="3" t="s">
        <v>114</v>
      </c>
      <c r="K12" s="1"/>
      <c r="L12" s="6">
        <v>25</v>
      </c>
      <c r="M12" s="1"/>
      <c r="N12" s="1"/>
      <c r="O12" s="1"/>
      <c r="P12" s="1"/>
      <c r="Q12" s="1"/>
      <c r="R12" s="1"/>
      <c r="S12" s="1">
        <v>25</v>
      </c>
      <c r="T12" s="1"/>
      <c r="U12" s="1">
        <v>45</v>
      </c>
      <c r="V12" s="1"/>
      <c r="W12" s="1"/>
      <c r="X12" s="1">
        <v>30</v>
      </c>
      <c r="Y12" s="1"/>
      <c r="Z12" s="1"/>
      <c r="AA12" s="1"/>
      <c r="AB12" s="14">
        <f t="shared" si="0"/>
        <v>100</v>
      </c>
      <c r="AC12" s="6">
        <v>75</v>
      </c>
      <c r="AD12" s="1"/>
      <c r="AE12" s="1">
        <v>23</v>
      </c>
      <c r="AF12" s="1">
        <v>23</v>
      </c>
      <c r="AG12" s="1"/>
      <c r="AH12" s="1"/>
      <c r="AI12" s="1"/>
      <c r="AJ12" s="1">
        <v>10</v>
      </c>
      <c r="AK12" s="1">
        <v>2</v>
      </c>
      <c r="AL12" s="1"/>
      <c r="AM12" s="1"/>
      <c r="AN12" s="1"/>
      <c r="AO12" s="1"/>
      <c r="AP12" s="1"/>
      <c r="AQ12" s="1"/>
      <c r="AR12" s="1"/>
      <c r="AS12" s="1"/>
      <c r="AT12" s="1">
        <v>1</v>
      </c>
      <c r="AU12" s="1"/>
      <c r="AV12" s="1"/>
      <c r="AW12" s="1"/>
      <c r="AX12" s="1"/>
      <c r="AY12" s="1">
        <v>7</v>
      </c>
      <c r="AZ12" s="1">
        <v>2</v>
      </c>
      <c r="BA12" s="1">
        <v>5</v>
      </c>
      <c r="BB12" s="1">
        <v>2</v>
      </c>
      <c r="BC12" s="1">
        <v>2</v>
      </c>
      <c r="BD12" s="1"/>
      <c r="BE12" s="1"/>
      <c r="BF12" s="1"/>
      <c r="BG12" s="1"/>
      <c r="BH12" s="1"/>
      <c r="BI12" s="1">
        <v>23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4">
        <f t="shared" si="1"/>
        <v>100</v>
      </c>
      <c r="BZ12" s="6">
        <v>15</v>
      </c>
      <c r="CA12" s="1"/>
      <c r="CB12" s="1"/>
      <c r="CC12" s="1">
        <v>5</v>
      </c>
      <c r="CD12" s="1">
        <v>10</v>
      </c>
      <c r="CE12" s="1"/>
      <c r="CF12" s="1">
        <v>14</v>
      </c>
      <c r="CG12" s="1"/>
      <c r="CH12" s="1"/>
      <c r="CI12" s="1">
        <v>1</v>
      </c>
      <c r="CJ12" s="1"/>
      <c r="CK12" s="1"/>
      <c r="CL12" s="1"/>
      <c r="CM12" s="1"/>
      <c r="CN12" s="1"/>
      <c r="CO12" s="1"/>
      <c r="CP12" s="1">
        <v>50</v>
      </c>
      <c r="CQ12" s="1">
        <v>20</v>
      </c>
      <c r="CR12" s="1"/>
      <c r="CS12" s="1"/>
      <c r="CT12" s="1"/>
      <c r="CU12" s="14">
        <f t="shared" si="2"/>
        <v>100</v>
      </c>
      <c r="CV12" s="6">
        <v>85</v>
      </c>
      <c r="CW12" s="1"/>
      <c r="CX12" s="1"/>
      <c r="CY12" s="1">
        <v>2</v>
      </c>
      <c r="CZ12" s="1"/>
      <c r="DA12" s="1"/>
      <c r="DB12" s="1">
        <v>2</v>
      </c>
      <c r="DC12" s="1"/>
      <c r="DD12" s="1"/>
      <c r="DE12" s="1">
        <v>10</v>
      </c>
      <c r="DF12" s="1"/>
      <c r="DG12" s="1">
        <v>10</v>
      </c>
      <c r="DH12" s="1"/>
      <c r="DI12" s="1">
        <v>10</v>
      </c>
      <c r="DJ12" s="1">
        <v>5</v>
      </c>
      <c r="DK12" s="1"/>
      <c r="DL12" s="1"/>
      <c r="DM12" s="1"/>
      <c r="DN12" s="1"/>
      <c r="DO12" s="1">
        <v>10</v>
      </c>
      <c r="DP12" s="1"/>
      <c r="DQ12" s="1"/>
      <c r="DR12" s="1">
        <v>10</v>
      </c>
      <c r="DS12" s="1">
        <v>10</v>
      </c>
      <c r="DT12" s="1"/>
      <c r="DU12" s="1"/>
      <c r="DV12" s="1">
        <v>9</v>
      </c>
      <c r="DW12" s="1">
        <v>10</v>
      </c>
      <c r="DX12" s="1"/>
      <c r="DY12" s="1"/>
      <c r="DZ12" s="1"/>
      <c r="EA12" s="1"/>
      <c r="EB12" s="1">
        <v>5</v>
      </c>
      <c r="EC12" s="1">
        <v>5</v>
      </c>
      <c r="ED12" s="1"/>
      <c r="EE12" s="1"/>
      <c r="EF12" s="1"/>
      <c r="EG12" s="1"/>
      <c r="EH12" s="1"/>
      <c r="EI12" s="1"/>
      <c r="EJ12" s="1"/>
      <c r="EK12" s="1"/>
      <c r="EL12" s="1"/>
      <c r="EM12" s="1">
        <v>2</v>
      </c>
      <c r="EN12" s="1"/>
      <c r="EO12" s="1"/>
      <c r="EP12" s="1"/>
      <c r="EQ12" s="1"/>
      <c r="ER12" s="1"/>
      <c r="ES12" s="1"/>
      <c r="ET12" s="1"/>
      <c r="EU12" s="1"/>
      <c r="EV12" s="14">
        <f t="shared" si="3"/>
        <v>100</v>
      </c>
    </row>
    <row r="13" spans="1:152" hidden="1" x14ac:dyDescent="0.2">
      <c r="A13" s="12" t="s">
        <v>128</v>
      </c>
      <c r="B13" s="3">
        <v>50</v>
      </c>
      <c r="C13" s="1">
        <v>15</v>
      </c>
      <c r="D13" s="3">
        <v>90</v>
      </c>
      <c r="E13" s="3">
        <v>10</v>
      </c>
      <c r="F13" s="3">
        <v>2</v>
      </c>
      <c r="G13" s="1"/>
      <c r="H13" s="3" t="s">
        <v>113</v>
      </c>
      <c r="I13" s="3">
        <v>8</v>
      </c>
      <c r="J13" s="16" t="s">
        <v>115</v>
      </c>
      <c r="K13" s="1"/>
      <c r="L13" s="6">
        <v>15</v>
      </c>
      <c r="M13" s="1"/>
      <c r="N13" s="1"/>
      <c r="O13" s="1">
        <v>10</v>
      </c>
      <c r="P13" s="1"/>
      <c r="Q13" s="1">
        <v>40</v>
      </c>
      <c r="R13" s="1">
        <v>30</v>
      </c>
      <c r="S13" s="1"/>
      <c r="T13" s="1"/>
      <c r="U13" s="1">
        <v>10</v>
      </c>
      <c r="V13" s="1"/>
      <c r="W13" s="1"/>
      <c r="X13" s="1"/>
      <c r="Y13" s="1">
        <v>10</v>
      </c>
      <c r="Z13" s="1"/>
      <c r="AA13" s="1"/>
      <c r="AB13" s="14">
        <f t="shared" si="0"/>
        <v>100</v>
      </c>
      <c r="AC13" s="6">
        <v>85</v>
      </c>
      <c r="AD13" s="1"/>
      <c r="AE13" s="1"/>
      <c r="AF13" s="1">
        <v>10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>
        <v>20</v>
      </c>
      <c r="AR13" s="1"/>
      <c r="AS13" s="1">
        <v>15</v>
      </c>
      <c r="AT13" s="1">
        <v>15</v>
      </c>
      <c r="AU13" s="1"/>
      <c r="AV13" s="1">
        <v>5</v>
      </c>
      <c r="AW13" s="1"/>
      <c r="AX13" s="1"/>
      <c r="AY13" s="1"/>
      <c r="AZ13" s="1"/>
      <c r="BA13" s="1">
        <v>10</v>
      </c>
      <c r="BB13" s="1">
        <v>5</v>
      </c>
      <c r="BC13" s="1">
        <v>2</v>
      </c>
      <c r="BD13" s="1">
        <v>15</v>
      </c>
      <c r="BE13" s="1"/>
      <c r="BF13" s="1"/>
      <c r="BG13" s="1"/>
      <c r="BH13" s="1">
        <v>3</v>
      </c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4">
        <f t="shared" si="1"/>
        <v>100</v>
      </c>
      <c r="BZ13" s="6">
        <v>35</v>
      </c>
      <c r="CA13" s="1"/>
      <c r="CB13" s="1"/>
      <c r="CC13" s="1"/>
      <c r="CD13" s="1">
        <v>40</v>
      </c>
      <c r="CE13" s="1"/>
      <c r="CF13" s="1">
        <v>20</v>
      </c>
      <c r="CG13" s="1"/>
      <c r="CH13" s="1">
        <v>5</v>
      </c>
      <c r="CI13" s="1"/>
      <c r="CJ13" s="1"/>
      <c r="CK13" s="1">
        <v>5</v>
      </c>
      <c r="CL13" s="1"/>
      <c r="CM13" s="1"/>
      <c r="CN13" s="1"/>
      <c r="CO13" s="1"/>
      <c r="CP13" s="1"/>
      <c r="CQ13" s="1">
        <v>30</v>
      </c>
      <c r="CR13" s="1"/>
      <c r="CS13" s="1"/>
      <c r="CU13" s="14">
        <f t="shared" si="2"/>
        <v>100</v>
      </c>
      <c r="CV13" s="6">
        <v>65</v>
      </c>
      <c r="CW13" s="1"/>
      <c r="CX13" s="1"/>
      <c r="CY13" s="1"/>
      <c r="CZ13" s="1"/>
      <c r="DA13" s="1"/>
      <c r="DB13" s="1"/>
      <c r="DC13" s="1"/>
      <c r="DD13" s="1"/>
      <c r="DE13" s="1">
        <v>2</v>
      </c>
      <c r="DF13" s="1"/>
      <c r="DG13" s="1">
        <v>25</v>
      </c>
      <c r="DH13" s="1"/>
      <c r="DI13" s="1">
        <v>10</v>
      </c>
      <c r="DJ13" s="1"/>
      <c r="DK13" s="1"/>
      <c r="DL13" s="1"/>
      <c r="DM13" s="1"/>
      <c r="DN13" s="1">
        <v>2</v>
      </c>
      <c r="DO13" s="1">
        <v>15</v>
      </c>
      <c r="DP13" s="1"/>
      <c r="DQ13" s="1"/>
      <c r="DR13" s="1"/>
      <c r="DS13" s="1">
        <v>25</v>
      </c>
      <c r="DT13" s="1"/>
      <c r="DU13" s="1"/>
      <c r="DV13" s="1">
        <v>5</v>
      </c>
      <c r="DW13" s="1"/>
      <c r="DX13" s="1">
        <v>2</v>
      </c>
      <c r="DY13" s="1">
        <v>2</v>
      </c>
      <c r="DZ13" s="1"/>
      <c r="EA13" s="1"/>
      <c r="EB13" s="1">
        <v>5</v>
      </c>
      <c r="EC13" s="1"/>
      <c r="ED13" s="1"/>
      <c r="EE13" s="1"/>
      <c r="EF13" s="1"/>
      <c r="EG13" s="1">
        <v>1</v>
      </c>
      <c r="EH13" s="1"/>
      <c r="EI13" s="1">
        <v>1</v>
      </c>
      <c r="EJ13" s="1"/>
      <c r="EK13" s="1"/>
      <c r="EL13" s="1"/>
      <c r="EM13" s="1"/>
      <c r="EN13" s="1"/>
      <c r="EO13" s="1">
        <v>5</v>
      </c>
      <c r="EP13" s="1"/>
      <c r="EQ13" s="1"/>
      <c r="ER13" s="1"/>
      <c r="ES13" s="1"/>
      <c r="ET13" s="1"/>
      <c r="EU13" s="1"/>
      <c r="EV13" s="14">
        <f t="shared" si="3"/>
        <v>100</v>
      </c>
    </row>
    <row r="14" spans="1:152" hidden="1" x14ac:dyDescent="0.2">
      <c r="A14" s="12" t="s">
        <v>129</v>
      </c>
      <c r="B14" s="3">
        <v>40</v>
      </c>
      <c r="C14" s="1">
        <v>15</v>
      </c>
      <c r="D14" s="3">
        <v>10</v>
      </c>
      <c r="E14" s="3">
        <v>90</v>
      </c>
      <c r="F14" s="3">
        <v>1</v>
      </c>
      <c r="G14" s="1"/>
      <c r="H14" s="3" t="s">
        <v>112</v>
      </c>
      <c r="I14" s="3">
        <v>20</v>
      </c>
      <c r="J14" s="3" t="s">
        <v>131</v>
      </c>
      <c r="K14" s="1"/>
      <c r="L14" s="6">
        <v>45</v>
      </c>
      <c r="M14" s="1"/>
      <c r="N14" s="1"/>
      <c r="O14" s="1"/>
      <c r="P14" s="1"/>
      <c r="Q14" s="1">
        <v>5</v>
      </c>
      <c r="R14" s="1">
        <v>28</v>
      </c>
      <c r="S14" s="1"/>
      <c r="T14" s="1">
        <v>5</v>
      </c>
      <c r="U14" s="1">
        <v>37</v>
      </c>
      <c r="V14" s="1">
        <v>10</v>
      </c>
      <c r="W14" s="1">
        <v>10</v>
      </c>
      <c r="X14" s="1">
        <v>5</v>
      </c>
      <c r="Y14" s="1"/>
      <c r="Z14" s="1"/>
      <c r="AA14" s="1"/>
      <c r="AB14" s="14">
        <f t="shared" si="0"/>
        <v>100</v>
      </c>
      <c r="AC14" s="6">
        <v>55</v>
      </c>
      <c r="AD14" s="3">
        <v>3</v>
      </c>
      <c r="AE14" s="3">
        <v>2</v>
      </c>
      <c r="AF14" s="3">
        <v>28</v>
      </c>
      <c r="AG14" s="1"/>
      <c r="AH14" s="1"/>
      <c r="AI14" s="1">
        <v>5</v>
      </c>
      <c r="AJ14" s="1"/>
      <c r="AK14" s="1"/>
      <c r="AL14" s="1"/>
      <c r="AM14" s="1"/>
      <c r="AN14" s="1"/>
      <c r="AO14" s="1"/>
      <c r="AP14" s="1"/>
      <c r="AQ14" s="1"/>
      <c r="AR14" s="1"/>
      <c r="AS14" s="1">
        <v>3</v>
      </c>
      <c r="AT14" s="1">
        <v>8</v>
      </c>
      <c r="AU14" s="1">
        <v>1</v>
      </c>
      <c r="AV14" s="1"/>
      <c r="AW14" s="1"/>
      <c r="AX14" s="1"/>
      <c r="AY14" s="1">
        <v>8</v>
      </c>
      <c r="AZ14" s="1">
        <v>5</v>
      </c>
      <c r="BA14" s="1">
        <v>19</v>
      </c>
      <c r="BB14" s="1"/>
      <c r="BC14" s="1"/>
      <c r="BD14" s="1">
        <v>15</v>
      </c>
      <c r="BE14" s="1"/>
      <c r="BF14" s="1"/>
      <c r="BG14" s="1"/>
      <c r="BH14" s="1">
        <v>1</v>
      </c>
      <c r="BI14" s="1"/>
      <c r="BJ14" s="1"/>
      <c r="BK14" s="1"/>
      <c r="BL14" s="1"/>
      <c r="BM14" s="1"/>
      <c r="BN14" s="1"/>
      <c r="BO14" s="1"/>
      <c r="BP14" s="1">
        <v>2</v>
      </c>
      <c r="BQ14" s="1"/>
      <c r="BR14" s="1"/>
      <c r="BS14" s="1"/>
      <c r="BT14" s="1"/>
      <c r="BU14" s="1"/>
      <c r="BV14" s="1"/>
      <c r="BW14" s="1"/>
      <c r="BX14" s="1"/>
      <c r="BY14" s="14">
        <f t="shared" si="1"/>
        <v>100</v>
      </c>
      <c r="BZ14" s="6">
        <v>40</v>
      </c>
      <c r="CA14" s="1"/>
      <c r="CB14" s="1"/>
      <c r="CC14" s="1"/>
      <c r="CD14" s="1">
        <v>15</v>
      </c>
      <c r="CE14" s="1"/>
      <c r="CF14" s="1">
        <v>10</v>
      </c>
      <c r="CG14" s="1"/>
      <c r="CH14" s="1"/>
      <c r="CI14" s="1"/>
      <c r="CJ14" s="1"/>
      <c r="CK14" s="1">
        <v>15</v>
      </c>
      <c r="CL14" s="1"/>
      <c r="CM14" s="1"/>
      <c r="CN14" s="1">
        <v>10</v>
      </c>
      <c r="CO14" s="1"/>
      <c r="CP14" s="1"/>
      <c r="CQ14" s="1">
        <v>40</v>
      </c>
      <c r="CR14" s="1"/>
      <c r="CS14" s="1">
        <v>10</v>
      </c>
      <c r="CT14" s="15"/>
      <c r="CU14" s="14">
        <f t="shared" si="2"/>
        <v>100</v>
      </c>
      <c r="CV14" s="6">
        <v>60</v>
      </c>
      <c r="CW14" s="1"/>
      <c r="CX14" s="1"/>
      <c r="CY14" s="1">
        <v>2</v>
      </c>
      <c r="CZ14" s="1"/>
      <c r="DA14" s="1"/>
      <c r="DB14" s="1">
        <v>2</v>
      </c>
      <c r="DC14" s="1"/>
      <c r="DD14" s="1"/>
      <c r="DE14" s="1">
        <v>20</v>
      </c>
      <c r="DF14" s="1"/>
      <c r="DG14" s="1"/>
      <c r="DH14" s="1">
        <v>2</v>
      </c>
      <c r="DI14" s="1"/>
      <c r="DJ14" s="1"/>
      <c r="DK14" s="1"/>
      <c r="DL14" s="1"/>
      <c r="DM14" s="1"/>
      <c r="DN14" s="1">
        <v>10</v>
      </c>
      <c r="DO14" s="1">
        <v>10</v>
      </c>
      <c r="DP14" s="1"/>
      <c r="DQ14" s="1">
        <v>2</v>
      </c>
      <c r="DR14" s="1">
        <v>20</v>
      </c>
      <c r="DS14" s="1">
        <v>20</v>
      </c>
      <c r="DT14" s="1">
        <v>3</v>
      </c>
      <c r="DU14" s="1">
        <v>2</v>
      </c>
      <c r="DV14" s="1">
        <v>6</v>
      </c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>
        <v>1</v>
      </c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4">
        <f t="shared" si="3"/>
        <v>100</v>
      </c>
    </row>
    <row r="15" spans="1:152" hidden="1" x14ac:dyDescent="0.2">
      <c r="A15" s="12" t="s">
        <v>130</v>
      </c>
      <c r="B15" s="3">
        <v>60</v>
      </c>
      <c r="C15" s="1">
        <v>20</v>
      </c>
      <c r="D15" s="3">
        <v>5</v>
      </c>
      <c r="E15" s="3">
        <v>90</v>
      </c>
      <c r="F15" s="3">
        <v>3</v>
      </c>
      <c r="G15" s="1"/>
      <c r="H15" s="3" t="s">
        <v>112</v>
      </c>
      <c r="I15" s="3">
        <v>20</v>
      </c>
      <c r="J15" s="3" t="s">
        <v>131</v>
      </c>
      <c r="K15" s="1"/>
      <c r="L15" s="6">
        <v>5</v>
      </c>
      <c r="M15" s="1"/>
      <c r="N15" s="1"/>
      <c r="O15" s="1"/>
      <c r="P15" s="1"/>
      <c r="Q15" s="1">
        <v>30</v>
      </c>
      <c r="R15" s="1"/>
      <c r="S15" s="1"/>
      <c r="T15" s="1">
        <v>30</v>
      </c>
      <c r="U15" s="1"/>
      <c r="V15" s="1"/>
      <c r="W15" s="1"/>
      <c r="X15" s="1"/>
      <c r="Y15" s="1">
        <v>40</v>
      </c>
      <c r="Z15" s="1"/>
      <c r="AA15" s="1"/>
      <c r="AB15" s="14">
        <f t="shared" si="0"/>
        <v>100</v>
      </c>
      <c r="AC15" s="6">
        <v>95</v>
      </c>
      <c r="AD15" s="1"/>
      <c r="AE15" s="1">
        <v>2</v>
      </c>
      <c r="AF15" s="1">
        <v>35</v>
      </c>
      <c r="AG15" s="1"/>
      <c r="AH15" s="1"/>
      <c r="AI15" s="1"/>
      <c r="AJ15" s="1"/>
      <c r="AK15" s="1">
        <v>2</v>
      </c>
      <c r="AL15" s="1">
        <v>2</v>
      </c>
      <c r="AM15" s="1">
        <v>3</v>
      </c>
      <c r="AN15" s="1"/>
      <c r="AO15" s="1"/>
      <c r="AP15" s="1"/>
      <c r="AQ15" s="1"/>
      <c r="AR15" s="1"/>
      <c r="AS15" s="1">
        <v>2</v>
      </c>
      <c r="AT15" s="1"/>
      <c r="AU15" s="1"/>
      <c r="AV15" s="1"/>
      <c r="AW15" s="1"/>
      <c r="AX15" s="1"/>
      <c r="AY15" s="1">
        <v>15</v>
      </c>
      <c r="AZ15" s="1"/>
      <c r="BA15" s="1">
        <v>30</v>
      </c>
      <c r="BB15" s="1"/>
      <c r="BC15" s="1"/>
      <c r="BD15" s="1"/>
      <c r="BE15" s="1"/>
      <c r="BF15" s="1"/>
      <c r="BG15" s="1">
        <v>5</v>
      </c>
      <c r="BH15" s="1"/>
      <c r="BI15" s="1"/>
      <c r="BJ15" s="1"/>
      <c r="BK15" s="1"/>
      <c r="BL15" s="1"/>
      <c r="BM15" s="1"/>
      <c r="BN15" s="1"/>
      <c r="BO15" s="1"/>
      <c r="BP15" s="1">
        <v>4</v>
      </c>
      <c r="BQ15" s="1"/>
      <c r="BR15" s="1"/>
      <c r="BS15" s="1"/>
      <c r="BT15" s="1"/>
      <c r="BU15" s="1"/>
      <c r="BV15" s="1"/>
      <c r="BW15" s="1"/>
      <c r="BX15" s="1"/>
      <c r="BY15" s="14">
        <f t="shared" si="1"/>
        <v>100</v>
      </c>
      <c r="BZ15" s="6">
        <v>0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4">
        <f t="shared" si="2"/>
        <v>0</v>
      </c>
      <c r="CV15" s="6">
        <v>100</v>
      </c>
      <c r="CW15" s="1"/>
      <c r="CX15" s="1"/>
      <c r="CY15" s="1">
        <v>2</v>
      </c>
      <c r="CZ15" s="1"/>
      <c r="DA15" s="1"/>
      <c r="DB15" s="1"/>
      <c r="DC15" s="1"/>
      <c r="DD15" s="1"/>
      <c r="DE15" s="1">
        <v>2</v>
      </c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>
        <v>2</v>
      </c>
      <c r="DS15" s="1">
        <v>20</v>
      </c>
      <c r="DT15" s="1">
        <v>2</v>
      </c>
      <c r="DU15" s="1">
        <v>20</v>
      </c>
      <c r="DV15" s="1">
        <v>20</v>
      </c>
      <c r="DW15" s="1"/>
      <c r="DX15" s="1">
        <v>2</v>
      </c>
      <c r="DY15" s="1"/>
      <c r="DZ15" s="1"/>
      <c r="EA15" s="1"/>
      <c r="EB15" s="1">
        <v>30</v>
      </c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4">
        <f t="shared" si="3"/>
        <v>100</v>
      </c>
    </row>
    <row r="16" spans="1:152" hidden="1" x14ac:dyDescent="0.2">
      <c r="A16" s="12" t="s">
        <v>132</v>
      </c>
      <c r="B16" s="3">
        <v>99</v>
      </c>
      <c r="C16" s="1">
        <v>5</v>
      </c>
      <c r="D16" s="3">
        <v>3</v>
      </c>
      <c r="E16" s="3">
        <v>100</v>
      </c>
      <c r="F16" s="1"/>
      <c r="G16" s="1"/>
      <c r="H16" s="1" t="s">
        <v>113</v>
      </c>
      <c r="I16" s="3">
        <v>10</v>
      </c>
      <c r="J16" s="3" t="s">
        <v>114</v>
      </c>
      <c r="K16" s="1"/>
      <c r="L16" s="6">
        <v>15</v>
      </c>
      <c r="M16" s="1"/>
      <c r="N16" s="1"/>
      <c r="O16" s="1"/>
      <c r="P16" s="1"/>
      <c r="Q16" s="1"/>
      <c r="R16" s="1"/>
      <c r="S16" s="1"/>
      <c r="T16" s="1"/>
      <c r="U16" s="1">
        <v>100</v>
      </c>
      <c r="V16" s="1"/>
      <c r="W16" s="1"/>
      <c r="X16" s="1"/>
      <c r="Y16" s="1"/>
      <c r="Z16" s="1"/>
      <c r="AA16" s="1"/>
      <c r="AB16" s="14">
        <f t="shared" si="0"/>
        <v>100</v>
      </c>
      <c r="AC16" s="6">
        <v>85</v>
      </c>
      <c r="AD16" s="1"/>
      <c r="AE16" s="1"/>
      <c r="AF16" s="1">
        <v>10</v>
      </c>
      <c r="AG16" s="1">
        <v>10</v>
      </c>
      <c r="AH16" s="1"/>
      <c r="AI16" s="1"/>
      <c r="AJ16" s="1"/>
      <c r="AK16" s="1"/>
      <c r="AL16" s="1"/>
      <c r="AM16" s="1"/>
      <c r="AN16" s="1"/>
      <c r="AO16" s="1"/>
      <c r="AP16" s="1"/>
      <c r="AQ16" s="1">
        <v>5</v>
      </c>
      <c r="AR16" s="1"/>
      <c r="AS16" s="1">
        <v>10</v>
      </c>
      <c r="AT16" s="1">
        <v>10</v>
      </c>
      <c r="AU16" s="1"/>
      <c r="AV16" s="1">
        <v>5</v>
      </c>
      <c r="AW16" s="1"/>
      <c r="AX16" s="1"/>
      <c r="AY16" s="1"/>
      <c r="AZ16" s="1"/>
      <c r="BA16" s="1">
        <v>15</v>
      </c>
      <c r="BB16" s="1">
        <v>20</v>
      </c>
      <c r="BC16" s="1">
        <v>10</v>
      </c>
      <c r="BD16" s="1"/>
      <c r="BE16" s="1"/>
      <c r="BF16" s="1">
        <v>5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4">
        <f t="shared" si="1"/>
        <v>100</v>
      </c>
      <c r="BZ16" s="6">
        <v>0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4">
        <f t="shared" si="2"/>
        <v>0</v>
      </c>
      <c r="CV16" s="6">
        <v>100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>
        <v>35</v>
      </c>
      <c r="DO16" s="1"/>
      <c r="DP16" s="1"/>
      <c r="DQ16" s="1"/>
      <c r="DR16" s="1"/>
      <c r="DS16" s="1"/>
      <c r="DT16" s="1"/>
      <c r="DU16" s="1"/>
      <c r="DV16" s="1"/>
      <c r="DW16" s="1">
        <v>30</v>
      </c>
      <c r="DX16" s="1"/>
      <c r="DY16" s="1"/>
      <c r="DZ16" s="1"/>
      <c r="EA16" s="1"/>
      <c r="EB16" s="1">
        <v>35</v>
      </c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4">
        <f t="shared" si="3"/>
        <v>100</v>
      </c>
    </row>
    <row r="17" spans="1:152" hidden="1" x14ac:dyDescent="0.2">
      <c r="A17" s="12" t="s">
        <v>133</v>
      </c>
      <c r="B17" s="3">
        <v>60</v>
      </c>
      <c r="C17" s="1">
        <v>20</v>
      </c>
      <c r="D17" s="3">
        <v>10</v>
      </c>
      <c r="E17" s="3">
        <v>90</v>
      </c>
      <c r="F17" s="3">
        <v>2</v>
      </c>
      <c r="G17" s="1"/>
      <c r="H17" s="1" t="s">
        <v>112</v>
      </c>
      <c r="I17" s="3">
        <v>25</v>
      </c>
      <c r="J17" s="1" t="s">
        <v>131</v>
      </c>
      <c r="K17" s="1"/>
      <c r="L17" s="6">
        <v>55</v>
      </c>
      <c r="M17" s="1"/>
      <c r="N17" s="1"/>
      <c r="O17" s="1">
        <v>5</v>
      </c>
      <c r="P17" s="1"/>
      <c r="Q17" s="1"/>
      <c r="R17" s="1"/>
      <c r="S17" s="1">
        <v>30</v>
      </c>
      <c r="T17" s="1">
        <v>5</v>
      </c>
      <c r="U17" s="1">
        <v>30</v>
      </c>
      <c r="V17" s="1"/>
      <c r="W17" s="1">
        <v>30</v>
      </c>
      <c r="X17" s="1"/>
      <c r="Y17" s="1"/>
      <c r="Z17" s="1"/>
      <c r="AA17" s="1"/>
      <c r="AB17" s="14">
        <f t="shared" si="0"/>
        <v>100</v>
      </c>
      <c r="AC17" s="6">
        <v>45</v>
      </c>
      <c r="AD17" s="1">
        <v>5</v>
      </c>
      <c r="AE17" s="1"/>
      <c r="AF17" s="1">
        <v>10</v>
      </c>
      <c r="AG17" s="1"/>
      <c r="AH17" s="1"/>
      <c r="AI17" s="1"/>
      <c r="AJ17" s="1"/>
      <c r="AK17" s="1"/>
      <c r="AL17" s="1"/>
      <c r="AM17" s="1"/>
      <c r="AN17" s="1"/>
      <c r="AO17" s="1">
        <v>5</v>
      </c>
      <c r="AP17" s="1"/>
      <c r="AQ17" s="1">
        <v>20</v>
      </c>
      <c r="AR17" s="1">
        <v>1</v>
      </c>
      <c r="AS17" s="1"/>
      <c r="AT17" s="1"/>
      <c r="AU17" s="1"/>
      <c r="AV17" s="1"/>
      <c r="AW17" s="1"/>
      <c r="AX17" s="1"/>
      <c r="AY17" s="1"/>
      <c r="AZ17" s="1">
        <v>5</v>
      </c>
      <c r="BA17" s="1"/>
      <c r="BB17" s="1"/>
      <c r="BC17" s="1">
        <v>10</v>
      </c>
      <c r="BD17" s="1"/>
      <c r="BE17" s="1"/>
      <c r="BF17" s="1">
        <v>5</v>
      </c>
      <c r="BG17" s="1">
        <v>5</v>
      </c>
      <c r="BH17" s="1">
        <v>2</v>
      </c>
      <c r="BI17" s="1"/>
      <c r="BJ17" s="1"/>
      <c r="BK17" s="1">
        <v>20</v>
      </c>
      <c r="BL17" s="1"/>
      <c r="BM17" s="1">
        <v>1</v>
      </c>
      <c r="BN17" s="1"/>
      <c r="BO17" s="1"/>
      <c r="BP17" s="1"/>
      <c r="BQ17" s="1"/>
      <c r="BR17" s="1">
        <v>7</v>
      </c>
      <c r="BS17" s="1">
        <v>1</v>
      </c>
      <c r="BT17" s="1">
        <v>3</v>
      </c>
      <c r="BU17" s="1"/>
      <c r="BV17" s="1"/>
      <c r="BW17" s="1"/>
      <c r="BX17" s="1"/>
      <c r="BY17" s="14">
        <f t="shared" si="1"/>
        <v>100</v>
      </c>
      <c r="BZ17" s="6">
        <v>55</v>
      </c>
      <c r="CA17" s="1"/>
      <c r="CB17" s="1"/>
      <c r="CC17" s="1">
        <v>15</v>
      </c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v>80</v>
      </c>
      <c r="CQ17" s="1">
        <v>5</v>
      </c>
      <c r="CR17" s="1"/>
      <c r="CS17" s="1"/>
      <c r="CT17" s="1"/>
      <c r="CU17" s="14">
        <f t="shared" si="2"/>
        <v>100</v>
      </c>
      <c r="CV17" s="6">
        <v>45</v>
      </c>
      <c r="CW17" s="1"/>
      <c r="CX17" s="1"/>
      <c r="CY17" s="1"/>
      <c r="CZ17" s="1"/>
      <c r="DA17" s="1">
        <v>5</v>
      </c>
      <c r="DB17" s="1">
        <v>2</v>
      </c>
      <c r="DC17" s="1"/>
      <c r="DD17" s="1"/>
      <c r="DE17" s="16">
        <v>4</v>
      </c>
      <c r="DF17" s="1">
        <v>2</v>
      </c>
      <c r="DG17" s="1">
        <v>35</v>
      </c>
      <c r="DH17" s="1"/>
      <c r="DI17" s="1">
        <v>15</v>
      </c>
      <c r="DJ17" s="1">
        <v>2</v>
      </c>
      <c r="DK17" s="1"/>
      <c r="DL17" s="1"/>
      <c r="DM17" s="1"/>
      <c r="DN17" s="1">
        <v>5</v>
      </c>
      <c r="DO17" s="1"/>
      <c r="DP17" s="1"/>
      <c r="DQ17" s="1"/>
      <c r="DR17" s="1">
        <v>2</v>
      </c>
      <c r="DS17" s="1">
        <v>25</v>
      </c>
      <c r="DT17" s="1"/>
      <c r="DU17" s="1"/>
      <c r="DV17" s="1">
        <v>2</v>
      </c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>
        <v>1</v>
      </c>
      <c r="ES17" s="1"/>
      <c r="ET17" s="1"/>
      <c r="EU17" s="1"/>
      <c r="EV17" s="14">
        <f t="shared" si="3"/>
        <v>100</v>
      </c>
    </row>
    <row r="18" spans="1:152" hidden="1" x14ac:dyDescent="0.2">
      <c r="A18" s="12" t="s">
        <v>134</v>
      </c>
      <c r="B18" s="3">
        <v>65</v>
      </c>
      <c r="C18" s="1">
        <v>30</v>
      </c>
      <c r="D18" s="3">
        <v>10</v>
      </c>
      <c r="E18" s="3">
        <v>90</v>
      </c>
      <c r="F18" s="3">
        <v>4</v>
      </c>
      <c r="G18" s="1"/>
      <c r="H18" s="1" t="s">
        <v>112</v>
      </c>
      <c r="I18" s="3">
        <v>25</v>
      </c>
      <c r="J18" s="1" t="s">
        <v>131</v>
      </c>
      <c r="K18" s="1"/>
      <c r="L18" s="6">
        <v>15</v>
      </c>
      <c r="M18" s="1"/>
      <c r="N18" s="1"/>
      <c r="O18" s="1"/>
      <c r="P18" s="1"/>
      <c r="Q18" s="1">
        <v>30</v>
      </c>
      <c r="R18" s="1"/>
      <c r="S18" s="1"/>
      <c r="T18" s="1"/>
      <c r="U18" s="1">
        <v>35</v>
      </c>
      <c r="V18" s="1"/>
      <c r="W18" s="1">
        <v>35</v>
      </c>
      <c r="X18" s="1"/>
      <c r="Y18" s="1"/>
      <c r="Z18" s="1"/>
      <c r="AA18" s="1"/>
      <c r="AB18" s="14">
        <f t="shared" si="0"/>
        <v>100</v>
      </c>
      <c r="AC18" s="6">
        <v>85</v>
      </c>
      <c r="AD18" s="1"/>
      <c r="AE18" s="1"/>
      <c r="AF18" s="1">
        <v>20</v>
      </c>
      <c r="AG18" s="1">
        <v>10</v>
      </c>
      <c r="AH18" s="1"/>
      <c r="AI18" s="1"/>
      <c r="AJ18" s="1">
        <v>15</v>
      </c>
      <c r="AK18" s="1">
        <v>3</v>
      </c>
      <c r="AL18" s="1"/>
      <c r="AM18" s="1"/>
      <c r="AN18" s="1"/>
      <c r="AO18" s="1"/>
      <c r="AP18" s="1"/>
      <c r="AQ18" s="1">
        <v>5</v>
      </c>
      <c r="AR18" s="1">
        <v>5</v>
      </c>
      <c r="AS18" s="1"/>
      <c r="AT18" s="1"/>
      <c r="AU18" s="1"/>
      <c r="AV18" s="1"/>
      <c r="AW18" s="1"/>
      <c r="AX18" s="1"/>
      <c r="AY18" s="1"/>
      <c r="AZ18" s="1"/>
      <c r="BA18" s="1">
        <v>5</v>
      </c>
      <c r="BB18" s="1"/>
      <c r="BC18" s="1"/>
      <c r="BD18" s="1"/>
      <c r="BE18" s="1"/>
      <c r="BF18" s="1">
        <v>17</v>
      </c>
      <c r="BG18" s="1"/>
      <c r="BH18" s="1"/>
      <c r="BI18" s="1"/>
      <c r="BJ18" s="1"/>
      <c r="BK18" s="1">
        <v>15</v>
      </c>
      <c r="BL18" s="1"/>
      <c r="BM18" s="1"/>
      <c r="BN18" s="1"/>
      <c r="BO18" s="1"/>
      <c r="BP18" s="1"/>
      <c r="BQ18" s="1"/>
      <c r="BR18" s="1"/>
      <c r="BS18" s="1"/>
      <c r="BT18" s="1"/>
      <c r="BU18" s="1">
        <v>5</v>
      </c>
      <c r="BV18" s="1"/>
      <c r="BW18" s="1"/>
      <c r="BX18" s="1"/>
      <c r="BY18" s="14">
        <f t="shared" si="1"/>
        <v>100</v>
      </c>
      <c r="BZ18" s="6">
        <v>55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>
        <v>80</v>
      </c>
      <c r="CQ18" s="1">
        <v>20</v>
      </c>
      <c r="CR18" s="1"/>
      <c r="CS18" s="1"/>
      <c r="CT18" s="1"/>
      <c r="CU18" s="14">
        <f t="shared" si="2"/>
        <v>100</v>
      </c>
      <c r="CV18" s="6">
        <v>45</v>
      </c>
      <c r="CW18" s="1"/>
      <c r="CX18" s="1"/>
      <c r="CY18" s="1"/>
      <c r="CZ18" s="1"/>
      <c r="DA18" s="1"/>
      <c r="DB18" s="1"/>
      <c r="DC18" s="1"/>
      <c r="DD18" s="1"/>
      <c r="DE18" s="1">
        <v>20</v>
      </c>
      <c r="DF18" s="1"/>
      <c r="DG18" s="1"/>
      <c r="DH18" s="1">
        <v>20</v>
      </c>
      <c r="DI18" s="1"/>
      <c r="DJ18" s="1">
        <v>15</v>
      </c>
      <c r="DK18" s="1"/>
      <c r="DL18" s="1"/>
      <c r="DM18" s="1"/>
      <c r="DN18" s="1">
        <v>4</v>
      </c>
      <c r="DO18" s="1"/>
      <c r="DP18" s="1"/>
      <c r="DQ18" s="1"/>
      <c r="DR18" s="1">
        <v>10</v>
      </c>
      <c r="DS18" s="1">
        <v>20</v>
      </c>
      <c r="DT18" s="1"/>
      <c r="DU18" s="1"/>
      <c r="DV18" s="1">
        <v>10</v>
      </c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>
        <v>1</v>
      </c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4">
        <f t="shared" si="3"/>
        <v>100</v>
      </c>
    </row>
    <row r="19" spans="1:152" hidden="1" x14ac:dyDescent="0.2">
      <c r="A19" s="12" t="s">
        <v>135</v>
      </c>
      <c r="B19" s="3">
        <v>90</v>
      </c>
      <c r="C19" s="1">
        <v>90</v>
      </c>
      <c r="D19" s="3">
        <v>7</v>
      </c>
      <c r="E19" s="3">
        <v>10</v>
      </c>
      <c r="F19" s="1"/>
      <c r="G19" s="1"/>
      <c r="H19" s="1" t="s">
        <v>112</v>
      </c>
      <c r="I19" s="3">
        <v>25</v>
      </c>
      <c r="J19" s="1" t="s">
        <v>131</v>
      </c>
      <c r="K19" s="1"/>
      <c r="L19" s="6">
        <v>5</v>
      </c>
      <c r="M19" s="1"/>
      <c r="N19" s="1"/>
      <c r="O19" s="1"/>
      <c r="P19" s="1"/>
      <c r="Q19" s="1"/>
      <c r="R19" s="1"/>
      <c r="S19" s="1"/>
      <c r="T19" s="1">
        <v>100</v>
      </c>
      <c r="U19" s="1"/>
      <c r="V19" s="1"/>
      <c r="W19" s="1"/>
      <c r="X19" s="1"/>
      <c r="Y19" s="1"/>
      <c r="Z19" s="1"/>
      <c r="AA19" s="1"/>
      <c r="AB19" s="14">
        <f t="shared" si="0"/>
        <v>100</v>
      </c>
      <c r="AC19" s="6">
        <v>95</v>
      </c>
      <c r="AD19" s="1">
        <v>2</v>
      </c>
      <c r="AE19" s="1"/>
      <c r="AF19" s="1"/>
      <c r="AG19" s="1"/>
      <c r="AH19" s="1"/>
      <c r="AI19" s="1"/>
      <c r="AJ19" s="1"/>
      <c r="AK19" s="1">
        <v>5</v>
      </c>
      <c r="AL19" s="1">
        <v>15</v>
      </c>
      <c r="AM19" s="1"/>
      <c r="AN19" s="1">
        <v>2</v>
      </c>
      <c r="AO19" s="1"/>
      <c r="AP19" s="1"/>
      <c r="AQ19" s="1">
        <v>2</v>
      </c>
      <c r="AR19" s="1"/>
      <c r="AS19" s="1">
        <v>5</v>
      </c>
      <c r="AT19" s="1"/>
      <c r="AU19" s="1"/>
      <c r="AV19" s="1"/>
      <c r="AW19" s="1"/>
      <c r="AX19" s="1">
        <v>1</v>
      </c>
      <c r="AY19" s="1"/>
      <c r="AZ19" s="1">
        <v>5</v>
      </c>
      <c r="BA19" s="1">
        <v>20</v>
      </c>
      <c r="BB19" s="1">
        <v>20</v>
      </c>
      <c r="BC19" s="1"/>
      <c r="BD19" s="1"/>
      <c r="BE19" s="1"/>
      <c r="BF19" s="1"/>
      <c r="BG19" s="1"/>
      <c r="BH19" s="1"/>
      <c r="BI19" s="1"/>
      <c r="BK19" s="1"/>
      <c r="BL19" s="1"/>
      <c r="BM19" s="1">
        <v>15</v>
      </c>
      <c r="BN19" s="1"/>
      <c r="BO19" s="1"/>
      <c r="BP19" s="1">
        <v>3</v>
      </c>
      <c r="BQ19" s="1"/>
      <c r="BR19" s="1"/>
      <c r="BS19" s="1"/>
      <c r="BT19" s="1"/>
      <c r="BU19" s="1">
        <v>5</v>
      </c>
      <c r="BV19" s="1"/>
      <c r="BW19" s="1"/>
      <c r="BX19" s="1"/>
      <c r="BY19" s="14">
        <f t="shared" si="1"/>
        <v>100</v>
      </c>
      <c r="BZ19" s="6">
        <v>10</v>
      </c>
      <c r="CA19" s="1"/>
      <c r="CB19" s="1"/>
      <c r="CC19" s="1"/>
      <c r="CD19" s="1"/>
      <c r="CE19" s="1"/>
      <c r="CF19" s="1"/>
      <c r="CG19" s="1"/>
      <c r="CH19" s="1"/>
      <c r="CI19" s="1">
        <v>100</v>
      </c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4">
        <f t="shared" si="2"/>
        <v>100</v>
      </c>
      <c r="CV19" s="6">
        <v>90</v>
      </c>
      <c r="CW19" s="1"/>
      <c r="CX19" s="1"/>
      <c r="CY19" s="1">
        <v>10</v>
      </c>
      <c r="CZ19" s="1"/>
      <c r="DA19" s="1"/>
      <c r="DB19" s="1"/>
      <c r="DC19" s="1"/>
      <c r="DD19" s="1"/>
      <c r="DE19" s="1"/>
      <c r="DF19" s="1"/>
      <c r="DG19" s="1">
        <v>20</v>
      </c>
      <c r="DH19" s="1"/>
      <c r="DI19" s="1"/>
      <c r="DJ19" s="1"/>
      <c r="DK19" s="1"/>
      <c r="DL19" s="1"/>
      <c r="DM19" s="1"/>
      <c r="DN19" s="1">
        <v>30</v>
      </c>
      <c r="DO19" s="1"/>
      <c r="DP19" s="1"/>
      <c r="DQ19" s="1"/>
      <c r="DR19" s="1"/>
      <c r="DS19" s="1"/>
      <c r="DT19" s="1"/>
      <c r="DU19" s="1"/>
      <c r="DV19" s="1"/>
      <c r="DW19" s="1">
        <v>40</v>
      </c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4">
        <f t="shared" si="3"/>
        <v>100</v>
      </c>
    </row>
    <row r="20" spans="1:152" hidden="1" x14ac:dyDescent="0.2">
      <c r="A20" s="12" t="s">
        <v>136</v>
      </c>
      <c r="B20" s="3">
        <v>30</v>
      </c>
      <c r="C20" s="1">
        <v>15</v>
      </c>
      <c r="D20" s="3">
        <v>10</v>
      </c>
      <c r="E20" s="3">
        <v>85</v>
      </c>
      <c r="F20" s="1"/>
      <c r="G20" s="1"/>
      <c r="H20" s="1" t="s">
        <v>113</v>
      </c>
      <c r="I20" s="3">
        <v>10</v>
      </c>
      <c r="J20" s="1" t="s">
        <v>115</v>
      </c>
      <c r="K20" s="1"/>
      <c r="L20" s="6">
        <v>10</v>
      </c>
      <c r="M20" s="1">
        <v>10</v>
      </c>
      <c r="N20" s="1"/>
      <c r="O20" s="1">
        <v>19</v>
      </c>
      <c r="P20" s="1"/>
      <c r="Q20" s="1"/>
      <c r="R20" s="1"/>
      <c r="S20" s="1"/>
      <c r="T20" s="1">
        <v>30</v>
      </c>
      <c r="U20" s="1"/>
      <c r="V20" s="1"/>
      <c r="W20" s="1"/>
      <c r="X20" s="1">
        <v>30</v>
      </c>
      <c r="Y20" s="1">
        <v>10</v>
      </c>
      <c r="Z20" s="1"/>
      <c r="AA20" s="1">
        <v>1</v>
      </c>
      <c r="AB20" s="14">
        <f t="shared" si="0"/>
        <v>100</v>
      </c>
      <c r="AC20" s="6">
        <v>90</v>
      </c>
      <c r="AD20" s="1"/>
      <c r="AE20" s="1">
        <v>2</v>
      </c>
      <c r="AF20" s="1"/>
      <c r="AG20" s="1"/>
      <c r="AH20" s="1"/>
      <c r="AI20" s="1"/>
      <c r="AJ20" s="1"/>
      <c r="AK20" s="1">
        <v>2</v>
      </c>
      <c r="AL20" s="1"/>
      <c r="AM20" s="1"/>
      <c r="AN20" s="1"/>
      <c r="AO20" s="1"/>
      <c r="AP20" s="1"/>
      <c r="AQ20" s="1"/>
      <c r="AR20" s="1"/>
      <c r="AS20" s="1"/>
      <c r="AT20" s="1">
        <v>30</v>
      </c>
      <c r="AU20" s="1">
        <v>2</v>
      </c>
      <c r="AV20" s="1">
        <v>10</v>
      </c>
      <c r="AW20" s="1"/>
      <c r="AX20" s="1"/>
      <c r="AY20" s="1"/>
      <c r="AZ20" s="1"/>
      <c r="BA20" s="1">
        <v>10</v>
      </c>
      <c r="BB20" s="1">
        <v>15</v>
      </c>
      <c r="BC20" s="1"/>
      <c r="BD20" s="1">
        <v>29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4">
        <f t="shared" si="1"/>
        <v>100</v>
      </c>
      <c r="BZ20" s="6">
        <v>60</v>
      </c>
      <c r="CA20" s="1"/>
      <c r="CB20" s="1">
        <v>2</v>
      </c>
      <c r="CC20" s="1">
        <v>10</v>
      </c>
      <c r="CD20" s="1"/>
      <c r="CE20" s="1"/>
      <c r="CF20" s="1">
        <v>7</v>
      </c>
      <c r="CG20" s="1"/>
      <c r="CH20" s="1">
        <v>11</v>
      </c>
      <c r="CI20" s="1">
        <v>10</v>
      </c>
      <c r="CJ20" s="1">
        <v>5</v>
      </c>
      <c r="CK20" s="1"/>
      <c r="CL20" s="1">
        <v>2</v>
      </c>
      <c r="CM20" s="1"/>
      <c r="CN20" s="1">
        <v>11</v>
      </c>
      <c r="CO20" s="1">
        <v>7</v>
      </c>
      <c r="CP20" s="1">
        <v>10</v>
      </c>
      <c r="CQ20" s="1">
        <v>15</v>
      </c>
      <c r="CR20" s="1"/>
      <c r="CS20" s="1">
        <v>10</v>
      </c>
      <c r="CT20" s="15"/>
      <c r="CU20" s="14">
        <f t="shared" si="2"/>
        <v>100</v>
      </c>
      <c r="CV20" s="6">
        <v>40</v>
      </c>
      <c r="CW20" s="1"/>
      <c r="CX20" s="1"/>
      <c r="CY20" s="1"/>
      <c r="CZ20" s="1"/>
      <c r="DA20" s="1"/>
      <c r="DB20" s="1"/>
      <c r="DC20" s="1"/>
      <c r="DD20" s="1"/>
      <c r="DE20" s="1">
        <v>2</v>
      </c>
      <c r="DF20" s="1"/>
      <c r="DG20" s="1">
        <v>2</v>
      </c>
      <c r="DH20" s="1">
        <v>2</v>
      </c>
      <c r="DI20" s="1"/>
      <c r="DJ20" s="1">
        <v>2</v>
      </c>
      <c r="DK20" s="1"/>
      <c r="DL20" s="1"/>
      <c r="DM20" s="1"/>
      <c r="DN20" s="11">
        <v>1</v>
      </c>
      <c r="DO20" s="1">
        <v>20</v>
      </c>
      <c r="DP20" s="1">
        <v>7</v>
      </c>
      <c r="DQ20" s="1">
        <v>10</v>
      </c>
      <c r="DR20" s="1"/>
      <c r="DS20" s="1">
        <v>10</v>
      </c>
      <c r="DT20" s="1"/>
      <c r="DU20" s="1"/>
      <c r="DV20" s="1">
        <v>2</v>
      </c>
      <c r="DW20" s="1"/>
      <c r="DX20" s="1"/>
      <c r="DY20" s="1"/>
      <c r="DZ20" s="1"/>
      <c r="EA20" s="1"/>
      <c r="EB20" s="1"/>
      <c r="EC20" s="1">
        <v>10</v>
      </c>
      <c r="ED20" s="1"/>
      <c r="EE20" s="1">
        <v>2</v>
      </c>
      <c r="EF20" s="1"/>
      <c r="EG20" s="1"/>
      <c r="EH20" s="1"/>
      <c r="EI20" s="1"/>
      <c r="EJ20" s="1"/>
      <c r="EK20" s="1">
        <v>6</v>
      </c>
      <c r="EL20" s="1">
        <v>2</v>
      </c>
      <c r="EM20" s="1"/>
      <c r="EN20" s="1"/>
      <c r="EO20" s="1">
        <v>20</v>
      </c>
      <c r="EP20" s="1"/>
      <c r="EQ20" s="1"/>
      <c r="ER20" s="1"/>
      <c r="ES20" s="1"/>
      <c r="ET20" s="1">
        <v>2</v>
      </c>
      <c r="EU20" s="1"/>
      <c r="EV20" s="14">
        <v>100</v>
      </c>
    </row>
    <row r="21" spans="1:152" hidden="1" x14ac:dyDescent="0.2">
      <c r="A21" s="12" t="s">
        <v>137</v>
      </c>
      <c r="B21" s="3">
        <v>80</v>
      </c>
      <c r="C21" s="1">
        <v>35</v>
      </c>
      <c r="D21" s="3">
        <v>5</v>
      </c>
      <c r="E21" s="3">
        <v>90</v>
      </c>
      <c r="F21" s="3">
        <v>3</v>
      </c>
      <c r="G21" s="1"/>
      <c r="H21" s="1" t="s">
        <v>112</v>
      </c>
      <c r="I21" s="3">
        <v>25</v>
      </c>
      <c r="J21" s="1" t="s">
        <v>235</v>
      </c>
      <c r="K21" s="1"/>
      <c r="L21" s="6">
        <v>5</v>
      </c>
      <c r="M21" s="1"/>
      <c r="N21" s="1"/>
      <c r="O21" s="1"/>
      <c r="P21" s="1"/>
      <c r="Q21" s="1">
        <v>30</v>
      </c>
      <c r="R21" s="1">
        <v>30</v>
      </c>
      <c r="S21" s="1">
        <v>40</v>
      </c>
      <c r="T21" s="1"/>
      <c r="U21" s="1"/>
      <c r="V21" s="1"/>
      <c r="W21" s="1"/>
      <c r="X21" s="1"/>
      <c r="Y21" s="1"/>
      <c r="Z21" s="1"/>
      <c r="AA21" s="1"/>
      <c r="AB21" s="14">
        <f t="shared" si="0"/>
        <v>100</v>
      </c>
      <c r="AC21" s="6">
        <v>95</v>
      </c>
      <c r="AD21" s="1"/>
      <c r="AE21" s="1"/>
      <c r="AF21" s="1">
        <v>15</v>
      </c>
      <c r="AG21" s="1"/>
      <c r="AH21" s="1"/>
      <c r="AJ21" s="1"/>
      <c r="AK21" s="1"/>
      <c r="AL21" s="1">
        <v>1</v>
      </c>
      <c r="AM21" s="1"/>
      <c r="AN21" s="1">
        <v>1</v>
      </c>
      <c r="AO21" s="1"/>
      <c r="AP21" s="1"/>
      <c r="AQ21" s="1"/>
      <c r="AR21" s="1"/>
      <c r="AS21" s="1">
        <v>7</v>
      </c>
      <c r="AT21" s="1">
        <v>10</v>
      </c>
      <c r="AU21" s="1"/>
      <c r="AV21" s="1"/>
      <c r="AW21" s="1">
        <v>5</v>
      </c>
      <c r="AX21" s="1"/>
      <c r="AY21" s="1"/>
      <c r="AZ21" s="1"/>
      <c r="BA21" s="1">
        <v>2</v>
      </c>
      <c r="BB21" s="1">
        <v>10</v>
      </c>
      <c r="BC21" s="1">
        <v>5</v>
      </c>
      <c r="BD21" s="1">
        <v>5</v>
      </c>
      <c r="BE21" s="1"/>
      <c r="BF21" s="1"/>
      <c r="BG21" s="1"/>
      <c r="BH21" s="1"/>
      <c r="BI21" s="1"/>
      <c r="BJ21" s="1"/>
      <c r="BK21" s="1">
        <v>14</v>
      </c>
      <c r="BL21" s="1"/>
      <c r="BM21" s="1"/>
      <c r="BN21" s="1"/>
      <c r="BO21" s="1"/>
      <c r="BP21" s="1"/>
      <c r="BQ21" s="1">
        <v>15</v>
      </c>
      <c r="BR21" s="1"/>
      <c r="BS21" s="1"/>
      <c r="BT21" s="1">
        <v>10</v>
      </c>
      <c r="BU21" s="1"/>
      <c r="BV21" s="1"/>
      <c r="BW21" s="1"/>
      <c r="BX21" s="1"/>
      <c r="BY21" s="14">
        <f t="shared" si="1"/>
        <v>100</v>
      </c>
      <c r="BZ21" s="6">
        <v>5</v>
      </c>
      <c r="CA21" s="1"/>
      <c r="CB21" s="1"/>
      <c r="CC21" s="1"/>
      <c r="CD21" s="1">
        <v>30</v>
      </c>
      <c r="CE21" s="1"/>
      <c r="CF21" s="1"/>
      <c r="CG21" s="1"/>
      <c r="CH21" s="1"/>
      <c r="CI21" s="1">
        <v>70</v>
      </c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4">
        <f t="shared" si="2"/>
        <v>100</v>
      </c>
      <c r="CV21" s="6">
        <v>95</v>
      </c>
      <c r="CW21" s="1"/>
      <c r="CX21" s="1"/>
      <c r="CY21" s="1"/>
      <c r="CZ21" s="1">
        <v>10</v>
      </c>
      <c r="DA21" s="1"/>
      <c r="DB21" s="1"/>
      <c r="DC21" s="1"/>
      <c r="DD21" s="1"/>
      <c r="DE21" s="1">
        <v>20</v>
      </c>
      <c r="DF21" s="1">
        <v>5</v>
      </c>
      <c r="DG21" s="1">
        <v>35</v>
      </c>
      <c r="DH21" s="1">
        <v>5</v>
      </c>
      <c r="DI21" s="1"/>
      <c r="DJ21" s="1">
        <v>5</v>
      </c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>
        <v>10</v>
      </c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>
        <v>5</v>
      </c>
      <c r="EG21" s="1"/>
      <c r="EH21" s="1"/>
      <c r="EI21" s="1"/>
      <c r="EJ21" s="1">
        <v>5</v>
      </c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4">
        <f>SUM(CW21:ES21)</f>
        <v>100</v>
      </c>
    </row>
    <row r="22" spans="1:152" hidden="1" x14ac:dyDescent="0.2">
      <c r="A22" s="12" t="s">
        <v>138</v>
      </c>
      <c r="B22" s="3">
        <v>80</v>
      </c>
      <c r="C22" s="1">
        <v>5</v>
      </c>
      <c r="D22" s="3">
        <v>3</v>
      </c>
      <c r="E22" s="3">
        <v>100</v>
      </c>
      <c r="F22" s="3">
        <v>5</v>
      </c>
      <c r="G22" s="1"/>
      <c r="H22" s="1" t="s">
        <v>112</v>
      </c>
      <c r="I22" s="3">
        <v>10</v>
      </c>
      <c r="J22" s="1" t="s">
        <v>115</v>
      </c>
      <c r="K22" s="1"/>
      <c r="L22" s="6">
        <v>15</v>
      </c>
      <c r="M22" s="1"/>
      <c r="N22" s="1"/>
      <c r="O22" s="1"/>
      <c r="P22" s="1"/>
      <c r="Q22" s="1">
        <v>10</v>
      </c>
      <c r="R22" s="1"/>
      <c r="S22" s="1"/>
      <c r="T22" s="1"/>
      <c r="U22" s="1"/>
      <c r="V22" s="1"/>
      <c r="W22" s="1">
        <v>45</v>
      </c>
      <c r="X22" s="1"/>
      <c r="Y22" s="1">
        <v>45</v>
      </c>
      <c r="Z22" s="1"/>
      <c r="AA22" s="1"/>
      <c r="AB22" s="14">
        <f t="shared" si="0"/>
        <v>100</v>
      </c>
      <c r="AC22" s="6">
        <v>75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>
        <v>35</v>
      </c>
      <c r="AP22" s="1"/>
      <c r="AQ22" s="1"/>
      <c r="AR22" s="1"/>
      <c r="AS22" s="1"/>
      <c r="AT22" s="1"/>
      <c r="AU22" s="1"/>
      <c r="AV22" s="1">
        <v>5</v>
      </c>
      <c r="AW22" s="1"/>
      <c r="AX22" s="1"/>
      <c r="AY22" s="1">
        <v>45</v>
      </c>
      <c r="AZ22" s="1"/>
      <c r="BA22" s="1"/>
      <c r="BB22" s="1">
        <v>5</v>
      </c>
      <c r="BC22" s="1"/>
      <c r="BD22" s="1"/>
      <c r="BE22" s="1"/>
      <c r="BF22" s="1"/>
      <c r="BG22" s="1"/>
      <c r="BH22" s="1"/>
      <c r="BI22" s="1"/>
      <c r="BJ22" s="1">
        <v>10</v>
      </c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4">
        <f t="shared" si="1"/>
        <v>100</v>
      </c>
      <c r="BZ22" s="6">
        <v>0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4">
        <v>100</v>
      </c>
      <c r="CV22" s="6">
        <v>100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>
        <v>100</v>
      </c>
      <c r="ET22" s="1"/>
      <c r="EU22" s="1"/>
      <c r="EV22" s="14">
        <f>SUM(CW22:ES22)</f>
        <v>100</v>
      </c>
    </row>
    <row r="23" spans="1:152" hidden="1" x14ac:dyDescent="0.2">
      <c r="A23" s="12" t="s">
        <v>139</v>
      </c>
      <c r="B23" s="3">
        <v>70</v>
      </c>
      <c r="C23" s="1">
        <v>40</v>
      </c>
      <c r="D23" s="3">
        <v>7</v>
      </c>
      <c r="E23" s="3">
        <v>90</v>
      </c>
      <c r="F23" s="3">
        <v>3</v>
      </c>
      <c r="G23" s="1"/>
      <c r="H23" s="1" t="s">
        <v>112</v>
      </c>
      <c r="I23" s="1">
        <v>20</v>
      </c>
      <c r="J23" s="1" t="s">
        <v>114</v>
      </c>
      <c r="K23" s="1"/>
      <c r="L23" s="6">
        <v>45</v>
      </c>
      <c r="M23" s="1"/>
      <c r="N23" s="1"/>
      <c r="O23" s="1"/>
      <c r="P23" s="1"/>
      <c r="Q23" s="1">
        <v>25</v>
      </c>
      <c r="R23" s="1">
        <v>15</v>
      </c>
      <c r="S23" s="1"/>
      <c r="T23" s="1">
        <v>20</v>
      </c>
      <c r="U23" s="1">
        <v>10</v>
      </c>
      <c r="V23" s="1"/>
      <c r="W23" s="1">
        <v>13</v>
      </c>
      <c r="X23" s="1">
        <v>7</v>
      </c>
      <c r="Y23" s="1">
        <v>10</v>
      </c>
      <c r="Z23" s="1"/>
      <c r="AA23" s="1"/>
      <c r="AB23" s="14">
        <f t="shared" si="0"/>
        <v>100</v>
      </c>
      <c r="AC23" s="6">
        <v>55</v>
      </c>
      <c r="AD23" s="1"/>
      <c r="AE23" s="1"/>
      <c r="AF23" s="1"/>
      <c r="AG23" s="1"/>
      <c r="AH23" s="1"/>
      <c r="AI23" s="1"/>
      <c r="AJ23" s="1"/>
      <c r="AK23" s="1">
        <v>10</v>
      </c>
      <c r="AL23" s="1">
        <v>6</v>
      </c>
      <c r="AM23" s="1"/>
      <c r="AN23" s="1"/>
      <c r="AO23" s="1"/>
      <c r="AP23" s="1"/>
      <c r="AQ23" s="1"/>
      <c r="AR23" s="1"/>
      <c r="AS23" s="1"/>
      <c r="AT23" s="1">
        <v>2</v>
      </c>
      <c r="AU23" s="1"/>
      <c r="AV23" s="1"/>
      <c r="AW23" s="1">
        <v>3</v>
      </c>
      <c r="AX23" s="1"/>
      <c r="AY23" s="1"/>
      <c r="AZ23" s="1">
        <v>15</v>
      </c>
      <c r="BA23" s="1"/>
      <c r="BB23" s="1">
        <v>6</v>
      </c>
      <c r="BC23" s="1"/>
      <c r="BD23" s="1"/>
      <c r="BE23" s="1"/>
      <c r="BF23" s="1"/>
      <c r="BG23" s="1">
        <v>15</v>
      </c>
      <c r="BH23" s="1">
        <v>6</v>
      </c>
      <c r="BI23" s="1">
        <v>10</v>
      </c>
      <c r="BJ23" s="1">
        <v>6</v>
      </c>
      <c r="BK23" s="1">
        <v>15</v>
      </c>
      <c r="BL23" s="1"/>
      <c r="BM23" s="1">
        <v>6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4">
        <f t="shared" si="1"/>
        <v>100</v>
      </c>
      <c r="BZ23" s="6">
        <v>10</v>
      </c>
      <c r="CA23" s="1"/>
      <c r="CB23" s="1"/>
      <c r="CC23" s="1"/>
      <c r="CD23" s="1"/>
      <c r="CE23" s="1"/>
      <c r="CF23" s="1">
        <v>10</v>
      </c>
      <c r="CG23" s="1"/>
      <c r="CH23" s="1">
        <v>10</v>
      </c>
      <c r="CI23" s="1">
        <v>80</v>
      </c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4">
        <f t="shared" ref="CU23:CU54" si="4">SUM(CA23:CT23)</f>
        <v>100</v>
      </c>
      <c r="CV23" s="6">
        <v>90</v>
      </c>
      <c r="CW23" s="1"/>
      <c r="CX23" s="1"/>
      <c r="CY23" s="1"/>
      <c r="CZ23" s="1"/>
      <c r="DA23" s="1"/>
      <c r="DB23" s="1"/>
      <c r="DC23" s="1">
        <v>5</v>
      </c>
      <c r="DD23" s="1"/>
      <c r="DE23" s="1">
        <v>15</v>
      </c>
      <c r="DF23" s="1"/>
      <c r="DG23" s="1"/>
      <c r="DH23" s="1">
        <v>15</v>
      </c>
      <c r="DI23" s="1"/>
      <c r="DJ23" s="1"/>
      <c r="DK23" s="1"/>
      <c r="DL23" s="1"/>
      <c r="DM23" s="1"/>
      <c r="DN23" s="1"/>
      <c r="DO23" s="1">
        <v>5</v>
      </c>
      <c r="DP23" s="1"/>
      <c r="DQ23" s="1"/>
      <c r="DR23" s="1">
        <v>5</v>
      </c>
      <c r="DS23" s="1">
        <v>15</v>
      </c>
      <c r="DT23" s="1">
        <v>15</v>
      </c>
      <c r="DU23" s="1"/>
      <c r="DV23" s="1">
        <v>15</v>
      </c>
      <c r="DW23" s="1">
        <v>5</v>
      </c>
      <c r="DX23" s="1"/>
      <c r="DY23" s="1"/>
      <c r="DZ23" s="1"/>
      <c r="EA23" s="1"/>
      <c r="EB23" s="1"/>
      <c r="EC23" s="1"/>
      <c r="ED23" s="1"/>
      <c r="EE23" s="1"/>
      <c r="EF23" s="1"/>
      <c r="EG23" s="1">
        <v>5</v>
      </c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4">
        <f>SUM(CW23:ES23)</f>
        <v>100</v>
      </c>
    </row>
    <row r="24" spans="1:152" hidden="1" x14ac:dyDescent="0.2">
      <c r="A24" s="12" t="s">
        <v>140</v>
      </c>
      <c r="B24" s="3">
        <v>70</v>
      </c>
      <c r="C24" s="1">
        <v>80</v>
      </c>
      <c r="D24" s="3">
        <v>10</v>
      </c>
      <c r="E24" s="3">
        <v>80</v>
      </c>
      <c r="F24" s="3">
        <v>15</v>
      </c>
      <c r="G24" s="1"/>
      <c r="H24" s="1" t="s">
        <v>112</v>
      </c>
      <c r="I24" s="1">
        <v>10</v>
      </c>
      <c r="J24" s="1" t="s">
        <v>115</v>
      </c>
      <c r="K24" s="1"/>
      <c r="L24" s="6">
        <v>1</v>
      </c>
      <c r="M24" s="1"/>
      <c r="N24" s="1"/>
      <c r="O24" s="1">
        <v>50</v>
      </c>
      <c r="P24" s="1">
        <v>50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4">
        <f t="shared" si="0"/>
        <v>100</v>
      </c>
      <c r="AC24" s="6">
        <v>99</v>
      </c>
      <c r="AD24" s="1"/>
      <c r="AE24" s="1"/>
      <c r="AF24" s="1"/>
      <c r="AG24" s="1">
        <v>1</v>
      </c>
      <c r="AH24" s="1"/>
      <c r="AI24" s="1">
        <v>5</v>
      </c>
      <c r="AJ24" s="1"/>
      <c r="AK24" s="1"/>
      <c r="AL24" s="1">
        <v>5</v>
      </c>
      <c r="AM24" s="1"/>
      <c r="AN24" s="1"/>
      <c r="AO24" s="1"/>
      <c r="AP24" s="1"/>
      <c r="AQ24" s="1">
        <v>35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>
        <v>5</v>
      </c>
      <c r="BD24" s="1"/>
      <c r="BE24" s="1"/>
      <c r="BF24" s="1"/>
      <c r="BG24" s="1"/>
      <c r="BH24" s="1">
        <v>1</v>
      </c>
      <c r="BI24" s="1">
        <v>24</v>
      </c>
      <c r="BJ24" s="1"/>
      <c r="BK24" s="1">
        <v>24</v>
      </c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4">
        <f t="shared" si="1"/>
        <v>100</v>
      </c>
      <c r="BZ24" s="6">
        <v>5</v>
      </c>
      <c r="CA24" s="1"/>
      <c r="CB24" s="1"/>
      <c r="CC24" s="1"/>
      <c r="CD24" s="1"/>
      <c r="CE24" s="1">
        <v>40</v>
      </c>
      <c r="CF24" s="1">
        <v>10</v>
      </c>
      <c r="CG24" s="1"/>
      <c r="CH24" s="1"/>
      <c r="CI24" s="1"/>
      <c r="CJ24" s="1"/>
      <c r="CK24" s="1"/>
      <c r="CL24" s="1">
        <v>30</v>
      </c>
      <c r="CM24" s="1"/>
      <c r="CN24" s="1"/>
      <c r="CO24" s="1"/>
      <c r="CP24" s="1">
        <v>20</v>
      </c>
      <c r="CQ24" s="1"/>
      <c r="CR24" s="1"/>
      <c r="CS24" s="1"/>
      <c r="CT24" s="1"/>
      <c r="CU24" s="14">
        <f t="shared" si="4"/>
        <v>100</v>
      </c>
      <c r="CV24" s="6">
        <v>95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>
        <v>14</v>
      </c>
      <c r="DH24" s="1"/>
      <c r="DI24" s="1"/>
      <c r="DJ24" s="1">
        <v>14</v>
      </c>
      <c r="DK24" s="1"/>
      <c r="DL24" s="1"/>
      <c r="DM24" s="1"/>
      <c r="DN24" s="1">
        <v>5</v>
      </c>
      <c r="DO24" s="1">
        <v>10</v>
      </c>
      <c r="DP24" s="1"/>
      <c r="DQ24" s="1"/>
      <c r="DR24" s="1">
        <v>5</v>
      </c>
      <c r="DS24" s="1">
        <v>20</v>
      </c>
      <c r="DT24" s="1">
        <v>25</v>
      </c>
      <c r="DU24" s="1"/>
      <c r="DV24" s="1"/>
      <c r="DW24" s="1">
        <v>5</v>
      </c>
      <c r="DX24" s="1"/>
      <c r="DY24" s="1"/>
      <c r="DZ24" s="1"/>
      <c r="EA24" s="1"/>
      <c r="EB24" s="1"/>
      <c r="EC24" s="1"/>
      <c r="ED24" s="1">
        <v>1</v>
      </c>
      <c r="EE24" s="1"/>
      <c r="EF24" s="1"/>
      <c r="EG24" s="1">
        <v>1</v>
      </c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4">
        <f>SUM(CW24:ES24)</f>
        <v>100</v>
      </c>
    </row>
    <row r="25" spans="1:152" hidden="1" x14ac:dyDescent="0.2">
      <c r="A25" s="12" t="s">
        <v>141</v>
      </c>
      <c r="B25" s="3">
        <v>70</v>
      </c>
      <c r="C25" s="1">
        <v>20</v>
      </c>
      <c r="D25" s="3">
        <v>20</v>
      </c>
      <c r="E25" s="3">
        <v>80</v>
      </c>
      <c r="F25" s="3">
        <v>3</v>
      </c>
      <c r="G25" s="1"/>
      <c r="H25" s="1" t="s">
        <v>112</v>
      </c>
      <c r="I25" s="1">
        <v>10</v>
      </c>
      <c r="J25" s="1" t="s">
        <v>115</v>
      </c>
      <c r="K25" s="1"/>
      <c r="L25" s="6">
        <v>25</v>
      </c>
      <c r="M25" s="1"/>
      <c r="N25" s="1"/>
      <c r="O25" s="1"/>
      <c r="P25" s="1"/>
      <c r="Q25" s="1"/>
      <c r="R25" s="1"/>
      <c r="S25" s="1"/>
      <c r="T25" s="1"/>
      <c r="U25" s="1">
        <v>100</v>
      </c>
      <c r="V25" s="1"/>
      <c r="W25" s="1"/>
      <c r="X25" s="1"/>
      <c r="Y25" s="1"/>
      <c r="Z25" s="1"/>
      <c r="AA25" s="1"/>
      <c r="AB25" s="14">
        <f t="shared" si="0"/>
        <v>100</v>
      </c>
      <c r="AC25" s="6">
        <v>75</v>
      </c>
      <c r="AD25" s="1"/>
      <c r="AE25" s="1"/>
      <c r="AF25" s="1">
        <v>25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>
        <v>40</v>
      </c>
      <c r="AT25" s="1"/>
      <c r="AU25" s="1"/>
      <c r="AV25" s="1"/>
      <c r="AW25" s="1"/>
      <c r="AX25" s="1"/>
      <c r="AY25" s="1"/>
      <c r="AZ25" s="1"/>
      <c r="BA25" s="1">
        <v>23</v>
      </c>
      <c r="BB25" s="1">
        <v>5</v>
      </c>
      <c r="BC25" s="1"/>
      <c r="BD25" s="1">
        <v>5</v>
      </c>
      <c r="BE25" s="1"/>
      <c r="BF25" s="1"/>
      <c r="BG25" s="1"/>
      <c r="BH25" s="1">
        <v>2</v>
      </c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4">
        <f t="shared" si="1"/>
        <v>100</v>
      </c>
      <c r="BZ25" s="6">
        <v>10</v>
      </c>
      <c r="CA25" s="1"/>
      <c r="CB25" s="1"/>
      <c r="CC25" s="1"/>
      <c r="CD25" s="1"/>
      <c r="CE25" s="1">
        <v>10</v>
      </c>
      <c r="CF25" s="1"/>
      <c r="CG25" s="1"/>
      <c r="CH25" s="1"/>
      <c r="CI25" s="1"/>
      <c r="CJ25" s="1"/>
      <c r="CK25" s="1"/>
      <c r="CL25" s="1"/>
      <c r="CM25" s="1">
        <v>40</v>
      </c>
      <c r="CN25" s="1"/>
      <c r="CO25" s="1"/>
      <c r="CP25" s="1">
        <v>10</v>
      </c>
      <c r="CQ25" s="1">
        <v>30</v>
      </c>
      <c r="CR25" s="1"/>
      <c r="CS25" s="1"/>
      <c r="CT25" s="1">
        <v>10</v>
      </c>
      <c r="CU25" s="14">
        <f t="shared" si="4"/>
        <v>100</v>
      </c>
      <c r="CV25" s="6">
        <v>90</v>
      </c>
      <c r="CW25" s="1"/>
      <c r="CX25" s="1">
        <v>30</v>
      </c>
      <c r="CY25" s="1"/>
      <c r="CZ25" s="1"/>
      <c r="DA25" s="1"/>
      <c r="DB25" s="1"/>
      <c r="DC25" s="1"/>
      <c r="DD25" s="1"/>
      <c r="DE25" s="1">
        <v>10</v>
      </c>
      <c r="DF25" s="1"/>
      <c r="DG25" s="1"/>
      <c r="DH25" s="1"/>
      <c r="DI25" s="1"/>
      <c r="DJ25" s="1"/>
      <c r="DK25" s="1"/>
      <c r="DL25" s="1"/>
      <c r="DM25" s="1"/>
      <c r="DN25" s="1">
        <v>20</v>
      </c>
      <c r="DO25" s="1"/>
      <c r="DP25" s="1"/>
      <c r="DQ25" s="1"/>
      <c r="DR25" s="1">
        <v>30</v>
      </c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>
        <v>5</v>
      </c>
      <c r="EF25" s="1"/>
      <c r="EG25" s="1"/>
      <c r="EH25" s="1"/>
      <c r="EI25" s="1"/>
      <c r="EJ25" s="1"/>
      <c r="EK25" s="1">
        <v>5</v>
      </c>
      <c r="EL25" s="1"/>
      <c r="EM25" s="1"/>
      <c r="EN25" s="1"/>
      <c r="EO25" s="1">
        <v>5</v>
      </c>
      <c r="EP25" s="1"/>
      <c r="EQ25" s="1"/>
      <c r="ER25" s="1"/>
      <c r="ES25" s="1"/>
      <c r="ET25" s="1"/>
      <c r="EU25" s="1"/>
      <c r="EV25" s="14">
        <v>100</v>
      </c>
    </row>
    <row r="26" spans="1:152" hidden="1" x14ac:dyDescent="0.2">
      <c r="A26" s="12" t="s">
        <v>142</v>
      </c>
      <c r="B26" s="3">
        <v>30</v>
      </c>
      <c r="C26" s="1">
        <v>15</v>
      </c>
      <c r="D26" s="3">
        <v>20</v>
      </c>
      <c r="E26" s="3">
        <v>80</v>
      </c>
      <c r="F26" s="1"/>
      <c r="G26" s="1"/>
      <c r="H26" s="1" t="s">
        <v>113</v>
      </c>
      <c r="I26" s="1">
        <v>10</v>
      </c>
      <c r="J26" s="1" t="s">
        <v>115</v>
      </c>
      <c r="K26" s="1"/>
      <c r="L26" s="6">
        <v>55</v>
      </c>
      <c r="M26" s="1">
        <v>5</v>
      </c>
      <c r="N26" s="1"/>
      <c r="O26" s="1">
        <v>10</v>
      </c>
      <c r="P26" s="1"/>
      <c r="Q26" s="1">
        <v>10</v>
      </c>
      <c r="R26" s="1">
        <v>15</v>
      </c>
      <c r="S26" s="1">
        <v>5</v>
      </c>
      <c r="T26" s="1"/>
      <c r="U26" s="1">
        <v>10</v>
      </c>
      <c r="V26" s="1"/>
      <c r="W26" s="1">
        <v>5</v>
      </c>
      <c r="X26" s="1"/>
      <c r="Y26" s="1">
        <v>40</v>
      </c>
      <c r="Z26" s="1"/>
      <c r="AA26" s="1"/>
      <c r="AB26" s="14">
        <f t="shared" si="0"/>
        <v>100</v>
      </c>
      <c r="AC26" s="6">
        <v>45</v>
      </c>
      <c r="AD26" s="1"/>
      <c r="AE26" s="1"/>
      <c r="AF26" s="1"/>
      <c r="AG26" s="1"/>
      <c r="AH26" s="1"/>
      <c r="AI26" s="1"/>
      <c r="AJ26" s="1"/>
      <c r="AK26" s="1">
        <v>16</v>
      </c>
      <c r="AL26" s="1"/>
      <c r="AM26" s="1">
        <v>5</v>
      </c>
      <c r="AN26" s="1"/>
      <c r="AO26" s="1"/>
      <c r="AP26" s="1"/>
      <c r="AQ26" s="1"/>
      <c r="AR26" s="1"/>
      <c r="AS26" s="1"/>
      <c r="AT26" s="1">
        <v>10</v>
      </c>
      <c r="AU26" s="1">
        <v>10</v>
      </c>
      <c r="AV26" s="1">
        <v>5</v>
      </c>
      <c r="AW26" s="1"/>
      <c r="AX26" s="1"/>
      <c r="AY26" s="1"/>
      <c r="AZ26" s="1"/>
      <c r="BA26" s="1">
        <v>10</v>
      </c>
      <c r="BB26" s="1">
        <v>15</v>
      </c>
      <c r="BC26" s="1">
        <v>10</v>
      </c>
      <c r="BD26" s="1">
        <v>15</v>
      </c>
      <c r="BE26" s="1"/>
      <c r="BF26" s="1"/>
      <c r="BG26" s="1"/>
      <c r="BH26" s="1">
        <v>2</v>
      </c>
      <c r="BI26" s="1"/>
      <c r="BJ26" s="1"/>
      <c r="BK26" s="1"/>
      <c r="BL26" s="1">
        <v>2</v>
      </c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4">
        <f t="shared" si="1"/>
        <v>100</v>
      </c>
      <c r="BZ26" s="6">
        <v>70</v>
      </c>
      <c r="CA26" s="1"/>
      <c r="CB26" s="1"/>
      <c r="CC26" s="1">
        <v>5</v>
      </c>
      <c r="CD26" s="1">
        <v>5</v>
      </c>
      <c r="CE26" s="1">
        <v>5</v>
      </c>
      <c r="CF26" s="1">
        <v>15</v>
      </c>
      <c r="CG26" s="1">
        <v>1</v>
      </c>
      <c r="CH26" s="1">
        <v>2</v>
      </c>
      <c r="CI26" s="1">
        <v>5</v>
      </c>
      <c r="CJ26" s="1"/>
      <c r="CK26" s="1"/>
      <c r="CL26" s="1">
        <v>5</v>
      </c>
      <c r="CM26" s="1"/>
      <c r="CN26" s="1">
        <v>2</v>
      </c>
      <c r="CO26" s="1">
        <v>2</v>
      </c>
      <c r="CP26" s="1">
        <v>20</v>
      </c>
      <c r="CQ26" s="1">
        <v>29</v>
      </c>
      <c r="CR26" s="1">
        <v>2</v>
      </c>
      <c r="CS26" s="1"/>
      <c r="CT26" s="1">
        <v>2</v>
      </c>
      <c r="CU26" s="14">
        <f t="shared" si="4"/>
        <v>100</v>
      </c>
      <c r="CV26" s="6">
        <v>30</v>
      </c>
      <c r="CW26" s="1"/>
      <c r="CX26" s="1">
        <v>2</v>
      </c>
      <c r="CY26" s="1">
        <v>5</v>
      </c>
      <c r="CZ26" s="1"/>
      <c r="DA26" s="1"/>
      <c r="DB26" s="1">
        <v>5</v>
      </c>
      <c r="DC26" s="1"/>
      <c r="DD26" s="1"/>
      <c r="DE26" s="1">
        <v>12</v>
      </c>
      <c r="DF26" s="1"/>
      <c r="DG26" s="1"/>
      <c r="DH26" s="1"/>
      <c r="DI26" s="1">
        <v>40</v>
      </c>
      <c r="DJ26" s="1"/>
      <c r="DK26" s="1">
        <v>5</v>
      </c>
      <c r="DL26" s="1"/>
      <c r="DM26" s="1"/>
      <c r="DN26" s="1">
        <v>2</v>
      </c>
      <c r="DO26" s="1"/>
      <c r="DP26" s="1"/>
      <c r="DQ26" s="1"/>
      <c r="DR26" s="1"/>
      <c r="DS26" s="1"/>
      <c r="DT26" s="1"/>
      <c r="DU26" s="1"/>
      <c r="DV26" s="1">
        <v>5</v>
      </c>
      <c r="DW26" s="1"/>
      <c r="DX26" s="1"/>
      <c r="DY26" s="1">
        <v>12</v>
      </c>
      <c r="DZ26" s="1">
        <v>2</v>
      </c>
      <c r="EA26" s="1"/>
      <c r="EB26" s="1"/>
      <c r="EC26" s="1"/>
      <c r="ED26" s="1">
        <v>2</v>
      </c>
      <c r="EE26" s="1">
        <v>2</v>
      </c>
      <c r="EF26" s="1"/>
      <c r="EG26" s="1"/>
      <c r="EH26" s="1"/>
      <c r="EI26" s="1">
        <v>2</v>
      </c>
      <c r="EJ26" s="1"/>
      <c r="EK26" s="1"/>
      <c r="EL26" s="1"/>
      <c r="EM26" s="1"/>
      <c r="EN26" s="1"/>
      <c r="EO26" s="1"/>
      <c r="EP26" s="1">
        <v>2</v>
      </c>
      <c r="EQ26" s="1"/>
      <c r="ER26" s="1"/>
      <c r="ES26" s="1"/>
      <c r="ET26" s="1">
        <v>2</v>
      </c>
      <c r="EU26" s="1"/>
      <c r="EV26" s="14">
        <v>100</v>
      </c>
    </row>
    <row r="27" spans="1:152" hidden="1" x14ac:dyDescent="0.2">
      <c r="A27" s="12" t="s">
        <v>143</v>
      </c>
      <c r="B27" s="3">
        <v>50</v>
      </c>
      <c r="C27" s="1">
        <v>50</v>
      </c>
      <c r="D27" s="3">
        <v>30</v>
      </c>
      <c r="E27" s="3">
        <v>70</v>
      </c>
      <c r="F27" s="3">
        <v>1</v>
      </c>
      <c r="G27" s="1"/>
      <c r="H27" s="1" t="s">
        <v>113</v>
      </c>
      <c r="I27" s="1">
        <v>5</v>
      </c>
      <c r="J27" s="16" t="s">
        <v>235</v>
      </c>
      <c r="K27" s="1"/>
      <c r="L27" s="6">
        <v>10</v>
      </c>
      <c r="M27" s="1"/>
      <c r="N27" s="1"/>
      <c r="O27" s="1"/>
      <c r="P27" s="1"/>
      <c r="Q27" s="1">
        <v>70</v>
      </c>
      <c r="R27" s="1"/>
      <c r="S27" s="1"/>
      <c r="T27" s="1">
        <v>10</v>
      </c>
      <c r="U27" s="1">
        <v>15</v>
      </c>
      <c r="V27" s="1"/>
      <c r="W27" s="1"/>
      <c r="X27" s="1"/>
      <c r="Y27" s="1">
        <v>5</v>
      </c>
      <c r="Z27" s="1"/>
      <c r="AA27" s="1"/>
      <c r="AB27" s="14">
        <f t="shared" si="0"/>
        <v>100</v>
      </c>
      <c r="AC27" s="6">
        <v>90</v>
      </c>
      <c r="AD27" s="1"/>
      <c r="AE27" s="1"/>
      <c r="AF27" s="1"/>
      <c r="AG27" s="1"/>
      <c r="AH27" s="1"/>
      <c r="AI27" s="1"/>
      <c r="AJ27" s="1"/>
      <c r="AK27" s="1">
        <v>2</v>
      </c>
      <c r="AL27" s="1"/>
      <c r="AM27" s="1"/>
      <c r="AN27" s="1"/>
      <c r="AO27" s="1"/>
      <c r="AP27" s="1"/>
      <c r="AQ27" s="1"/>
      <c r="AR27" s="1"/>
      <c r="AS27" s="1">
        <v>10</v>
      </c>
      <c r="AT27" s="1">
        <v>30</v>
      </c>
      <c r="AU27" s="1"/>
      <c r="AV27" s="1">
        <v>15</v>
      </c>
      <c r="AW27" s="1"/>
      <c r="AX27" s="1"/>
      <c r="AY27" s="1"/>
      <c r="AZ27" s="1"/>
      <c r="BA27" s="1"/>
      <c r="BB27" s="1"/>
      <c r="BC27" s="1"/>
      <c r="BD27" s="1">
        <v>30</v>
      </c>
      <c r="BE27" s="1"/>
      <c r="BF27" s="1"/>
      <c r="BG27" s="1"/>
      <c r="BH27" s="1">
        <v>3</v>
      </c>
      <c r="BI27" s="1"/>
      <c r="BJ27" s="1"/>
      <c r="BK27" s="1">
        <v>10</v>
      </c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4">
        <f t="shared" si="1"/>
        <v>100</v>
      </c>
      <c r="BZ27" s="6">
        <v>95</v>
      </c>
      <c r="CA27" s="1"/>
      <c r="CB27" s="1"/>
      <c r="CC27" s="1"/>
      <c r="CD27" s="1">
        <v>3</v>
      </c>
      <c r="CE27" s="1"/>
      <c r="CF27" s="1">
        <v>5</v>
      </c>
      <c r="CG27" s="1"/>
      <c r="CH27" s="1"/>
      <c r="CI27" s="1"/>
      <c r="CJ27" s="1"/>
      <c r="CK27" s="1">
        <v>7</v>
      </c>
      <c r="CL27" s="1"/>
      <c r="CM27" s="1"/>
      <c r="CN27" s="1"/>
      <c r="CO27" s="1"/>
      <c r="CP27" s="1">
        <v>10</v>
      </c>
      <c r="CQ27" s="1">
        <v>75</v>
      </c>
      <c r="CR27" s="1"/>
      <c r="CS27" s="1"/>
      <c r="CT27" s="1"/>
      <c r="CU27" s="14">
        <f t="shared" si="4"/>
        <v>100</v>
      </c>
      <c r="CV27" s="6">
        <v>5</v>
      </c>
      <c r="CW27" s="1"/>
      <c r="CX27" s="1"/>
      <c r="CY27" s="1"/>
      <c r="CZ27" s="1"/>
      <c r="DA27" s="1"/>
      <c r="DB27" s="1"/>
      <c r="DC27" s="1"/>
      <c r="DD27" s="1"/>
      <c r="DE27" s="1">
        <v>5</v>
      </c>
      <c r="DF27" s="1"/>
      <c r="DG27" s="1">
        <v>15</v>
      </c>
      <c r="DH27" s="1"/>
      <c r="DI27" s="1">
        <v>15</v>
      </c>
      <c r="DJ27" s="1"/>
      <c r="DK27" s="1"/>
      <c r="DL27" s="1"/>
      <c r="DM27" s="1"/>
      <c r="DN27" s="1">
        <v>10</v>
      </c>
      <c r="DO27" s="1">
        <v>5</v>
      </c>
      <c r="DP27" s="1">
        <v>10</v>
      </c>
      <c r="DQ27" s="1">
        <v>10</v>
      </c>
      <c r="DR27" s="1"/>
      <c r="DS27" s="1">
        <v>10</v>
      </c>
      <c r="DT27" s="1">
        <v>10</v>
      </c>
      <c r="DU27" s="1"/>
      <c r="DV27" s="1"/>
      <c r="DW27" s="1">
        <v>5</v>
      </c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>
        <v>5</v>
      </c>
      <c r="EP27" s="1"/>
      <c r="EQ27" s="1"/>
      <c r="ER27" s="1"/>
      <c r="ES27" s="1"/>
      <c r="ET27" s="1"/>
      <c r="EU27" s="1"/>
      <c r="EV27" s="14">
        <f t="shared" ref="EV27:EV33" si="5">SUM(CW27:ES27)</f>
        <v>100</v>
      </c>
    </row>
    <row r="28" spans="1:152" hidden="1" x14ac:dyDescent="0.2">
      <c r="A28" s="12" t="s">
        <v>144</v>
      </c>
      <c r="B28" s="3">
        <v>30</v>
      </c>
      <c r="C28" s="1">
        <v>20</v>
      </c>
      <c r="D28" s="3">
        <v>5</v>
      </c>
      <c r="E28" s="3">
        <v>90</v>
      </c>
      <c r="F28" s="1"/>
      <c r="G28" s="1"/>
      <c r="H28" s="1" t="s">
        <v>112</v>
      </c>
      <c r="I28" s="1">
        <v>12</v>
      </c>
      <c r="J28" s="1" t="s">
        <v>145</v>
      </c>
      <c r="K28" s="1"/>
      <c r="L28" s="6">
        <v>15</v>
      </c>
      <c r="M28" s="1"/>
      <c r="N28" s="1"/>
      <c r="O28" s="1"/>
      <c r="P28" s="1"/>
      <c r="Q28" s="1"/>
      <c r="R28" s="1">
        <v>20</v>
      </c>
      <c r="S28" s="1"/>
      <c r="T28" s="1">
        <v>60</v>
      </c>
      <c r="U28" s="1">
        <v>20</v>
      </c>
      <c r="V28" s="1"/>
      <c r="W28" s="1"/>
      <c r="X28" s="1"/>
      <c r="Y28" s="1"/>
      <c r="Z28" s="1"/>
      <c r="AA28" s="1"/>
      <c r="AB28" s="14">
        <f t="shared" si="0"/>
        <v>100</v>
      </c>
      <c r="AC28" s="6">
        <v>85</v>
      </c>
      <c r="AD28" s="1"/>
      <c r="AE28" s="1"/>
      <c r="AF28" s="1">
        <v>15</v>
      </c>
      <c r="AG28" s="1">
        <v>25</v>
      </c>
      <c r="AH28" s="1"/>
      <c r="AI28" s="1"/>
      <c r="AJ28" s="1"/>
      <c r="AK28" s="1">
        <v>20</v>
      </c>
      <c r="AL28" s="1">
        <v>7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5</v>
      </c>
      <c r="BB28" s="1"/>
      <c r="BC28" s="1">
        <v>10</v>
      </c>
      <c r="BD28" s="1"/>
      <c r="BE28" s="1"/>
      <c r="BF28" s="1"/>
      <c r="BG28" s="1"/>
      <c r="BH28" s="1"/>
      <c r="BI28" s="1"/>
      <c r="BJ28" s="1"/>
      <c r="BK28" s="1">
        <v>15</v>
      </c>
      <c r="BL28" s="1"/>
      <c r="BM28" s="1"/>
      <c r="BN28" s="1"/>
      <c r="BO28" s="1"/>
      <c r="BP28" s="1"/>
      <c r="BQ28" s="1"/>
      <c r="BR28" s="1"/>
      <c r="BS28" s="1">
        <v>3</v>
      </c>
      <c r="BT28" s="1"/>
      <c r="BU28" s="1"/>
      <c r="BV28" s="1"/>
      <c r="BW28" s="1"/>
      <c r="BX28" s="1"/>
      <c r="BY28" s="14">
        <f t="shared" si="1"/>
        <v>100</v>
      </c>
      <c r="BZ28" s="6">
        <v>70</v>
      </c>
      <c r="CA28" s="1"/>
      <c r="CB28" s="1">
        <v>5</v>
      </c>
      <c r="CC28" s="1"/>
      <c r="CD28" s="1">
        <v>30</v>
      </c>
      <c r="CE28" s="1"/>
      <c r="CF28" s="1"/>
      <c r="CG28" s="1"/>
      <c r="CH28" s="1">
        <v>5</v>
      </c>
      <c r="CI28" s="1">
        <v>20</v>
      </c>
      <c r="CJ28" s="1"/>
      <c r="CK28" s="1"/>
      <c r="CL28" s="1"/>
      <c r="CM28" s="1"/>
      <c r="CN28" s="1"/>
      <c r="CO28" s="1"/>
      <c r="CP28" s="1">
        <v>40</v>
      </c>
      <c r="CQ28" s="1"/>
      <c r="CR28" s="1"/>
      <c r="CS28" s="1"/>
      <c r="CT28" s="1"/>
      <c r="CU28" s="14">
        <f t="shared" si="4"/>
        <v>100</v>
      </c>
      <c r="CV28" s="6">
        <v>30</v>
      </c>
      <c r="CW28" s="1"/>
      <c r="CX28" s="1"/>
      <c r="CY28" s="1">
        <v>20</v>
      </c>
      <c r="CZ28" s="1"/>
      <c r="DA28" s="1"/>
      <c r="DB28" s="1"/>
      <c r="DC28" s="1">
        <v>10</v>
      </c>
      <c r="DD28" s="1"/>
      <c r="DE28" s="1">
        <v>20</v>
      </c>
      <c r="DF28" s="1"/>
      <c r="DG28" s="1"/>
      <c r="DH28" s="1"/>
      <c r="DI28" s="1"/>
      <c r="DJ28" s="1"/>
      <c r="DK28" s="1"/>
      <c r="DL28" s="1"/>
      <c r="DM28" s="1"/>
      <c r="DN28" s="1"/>
      <c r="DO28" s="1">
        <v>10</v>
      </c>
      <c r="DP28" s="1"/>
      <c r="DQ28" s="1"/>
      <c r="DR28" s="1"/>
      <c r="DS28" s="1">
        <v>30</v>
      </c>
      <c r="DT28" s="1"/>
      <c r="DU28" s="1">
        <v>5</v>
      </c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>
        <v>5</v>
      </c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4">
        <f t="shared" si="5"/>
        <v>100</v>
      </c>
    </row>
    <row r="29" spans="1:152" x14ac:dyDescent="0.2">
      <c r="A29" s="12" t="s">
        <v>146</v>
      </c>
      <c r="B29" s="3">
        <v>65</v>
      </c>
      <c r="C29" s="1">
        <v>35</v>
      </c>
      <c r="D29" s="3">
        <v>15</v>
      </c>
      <c r="E29" s="3">
        <v>90</v>
      </c>
      <c r="F29" s="3">
        <v>2</v>
      </c>
      <c r="G29" s="1"/>
      <c r="H29" s="1" t="s">
        <v>113</v>
      </c>
      <c r="I29" s="1">
        <v>10</v>
      </c>
      <c r="J29" s="1" t="s">
        <v>116</v>
      </c>
      <c r="K29" s="1"/>
      <c r="L29" s="6">
        <v>40</v>
      </c>
      <c r="M29" s="1"/>
      <c r="N29" s="1"/>
      <c r="O29" s="1"/>
      <c r="P29" s="1"/>
      <c r="Q29" s="1">
        <v>10</v>
      </c>
      <c r="R29" s="1">
        <v>30</v>
      </c>
      <c r="S29" s="1">
        <v>10</v>
      </c>
      <c r="T29" s="1">
        <v>15</v>
      </c>
      <c r="U29" s="1">
        <v>35</v>
      </c>
      <c r="V29" s="1"/>
      <c r="W29" s="1"/>
      <c r="X29" s="1"/>
      <c r="Y29" s="1"/>
      <c r="Z29" s="1"/>
      <c r="AA29" s="1"/>
      <c r="AB29" s="14">
        <f t="shared" si="0"/>
        <v>100</v>
      </c>
      <c r="AC29" s="6">
        <v>60</v>
      </c>
      <c r="AD29" s="1">
        <v>2</v>
      </c>
      <c r="AE29" s="1"/>
      <c r="AF29" s="1">
        <v>40</v>
      </c>
      <c r="AG29" s="1">
        <v>5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>
        <v>13</v>
      </c>
      <c r="AS29" s="1">
        <v>2</v>
      </c>
      <c r="AT29" s="1">
        <v>7</v>
      </c>
      <c r="AU29" s="1"/>
      <c r="AV29" s="1">
        <v>4</v>
      </c>
      <c r="AW29" s="1"/>
      <c r="AX29" s="1"/>
      <c r="AY29" s="1">
        <v>5</v>
      </c>
      <c r="AZ29" s="1"/>
      <c r="BA29" s="1">
        <v>5</v>
      </c>
      <c r="BB29" s="1"/>
      <c r="BC29" s="1"/>
      <c r="BD29" s="1">
        <v>9</v>
      </c>
      <c r="BE29" s="1"/>
      <c r="BF29" s="1">
        <v>8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4">
        <f t="shared" si="1"/>
        <v>100</v>
      </c>
      <c r="BZ29" s="6">
        <v>15</v>
      </c>
      <c r="CA29" s="1"/>
      <c r="CB29" s="1"/>
      <c r="CC29" s="1"/>
      <c r="CD29" s="1"/>
      <c r="CE29" s="1"/>
      <c r="CF29" s="1"/>
      <c r="CG29" s="1"/>
      <c r="CH29" s="1"/>
      <c r="CI29" s="1">
        <v>60</v>
      </c>
      <c r="CJ29" s="1"/>
      <c r="CK29" s="1"/>
      <c r="CL29" s="1"/>
      <c r="CM29" s="1">
        <v>30</v>
      </c>
      <c r="CN29" s="1"/>
      <c r="CO29" s="1"/>
      <c r="CP29" s="1">
        <v>10</v>
      </c>
      <c r="CQ29" s="1"/>
      <c r="CR29" s="1"/>
      <c r="CS29" s="1"/>
      <c r="CT29" s="1"/>
      <c r="CU29" s="14">
        <f t="shared" si="4"/>
        <v>100</v>
      </c>
      <c r="CV29" s="6">
        <v>85</v>
      </c>
      <c r="CW29" s="1"/>
      <c r="CX29" s="1"/>
      <c r="CY29" s="1"/>
      <c r="CZ29" s="1"/>
      <c r="DA29" s="1"/>
      <c r="DB29" s="1"/>
      <c r="DC29" s="1"/>
      <c r="DD29" s="1"/>
      <c r="DE29" s="1">
        <v>5</v>
      </c>
      <c r="DF29" s="1"/>
      <c r="DG29" s="1">
        <v>2</v>
      </c>
      <c r="DH29" s="1"/>
      <c r="DI29" s="1">
        <v>15</v>
      </c>
      <c r="DJ29" s="1">
        <v>15</v>
      </c>
      <c r="DK29" s="1"/>
      <c r="DL29" s="1"/>
      <c r="DM29" s="1"/>
      <c r="DN29" s="1"/>
      <c r="DO29" s="1"/>
      <c r="DP29" s="1">
        <v>15</v>
      </c>
      <c r="DQ29" s="1"/>
      <c r="DR29" s="1">
        <v>5</v>
      </c>
      <c r="DS29" s="1">
        <v>10</v>
      </c>
      <c r="DT29" s="1">
        <v>2</v>
      </c>
      <c r="DU29" s="1"/>
      <c r="DV29" s="1"/>
      <c r="DW29" s="1">
        <v>25</v>
      </c>
      <c r="DX29" s="1">
        <v>5</v>
      </c>
      <c r="DY29" s="1"/>
      <c r="DZ29" s="1"/>
      <c r="EA29" s="1"/>
      <c r="EB29" s="1"/>
      <c r="EC29" s="1"/>
      <c r="ED29" s="1"/>
      <c r="EE29" s="1"/>
      <c r="EF29" s="1"/>
      <c r="EG29" s="1"/>
      <c r="EH29" s="1">
        <v>1</v>
      </c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4">
        <f t="shared" si="5"/>
        <v>100</v>
      </c>
    </row>
    <row r="30" spans="1:152" hidden="1" x14ac:dyDescent="0.2">
      <c r="A30" s="12" t="s">
        <v>147</v>
      </c>
      <c r="B30" s="3">
        <v>30</v>
      </c>
      <c r="C30" s="1">
        <v>20</v>
      </c>
      <c r="D30" s="3">
        <v>10</v>
      </c>
      <c r="E30" s="3">
        <v>88</v>
      </c>
      <c r="F30" s="1"/>
      <c r="G30" s="1"/>
      <c r="H30" s="16" t="s">
        <v>113</v>
      </c>
      <c r="I30" s="1">
        <v>8</v>
      </c>
      <c r="J30" s="1" t="s">
        <v>115</v>
      </c>
      <c r="K30" s="1"/>
      <c r="L30" s="6">
        <v>15</v>
      </c>
      <c r="M30" s="1"/>
      <c r="N30" s="1"/>
      <c r="O30" s="1"/>
      <c r="P30" s="1"/>
      <c r="Q30" s="1">
        <v>100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4">
        <f t="shared" si="0"/>
        <v>100</v>
      </c>
      <c r="AC30" s="6">
        <v>85</v>
      </c>
      <c r="AD30" s="1"/>
      <c r="AE30" s="1"/>
      <c r="AF30" s="1">
        <v>50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v>15</v>
      </c>
      <c r="AT30" s="1"/>
      <c r="AU30" s="1"/>
      <c r="AV30" s="1"/>
      <c r="AW30" s="1"/>
      <c r="AX30" s="1"/>
      <c r="AY30" s="1">
        <v>5</v>
      </c>
      <c r="AZ30" s="1"/>
      <c r="BA30" s="1">
        <v>15</v>
      </c>
      <c r="BB30" s="1"/>
      <c r="BC30" s="1"/>
      <c r="BD30" s="1"/>
      <c r="BE30" s="1"/>
      <c r="BF30" s="1"/>
      <c r="BG30" s="1">
        <v>15</v>
      </c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4">
        <f t="shared" si="1"/>
        <v>100</v>
      </c>
      <c r="BZ30" s="6">
        <v>50</v>
      </c>
      <c r="CA30" s="1"/>
      <c r="CB30" s="1"/>
      <c r="CC30" s="1"/>
      <c r="CD30" s="1"/>
      <c r="CE30" s="1"/>
      <c r="CF30" s="1">
        <v>20</v>
      </c>
      <c r="CG30" s="1"/>
      <c r="CH30" s="1"/>
      <c r="CI30" s="1">
        <v>20</v>
      </c>
      <c r="CJ30" s="1"/>
      <c r="CK30" s="1"/>
      <c r="CL30" s="1"/>
      <c r="CM30" s="1"/>
      <c r="CN30" s="1">
        <v>10</v>
      </c>
      <c r="CO30" s="1"/>
      <c r="CP30" s="1"/>
      <c r="CQ30" s="1">
        <v>50</v>
      </c>
      <c r="CR30" s="1"/>
      <c r="CS30" s="1"/>
      <c r="CT30" s="1"/>
      <c r="CU30" s="14">
        <f t="shared" si="4"/>
        <v>100</v>
      </c>
      <c r="CV30" s="6">
        <v>50</v>
      </c>
      <c r="CW30" s="1"/>
      <c r="CX30" s="1"/>
      <c r="CY30" s="1"/>
      <c r="CZ30" s="1"/>
      <c r="DA30" s="1"/>
      <c r="DB30" s="1">
        <v>5</v>
      </c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>
        <v>15</v>
      </c>
      <c r="DN30" s="1"/>
      <c r="DO30" s="1">
        <v>15</v>
      </c>
      <c r="DP30" s="1"/>
      <c r="DQ30" s="1"/>
      <c r="DR30" s="1">
        <v>35</v>
      </c>
      <c r="DS30" s="1">
        <v>30</v>
      </c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4">
        <f t="shared" si="5"/>
        <v>100</v>
      </c>
    </row>
    <row r="31" spans="1:152" x14ac:dyDescent="0.2">
      <c r="A31" s="12" t="s">
        <v>148</v>
      </c>
      <c r="B31" s="3">
        <v>70</v>
      </c>
      <c r="C31" s="1">
        <v>40</v>
      </c>
      <c r="D31" s="3">
        <v>5</v>
      </c>
      <c r="E31" s="3">
        <v>90</v>
      </c>
      <c r="F31" s="3">
        <v>2</v>
      </c>
      <c r="G31" s="1"/>
      <c r="H31" s="1" t="s">
        <v>112</v>
      </c>
      <c r="I31" s="1">
        <v>8</v>
      </c>
      <c r="J31" s="1" t="s">
        <v>116</v>
      </c>
      <c r="K31" s="1"/>
      <c r="L31" s="6">
        <v>5</v>
      </c>
      <c r="M31" s="1"/>
      <c r="N31" s="1"/>
      <c r="O31" s="1"/>
      <c r="P31" s="1"/>
      <c r="Q31" s="1">
        <v>50</v>
      </c>
      <c r="R31" s="1"/>
      <c r="S31" s="1"/>
      <c r="T31" s="1"/>
      <c r="U31" s="1">
        <v>50</v>
      </c>
      <c r="V31" s="1"/>
      <c r="W31" s="1"/>
      <c r="X31" s="1"/>
      <c r="Y31" s="1"/>
      <c r="Z31" s="1"/>
      <c r="AA31" s="1"/>
      <c r="AB31" s="14">
        <f t="shared" si="0"/>
        <v>100</v>
      </c>
      <c r="AC31" s="6">
        <v>95</v>
      </c>
      <c r="AD31" s="1"/>
      <c r="AE31" s="1"/>
      <c r="AF31" s="16">
        <v>5</v>
      </c>
      <c r="AG31" s="1"/>
      <c r="AH31" s="1"/>
      <c r="AI31" s="1">
        <v>5</v>
      </c>
      <c r="AJ31" s="1">
        <v>10</v>
      </c>
      <c r="AK31" s="1">
        <v>1</v>
      </c>
      <c r="AL31" s="1"/>
      <c r="AM31" s="1"/>
      <c r="AN31" s="1">
        <v>1</v>
      </c>
      <c r="AO31" s="1"/>
      <c r="AP31" s="1"/>
      <c r="AQ31" s="1">
        <v>35</v>
      </c>
      <c r="AR31" s="1"/>
      <c r="AS31" s="1">
        <v>13</v>
      </c>
      <c r="AT31" s="1">
        <v>1</v>
      </c>
      <c r="AU31" s="1"/>
      <c r="AV31" s="1"/>
      <c r="AW31" s="1"/>
      <c r="AX31" s="1"/>
      <c r="AY31" s="1"/>
      <c r="AZ31" s="1">
        <v>9</v>
      </c>
      <c r="BA31" s="1">
        <v>9</v>
      </c>
      <c r="BB31" s="1"/>
      <c r="BC31" s="1"/>
      <c r="BD31" s="1"/>
      <c r="BE31" s="1"/>
      <c r="BF31" s="1">
        <v>7</v>
      </c>
      <c r="BG31" s="1"/>
      <c r="BH31" s="1">
        <v>1</v>
      </c>
      <c r="BI31" s="1"/>
      <c r="BJ31" s="1"/>
      <c r="BK31" s="1">
        <v>3</v>
      </c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4">
        <f t="shared" si="1"/>
        <v>100</v>
      </c>
      <c r="BZ31" s="6">
        <v>0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4">
        <f t="shared" si="4"/>
        <v>0</v>
      </c>
      <c r="CV31" s="6">
        <v>100</v>
      </c>
      <c r="CW31" s="1"/>
      <c r="CX31" s="1"/>
      <c r="CY31" s="1"/>
      <c r="CZ31" s="1"/>
      <c r="DA31" s="1"/>
      <c r="DB31" s="1"/>
      <c r="DC31" s="1"/>
      <c r="DD31" s="1"/>
      <c r="DE31" s="1">
        <v>20</v>
      </c>
      <c r="DF31" s="1"/>
      <c r="DG31" s="1"/>
      <c r="DH31" s="1"/>
      <c r="DI31" s="1"/>
      <c r="DJ31" s="1"/>
      <c r="DK31" s="1"/>
      <c r="DL31" s="1"/>
      <c r="DM31" s="1"/>
      <c r="DN31" s="1">
        <v>15</v>
      </c>
      <c r="DO31" s="1"/>
      <c r="DP31" s="1"/>
      <c r="DQ31" s="1"/>
      <c r="DR31" s="1">
        <v>20</v>
      </c>
      <c r="DS31" s="1">
        <v>10</v>
      </c>
      <c r="DT31" s="1"/>
      <c r="DU31" s="1"/>
      <c r="DV31" s="1">
        <v>15</v>
      </c>
      <c r="DW31" s="1">
        <v>20</v>
      </c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4">
        <f t="shared" si="5"/>
        <v>100</v>
      </c>
    </row>
    <row r="32" spans="1:152" hidden="1" x14ac:dyDescent="0.2">
      <c r="A32" s="12" t="s">
        <v>149</v>
      </c>
      <c r="B32" s="3">
        <v>80</v>
      </c>
      <c r="C32" s="1">
        <v>30</v>
      </c>
      <c r="D32" s="3">
        <v>7</v>
      </c>
      <c r="E32" s="3">
        <v>90</v>
      </c>
      <c r="F32" s="3">
        <v>11</v>
      </c>
      <c r="G32" s="1"/>
      <c r="H32" s="1" t="s">
        <v>112</v>
      </c>
      <c r="I32" s="1">
        <v>12</v>
      </c>
      <c r="J32" s="1" t="s">
        <v>115</v>
      </c>
      <c r="K32" s="1"/>
      <c r="L32" s="6">
        <v>55</v>
      </c>
      <c r="M32" s="1"/>
      <c r="N32" s="1"/>
      <c r="O32" s="1"/>
      <c r="P32" s="1"/>
      <c r="Q32" s="1"/>
      <c r="R32" s="1">
        <v>25</v>
      </c>
      <c r="S32" s="1">
        <v>10</v>
      </c>
      <c r="T32" s="1"/>
      <c r="U32" s="1">
        <v>30</v>
      </c>
      <c r="V32" s="1"/>
      <c r="W32" s="1">
        <v>35</v>
      </c>
      <c r="X32" s="1"/>
      <c r="Y32" s="1"/>
      <c r="Z32" s="1"/>
      <c r="AA32" s="1"/>
      <c r="AB32" s="14">
        <f t="shared" si="0"/>
        <v>100</v>
      </c>
      <c r="AC32" s="5">
        <v>45</v>
      </c>
      <c r="AD32" s="1"/>
      <c r="AE32" s="1"/>
      <c r="AF32" s="1"/>
      <c r="AG32" s="1">
        <v>10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10</v>
      </c>
      <c r="AX32" s="1"/>
      <c r="AY32" s="1">
        <v>30</v>
      </c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>
        <v>50</v>
      </c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4">
        <f t="shared" si="1"/>
        <v>100</v>
      </c>
      <c r="BZ32" s="6">
        <v>90</v>
      </c>
      <c r="CA32" s="1"/>
      <c r="CB32" s="1"/>
      <c r="CC32" s="1"/>
      <c r="CD32" s="1">
        <v>2</v>
      </c>
      <c r="CE32" s="1"/>
      <c r="CF32" s="1"/>
      <c r="CG32" s="1"/>
      <c r="CH32" s="1"/>
      <c r="CI32" s="1">
        <v>5</v>
      </c>
      <c r="CJ32" s="1"/>
      <c r="CK32" s="1"/>
      <c r="CL32" s="1"/>
      <c r="CM32" s="1">
        <v>2</v>
      </c>
      <c r="CN32" s="1"/>
      <c r="CO32" s="1">
        <v>1</v>
      </c>
      <c r="CP32" s="1">
        <v>90</v>
      </c>
      <c r="CQ32" s="1"/>
      <c r="CR32" s="1"/>
      <c r="CS32" s="1"/>
      <c r="CT32" s="1"/>
      <c r="CU32" s="14">
        <f t="shared" si="4"/>
        <v>100</v>
      </c>
      <c r="CV32" s="6">
        <v>10</v>
      </c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>
        <v>10</v>
      </c>
      <c r="DI32" s="1"/>
      <c r="DJ32" s="1"/>
      <c r="DK32" s="1"/>
      <c r="DL32" s="1"/>
      <c r="DM32" s="1"/>
      <c r="DN32" s="1"/>
      <c r="DO32" s="1">
        <v>15</v>
      </c>
      <c r="DP32" s="1">
        <v>15</v>
      </c>
      <c r="DQ32" s="1"/>
      <c r="DR32" s="1">
        <v>20</v>
      </c>
      <c r="DS32" s="1">
        <v>20</v>
      </c>
      <c r="DT32" s="1"/>
      <c r="DU32" s="1"/>
      <c r="DV32" s="1">
        <v>20</v>
      </c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4">
        <f t="shared" si="5"/>
        <v>100</v>
      </c>
    </row>
    <row r="33" spans="1:158" hidden="1" x14ac:dyDescent="0.2">
      <c r="A33" s="12" t="s">
        <v>150</v>
      </c>
      <c r="B33" s="3">
        <v>85</v>
      </c>
      <c r="C33" s="1">
        <v>20</v>
      </c>
      <c r="D33" s="3">
        <v>10</v>
      </c>
      <c r="E33" s="3">
        <v>40</v>
      </c>
      <c r="F33" s="1"/>
      <c r="G33" s="1"/>
      <c r="H33" s="1" t="s">
        <v>112</v>
      </c>
      <c r="I33" s="1">
        <v>15</v>
      </c>
      <c r="J33" s="1" t="s">
        <v>115</v>
      </c>
      <c r="K33" s="1"/>
      <c r="L33" s="6">
        <v>10</v>
      </c>
      <c r="M33" s="1"/>
      <c r="N33" s="1"/>
      <c r="O33" s="1"/>
      <c r="P33" s="1"/>
      <c r="Q33" s="1">
        <v>31</v>
      </c>
      <c r="R33" s="1">
        <v>16</v>
      </c>
      <c r="S33" s="1"/>
      <c r="T33" s="1"/>
      <c r="U33" s="1">
        <v>37</v>
      </c>
      <c r="V33" s="1"/>
      <c r="W33" s="1"/>
      <c r="X33" s="1"/>
      <c r="Y33" s="1">
        <v>16</v>
      </c>
      <c r="Z33" s="1"/>
      <c r="AA33" s="1"/>
      <c r="AB33" s="14">
        <f t="shared" si="0"/>
        <v>100</v>
      </c>
      <c r="AC33" s="5">
        <v>90</v>
      </c>
      <c r="AD33" s="1"/>
      <c r="AE33" s="1"/>
      <c r="AF33" s="1">
        <v>19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>
        <v>9</v>
      </c>
      <c r="AT33" s="1">
        <v>9</v>
      </c>
      <c r="AU33" s="1"/>
      <c r="AV33" s="1"/>
      <c r="AW33" s="1"/>
      <c r="AX33" s="1"/>
      <c r="AY33" s="1"/>
      <c r="AZ33" s="1"/>
      <c r="BA33" s="1">
        <v>18</v>
      </c>
      <c r="BB33" s="1">
        <v>13</v>
      </c>
      <c r="BC33" s="1">
        <v>5</v>
      </c>
      <c r="BD33" s="1">
        <v>18</v>
      </c>
      <c r="BE33" s="1"/>
      <c r="BF33" s="1"/>
      <c r="BG33" s="1">
        <v>9</v>
      </c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4">
        <f t="shared" si="1"/>
        <v>100</v>
      </c>
      <c r="BZ33" s="6">
        <v>10</v>
      </c>
      <c r="CA33" s="1"/>
      <c r="CB33" s="1">
        <v>5</v>
      </c>
      <c r="CC33" s="1"/>
      <c r="CD33" s="1">
        <v>29</v>
      </c>
      <c r="CE33" s="1">
        <v>29</v>
      </c>
      <c r="CF33" s="1">
        <v>30</v>
      </c>
      <c r="CG33" s="1"/>
      <c r="CH33" s="1"/>
      <c r="CI33" s="1"/>
      <c r="CJ33" s="1"/>
      <c r="CK33" s="1"/>
      <c r="CL33" s="1"/>
      <c r="CM33" s="1"/>
      <c r="CN33" s="1"/>
      <c r="CO33" s="1"/>
      <c r="CP33" s="1">
        <v>5</v>
      </c>
      <c r="CQ33" s="1"/>
      <c r="CR33" s="1">
        <v>2</v>
      </c>
      <c r="CS33" s="1"/>
      <c r="CT33" s="1"/>
      <c r="CU33" s="14">
        <f t="shared" si="4"/>
        <v>100</v>
      </c>
      <c r="CV33" s="6">
        <v>90</v>
      </c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>
        <v>35</v>
      </c>
      <c r="DJ33" s="1"/>
      <c r="DK33" s="1"/>
      <c r="DL33" s="1"/>
      <c r="DM33" s="1"/>
      <c r="DN33" s="1">
        <v>10</v>
      </c>
      <c r="DO33" s="1"/>
      <c r="DP33" s="1"/>
      <c r="DQ33" s="1">
        <v>10</v>
      </c>
      <c r="DR33" s="1">
        <v>10</v>
      </c>
      <c r="DS33" s="1">
        <v>5</v>
      </c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>
        <v>10</v>
      </c>
      <c r="EO33" s="1">
        <v>15</v>
      </c>
      <c r="EP33" s="1">
        <v>5</v>
      </c>
      <c r="EQ33" s="1"/>
      <c r="ER33" s="1"/>
      <c r="ES33" s="1"/>
      <c r="ET33" s="1"/>
      <c r="EU33" s="1"/>
      <c r="EV33" s="14">
        <f t="shared" si="5"/>
        <v>100</v>
      </c>
    </row>
    <row r="34" spans="1:158" hidden="1" x14ac:dyDescent="0.2">
      <c r="A34" s="12" t="s">
        <v>151</v>
      </c>
      <c r="B34" s="3">
        <v>40</v>
      </c>
      <c r="C34" s="1">
        <v>70</v>
      </c>
      <c r="D34" s="3">
        <v>10</v>
      </c>
      <c r="E34" s="3">
        <v>80</v>
      </c>
      <c r="F34" s="3">
        <v>4</v>
      </c>
      <c r="G34" s="1"/>
      <c r="H34" s="1" t="s">
        <v>113</v>
      </c>
      <c r="I34" s="1">
        <v>15</v>
      </c>
      <c r="J34" s="1" t="s">
        <v>115</v>
      </c>
      <c r="K34" s="1"/>
      <c r="L34" s="6">
        <v>10</v>
      </c>
      <c r="M34" s="1"/>
      <c r="N34" s="1"/>
      <c r="O34" s="1">
        <v>11</v>
      </c>
      <c r="P34" s="1"/>
      <c r="Q34" s="1">
        <v>17</v>
      </c>
      <c r="R34" s="1">
        <v>11</v>
      </c>
      <c r="S34" s="1"/>
      <c r="T34" s="1">
        <v>11</v>
      </c>
      <c r="U34" s="1">
        <v>22</v>
      </c>
      <c r="V34" s="1"/>
      <c r="W34" s="1"/>
      <c r="X34" s="1">
        <v>11</v>
      </c>
      <c r="Y34" s="1">
        <v>17</v>
      </c>
      <c r="Z34" s="1"/>
      <c r="AA34" s="1"/>
      <c r="AB34" s="14">
        <f t="shared" si="0"/>
        <v>100</v>
      </c>
      <c r="AC34" s="5">
        <v>40</v>
      </c>
      <c r="AD34" s="1">
        <v>2</v>
      </c>
      <c r="AE34" s="1"/>
      <c r="AF34" s="1">
        <v>20</v>
      </c>
      <c r="AG34" s="1"/>
      <c r="AH34" s="1"/>
      <c r="AI34" s="1"/>
      <c r="AJ34" s="1">
        <v>2</v>
      </c>
      <c r="AK34" s="1"/>
      <c r="AL34" s="1"/>
      <c r="AM34" s="1"/>
      <c r="AN34" s="1">
        <v>1</v>
      </c>
      <c r="AO34" s="1">
        <v>2</v>
      </c>
      <c r="AP34" s="1"/>
      <c r="AQ34" s="1">
        <v>40</v>
      </c>
      <c r="AR34" s="1"/>
      <c r="AS34" s="1">
        <v>5</v>
      </c>
      <c r="AT34" s="1">
        <v>2</v>
      </c>
      <c r="AU34" s="1">
        <v>1</v>
      </c>
      <c r="AV34" s="1"/>
      <c r="AW34" s="1"/>
      <c r="AX34" s="1"/>
      <c r="AY34" s="1"/>
      <c r="AZ34" s="1"/>
      <c r="BA34" s="1">
        <v>5</v>
      </c>
      <c r="BB34" s="1">
        <v>3</v>
      </c>
      <c r="BC34" s="1">
        <v>12</v>
      </c>
      <c r="BD34" s="1"/>
      <c r="BE34" s="1"/>
      <c r="BF34" s="1"/>
      <c r="BG34" s="1"/>
      <c r="BH34" s="1"/>
      <c r="BI34" s="1"/>
      <c r="BJ34" s="1"/>
      <c r="BK34" s="1">
        <v>5</v>
      </c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4">
        <f t="shared" ref="BY34:BY65" si="6">SUM(AD34:BX34)</f>
        <v>100</v>
      </c>
      <c r="BZ34" s="6">
        <v>60</v>
      </c>
      <c r="CA34" s="1"/>
      <c r="CB34" s="1"/>
      <c r="CC34" s="1">
        <v>5</v>
      </c>
      <c r="CD34" s="1">
        <v>25</v>
      </c>
      <c r="CE34" s="1">
        <v>2</v>
      </c>
      <c r="CF34" s="1">
        <v>5</v>
      </c>
      <c r="CG34" s="1">
        <v>2</v>
      </c>
      <c r="CH34" s="1">
        <v>3</v>
      </c>
      <c r="CI34" s="1">
        <v>2</v>
      </c>
      <c r="CJ34" s="1"/>
      <c r="CK34" s="1">
        <v>2</v>
      </c>
      <c r="CL34" s="1">
        <v>2</v>
      </c>
      <c r="CM34" s="1"/>
      <c r="CN34" s="1">
        <v>2</v>
      </c>
      <c r="CO34" s="1"/>
      <c r="CP34" s="1">
        <v>25</v>
      </c>
      <c r="CQ34" s="1">
        <v>25</v>
      </c>
      <c r="CR34" s="1"/>
      <c r="CS34" s="1"/>
      <c r="CT34" s="1"/>
      <c r="CU34" s="14">
        <f t="shared" si="4"/>
        <v>100</v>
      </c>
      <c r="CV34" s="6">
        <v>40</v>
      </c>
      <c r="CW34" s="1"/>
      <c r="CX34" s="1"/>
      <c r="CY34" s="1"/>
      <c r="CZ34" s="1">
        <v>2</v>
      </c>
      <c r="DA34" s="1"/>
      <c r="DB34" s="1">
        <v>5</v>
      </c>
      <c r="DC34" s="1"/>
      <c r="DD34" s="1"/>
      <c r="DE34" s="1">
        <v>5</v>
      </c>
      <c r="DF34" s="1"/>
      <c r="DG34" s="1"/>
      <c r="DH34" s="1">
        <v>5</v>
      </c>
      <c r="DI34" s="1">
        <v>24</v>
      </c>
      <c r="DJ34" s="1">
        <v>5</v>
      </c>
      <c r="DK34" s="1"/>
      <c r="DL34" s="1"/>
      <c r="DM34" s="1"/>
      <c r="DN34" s="1">
        <v>5</v>
      </c>
      <c r="DO34" s="1"/>
      <c r="DP34" s="1"/>
      <c r="DQ34" s="1"/>
      <c r="DR34" s="1">
        <v>10</v>
      </c>
      <c r="DS34" s="1">
        <v>5</v>
      </c>
      <c r="DT34" s="1"/>
      <c r="DU34" s="1"/>
      <c r="DV34" s="1">
        <v>10</v>
      </c>
      <c r="DW34" s="1"/>
      <c r="DX34" s="1">
        <v>2</v>
      </c>
      <c r="DY34" s="1"/>
      <c r="DZ34" s="1"/>
      <c r="EA34" s="1"/>
      <c r="EB34" s="1">
        <v>10</v>
      </c>
      <c r="EC34" s="1"/>
      <c r="ED34" s="1"/>
      <c r="EE34" s="1">
        <v>5</v>
      </c>
      <c r="EF34" s="1"/>
      <c r="EG34" s="1"/>
      <c r="EH34" s="1"/>
      <c r="EI34" s="1"/>
      <c r="EJ34" s="1"/>
      <c r="EK34" s="1"/>
      <c r="EL34" s="1">
        <v>2</v>
      </c>
      <c r="EM34" s="1"/>
      <c r="EN34" s="1"/>
      <c r="EO34" s="1"/>
      <c r="EP34" s="1"/>
      <c r="EQ34" s="1"/>
      <c r="ER34" s="1"/>
      <c r="ES34" s="1"/>
      <c r="ET34" s="1">
        <v>5</v>
      </c>
      <c r="EU34" s="1"/>
      <c r="EV34" s="14">
        <v>100</v>
      </c>
    </row>
    <row r="35" spans="1:158" hidden="1" x14ac:dyDescent="0.2">
      <c r="A35" s="12" t="s">
        <v>152</v>
      </c>
      <c r="B35" s="3">
        <v>40</v>
      </c>
      <c r="C35" s="1">
        <v>25</v>
      </c>
      <c r="D35" s="3">
        <v>15</v>
      </c>
      <c r="E35" s="1">
        <v>80</v>
      </c>
      <c r="F35" s="3">
        <v>4</v>
      </c>
      <c r="G35" s="1"/>
      <c r="H35" s="1" t="s">
        <v>113</v>
      </c>
      <c r="I35" s="1">
        <v>15</v>
      </c>
      <c r="J35" s="1" t="s">
        <v>115</v>
      </c>
      <c r="K35" s="1"/>
      <c r="L35" s="6">
        <v>10</v>
      </c>
      <c r="M35" s="1"/>
      <c r="N35" s="1"/>
      <c r="O35" s="1">
        <v>10</v>
      </c>
      <c r="P35" s="1"/>
      <c r="Q35" s="1"/>
      <c r="R35" s="1">
        <v>30</v>
      </c>
      <c r="S35" s="1"/>
      <c r="T35" s="1">
        <v>15</v>
      </c>
      <c r="U35" s="1"/>
      <c r="V35" s="1"/>
      <c r="W35" s="1"/>
      <c r="X35" s="1">
        <v>15</v>
      </c>
      <c r="Y35" s="1">
        <v>25</v>
      </c>
      <c r="Z35" s="1">
        <v>5</v>
      </c>
      <c r="AA35" s="1"/>
      <c r="AB35" s="14">
        <f t="shared" si="0"/>
        <v>100</v>
      </c>
      <c r="AC35" s="5">
        <v>90</v>
      </c>
      <c r="AD35" s="1"/>
      <c r="AE35" s="1"/>
      <c r="AF35" s="1">
        <v>42</v>
      </c>
      <c r="AG35" s="1"/>
      <c r="AH35" s="1"/>
      <c r="AI35" s="1"/>
      <c r="AJ35" s="1"/>
      <c r="AK35" s="1">
        <v>2</v>
      </c>
      <c r="AL35" s="1"/>
      <c r="AM35" s="1">
        <v>3</v>
      </c>
      <c r="AN35" s="1"/>
      <c r="AO35" s="1"/>
      <c r="AP35" s="1"/>
      <c r="AQ35" s="1"/>
      <c r="AR35" s="1"/>
      <c r="AS35" s="1"/>
      <c r="AT35" s="1">
        <v>10</v>
      </c>
      <c r="AU35" s="1"/>
      <c r="AV35" s="1">
        <v>10</v>
      </c>
      <c r="AW35" s="1"/>
      <c r="AX35" s="1"/>
      <c r="AY35" s="1"/>
      <c r="AZ35" s="1"/>
      <c r="BA35" s="1"/>
      <c r="BB35" s="1">
        <v>10</v>
      </c>
      <c r="BC35" s="1"/>
      <c r="BD35" s="1">
        <v>10</v>
      </c>
      <c r="BE35" s="1"/>
      <c r="BF35" s="1"/>
      <c r="BG35" s="1"/>
      <c r="BH35" s="1">
        <v>3</v>
      </c>
      <c r="BI35" s="1"/>
      <c r="BJ35" s="1"/>
      <c r="BK35" s="1">
        <v>10</v>
      </c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4">
        <f t="shared" si="6"/>
        <v>100</v>
      </c>
      <c r="BZ35" s="6">
        <v>60</v>
      </c>
      <c r="CA35" s="1"/>
      <c r="CB35" s="1"/>
      <c r="CC35" s="1">
        <v>10</v>
      </c>
      <c r="CD35" s="1"/>
      <c r="CE35" s="1"/>
      <c r="CF35" s="1">
        <v>30</v>
      </c>
      <c r="CG35" s="1"/>
      <c r="CH35" s="1"/>
      <c r="CI35" s="1">
        <v>10</v>
      </c>
      <c r="CJ35" s="1">
        <v>10</v>
      </c>
      <c r="CK35" s="1"/>
      <c r="CL35" s="1"/>
      <c r="CM35" s="1"/>
      <c r="CN35" s="1"/>
      <c r="CO35" s="1"/>
      <c r="CP35" s="1">
        <v>10</v>
      </c>
      <c r="CQ35" s="1">
        <v>30</v>
      </c>
      <c r="CR35" s="1"/>
      <c r="CS35" s="1"/>
      <c r="CT35" s="1"/>
      <c r="CU35" s="14">
        <f t="shared" si="4"/>
        <v>100</v>
      </c>
      <c r="CV35" s="6">
        <v>40</v>
      </c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>
        <v>15</v>
      </c>
      <c r="DP35" s="1"/>
      <c r="DQ35" s="1"/>
      <c r="DR35" s="1"/>
      <c r="DS35" s="1">
        <v>15</v>
      </c>
      <c r="DT35" s="1"/>
      <c r="DU35" s="1"/>
      <c r="DV35" s="1">
        <v>50</v>
      </c>
      <c r="DW35" s="1"/>
      <c r="DX35" s="1">
        <v>12</v>
      </c>
      <c r="DY35" s="1"/>
      <c r="DZ35" s="1"/>
      <c r="EA35" s="1"/>
      <c r="EB35" s="1"/>
      <c r="EC35" s="1">
        <v>2</v>
      </c>
      <c r="ED35" s="1"/>
      <c r="EE35" s="1"/>
      <c r="EF35" s="1"/>
      <c r="EG35" s="1"/>
      <c r="EH35" s="1"/>
      <c r="EI35" s="1"/>
      <c r="EJ35" s="1"/>
      <c r="EK35" s="1"/>
      <c r="EL35" s="1">
        <v>2</v>
      </c>
      <c r="EM35" s="1"/>
      <c r="EN35" s="1"/>
      <c r="EO35" s="1">
        <v>2</v>
      </c>
      <c r="EP35" s="1"/>
      <c r="EQ35" s="1"/>
      <c r="ER35" s="1">
        <v>2</v>
      </c>
      <c r="ES35" s="1"/>
      <c r="ET35" s="1"/>
      <c r="EU35" s="1"/>
      <c r="EV35" s="14">
        <f t="shared" ref="EV35:EV42" si="7">SUM(CW35:ES35)</f>
        <v>100</v>
      </c>
    </row>
    <row r="36" spans="1:158" hidden="1" x14ac:dyDescent="0.2">
      <c r="A36" s="12" t="s">
        <v>153</v>
      </c>
      <c r="B36" s="3">
        <v>5</v>
      </c>
      <c r="C36" s="1">
        <v>50</v>
      </c>
      <c r="D36" s="3">
        <v>15</v>
      </c>
      <c r="E36" s="3">
        <v>80</v>
      </c>
      <c r="F36" s="1"/>
      <c r="G36" s="1"/>
      <c r="H36" s="1" t="s">
        <v>225</v>
      </c>
      <c r="I36" s="1">
        <v>12</v>
      </c>
      <c r="J36" s="1" t="s">
        <v>115</v>
      </c>
      <c r="K36" s="1"/>
      <c r="L36" s="6">
        <v>15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4">
        <v>100</v>
      </c>
      <c r="AC36" s="5">
        <v>75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25</v>
      </c>
      <c r="BB36" s="1"/>
      <c r="BC36" s="1"/>
      <c r="BD36" s="1"/>
      <c r="BE36" s="1"/>
      <c r="BF36" s="1"/>
      <c r="BG36" s="1">
        <v>75</v>
      </c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4">
        <f t="shared" si="6"/>
        <v>100</v>
      </c>
      <c r="BZ36" s="6">
        <v>50</v>
      </c>
      <c r="CA36" s="1"/>
      <c r="CB36" s="1"/>
      <c r="CC36" s="1"/>
      <c r="CD36" s="1">
        <v>30</v>
      </c>
      <c r="CE36" s="1"/>
      <c r="CF36" s="1"/>
      <c r="CG36" s="1"/>
      <c r="CH36" s="1"/>
      <c r="CI36" s="1"/>
      <c r="CJ36" s="1"/>
      <c r="CK36" s="1">
        <v>70</v>
      </c>
      <c r="CL36" s="1"/>
      <c r="CM36" s="1"/>
      <c r="CN36" s="1"/>
      <c r="CO36" s="1"/>
      <c r="CP36" s="1"/>
      <c r="CQ36" s="1"/>
      <c r="CR36" s="1"/>
      <c r="CS36" s="1"/>
      <c r="CT36" s="1"/>
      <c r="CU36" s="14">
        <f t="shared" si="4"/>
        <v>100</v>
      </c>
      <c r="CV36" s="6">
        <v>50</v>
      </c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6">
        <v>6</v>
      </c>
      <c r="DJ36" s="1"/>
      <c r="DK36" s="1"/>
      <c r="DL36" s="1"/>
      <c r="DM36" s="1"/>
      <c r="DN36" s="1"/>
      <c r="DO36" s="1">
        <v>18</v>
      </c>
      <c r="DP36" s="1"/>
      <c r="DQ36" s="1"/>
      <c r="DR36" s="1"/>
      <c r="DS36" s="1">
        <v>29</v>
      </c>
      <c r="DT36" s="1">
        <v>18</v>
      </c>
      <c r="DU36" s="1"/>
      <c r="DV36" s="1"/>
      <c r="DW36" s="1"/>
      <c r="DX36" s="1"/>
      <c r="DY36" s="1"/>
      <c r="DZ36" s="1"/>
      <c r="EA36" s="1"/>
      <c r="EB36" s="1"/>
      <c r="EC36" s="1">
        <v>29</v>
      </c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4">
        <f t="shared" si="7"/>
        <v>100</v>
      </c>
    </row>
    <row r="37" spans="1:158" hidden="1" x14ac:dyDescent="0.2">
      <c r="A37" s="12" t="s">
        <v>154</v>
      </c>
      <c r="B37" s="1">
        <v>5</v>
      </c>
      <c r="C37" s="1">
        <v>20</v>
      </c>
      <c r="D37" s="3">
        <v>60</v>
      </c>
      <c r="E37" s="3">
        <v>40</v>
      </c>
      <c r="F37" s="1"/>
      <c r="G37" s="1"/>
      <c r="H37" s="1" t="s">
        <v>225</v>
      </c>
      <c r="I37" s="1">
        <v>12</v>
      </c>
      <c r="J37" s="1" t="s">
        <v>115</v>
      </c>
      <c r="K37" s="1"/>
      <c r="L37" s="6">
        <v>40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100</v>
      </c>
      <c r="Z37" s="1"/>
      <c r="AA37" s="1"/>
      <c r="AB37" s="14">
        <f t="shared" ref="AB37:AB80" si="8">SUM(M37:AA37)</f>
        <v>100</v>
      </c>
      <c r="AC37" s="5">
        <v>60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>
        <v>20</v>
      </c>
      <c r="BD37" s="1"/>
      <c r="BE37" s="1"/>
      <c r="BF37" s="1"/>
      <c r="BG37" s="1"/>
      <c r="BH37" s="1"/>
      <c r="BI37" s="1"/>
      <c r="BK37" s="1"/>
      <c r="BL37" s="1"/>
      <c r="BM37" s="1"/>
      <c r="BN37" s="1"/>
      <c r="BO37" s="1"/>
      <c r="BP37" s="1">
        <v>80</v>
      </c>
      <c r="BQ37" s="1"/>
      <c r="BR37" s="1"/>
      <c r="BS37" s="1"/>
      <c r="BT37" s="1"/>
      <c r="BU37" s="1"/>
      <c r="BV37" s="1"/>
      <c r="BW37" s="1"/>
      <c r="BX37" s="1"/>
      <c r="BY37" s="14">
        <f t="shared" si="6"/>
        <v>100</v>
      </c>
      <c r="BZ37" s="6">
        <v>20</v>
      </c>
      <c r="CA37" s="1"/>
      <c r="CB37" s="1">
        <v>100</v>
      </c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4">
        <f t="shared" si="4"/>
        <v>100</v>
      </c>
      <c r="CV37" s="6">
        <v>80</v>
      </c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>
        <v>30</v>
      </c>
      <c r="DP37" s="1">
        <v>45</v>
      </c>
      <c r="DQ37" s="1"/>
      <c r="DR37" s="1">
        <v>10</v>
      </c>
      <c r="DS37" s="1">
        <v>10</v>
      </c>
      <c r="DT37" s="1">
        <v>5</v>
      </c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4">
        <f t="shared" si="7"/>
        <v>100</v>
      </c>
    </row>
    <row r="38" spans="1:158" hidden="1" x14ac:dyDescent="0.2">
      <c r="A38" s="12" t="s">
        <v>155</v>
      </c>
      <c r="B38" s="1">
        <v>35</v>
      </c>
      <c r="C38" s="1">
        <v>30</v>
      </c>
      <c r="D38" s="1">
        <v>20</v>
      </c>
      <c r="E38" s="3">
        <v>80</v>
      </c>
      <c r="F38" s="3">
        <v>6</v>
      </c>
      <c r="G38" s="1"/>
      <c r="H38" s="1" t="s">
        <v>112</v>
      </c>
      <c r="I38" s="1">
        <v>25</v>
      </c>
      <c r="J38" s="1" t="s">
        <v>131</v>
      </c>
      <c r="K38" s="1"/>
      <c r="L38" s="6">
        <v>45</v>
      </c>
      <c r="M38" s="1"/>
      <c r="N38" s="1"/>
      <c r="O38" s="1"/>
      <c r="P38" s="1"/>
      <c r="Q38" s="1"/>
      <c r="R38" s="1"/>
      <c r="S38" s="1"/>
      <c r="T38" s="1"/>
      <c r="U38" s="1">
        <v>40</v>
      </c>
      <c r="V38" s="1"/>
      <c r="W38" s="1"/>
      <c r="X38" s="1">
        <v>60</v>
      </c>
      <c r="Y38" s="1"/>
      <c r="Z38" s="1"/>
      <c r="AA38" s="1"/>
      <c r="AB38" s="14">
        <f t="shared" si="8"/>
        <v>100</v>
      </c>
      <c r="AC38" s="5">
        <v>55</v>
      </c>
      <c r="AD38" s="1"/>
      <c r="AE38" s="1"/>
      <c r="AF38" s="1">
        <v>40</v>
      </c>
      <c r="AG38" s="1"/>
      <c r="AH38" s="1"/>
      <c r="AI38" s="1"/>
      <c r="AJ38" s="1">
        <v>20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>
        <v>40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4">
        <f t="shared" si="6"/>
        <v>100</v>
      </c>
      <c r="BZ38" s="6">
        <v>50</v>
      </c>
      <c r="CA38" s="1"/>
      <c r="CB38" s="1"/>
      <c r="CC38" s="1"/>
      <c r="CD38" s="1">
        <v>22</v>
      </c>
      <c r="CE38" s="1"/>
      <c r="CF38" s="1"/>
      <c r="CG38" s="1"/>
      <c r="CH38" s="1"/>
      <c r="CI38" s="1"/>
      <c r="CJ38" s="1"/>
      <c r="CK38" s="1">
        <v>21</v>
      </c>
      <c r="CL38" s="1"/>
      <c r="CM38" s="1">
        <v>15</v>
      </c>
      <c r="CN38" s="1"/>
      <c r="CO38" s="1"/>
      <c r="CP38" s="1">
        <v>22</v>
      </c>
      <c r="CQ38" s="1">
        <v>10</v>
      </c>
      <c r="CR38" s="1">
        <v>10</v>
      </c>
      <c r="CS38" s="1"/>
      <c r="CT38" s="1"/>
      <c r="CU38" s="14">
        <f t="shared" si="4"/>
        <v>100</v>
      </c>
      <c r="CV38" s="6">
        <v>50</v>
      </c>
      <c r="CW38" s="1"/>
      <c r="CX38" s="1"/>
      <c r="CY38" s="1"/>
      <c r="CZ38" s="1"/>
      <c r="DA38" s="1"/>
      <c r="DB38" s="1"/>
      <c r="DC38" s="1">
        <v>15</v>
      </c>
      <c r="DD38" s="1"/>
      <c r="DE38" s="1"/>
      <c r="DF38" s="1"/>
      <c r="DG38" s="1"/>
      <c r="DH38" s="1"/>
      <c r="DI38" s="1"/>
      <c r="DJ38" s="1"/>
      <c r="DK38" s="1">
        <v>15</v>
      </c>
      <c r="DL38" s="1"/>
      <c r="DM38" s="1"/>
      <c r="DN38" s="1"/>
      <c r="DO38" s="1"/>
      <c r="DP38" s="1"/>
      <c r="DQ38" s="1"/>
      <c r="DR38" s="1"/>
      <c r="DS38" s="1"/>
      <c r="DT38" s="1">
        <v>63</v>
      </c>
      <c r="DU38" s="1"/>
      <c r="DV38" s="1"/>
      <c r="DW38" s="1">
        <v>5</v>
      </c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>
        <v>2</v>
      </c>
      <c r="EV38" s="14">
        <f t="shared" si="7"/>
        <v>98</v>
      </c>
    </row>
    <row r="39" spans="1:158" hidden="1" x14ac:dyDescent="0.2">
      <c r="A39" s="12" t="s">
        <v>156</v>
      </c>
      <c r="B39" s="1">
        <v>80</v>
      </c>
      <c r="C39" s="1">
        <v>25</v>
      </c>
      <c r="D39" s="1">
        <v>5</v>
      </c>
      <c r="E39" s="3">
        <v>90</v>
      </c>
      <c r="F39" s="3">
        <v>2</v>
      </c>
      <c r="G39" s="1"/>
      <c r="H39" s="1" t="s">
        <v>112</v>
      </c>
      <c r="I39" s="1">
        <v>25</v>
      </c>
      <c r="J39" s="1" t="s">
        <v>160</v>
      </c>
      <c r="K39" s="1"/>
      <c r="L39" s="6">
        <v>45</v>
      </c>
      <c r="M39" s="1"/>
      <c r="N39" s="1"/>
      <c r="O39" s="1"/>
      <c r="P39" s="1"/>
      <c r="Q39" s="1"/>
      <c r="R39" s="1"/>
      <c r="S39" s="1">
        <v>5</v>
      </c>
      <c r="T39" s="1"/>
      <c r="U39" s="1">
        <v>30</v>
      </c>
      <c r="V39" s="1"/>
      <c r="W39" s="1">
        <v>35</v>
      </c>
      <c r="X39" s="1"/>
      <c r="Y39" s="1">
        <v>15</v>
      </c>
      <c r="Z39" s="1">
        <v>15</v>
      </c>
      <c r="AA39" s="1"/>
      <c r="AB39" s="14">
        <f t="shared" si="8"/>
        <v>100</v>
      </c>
      <c r="AC39" s="5">
        <v>55</v>
      </c>
      <c r="AD39" s="1"/>
      <c r="AE39" s="1"/>
      <c r="AF39" s="1">
        <v>25</v>
      </c>
      <c r="AG39" s="1"/>
      <c r="AH39" s="1"/>
      <c r="AI39" s="1"/>
      <c r="AJ39" s="1"/>
      <c r="AK39" s="1"/>
      <c r="AL39" s="1"/>
      <c r="AM39" s="1"/>
      <c r="AN39" s="1"/>
      <c r="AO39" s="1">
        <v>7</v>
      </c>
      <c r="AP39" s="1"/>
      <c r="AQ39" s="1">
        <v>10</v>
      </c>
      <c r="AR39" s="1"/>
      <c r="AS39" s="1"/>
      <c r="AT39" s="1"/>
      <c r="AU39" s="1"/>
      <c r="AV39" s="1"/>
      <c r="AW39" s="1"/>
      <c r="AX39" s="1"/>
      <c r="AY39" s="1"/>
      <c r="AZ39" s="1">
        <v>40</v>
      </c>
      <c r="BA39" s="1">
        <v>15</v>
      </c>
      <c r="BB39" s="1">
        <v>3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4">
        <f t="shared" si="6"/>
        <v>100</v>
      </c>
      <c r="BZ39" s="6">
        <v>0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4">
        <f t="shared" si="4"/>
        <v>0</v>
      </c>
      <c r="CV39" s="6">
        <v>100</v>
      </c>
      <c r="CW39" s="1"/>
      <c r="CX39" s="1"/>
      <c r="CY39" s="1"/>
      <c r="CZ39" s="1">
        <v>10</v>
      </c>
      <c r="DA39" s="1"/>
      <c r="DB39" s="1"/>
      <c r="DC39" s="1"/>
      <c r="DD39" s="1"/>
      <c r="DE39" s="1">
        <v>30</v>
      </c>
      <c r="DF39" s="1"/>
      <c r="DG39" s="1"/>
      <c r="DH39" s="1"/>
      <c r="DI39" s="1"/>
      <c r="DJ39" s="1"/>
      <c r="DK39" s="1"/>
      <c r="DL39" s="1"/>
      <c r="DM39" s="1">
        <v>20</v>
      </c>
      <c r="DN39" s="1">
        <v>10</v>
      </c>
      <c r="DO39" s="1"/>
      <c r="DP39" s="1"/>
      <c r="DQ39" s="1"/>
      <c r="DR39" s="1"/>
      <c r="DS39" s="1"/>
      <c r="DT39" s="1"/>
      <c r="DU39" s="1"/>
      <c r="DV39" s="1">
        <v>30</v>
      </c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4">
        <f t="shared" si="7"/>
        <v>100</v>
      </c>
    </row>
    <row r="40" spans="1:158" hidden="1" x14ac:dyDescent="0.2">
      <c r="A40" s="12" t="s">
        <v>157</v>
      </c>
      <c r="B40" s="1">
        <v>50</v>
      </c>
      <c r="C40" s="1">
        <v>70</v>
      </c>
      <c r="D40" s="1">
        <v>5</v>
      </c>
      <c r="E40" s="3">
        <v>90</v>
      </c>
      <c r="F40" s="3">
        <v>5</v>
      </c>
      <c r="G40" s="1"/>
      <c r="H40" s="1" t="s">
        <v>112</v>
      </c>
      <c r="I40" s="1">
        <v>25</v>
      </c>
      <c r="J40" s="1" t="s">
        <v>131</v>
      </c>
      <c r="K40" s="1"/>
      <c r="L40" s="6">
        <v>40</v>
      </c>
      <c r="M40" s="1"/>
      <c r="N40" s="1"/>
      <c r="O40" s="1"/>
      <c r="P40" s="1"/>
      <c r="Q40" s="1"/>
      <c r="R40" s="1">
        <v>60</v>
      </c>
      <c r="S40" s="1"/>
      <c r="T40" s="1"/>
      <c r="U40" s="1">
        <v>40</v>
      </c>
      <c r="V40" s="1"/>
      <c r="W40" s="1"/>
      <c r="X40" s="1"/>
      <c r="Y40" s="1"/>
      <c r="Z40" s="1"/>
      <c r="AA40" s="1"/>
      <c r="AB40" s="14">
        <f t="shared" si="8"/>
        <v>100</v>
      </c>
      <c r="AC40" s="5">
        <v>60</v>
      </c>
      <c r="AD40" s="1"/>
      <c r="AE40" s="1"/>
      <c r="AF40" s="1">
        <v>25</v>
      </c>
      <c r="AG40" s="1"/>
      <c r="AH40" s="1"/>
      <c r="AI40" s="1"/>
      <c r="AJ40" s="1"/>
      <c r="AK40" s="1">
        <v>7</v>
      </c>
      <c r="AL40" s="1"/>
      <c r="AM40" s="1"/>
      <c r="AN40" s="1"/>
      <c r="AO40" s="1">
        <v>10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>
        <v>1</v>
      </c>
      <c r="BG40" s="1"/>
      <c r="BH40" s="1"/>
      <c r="BI40" s="1">
        <v>25</v>
      </c>
      <c r="BK40" s="1">
        <v>12</v>
      </c>
      <c r="BL40" s="1"/>
      <c r="BM40" s="1"/>
      <c r="BN40" s="1"/>
      <c r="BO40" s="1"/>
      <c r="BP40" s="1">
        <v>20</v>
      </c>
      <c r="BQ40" s="1"/>
      <c r="BR40" s="1"/>
      <c r="BS40" s="1"/>
      <c r="BT40" s="1"/>
      <c r="BU40" s="1"/>
      <c r="BV40" s="1"/>
      <c r="BW40" s="1"/>
      <c r="BX40" s="1"/>
      <c r="BY40" s="14">
        <f t="shared" si="6"/>
        <v>100</v>
      </c>
      <c r="BZ40" s="6">
        <v>0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4">
        <f t="shared" si="4"/>
        <v>0</v>
      </c>
      <c r="CV40" s="6">
        <v>100</v>
      </c>
      <c r="CW40" s="1"/>
      <c r="CX40" s="1"/>
      <c r="CY40" s="1"/>
      <c r="CZ40" s="1"/>
      <c r="DA40" s="1"/>
      <c r="DB40" s="1"/>
      <c r="DC40" s="1"/>
      <c r="DD40" s="1"/>
      <c r="DE40" s="1">
        <v>40</v>
      </c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>
        <v>40</v>
      </c>
      <c r="DX40" s="1"/>
      <c r="DY40" s="1"/>
      <c r="DZ40" s="1"/>
      <c r="EA40" s="1"/>
      <c r="EB40" s="1"/>
      <c r="EC40" s="1"/>
      <c r="ED40" s="1"/>
      <c r="EE40" s="1">
        <v>20</v>
      </c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4">
        <f t="shared" si="7"/>
        <v>100</v>
      </c>
    </row>
    <row r="41" spans="1:158" hidden="1" x14ac:dyDescent="0.2">
      <c r="A41" s="12" t="s">
        <v>158</v>
      </c>
      <c r="B41" s="1">
        <v>30</v>
      </c>
      <c r="C41" s="1">
        <v>25</v>
      </c>
      <c r="D41" s="1">
        <v>15</v>
      </c>
      <c r="E41" s="3">
        <v>90</v>
      </c>
      <c r="F41" s="3">
        <v>1</v>
      </c>
      <c r="G41" s="1"/>
      <c r="H41" s="1" t="s">
        <v>113</v>
      </c>
      <c r="I41" s="1">
        <v>25</v>
      </c>
      <c r="J41" s="1" t="s">
        <v>114</v>
      </c>
      <c r="K41" s="1"/>
      <c r="L41" s="6">
        <v>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30</v>
      </c>
      <c r="Y41" s="1">
        <v>70</v>
      </c>
      <c r="Z41" s="1"/>
      <c r="AA41" s="1"/>
      <c r="AB41" s="14">
        <f t="shared" si="8"/>
        <v>100</v>
      </c>
      <c r="AC41" s="5">
        <v>95</v>
      </c>
      <c r="AD41" s="1"/>
      <c r="AE41" s="1"/>
      <c r="AF41" s="1">
        <v>25</v>
      </c>
      <c r="AG41" s="1"/>
      <c r="AH41" s="1"/>
      <c r="AI41" s="1">
        <v>5</v>
      </c>
      <c r="AJ41" s="1"/>
      <c r="AK41" s="1"/>
      <c r="AL41" s="1"/>
      <c r="AM41" s="1"/>
      <c r="AN41" s="1"/>
      <c r="AO41" s="1"/>
      <c r="AP41" s="1"/>
      <c r="AQ41" s="1"/>
      <c r="AR41" s="1"/>
      <c r="AS41" s="1">
        <v>25</v>
      </c>
      <c r="AT41" s="1">
        <v>10</v>
      </c>
      <c r="AU41" s="1">
        <v>2</v>
      </c>
      <c r="AV41" s="1">
        <v>8</v>
      </c>
      <c r="AW41" s="1"/>
      <c r="AX41" s="1"/>
      <c r="AY41" s="1"/>
      <c r="AZ41" s="1"/>
      <c r="BA41" s="1"/>
      <c r="BB41" s="1">
        <v>12</v>
      </c>
      <c r="BC41" s="1">
        <v>3</v>
      </c>
      <c r="BD41" s="1">
        <v>5</v>
      </c>
      <c r="BE41" s="1"/>
      <c r="BF41" s="1"/>
      <c r="BG41" s="1"/>
      <c r="BH41" s="1">
        <v>2</v>
      </c>
      <c r="BI41" s="1"/>
      <c r="BJ41" s="1"/>
      <c r="BK41" s="1"/>
      <c r="BL41" s="1">
        <v>3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4">
        <f t="shared" si="6"/>
        <v>100</v>
      </c>
      <c r="BZ41" s="6">
        <v>40</v>
      </c>
      <c r="CA41" s="1"/>
      <c r="CB41" s="1"/>
      <c r="CC41" s="1">
        <v>10</v>
      </c>
      <c r="CD41" s="1"/>
      <c r="CE41" s="1">
        <v>10</v>
      </c>
      <c r="CF41" s="1">
        <v>20</v>
      </c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>
        <v>58</v>
      </c>
      <c r="CR41" s="1"/>
      <c r="CS41" s="1"/>
      <c r="CT41" s="1">
        <v>2</v>
      </c>
      <c r="CU41" s="14">
        <f t="shared" si="4"/>
        <v>100</v>
      </c>
      <c r="CV41" s="6">
        <v>60</v>
      </c>
      <c r="CW41" s="1"/>
      <c r="CX41" s="1"/>
      <c r="CY41" s="1"/>
      <c r="CZ41" s="1"/>
      <c r="DA41" s="1"/>
      <c r="DB41" s="1">
        <v>1</v>
      </c>
      <c r="DC41" s="1"/>
      <c r="DD41" s="1"/>
      <c r="DE41" s="1"/>
      <c r="DF41" s="1"/>
      <c r="DG41" s="1"/>
      <c r="DH41" s="1"/>
      <c r="DI41" s="1">
        <v>30</v>
      </c>
      <c r="DJ41" s="1"/>
      <c r="DK41" s="1"/>
      <c r="DL41" s="1"/>
      <c r="DM41" s="1"/>
      <c r="DN41" s="1">
        <v>2</v>
      </c>
      <c r="DO41" s="1">
        <v>17</v>
      </c>
      <c r="DP41" s="1"/>
      <c r="DQ41" s="1"/>
      <c r="DR41" s="1">
        <v>35</v>
      </c>
      <c r="DS41" s="1"/>
      <c r="DT41" s="1"/>
      <c r="DU41" s="1">
        <v>2</v>
      </c>
      <c r="DV41" s="1"/>
      <c r="DW41" s="1"/>
      <c r="DX41" s="1"/>
      <c r="DY41" s="1"/>
      <c r="DZ41" s="1"/>
      <c r="EA41" s="1"/>
      <c r="EB41" s="1">
        <v>2</v>
      </c>
      <c r="EC41" s="1">
        <v>2</v>
      </c>
      <c r="ED41" s="1"/>
      <c r="EE41" s="1"/>
      <c r="EF41" s="1">
        <v>2</v>
      </c>
      <c r="EG41" s="1"/>
      <c r="EH41" s="1"/>
      <c r="EI41" s="1"/>
      <c r="EJ41" s="1"/>
      <c r="EK41" s="1">
        <v>2</v>
      </c>
      <c r="EL41" s="1">
        <v>5</v>
      </c>
      <c r="EM41" s="1"/>
      <c r="EN41" s="1"/>
      <c r="EO41" s="1"/>
      <c r="EP41" s="1"/>
      <c r="EQ41" s="1"/>
      <c r="ER41" s="1"/>
      <c r="ES41" s="1"/>
      <c r="ET41" s="1"/>
      <c r="EU41" s="1"/>
      <c r="EV41" s="14">
        <f t="shared" si="7"/>
        <v>100</v>
      </c>
    </row>
    <row r="42" spans="1:158" hidden="1" x14ac:dyDescent="0.2">
      <c r="A42" s="12" t="s">
        <v>159</v>
      </c>
      <c r="B42" s="1">
        <v>10</v>
      </c>
      <c r="C42" s="1">
        <v>80</v>
      </c>
      <c r="D42" s="1">
        <v>20</v>
      </c>
      <c r="E42" s="3">
        <v>0</v>
      </c>
      <c r="F42" s="1"/>
      <c r="G42" s="1"/>
      <c r="H42" s="1" t="s">
        <v>113</v>
      </c>
      <c r="I42" s="1">
        <v>5</v>
      </c>
      <c r="J42" s="1" t="s">
        <v>174</v>
      </c>
      <c r="K42" s="1"/>
      <c r="L42" s="6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4">
        <f t="shared" si="8"/>
        <v>0</v>
      </c>
      <c r="AC42" s="5">
        <v>100</v>
      </c>
      <c r="AD42" s="1"/>
      <c r="AE42" s="1">
        <v>10</v>
      </c>
      <c r="AF42" s="1">
        <v>20</v>
      </c>
      <c r="AG42" s="1"/>
      <c r="AH42" s="1"/>
      <c r="AI42" s="1"/>
      <c r="AJ42" s="1"/>
      <c r="AK42" s="1">
        <v>10</v>
      </c>
      <c r="AL42" s="1"/>
      <c r="AM42" s="1"/>
      <c r="AN42" s="1"/>
      <c r="AO42" s="1"/>
      <c r="AP42" s="1"/>
      <c r="AQ42" s="1">
        <v>15</v>
      </c>
      <c r="AR42" s="1"/>
      <c r="AS42" s="1"/>
      <c r="AT42" s="1"/>
      <c r="AU42" s="1"/>
      <c r="AV42" s="1"/>
      <c r="AW42" s="1"/>
      <c r="AX42" s="1"/>
      <c r="AY42" s="1"/>
      <c r="AZ42" s="1"/>
      <c r="BA42" s="1">
        <v>20</v>
      </c>
      <c r="BB42" s="1">
        <v>10</v>
      </c>
      <c r="BC42" s="1"/>
      <c r="BD42" s="1"/>
      <c r="BE42" s="1"/>
      <c r="BF42" s="1"/>
      <c r="BG42" s="1"/>
      <c r="BH42" s="1">
        <v>15</v>
      </c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4">
        <f t="shared" si="6"/>
        <v>100</v>
      </c>
      <c r="BZ42" s="6">
        <v>0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4">
        <f t="shared" si="4"/>
        <v>0</v>
      </c>
      <c r="CV42" s="6">
        <v>100</v>
      </c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>
        <v>50</v>
      </c>
      <c r="DJ42" s="1"/>
      <c r="DK42" s="1"/>
      <c r="DL42" s="1"/>
      <c r="DM42" s="1"/>
      <c r="DN42" s="1"/>
      <c r="DO42" s="1"/>
      <c r="DP42" s="1"/>
      <c r="DQ42" s="1"/>
      <c r="DR42" s="1">
        <v>50</v>
      </c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4">
        <f t="shared" si="7"/>
        <v>100</v>
      </c>
    </row>
    <row r="43" spans="1:158" hidden="1" x14ac:dyDescent="0.2">
      <c r="A43" s="12" t="s">
        <v>161</v>
      </c>
      <c r="B43" s="1">
        <v>30</v>
      </c>
      <c r="C43" s="1">
        <v>20</v>
      </c>
      <c r="D43" s="1">
        <v>15</v>
      </c>
      <c r="E43" s="3">
        <v>85</v>
      </c>
      <c r="F43" s="3">
        <v>4</v>
      </c>
      <c r="G43" s="1"/>
      <c r="H43" s="1" t="s">
        <v>113</v>
      </c>
      <c r="I43" s="1">
        <v>15</v>
      </c>
      <c r="J43" s="1" t="s">
        <v>115</v>
      </c>
      <c r="K43" s="1"/>
      <c r="L43" s="6">
        <v>25</v>
      </c>
      <c r="M43" s="1"/>
      <c r="N43" s="1"/>
      <c r="O43" s="1"/>
      <c r="P43" s="1"/>
      <c r="Q43" s="1">
        <v>20</v>
      </c>
      <c r="R43" s="1"/>
      <c r="S43" s="1"/>
      <c r="T43" s="1">
        <v>35</v>
      </c>
      <c r="U43" s="1"/>
      <c r="V43" s="1"/>
      <c r="W43" s="1"/>
      <c r="X43" s="1">
        <v>25</v>
      </c>
      <c r="Y43" s="1">
        <v>20</v>
      </c>
      <c r="Z43" s="1"/>
      <c r="AA43" s="1"/>
      <c r="AB43" s="14">
        <f t="shared" si="8"/>
        <v>100</v>
      </c>
      <c r="AC43" s="5">
        <v>75</v>
      </c>
      <c r="AD43" s="1"/>
      <c r="AE43" s="1"/>
      <c r="AF43" s="1">
        <v>25</v>
      </c>
      <c r="AG43" s="1"/>
      <c r="AH43" s="1"/>
      <c r="AI43" s="1"/>
      <c r="AJ43" s="1">
        <v>40</v>
      </c>
      <c r="AK43" s="1"/>
      <c r="AL43" s="1">
        <v>5</v>
      </c>
      <c r="AM43" s="1"/>
      <c r="AN43" s="1"/>
      <c r="AO43" s="1"/>
      <c r="AP43" s="1"/>
      <c r="AQ43" s="1"/>
      <c r="AR43" s="1"/>
      <c r="AS43" s="1"/>
      <c r="AT43" s="1">
        <v>5</v>
      </c>
      <c r="AU43" s="1"/>
      <c r="AV43" s="1"/>
      <c r="AW43" s="1"/>
      <c r="AX43" s="1"/>
      <c r="AY43" s="1"/>
      <c r="AZ43" s="1"/>
      <c r="BA43" s="1"/>
      <c r="BB43" s="1">
        <v>10</v>
      </c>
      <c r="BC43" s="1"/>
      <c r="BD43" s="1"/>
      <c r="BE43" s="1"/>
      <c r="BF43" s="1"/>
      <c r="BG43" s="1"/>
      <c r="BH43" s="1"/>
      <c r="BI43" s="1"/>
      <c r="BJ43" s="1"/>
      <c r="BK43" s="1">
        <v>15</v>
      </c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4">
        <f t="shared" si="6"/>
        <v>100</v>
      </c>
      <c r="BZ43" s="6">
        <v>50</v>
      </c>
      <c r="CA43" s="1"/>
      <c r="CB43" s="1"/>
      <c r="CC43" s="1"/>
      <c r="CD43" s="1"/>
      <c r="CE43" s="1">
        <v>5</v>
      </c>
      <c r="CF43" s="1">
        <v>20</v>
      </c>
      <c r="CG43" s="1"/>
      <c r="CH43" s="1"/>
      <c r="CI43" s="1">
        <v>5</v>
      </c>
      <c r="CJ43" s="1"/>
      <c r="CK43" s="1">
        <v>15</v>
      </c>
      <c r="CL43" s="1"/>
      <c r="CM43" s="1"/>
      <c r="CN43" s="1"/>
      <c r="CO43" s="1"/>
      <c r="CP43" s="1">
        <v>15</v>
      </c>
      <c r="CQ43" s="1">
        <v>40</v>
      </c>
      <c r="CR43" s="1"/>
      <c r="CS43" s="1"/>
      <c r="CT43" s="1"/>
      <c r="CU43" s="14">
        <f t="shared" si="4"/>
        <v>100</v>
      </c>
      <c r="CV43" s="6">
        <v>50</v>
      </c>
      <c r="CW43" s="1"/>
      <c r="CX43" s="1"/>
      <c r="CY43" s="1">
        <v>2</v>
      </c>
      <c r="CZ43" s="1"/>
      <c r="DA43" s="1"/>
      <c r="DB43" s="1"/>
      <c r="DC43" s="1"/>
      <c r="DD43" s="1"/>
      <c r="DE43" s="1">
        <v>7</v>
      </c>
      <c r="DF43" s="1"/>
      <c r="DG43" s="1">
        <v>10</v>
      </c>
      <c r="DH43" s="1"/>
      <c r="DI43" s="1">
        <v>13</v>
      </c>
      <c r="DJ43" s="1">
        <v>2</v>
      </c>
      <c r="DK43" s="1"/>
      <c r="DL43" s="1"/>
      <c r="DM43" s="1"/>
      <c r="DN43" s="1">
        <v>5</v>
      </c>
      <c r="DO43" s="1">
        <v>5</v>
      </c>
      <c r="DP43" s="1"/>
      <c r="DQ43" s="1">
        <v>5</v>
      </c>
      <c r="DR43" s="1"/>
      <c r="DS43" s="1">
        <v>10</v>
      </c>
      <c r="DT43" s="1">
        <v>5</v>
      </c>
      <c r="DU43" s="1">
        <v>5</v>
      </c>
      <c r="DV43" s="1"/>
      <c r="DW43" s="1">
        <v>5</v>
      </c>
      <c r="DX43" s="1"/>
      <c r="DY43" s="1">
        <v>2</v>
      </c>
      <c r="DZ43" s="1"/>
      <c r="EA43" s="1"/>
      <c r="EB43" s="1"/>
      <c r="EC43" s="1">
        <v>5</v>
      </c>
      <c r="ED43" s="1"/>
      <c r="EE43" s="1"/>
      <c r="EF43" s="1">
        <v>3</v>
      </c>
      <c r="EG43" s="1">
        <v>3</v>
      </c>
      <c r="EH43" s="1"/>
      <c r="EI43" s="1"/>
      <c r="EJ43" s="1"/>
      <c r="EK43" s="1">
        <v>5</v>
      </c>
      <c r="EL43" s="1"/>
      <c r="EM43" s="1"/>
      <c r="EN43" s="1"/>
      <c r="EO43" s="1"/>
      <c r="EP43" s="1"/>
      <c r="EQ43" s="1"/>
      <c r="ER43" s="1">
        <v>3</v>
      </c>
      <c r="ES43" s="1"/>
      <c r="ET43" s="1">
        <v>5</v>
      </c>
      <c r="EU43" s="1"/>
      <c r="EV43" s="14">
        <v>100</v>
      </c>
    </row>
    <row r="44" spans="1:158" hidden="1" x14ac:dyDescent="0.2">
      <c r="A44" s="12" t="s">
        <v>162</v>
      </c>
      <c r="B44" s="1">
        <v>70</v>
      </c>
      <c r="C44" s="1">
        <v>35</v>
      </c>
      <c r="D44" s="1">
        <v>5</v>
      </c>
      <c r="E44" s="1">
        <v>90</v>
      </c>
      <c r="F44" s="3">
        <v>1</v>
      </c>
      <c r="G44" s="1"/>
      <c r="H44" s="1" t="s">
        <v>112</v>
      </c>
      <c r="I44" s="1">
        <v>25</v>
      </c>
      <c r="J44" s="1" t="s">
        <v>160</v>
      </c>
      <c r="K44" s="1"/>
      <c r="L44" s="6">
        <v>15</v>
      </c>
      <c r="M44" s="1"/>
      <c r="N44" s="1"/>
      <c r="O44" s="1"/>
      <c r="P44" s="1">
        <v>15</v>
      </c>
      <c r="Q44" s="1"/>
      <c r="R44" s="1"/>
      <c r="S44" s="1"/>
      <c r="T44" s="1">
        <v>15</v>
      </c>
      <c r="U44" s="1">
        <v>40</v>
      </c>
      <c r="V44" s="1"/>
      <c r="W44" s="1">
        <v>30</v>
      </c>
      <c r="X44" s="1"/>
      <c r="Y44" s="1"/>
      <c r="Z44" s="1"/>
      <c r="AA44" s="1"/>
      <c r="AB44" s="14">
        <f t="shared" si="8"/>
        <v>100</v>
      </c>
      <c r="AC44" s="5">
        <v>85</v>
      </c>
      <c r="AD44" s="1"/>
      <c r="AE44" s="1"/>
      <c r="AF44" s="1">
        <v>25</v>
      </c>
      <c r="AG44" s="1"/>
      <c r="AH44" s="1"/>
      <c r="AI44" s="1"/>
      <c r="AJ44" s="1">
        <v>10</v>
      </c>
      <c r="AK44" s="1">
        <v>15</v>
      </c>
      <c r="AL44" s="1">
        <v>5</v>
      </c>
      <c r="AM44" s="1"/>
      <c r="AN44" s="1"/>
      <c r="AO44" s="1"/>
      <c r="AP44" s="1"/>
      <c r="AQ44" s="1"/>
      <c r="AR44" s="1">
        <v>5</v>
      </c>
      <c r="AS44" s="1"/>
      <c r="AT44" s="1"/>
      <c r="AU44" s="1"/>
      <c r="AV44" s="1"/>
      <c r="AW44" s="1"/>
      <c r="AX44" s="1"/>
      <c r="AY44" s="1"/>
      <c r="AZ44" s="1"/>
      <c r="BA44" s="1"/>
      <c r="BB44" s="1">
        <v>5</v>
      </c>
      <c r="BC44" s="1">
        <v>17</v>
      </c>
      <c r="BD44" s="1">
        <v>5</v>
      </c>
      <c r="BE44" s="1"/>
      <c r="BF44" s="1">
        <v>3</v>
      </c>
      <c r="BG44" s="1"/>
      <c r="BH44" s="1"/>
      <c r="BI44" s="1"/>
      <c r="BJ44" s="1"/>
      <c r="BK44" s="1">
        <v>10</v>
      </c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4">
        <f t="shared" si="6"/>
        <v>100</v>
      </c>
      <c r="BZ44" s="6">
        <v>0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4">
        <f t="shared" si="4"/>
        <v>0</v>
      </c>
      <c r="CV44" s="6">
        <v>100</v>
      </c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>
        <v>50</v>
      </c>
      <c r="DJ44" s="1"/>
      <c r="DK44" s="1"/>
      <c r="DL44" s="1"/>
      <c r="DM44" s="1"/>
      <c r="DN44" s="1"/>
      <c r="DO44" s="1"/>
      <c r="DP44" s="1">
        <v>25</v>
      </c>
      <c r="DQ44" s="1">
        <v>25</v>
      </c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4">
        <f t="shared" ref="EV44:EV55" si="9">SUM(CW44:ES44)</f>
        <v>100</v>
      </c>
      <c r="EZ44" s="11" t="s">
        <v>115</v>
      </c>
      <c r="FA44" s="11" t="s">
        <v>114</v>
      </c>
      <c r="FB44" s="11" t="s">
        <v>160</v>
      </c>
    </row>
    <row r="45" spans="1:158" hidden="1" x14ac:dyDescent="0.2">
      <c r="A45" s="12" t="s">
        <v>164</v>
      </c>
      <c r="B45" s="1">
        <v>5</v>
      </c>
      <c r="C45" s="1">
        <v>80</v>
      </c>
      <c r="D45" s="1">
        <v>20</v>
      </c>
      <c r="E45" s="1">
        <v>30</v>
      </c>
      <c r="F45" s="3">
        <v>2</v>
      </c>
      <c r="G45" s="1"/>
      <c r="H45" s="1" t="s">
        <v>225</v>
      </c>
      <c r="I45" s="1">
        <v>15</v>
      </c>
      <c r="J45" s="1" t="s">
        <v>114</v>
      </c>
      <c r="K45" s="1"/>
      <c r="L45" s="6">
        <v>50</v>
      </c>
      <c r="M45" s="1"/>
      <c r="N45" s="1"/>
      <c r="O45" s="1"/>
      <c r="P45" s="1"/>
      <c r="Q45" s="1">
        <v>20</v>
      </c>
      <c r="R45" s="1">
        <v>15</v>
      </c>
      <c r="S45" s="1">
        <v>15</v>
      </c>
      <c r="T45" s="1">
        <v>15</v>
      </c>
      <c r="U45" s="1">
        <v>20</v>
      </c>
      <c r="V45" s="1"/>
      <c r="W45" s="1"/>
      <c r="X45" s="1"/>
      <c r="Y45" s="1">
        <v>15</v>
      </c>
      <c r="Z45" s="1"/>
      <c r="AA45" s="1"/>
      <c r="AB45" s="14">
        <f t="shared" si="8"/>
        <v>100</v>
      </c>
      <c r="AC45" s="5">
        <v>50</v>
      </c>
      <c r="AD45" s="1"/>
      <c r="AE45" s="1"/>
      <c r="AF45" s="1">
        <v>20</v>
      </c>
      <c r="AG45" s="1"/>
      <c r="AH45" s="1"/>
      <c r="AI45" s="1"/>
      <c r="AJ45" s="1"/>
      <c r="AK45" s="1"/>
      <c r="AL45" s="1"/>
      <c r="AM45" s="1"/>
      <c r="AN45" s="1"/>
      <c r="AO45" s="1"/>
      <c r="AP45" s="1">
        <v>10</v>
      </c>
      <c r="AQ45" s="1"/>
      <c r="AR45" s="1"/>
      <c r="AS45" s="1"/>
      <c r="AT45" s="1">
        <v>30</v>
      </c>
      <c r="AU45" s="1"/>
      <c r="AV45" s="1"/>
      <c r="AW45" s="1"/>
      <c r="AX45" s="1"/>
      <c r="AY45" s="1"/>
      <c r="AZ45" s="1"/>
      <c r="BA45" s="1">
        <v>7</v>
      </c>
      <c r="BB45" s="1"/>
      <c r="BC45" s="1">
        <v>11</v>
      </c>
      <c r="BD45" s="1"/>
      <c r="BE45" s="1"/>
      <c r="BF45" s="1"/>
      <c r="BG45" s="1">
        <v>15</v>
      </c>
      <c r="BH45" s="1"/>
      <c r="BI45" s="1"/>
      <c r="BK45" s="1"/>
      <c r="BL45" s="1"/>
      <c r="BM45" s="1"/>
      <c r="BN45" s="1"/>
      <c r="BO45" s="1"/>
      <c r="BP45" s="1">
        <v>7</v>
      </c>
      <c r="BQ45" s="1"/>
      <c r="BR45" s="1"/>
      <c r="BS45" s="1"/>
      <c r="BT45" s="1"/>
      <c r="BU45" s="1"/>
      <c r="BV45" s="1"/>
      <c r="BW45" s="1"/>
      <c r="BX45" s="1"/>
      <c r="BY45" s="14">
        <f t="shared" si="6"/>
        <v>100</v>
      </c>
      <c r="BZ45" s="6">
        <v>50</v>
      </c>
      <c r="CA45" s="1">
        <v>5</v>
      </c>
      <c r="CB45" s="1"/>
      <c r="CC45" s="1"/>
      <c r="CD45" s="1">
        <v>25</v>
      </c>
      <c r="CE45" s="1"/>
      <c r="CF45" s="1">
        <v>10</v>
      </c>
      <c r="CG45" s="1">
        <v>10</v>
      </c>
      <c r="CH45" s="1">
        <v>10</v>
      </c>
      <c r="CI45" s="1"/>
      <c r="CJ45" s="1"/>
      <c r="CK45" s="1"/>
      <c r="CL45" s="1">
        <v>40</v>
      </c>
      <c r="CM45" s="1"/>
      <c r="CN45" s="1"/>
      <c r="CO45" s="1"/>
      <c r="CP45" s="1"/>
      <c r="CQ45" s="1"/>
      <c r="CR45" s="1"/>
      <c r="CS45" s="1"/>
      <c r="CT45" s="1"/>
      <c r="CU45" s="14">
        <f t="shared" si="4"/>
        <v>100</v>
      </c>
      <c r="CV45" s="6">
        <v>50</v>
      </c>
      <c r="CW45" s="1"/>
      <c r="CX45" s="1"/>
      <c r="CY45" s="1">
        <v>5</v>
      </c>
      <c r="CZ45" s="1"/>
      <c r="DA45" s="1">
        <v>32</v>
      </c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>
        <v>5</v>
      </c>
      <c r="DQ45" s="1"/>
      <c r="DR45" s="1"/>
      <c r="DS45" s="1"/>
      <c r="DT45" s="1">
        <v>17</v>
      </c>
      <c r="DU45" s="1">
        <v>5</v>
      </c>
      <c r="DV45" s="1"/>
      <c r="DW45" s="1">
        <v>21</v>
      </c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>
        <v>5</v>
      </c>
      <c r="EP45" s="1"/>
      <c r="EQ45" s="1"/>
      <c r="ER45" s="1"/>
      <c r="ES45" s="1"/>
      <c r="ET45" s="1"/>
      <c r="EU45" s="1"/>
      <c r="EV45" s="14">
        <f t="shared" si="9"/>
        <v>90</v>
      </c>
    </row>
    <row r="46" spans="1:158" hidden="1" x14ac:dyDescent="0.2">
      <c r="A46" s="12" t="s">
        <v>165</v>
      </c>
      <c r="B46" s="1">
        <v>25</v>
      </c>
      <c r="C46" s="1">
        <v>35</v>
      </c>
      <c r="D46" s="1">
        <v>10</v>
      </c>
      <c r="E46" s="1">
        <v>90</v>
      </c>
      <c r="F46" s="3">
        <v>3</v>
      </c>
      <c r="G46" s="1"/>
      <c r="H46" s="1" t="s">
        <v>112</v>
      </c>
      <c r="I46" s="1">
        <v>25</v>
      </c>
      <c r="J46" s="1" t="s">
        <v>114</v>
      </c>
      <c r="K46" s="1"/>
      <c r="L46" s="6">
        <v>70</v>
      </c>
      <c r="M46" s="1"/>
      <c r="N46" s="1"/>
      <c r="O46" s="1"/>
      <c r="P46" s="1"/>
      <c r="Q46" s="1">
        <v>25</v>
      </c>
      <c r="R46" s="1"/>
      <c r="S46" s="1"/>
      <c r="T46" s="1">
        <v>25</v>
      </c>
      <c r="U46" s="1">
        <v>15</v>
      </c>
      <c r="V46" s="1"/>
      <c r="W46" s="1">
        <v>10</v>
      </c>
      <c r="X46" s="1">
        <v>10</v>
      </c>
      <c r="Y46" s="1">
        <v>15</v>
      </c>
      <c r="Z46" s="1"/>
      <c r="AA46" s="1"/>
      <c r="AB46" s="14">
        <f t="shared" si="8"/>
        <v>100</v>
      </c>
      <c r="AC46" s="5">
        <v>30</v>
      </c>
      <c r="AD46" s="1"/>
      <c r="AE46" s="1"/>
      <c r="AF46" s="1">
        <v>45</v>
      </c>
      <c r="AG46" s="1"/>
      <c r="AH46" s="1"/>
      <c r="AI46" s="1"/>
      <c r="AJ46" s="1"/>
      <c r="AK46" s="1">
        <v>12</v>
      </c>
      <c r="AL46" s="1"/>
      <c r="AM46" s="1"/>
      <c r="AN46" s="1"/>
      <c r="AO46" s="1"/>
      <c r="AP46" s="1"/>
      <c r="AQ46" s="1"/>
      <c r="AR46" s="1"/>
      <c r="AS46" s="1">
        <v>13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>
        <v>10</v>
      </c>
      <c r="BI46" s="1"/>
      <c r="BJ46" s="1"/>
      <c r="BK46" s="1">
        <v>20</v>
      </c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4">
        <f t="shared" si="6"/>
        <v>100</v>
      </c>
      <c r="BZ46" s="6">
        <v>5</v>
      </c>
      <c r="CA46" s="1"/>
      <c r="CB46" s="1"/>
      <c r="CC46" s="1"/>
      <c r="CD46" s="1">
        <v>80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>
        <v>20</v>
      </c>
      <c r="CT46" s="15"/>
      <c r="CU46" s="14">
        <f t="shared" si="4"/>
        <v>100</v>
      </c>
      <c r="CV46" s="6">
        <v>95</v>
      </c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>
        <v>10</v>
      </c>
      <c r="DO46" s="1"/>
      <c r="DP46" s="1"/>
      <c r="DQ46" s="1"/>
      <c r="DR46" s="1">
        <v>15</v>
      </c>
      <c r="DS46" s="1">
        <v>29</v>
      </c>
      <c r="DT46" s="1"/>
      <c r="DU46" s="1">
        <v>40</v>
      </c>
      <c r="DV46" s="1"/>
      <c r="DW46" s="1"/>
      <c r="DX46" s="1"/>
      <c r="DY46" s="1"/>
      <c r="DZ46" s="1"/>
      <c r="EA46" s="1"/>
      <c r="EB46" s="1"/>
      <c r="EC46" s="1">
        <v>6</v>
      </c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4">
        <f t="shared" si="9"/>
        <v>100</v>
      </c>
    </row>
    <row r="47" spans="1:158" hidden="1" x14ac:dyDescent="0.2">
      <c r="A47" s="12" t="s">
        <v>163</v>
      </c>
      <c r="B47" s="1">
        <v>5</v>
      </c>
      <c r="C47" s="1">
        <v>15</v>
      </c>
      <c r="D47" s="1">
        <v>5</v>
      </c>
      <c r="E47" s="1">
        <v>90</v>
      </c>
      <c r="F47" s="1"/>
      <c r="G47" s="1"/>
      <c r="H47" s="1" t="s">
        <v>225</v>
      </c>
      <c r="I47" s="1">
        <v>20</v>
      </c>
      <c r="J47" s="1" t="s">
        <v>166</v>
      </c>
      <c r="K47" s="1"/>
      <c r="L47" s="6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4">
        <f t="shared" si="8"/>
        <v>0</v>
      </c>
      <c r="AC47" s="5">
        <v>100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>
        <v>25</v>
      </c>
      <c r="BD47" s="1"/>
      <c r="BE47" s="1"/>
      <c r="BF47" s="1"/>
      <c r="BG47" s="1"/>
      <c r="BH47" s="1">
        <v>10</v>
      </c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>
        <v>15</v>
      </c>
      <c r="BW47" s="1">
        <v>50</v>
      </c>
      <c r="BX47" s="1"/>
      <c r="BY47" s="14">
        <f t="shared" si="6"/>
        <v>100</v>
      </c>
      <c r="BZ47" s="6">
        <v>100</v>
      </c>
      <c r="CA47" s="1"/>
      <c r="CB47" s="1"/>
      <c r="CC47" s="1"/>
      <c r="CD47" s="1">
        <v>50</v>
      </c>
      <c r="CE47" s="1"/>
      <c r="CF47" s="1">
        <v>50</v>
      </c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7"/>
      <c r="CU47" s="14">
        <f t="shared" si="4"/>
        <v>100</v>
      </c>
      <c r="CV47" s="6">
        <v>0</v>
      </c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4">
        <f t="shared" si="9"/>
        <v>0</v>
      </c>
    </row>
    <row r="48" spans="1:158" hidden="1" x14ac:dyDescent="0.2">
      <c r="A48" s="12" t="s">
        <v>167</v>
      </c>
      <c r="B48" s="1">
        <v>45</v>
      </c>
      <c r="C48" s="1">
        <v>35</v>
      </c>
      <c r="D48" s="1">
        <v>7</v>
      </c>
      <c r="E48" s="1">
        <v>80</v>
      </c>
      <c r="F48" s="1">
        <v>2</v>
      </c>
      <c r="G48" s="1"/>
      <c r="H48" s="1" t="s">
        <v>112</v>
      </c>
      <c r="I48" s="1">
        <v>10</v>
      </c>
      <c r="J48" s="1" t="s">
        <v>174</v>
      </c>
      <c r="K48" s="1"/>
      <c r="L48" s="6">
        <v>45</v>
      </c>
      <c r="M48" s="1">
        <v>15</v>
      </c>
      <c r="N48" s="1"/>
      <c r="O48" s="1"/>
      <c r="P48" s="1"/>
      <c r="Q48" s="1"/>
      <c r="R48" s="1">
        <v>10</v>
      </c>
      <c r="S48" s="1"/>
      <c r="T48" s="1"/>
      <c r="U48" s="1">
        <v>45</v>
      </c>
      <c r="V48" s="1"/>
      <c r="W48" s="1"/>
      <c r="X48" s="1">
        <v>15</v>
      </c>
      <c r="Y48" s="1">
        <v>15</v>
      </c>
      <c r="Z48" s="1"/>
      <c r="AA48" s="1"/>
      <c r="AB48" s="14">
        <f t="shared" si="8"/>
        <v>100</v>
      </c>
      <c r="AC48" s="5">
        <v>55</v>
      </c>
      <c r="AD48" s="1"/>
      <c r="AE48" s="1"/>
      <c r="AF48" s="1">
        <v>15</v>
      </c>
      <c r="AG48" s="1">
        <v>10</v>
      </c>
      <c r="AH48" s="1"/>
      <c r="AI48" s="1"/>
      <c r="AJ48" s="1"/>
      <c r="AK48" s="1"/>
      <c r="AL48" s="1"/>
      <c r="AM48" s="1"/>
      <c r="AN48" s="1"/>
      <c r="AO48" s="1"/>
      <c r="AP48" s="1"/>
      <c r="AQ48" s="1">
        <v>5</v>
      </c>
      <c r="AR48" s="1"/>
      <c r="AS48" s="1"/>
      <c r="AT48" s="1"/>
      <c r="AU48" s="1">
        <v>2</v>
      </c>
      <c r="AV48" s="1"/>
      <c r="AW48" s="1"/>
      <c r="AX48" s="1">
        <v>25</v>
      </c>
      <c r="AY48" s="1">
        <v>15</v>
      </c>
      <c r="AZ48" s="1"/>
      <c r="BA48" s="1">
        <v>20</v>
      </c>
      <c r="BB48" s="1">
        <v>5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>
        <v>3</v>
      </c>
      <c r="BY48" s="14">
        <f t="shared" si="6"/>
        <v>100</v>
      </c>
      <c r="BZ48" s="6">
        <v>65</v>
      </c>
      <c r="CA48" s="1"/>
      <c r="CB48" s="1"/>
      <c r="CC48" s="1"/>
      <c r="CD48" s="1"/>
      <c r="CE48" s="1"/>
      <c r="CF48" s="1">
        <v>15</v>
      </c>
      <c r="CG48" s="1"/>
      <c r="CH48" s="1"/>
      <c r="CI48" s="1">
        <v>5</v>
      </c>
      <c r="CJ48" s="1"/>
      <c r="CK48" s="1">
        <v>10</v>
      </c>
      <c r="CL48" s="1"/>
      <c r="CM48" s="1"/>
      <c r="CN48" s="1"/>
      <c r="CO48" s="1"/>
      <c r="CP48" s="1">
        <v>35</v>
      </c>
      <c r="CQ48" s="1">
        <v>35</v>
      </c>
      <c r="CR48" s="1"/>
      <c r="CS48" s="1"/>
      <c r="CT48" s="17"/>
      <c r="CU48" s="14">
        <f t="shared" si="4"/>
        <v>100</v>
      </c>
      <c r="CV48" s="6">
        <v>35</v>
      </c>
      <c r="CW48" s="1"/>
      <c r="CX48" s="1"/>
      <c r="CY48" s="1"/>
      <c r="CZ48" s="1"/>
      <c r="DA48" s="1"/>
      <c r="DB48" s="1"/>
      <c r="DC48" s="1"/>
      <c r="DD48" s="1"/>
      <c r="DE48" s="1">
        <v>10</v>
      </c>
      <c r="DF48" s="1"/>
      <c r="DG48" s="1"/>
      <c r="DH48" s="1">
        <v>20</v>
      </c>
      <c r="DI48" s="1">
        <v>14</v>
      </c>
      <c r="DJ48" s="1"/>
      <c r="DK48" s="1"/>
      <c r="DL48" s="1"/>
      <c r="DM48" s="1">
        <v>2</v>
      </c>
      <c r="DN48" s="1">
        <v>10</v>
      </c>
      <c r="DO48" s="1"/>
      <c r="DP48" s="1"/>
      <c r="DQ48" s="1"/>
      <c r="DR48" s="1">
        <v>10</v>
      </c>
      <c r="DS48" s="1"/>
      <c r="DT48" s="1"/>
      <c r="DU48" s="1"/>
      <c r="DV48" s="1">
        <v>10</v>
      </c>
      <c r="DW48" s="1">
        <v>20</v>
      </c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>
        <v>2</v>
      </c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>
        <v>2</v>
      </c>
      <c r="EU48" s="1"/>
      <c r="EV48" s="14">
        <f t="shared" si="9"/>
        <v>98</v>
      </c>
    </row>
    <row r="49" spans="1:152" hidden="1" x14ac:dyDescent="0.2">
      <c r="A49" s="12" t="s">
        <v>168</v>
      </c>
      <c r="B49" s="1">
        <v>70</v>
      </c>
      <c r="C49" s="1">
        <v>15</v>
      </c>
      <c r="D49" s="1">
        <v>5</v>
      </c>
      <c r="E49" s="1">
        <v>90</v>
      </c>
      <c r="F49" s="1">
        <v>1</v>
      </c>
      <c r="G49" s="1"/>
      <c r="H49" s="1" t="s">
        <v>112</v>
      </c>
      <c r="I49" s="1">
        <v>15</v>
      </c>
      <c r="J49" s="1" t="s">
        <v>174</v>
      </c>
      <c r="K49" s="1"/>
      <c r="L49" s="6">
        <v>50</v>
      </c>
      <c r="M49" s="1"/>
      <c r="N49" s="1"/>
      <c r="O49" s="1"/>
      <c r="P49" s="1">
        <v>5</v>
      </c>
      <c r="Q49" s="1"/>
      <c r="R49" s="1">
        <v>15</v>
      </c>
      <c r="S49" s="1"/>
      <c r="T49" s="1"/>
      <c r="U49" s="1"/>
      <c r="V49" s="1"/>
      <c r="W49" s="1"/>
      <c r="X49" s="1">
        <v>58</v>
      </c>
      <c r="Y49" s="1">
        <v>20</v>
      </c>
      <c r="Z49" s="1">
        <v>2</v>
      </c>
      <c r="AA49" s="1"/>
      <c r="AB49" s="14">
        <f t="shared" si="8"/>
        <v>100</v>
      </c>
      <c r="AC49" s="5">
        <v>50</v>
      </c>
      <c r="AD49" s="1"/>
      <c r="AE49" s="1"/>
      <c r="AF49" s="1"/>
      <c r="AG49" s="1">
        <v>10</v>
      </c>
      <c r="AH49" s="1"/>
      <c r="AI49" s="1"/>
      <c r="AJ49" s="1"/>
      <c r="AK49" s="1"/>
      <c r="AL49" s="1"/>
      <c r="AM49" s="1"/>
      <c r="AN49" s="1"/>
      <c r="AO49" s="1">
        <v>10</v>
      </c>
      <c r="AP49" s="1"/>
      <c r="AQ49" s="1"/>
      <c r="AR49" s="1"/>
      <c r="AS49" s="1">
        <v>30</v>
      </c>
      <c r="AT49" s="1"/>
      <c r="AU49" s="1"/>
      <c r="AV49" s="1"/>
      <c r="AW49" s="1"/>
      <c r="AX49" s="1"/>
      <c r="AY49" s="1"/>
      <c r="AZ49" s="1"/>
      <c r="BA49" s="1">
        <v>5</v>
      </c>
      <c r="BB49" s="1">
        <v>5</v>
      </c>
      <c r="BC49" s="1">
        <v>20</v>
      </c>
      <c r="BD49" s="1"/>
      <c r="BE49" s="1"/>
      <c r="BF49" s="1"/>
      <c r="BG49" s="1">
        <v>15</v>
      </c>
      <c r="BH49" s="1"/>
      <c r="BI49" s="1"/>
      <c r="BJ49" s="1"/>
      <c r="BK49" s="1"/>
      <c r="BL49" s="1">
        <v>5</v>
      </c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4">
        <f t="shared" si="6"/>
        <v>100</v>
      </c>
      <c r="BZ49" s="6">
        <v>10</v>
      </c>
      <c r="CA49" s="1"/>
      <c r="CB49" s="1">
        <v>25</v>
      </c>
      <c r="CC49" s="1"/>
      <c r="CD49" s="1">
        <v>25</v>
      </c>
      <c r="CE49" s="1"/>
      <c r="CF49" s="1"/>
      <c r="CG49" s="1"/>
      <c r="CH49" s="1"/>
      <c r="CI49" s="1">
        <v>25</v>
      </c>
      <c r="CJ49" s="1">
        <v>25</v>
      </c>
      <c r="CK49" s="1"/>
      <c r="CL49" s="1"/>
      <c r="CM49" s="1"/>
      <c r="CN49" s="1"/>
      <c r="CO49" s="1"/>
      <c r="CP49" s="1"/>
      <c r="CQ49" s="1"/>
      <c r="CR49" s="1"/>
      <c r="CS49" s="1"/>
      <c r="CT49" s="17"/>
      <c r="CU49" s="14">
        <f t="shared" si="4"/>
        <v>100</v>
      </c>
      <c r="CV49" s="6">
        <v>90</v>
      </c>
      <c r="CW49" s="1"/>
      <c r="CX49" s="1"/>
      <c r="CY49" s="1"/>
      <c r="CZ49" s="1"/>
      <c r="DA49" s="1"/>
      <c r="DB49" s="1"/>
      <c r="DC49" s="1"/>
      <c r="DD49" s="1"/>
      <c r="DE49" s="1">
        <v>20</v>
      </c>
      <c r="DF49" s="1"/>
      <c r="DG49" s="1">
        <v>25</v>
      </c>
      <c r="DH49" s="1"/>
      <c r="DI49" s="1"/>
      <c r="DJ49" s="1"/>
      <c r="DK49" s="1"/>
      <c r="DL49" s="1"/>
      <c r="DM49" s="1"/>
      <c r="DN49" s="1">
        <v>7</v>
      </c>
      <c r="DO49" s="1">
        <v>7</v>
      </c>
      <c r="DP49" s="1">
        <v>7</v>
      </c>
      <c r="DQ49" s="1"/>
      <c r="DR49" s="1"/>
      <c r="DS49" s="1"/>
      <c r="DT49" s="1"/>
      <c r="DU49" s="1"/>
      <c r="DV49" s="1">
        <v>15</v>
      </c>
      <c r="DW49" s="1">
        <v>15</v>
      </c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>
        <v>4</v>
      </c>
      <c r="ES49" s="1"/>
      <c r="ET49" s="1"/>
      <c r="EU49" s="1"/>
      <c r="EV49" s="14">
        <f t="shared" si="9"/>
        <v>100</v>
      </c>
    </row>
    <row r="50" spans="1:152" hidden="1" x14ac:dyDescent="0.2">
      <c r="A50" s="12" t="s">
        <v>169</v>
      </c>
      <c r="B50" s="1">
        <v>50</v>
      </c>
      <c r="C50" s="1">
        <v>15</v>
      </c>
      <c r="D50" s="1">
        <v>10</v>
      </c>
      <c r="E50" s="1">
        <v>90</v>
      </c>
      <c r="F50" s="1"/>
      <c r="G50" s="1"/>
      <c r="H50" s="1" t="s">
        <v>113</v>
      </c>
      <c r="I50" s="1">
        <v>8</v>
      </c>
      <c r="J50" s="1" t="s">
        <v>115</v>
      </c>
      <c r="K50" s="1"/>
      <c r="L50" s="6">
        <v>15</v>
      </c>
      <c r="M50" s="1">
        <v>15</v>
      </c>
      <c r="N50" s="1"/>
      <c r="O50" s="1">
        <v>5</v>
      </c>
      <c r="P50" s="1">
        <v>5</v>
      </c>
      <c r="Q50" s="1">
        <v>10</v>
      </c>
      <c r="R50" s="1">
        <v>10</v>
      </c>
      <c r="S50" s="1"/>
      <c r="T50" s="1">
        <v>5</v>
      </c>
      <c r="U50" s="1">
        <v>5</v>
      </c>
      <c r="V50" s="1"/>
      <c r="W50" s="1"/>
      <c r="X50" s="1"/>
      <c r="Y50" s="1">
        <v>45</v>
      </c>
      <c r="Z50" s="1"/>
      <c r="AA50" s="1"/>
      <c r="AB50" s="14">
        <f t="shared" si="8"/>
        <v>100</v>
      </c>
      <c r="AC50" s="5">
        <v>85</v>
      </c>
      <c r="AD50" s="1"/>
      <c r="AE50" s="1"/>
      <c r="AF50" s="1"/>
      <c r="AG50" s="1"/>
      <c r="AH50" s="1"/>
      <c r="AI50" s="1"/>
      <c r="AJ50" s="1"/>
      <c r="AK50" s="1"/>
      <c r="AL50" s="1">
        <v>1</v>
      </c>
      <c r="AM50" s="1">
        <v>1</v>
      </c>
      <c r="AN50" s="1"/>
      <c r="AO50" s="1"/>
      <c r="AP50" s="1"/>
      <c r="AQ50" s="1"/>
      <c r="AR50" s="1">
        <v>7</v>
      </c>
      <c r="AS50" s="1">
        <v>5</v>
      </c>
      <c r="AT50" s="1">
        <v>20</v>
      </c>
      <c r="AU50" s="1">
        <v>2</v>
      </c>
      <c r="AV50" s="1">
        <v>5</v>
      </c>
      <c r="AW50" s="1"/>
      <c r="AX50" s="1"/>
      <c r="AY50" s="1">
        <v>2</v>
      </c>
      <c r="AZ50" s="1"/>
      <c r="BA50" s="1">
        <v>27</v>
      </c>
      <c r="BB50" s="1">
        <v>10</v>
      </c>
      <c r="BC50" s="1">
        <v>5</v>
      </c>
      <c r="BD50" s="1">
        <v>15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4">
        <f t="shared" si="6"/>
        <v>100</v>
      </c>
      <c r="BZ50" s="6">
        <v>60</v>
      </c>
      <c r="CA50" s="1"/>
      <c r="CB50" s="1"/>
      <c r="CC50" s="1">
        <v>20</v>
      </c>
      <c r="CD50" s="1">
        <v>10</v>
      </c>
      <c r="CE50" s="1">
        <v>10</v>
      </c>
      <c r="CF50" s="1">
        <v>7</v>
      </c>
      <c r="CG50" s="1"/>
      <c r="CH50" s="1"/>
      <c r="CI50" s="1">
        <v>2</v>
      </c>
      <c r="CJ50" s="1"/>
      <c r="CK50" s="1"/>
      <c r="CL50" s="1">
        <v>5</v>
      </c>
      <c r="CM50" s="1"/>
      <c r="CN50" s="1">
        <v>5</v>
      </c>
      <c r="CO50" s="1">
        <v>3</v>
      </c>
      <c r="CP50" s="1">
        <v>5</v>
      </c>
      <c r="CQ50" s="1">
        <v>30</v>
      </c>
      <c r="CR50" s="1"/>
      <c r="CS50" s="1">
        <v>3</v>
      </c>
      <c r="CT50" s="15"/>
      <c r="CU50" s="14">
        <f t="shared" si="4"/>
        <v>100</v>
      </c>
      <c r="CV50" s="6">
        <v>40</v>
      </c>
      <c r="CW50" s="1"/>
      <c r="CX50" s="1">
        <v>5</v>
      </c>
      <c r="CY50" s="1">
        <v>5</v>
      </c>
      <c r="CZ50" s="1"/>
      <c r="DA50" s="1"/>
      <c r="DB50" s="1"/>
      <c r="DC50" s="1"/>
      <c r="DD50" s="1"/>
      <c r="DE50" s="1">
        <v>5</v>
      </c>
      <c r="DF50" s="1"/>
      <c r="DG50" s="1">
        <v>5</v>
      </c>
      <c r="DH50" s="1"/>
      <c r="DI50" s="1">
        <v>8</v>
      </c>
      <c r="DJ50" s="1"/>
      <c r="DK50" s="1"/>
      <c r="DL50" s="1"/>
      <c r="DM50" s="1"/>
      <c r="DN50" s="1">
        <v>5</v>
      </c>
      <c r="DO50" s="1">
        <v>12</v>
      </c>
      <c r="DP50" s="1"/>
      <c r="DQ50" s="1">
        <v>18</v>
      </c>
      <c r="DR50" s="1"/>
      <c r="DS50" s="1">
        <v>2</v>
      </c>
      <c r="DT50" s="1"/>
      <c r="DU50" s="1">
        <v>15</v>
      </c>
      <c r="DV50" s="1"/>
      <c r="DW50" s="1"/>
      <c r="DX50" s="1"/>
      <c r="DY50" s="1">
        <v>5</v>
      </c>
      <c r="DZ50" s="1"/>
      <c r="EA50" s="1"/>
      <c r="EB50" s="1"/>
      <c r="EC50" s="1">
        <v>5</v>
      </c>
      <c r="ED50" s="1"/>
      <c r="EE50" s="1"/>
      <c r="EF50" s="1"/>
      <c r="EG50" s="1"/>
      <c r="EH50" s="1"/>
      <c r="EI50" s="1">
        <v>5</v>
      </c>
      <c r="EJ50" s="1"/>
      <c r="EK50" s="1"/>
      <c r="EL50" s="1">
        <v>5</v>
      </c>
      <c r="EM50" s="1"/>
      <c r="EN50" s="1"/>
      <c r="EO50" s="1"/>
      <c r="EP50" s="1"/>
      <c r="EQ50" s="1"/>
      <c r="ER50" s="1"/>
      <c r="ES50" s="1"/>
      <c r="ET50" s="1"/>
      <c r="EU50" s="1"/>
      <c r="EV50" s="14">
        <f t="shared" si="9"/>
        <v>100</v>
      </c>
    </row>
    <row r="51" spans="1:152" hidden="1" x14ac:dyDescent="0.2">
      <c r="A51" s="12" t="s">
        <v>170</v>
      </c>
      <c r="B51" s="1">
        <v>10</v>
      </c>
      <c r="C51" s="1">
        <v>90</v>
      </c>
      <c r="D51" s="1">
        <v>10</v>
      </c>
      <c r="E51" s="1">
        <v>30</v>
      </c>
      <c r="F51" s="1">
        <v>3</v>
      </c>
      <c r="G51" s="1"/>
      <c r="H51" s="1" t="s">
        <v>225</v>
      </c>
      <c r="I51" s="1">
        <v>15</v>
      </c>
      <c r="J51" s="1" t="s">
        <v>174</v>
      </c>
      <c r="K51" s="1"/>
      <c r="L51" s="6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4">
        <f t="shared" si="8"/>
        <v>0</v>
      </c>
      <c r="AC51" s="5">
        <v>100</v>
      </c>
      <c r="AD51" s="1"/>
      <c r="AE51" s="1">
        <v>2</v>
      </c>
      <c r="AF51" s="1">
        <v>2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>
        <v>1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>
        <v>95</v>
      </c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4">
        <f t="shared" si="6"/>
        <v>100</v>
      </c>
      <c r="BZ51" s="6">
        <v>0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7"/>
      <c r="CU51" s="14">
        <f t="shared" si="4"/>
        <v>0</v>
      </c>
      <c r="CV51" s="6">
        <v>100</v>
      </c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>
        <v>100</v>
      </c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4">
        <f t="shared" si="9"/>
        <v>100</v>
      </c>
    </row>
    <row r="52" spans="1:152" x14ac:dyDescent="0.2">
      <c r="A52" s="12" t="s">
        <v>171</v>
      </c>
      <c r="B52" s="1">
        <v>40</v>
      </c>
      <c r="C52" s="1">
        <v>20</v>
      </c>
      <c r="D52" s="1">
        <v>80</v>
      </c>
      <c r="E52" s="1">
        <v>15</v>
      </c>
      <c r="F52" s="1">
        <v>3</v>
      </c>
      <c r="G52" s="1"/>
      <c r="H52" s="1" t="s">
        <v>112</v>
      </c>
      <c r="I52" s="1">
        <v>15</v>
      </c>
      <c r="J52" s="1" t="s">
        <v>116</v>
      </c>
      <c r="K52" s="1"/>
      <c r="L52" s="6">
        <v>15</v>
      </c>
      <c r="M52" s="1"/>
      <c r="N52" s="1"/>
      <c r="O52" s="1"/>
      <c r="P52" s="1"/>
      <c r="Q52" s="1">
        <v>15</v>
      </c>
      <c r="R52" s="1"/>
      <c r="S52" s="1"/>
      <c r="T52" s="1">
        <v>35</v>
      </c>
      <c r="U52" s="1"/>
      <c r="V52" s="1"/>
      <c r="W52" s="1"/>
      <c r="X52" s="1">
        <v>10</v>
      </c>
      <c r="Y52" s="1">
        <v>40</v>
      </c>
      <c r="Z52" s="1"/>
      <c r="AA52" s="1"/>
      <c r="AB52" s="14">
        <f t="shared" si="8"/>
        <v>100</v>
      </c>
      <c r="AC52" s="5">
        <v>85</v>
      </c>
      <c r="AD52" s="1"/>
      <c r="AE52" s="1"/>
      <c r="AF52" s="1">
        <v>10</v>
      </c>
      <c r="AG52" s="1"/>
      <c r="AH52" s="1"/>
      <c r="AI52" s="1"/>
      <c r="AJ52" s="1"/>
      <c r="AK52" s="1">
        <v>10</v>
      </c>
      <c r="AL52" s="1"/>
      <c r="AM52" s="1"/>
      <c r="AN52" s="1"/>
      <c r="AO52" s="1"/>
      <c r="AP52" s="1"/>
      <c r="AQ52" s="1">
        <v>25</v>
      </c>
      <c r="AR52" s="1"/>
      <c r="AS52" s="1">
        <v>10</v>
      </c>
      <c r="AT52" s="1"/>
      <c r="AU52" s="1"/>
      <c r="AV52" s="1"/>
      <c r="AW52" s="1"/>
      <c r="AX52" s="1"/>
      <c r="AY52" s="1"/>
      <c r="AZ52" s="1"/>
      <c r="BA52" s="1">
        <v>7</v>
      </c>
      <c r="BB52" s="1">
        <v>8</v>
      </c>
      <c r="BC52" s="1">
        <v>5</v>
      </c>
      <c r="BD52" s="1"/>
      <c r="BE52" s="1"/>
      <c r="BF52" s="1"/>
      <c r="BG52" s="1"/>
      <c r="BH52" s="1"/>
      <c r="BI52" s="1"/>
      <c r="BJ52" s="1"/>
      <c r="BK52" s="1">
        <v>25</v>
      </c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4">
        <f t="shared" si="6"/>
        <v>100</v>
      </c>
      <c r="BZ52" s="6">
        <v>25</v>
      </c>
      <c r="CA52" s="1"/>
      <c r="CB52" s="1"/>
      <c r="CC52" s="1"/>
      <c r="CD52" s="1"/>
      <c r="CE52" s="1"/>
      <c r="CF52" s="1">
        <v>50</v>
      </c>
      <c r="CG52" s="1"/>
      <c r="CH52" s="1"/>
      <c r="CI52" s="1">
        <v>40</v>
      </c>
      <c r="CJ52" s="1"/>
      <c r="CK52" s="1"/>
      <c r="CL52" s="1"/>
      <c r="CM52" s="1">
        <v>10</v>
      </c>
      <c r="CN52" s="1"/>
      <c r="CO52" s="1"/>
      <c r="CP52" s="1"/>
      <c r="CQ52" s="1"/>
      <c r="CR52" s="1"/>
      <c r="CS52" s="1"/>
      <c r="CT52" s="17"/>
      <c r="CU52" s="14">
        <f t="shared" si="4"/>
        <v>100</v>
      </c>
      <c r="CV52" s="6">
        <v>75</v>
      </c>
      <c r="CW52" s="1"/>
      <c r="CX52" s="1"/>
      <c r="CY52" s="1">
        <v>40</v>
      </c>
      <c r="CZ52" s="1"/>
      <c r="DA52" s="1"/>
      <c r="DB52" s="1"/>
      <c r="DC52" s="1">
        <v>3</v>
      </c>
      <c r="DD52" s="1"/>
      <c r="DE52" s="1">
        <v>10</v>
      </c>
      <c r="DF52" s="1"/>
      <c r="DG52" s="1"/>
      <c r="DH52" s="1"/>
      <c r="DI52" s="1"/>
      <c r="DJ52" s="1"/>
      <c r="DK52" s="1"/>
      <c r="DL52" s="1"/>
      <c r="DM52" s="1"/>
      <c r="DN52" s="1"/>
      <c r="DO52" s="1">
        <v>10</v>
      </c>
      <c r="DP52" s="1">
        <v>5</v>
      </c>
      <c r="DQ52" s="1"/>
      <c r="DR52" s="1"/>
      <c r="DS52" s="1">
        <v>10</v>
      </c>
      <c r="DT52" s="1">
        <v>2</v>
      </c>
      <c r="DU52" s="1"/>
      <c r="DV52" s="1"/>
      <c r="DW52" s="1">
        <v>12</v>
      </c>
      <c r="DX52" s="1"/>
      <c r="DY52" s="1"/>
      <c r="DZ52" s="1"/>
      <c r="EA52" s="1"/>
      <c r="EB52" s="1"/>
      <c r="EC52" s="1">
        <v>5</v>
      </c>
      <c r="ED52" s="1"/>
      <c r="EE52" s="1"/>
      <c r="EF52" s="1"/>
      <c r="EG52" s="1">
        <v>3</v>
      </c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4">
        <f t="shared" si="9"/>
        <v>100</v>
      </c>
    </row>
    <row r="53" spans="1:152" hidden="1" x14ac:dyDescent="0.2">
      <c r="A53" s="12" t="s">
        <v>172</v>
      </c>
      <c r="B53" s="1">
        <v>45</v>
      </c>
      <c r="C53" s="1">
        <v>15</v>
      </c>
      <c r="D53" s="1">
        <v>7</v>
      </c>
      <c r="E53" s="1">
        <v>90</v>
      </c>
      <c r="F53" s="1"/>
      <c r="G53" s="1"/>
      <c r="H53" s="1" t="s">
        <v>112</v>
      </c>
      <c r="I53" s="1">
        <v>20</v>
      </c>
      <c r="J53" s="1" t="s">
        <v>131</v>
      </c>
      <c r="K53" s="1"/>
      <c r="L53" s="6">
        <v>20</v>
      </c>
      <c r="M53" s="1"/>
      <c r="N53" s="1"/>
      <c r="O53" s="1">
        <v>30</v>
      </c>
      <c r="P53" s="1"/>
      <c r="Q53" s="1">
        <v>20</v>
      </c>
      <c r="R53" s="1"/>
      <c r="S53" s="1"/>
      <c r="T53" s="1"/>
      <c r="U53" s="1">
        <v>35</v>
      </c>
      <c r="V53" s="1">
        <v>15</v>
      </c>
      <c r="W53" s="1"/>
      <c r="X53" s="1"/>
      <c r="Y53" s="1"/>
      <c r="Z53" s="1"/>
      <c r="AA53" s="1"/>
      <c r="AB53" s="14">
        <f t="shared" si="8"/>
        <v>100</v>
      </c>
      <c r="AC53" s="5">
        <v>80</v>
      </c>
      <c r="AD53" s="1">
        <v>5</v>
      </c>
      <c r="AE53" s="1"/>
      <c r="AF53" s="1">
        <v>7</v>
      </c>
      <c r="AG53" s="1"/>
      <c r="AH53" s="1">
        <v>10</v>
      </c>
      <c r="AI53" s="1"/>
      <c r="AJ53" s="1"/>
      <c r="AK53" s="1">
        <v>5</v>
      </c>
      <c r="AL53" s="1"/>
      <c r="AM53" s="1"/>
      <c r="AN53" s="1"/>
      <c r="AO53" s="1"/>
      <c r="AP53" s="1"/>
      <c r="AQ53" s="1"/>
      <c r="AR53" s="1"/>
      <c r="AS53" s="1"/>
      <c r="AT53" s="1">
        <v>15</v>
      </c>
      <c r="AU53" s="1"/>
      <c r="AV53" s="1"/>
      <c r="AW53" s="1"/>
      <c r="AX53" s="1"/>
      <c r="AY53" s="1"/>
      <c r="AZ53" s="1"/>
      <c r="BA53" s="1"/>
      <c r="BB53" s="1"/>
      <c r="BC53" s="1">
        <v>20</v>
      </c>
      <c r="BD53" s="1">
        <v>15</v>
      </c>
      <c r="BE53" s="1"/>
      <c r="BF53" s="1"/>
      <c r="BG53" s="1"/>
      <c r="BH53" s="1"/>
      <c r="BI53" s="1"/>
      <c r="BJ53" s="1"/>
      <c r="BK53" s="1">
        <v>23</v>
      </c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4">
        <f t="shared" si="6"/>
        <v>100</v>
      </c>
      <c r="BZ53" s="6">
        <v>10</v>
      </c>
      <c r="CA53" s="1"/>
      <c r="CB53" s="1">
        <v>13</v>
      </c>
      <c r="CC53" s="1"/>
      <c r="CD53" s="1">
        <v>13</v>
      </c>
      <c r="CE53" s="1">
        <v>13</v>
      </c>
      <c r="CF53" s="1"/>
      <c r="CG53" s="1"/>
      <c r="CH53" s="1"/>
      <c r="CI53" s="1">
        <v>45</v>
      </c>
      <c r="CJ53" s="1"/>
      <c r="CK53" s="1"/>
      <c r="CL53" s="1"/>
      <c r="CM53" s="1"/>
      <c r="CN53" s="1">
        <v>16</v>
      </c>
      <c r="CO53" s="1"/>
      <c r="CP53" s="1"/>
      <c r="CQ53" s="1"/>
      <c r="CR53" s="1"/>
      <c r="CS53" s="1"/>
      <c r="CT53" s="17"/>
      <c r="CU53" s="14">
        <f t="shared" si="4"/>
        <v>100</v>
      </c>
      <c r="CV53" s="6">
        <v>90</v>
      </c>
      <c r="CW53" s="1"/>
      <c r="CX53" s="1"/>
      <c r="CY53" s="1"/>
      <c r="CZ53" s="1"/>
      <c r="DA53" s="1"/>
      <c r="DB53" s="1"/>
      <c r="DC53" s="1"/>
      <c r="DD53" s="1"/>
      <c r="DE53" s="1">
        <v>9</v>
      </c>
      <c r="DF53" s="1"/>
      <c r="DG53" s="1">
        <v>8</v>
      </c>
      <c r="DH53" s="1"/>
      <c r="DI53" s="1">
        <v>9</v>
      </c>
      <c r="DJ53" s="1"/>
      <c r="DK53" s="1"/>
      <c r="DL53" s="1"/>
      <c r="DM53" s="1"/>
      <c r="DN53" s="1"/>
      <c r="DO53" s="1">
        <v>9</v>
      </c>
      <c r="DP53" s="1">
        <v>9</v>
      </c>
      <c r="DQ53" s="1"/>
      <c r="DR53" s="1"/>
      <c r="DS53" s="1">
        <v>9</v>
      </c>
      <c r="DT53" s="1">
        <v>15</v>
      </c>
      <c r="DU53" s="16">
        <v>4</v>
      </c>
      <c r="DV53" s="1"/>
      <c r="DW53" s="1">
        <v>15</v>
      </c>
      <c r="DX53" s="1"/>
      <c r="DY53" s="1"/>
      <c r="DZ53" s="1"/>
      <c r="EA53" s="1"/>
      <c r="EB53" s="1">
        <v>2</v>
      </c>
      <c r="EC53" s="1">
        <v>2</v>
      </c>
      <c r="ED53" s="1"/>
      <c r="EE53" s="1"/>
      <c r="EF53" s="1"/>
      <c r="EG53" s="1">
        <v>2</v>
      </c>
      <c r="EH53" s="1"/>
      <c r="EI53" s="1"/>
      <c r="EJ53" s="1">
        <v>2</v>
      </c>
      <c r="EK53" s="1"/>
      <c r="EL53" s="1">
        <v>5</v>
      </c>
      <c r="EM53" s="1"/>
      <c r="EN53" s="1"/>
      <c r="EO53" s="1"/>
      <c r="EP53" s="1"/>
      <c r="EQ53" s="1"/>
      <c r="ER53" s="1"/>
      <c r="ES53" s="1"/>
      <c r="ET53" s="1"/>
      <c r="EU53" s="1"/>
      <c r="EV53" s="14">
        <f t="shared" si="9"/>
        <v>100</v>
      </c>
    </row>
    <row r="54" spans="1:152" hidden="1" x14ac:dyDescent="0.2">
      <c r="A54" s="12" t="s">
        <v>173</v>
      </c>
      <c r="B54" s="1">
        <v>20</v>
      </c>
      <c r="C54" s="1">
        <v>20</v>
      </c>
      <c r="D54" s="1">
        <v>15</v>
      </c>
      <c r="E54" s="1">
        <v>80</v>
      </c>
      <c r="F54" s="1"/>
      <c r="G54" s="1"/>
      <c r="H54" s="1" t="s">
        <v>113</v>
      </c>
      <c r="I54" s="1">
        <v>10</v>
      </c>
      <c r="J54" s="1" t="s">
        <v>115</v>
      </c>
      <c r="K54" s="1"/>
      <c r="L54" s="6">
        <v>30</v>
      </c>
      <c r="M54" s="1"/>
      <c r="N54" s="1"/>
      <c r="O54" s="1"/>
      <c r="P54" s="1"/>
      <c r="Q54" s="1"/>
      <c r="R54" s="1">
        <v>55</v>
      </c>
      <c r="S54" s="1"/>
      <c r="T54" s="1">
        <v>20</v>
      </c>
      <c r="U54" s="1"/>
      <c r="V54" s="1"/>
      <c r="W54" s="1">
        <v>25</v>
      </c>
      <c r="X54" s="1"/>
      <c r="Y54" s="1"/>
      <c r="Z54" s="1"/>
      <c r="AA54" s="1"/>
      <c r="AB54" s="14">
        <f t="shared" si="8"/>
        <v>100</v>
      </c>
      <c r="AC54" s="5">
        <v>70</v>
      </c>
      <c r="AD54" s="1">
        <v>7</v>
      </c>
      <c r="AE54" s="1"/>
      <c r="AF54" s="1">
        <v>10</v>
      </c>
      <c r="AG54" s="1"/>
      <c r="AH54" s="1"/>
      <c r="AI54" s="1"/>
      <c r="AJ54" s="1"/>
      <c r="AK54" s="1">
        <v>15</v>
      </c>
      <c r="AL54" s="1"/>
      <c r="AM54" s="1"/>
      <c r="AN54" s="1">
        <v>1</v>
      </c>
      <c r="AO54" s="1"/>
      <c r="AP54" s="1"/>
      <c r="AQ54" s="1"/>
      <c r="AR54" s="1"/>
      <c r="AS54" s="1">
        <v>5</v>
      </c>
      <c r="AT54" s="1">
        <v>15</v>
      </c>
      <c r="AU54" s="1"/>
      <c r="AV54" s="1"/>
      <c r="AW54" s="1"/>
      <c r="AX54" s="1"/>
      <c r="AY54" s="1"/>
      <c r="AZ54" s="1"/>
      <c r="BA54" s="1">
        <v>18</v>
      </c>
      <c r="BB54" s="1"/>
      <c r="BC54" s="1"/>
      <c r="BD54" s="1">
        <v>25</v>
      </c>
      <c r="BE54" s="1"/>
      <c r="BF54" s="1"/>
      <c r="BG54" s="1"/>
      <c r="BH54" s="1"/>
      <c r="BI54" s="1"/>
      <c r="BJ54" s="1"/>
      <c r="BK54" s="1"/>
      <c r="BL54" s="1"/>
      <c r="BM54" s="1">
        <v>2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>
        <v>2</v>
      </c>
      <c r="BY54" s="14">
        <f t="shared" si="6"/>
        <v>100</v>
      </c>
      <c r="BZ54" s="6">
        <v>60</v>
      </c>
      <c r="CA54" s="1"/>
      <c r="CB54" s="1"/>
      <c r="CC54" s="1"/>
      <c r="CD54" s="1">
        <v>10</v>
      </c>
      <c r="CE54" s="1">
        <v>5</v>
      </c>
      <c r="CF54" s="1">
        <v>30</v>
      </c>
      <c r="CG54" s="1"/>
      <c r="CH54" s="1">
        <v>5</v>
      </c>
      <c r="CI54" s="1">
        <v>10</v>
      </c>
      <c r="CJ54" s="1"/>
      <c r="CK54" s="1">
        <v>5</v>
      </c>
      <c r="CL54" s="1">
        <v>5</v>
      </c>
      <c r="CM54" s="1"/>
      <c r="CN54" s="1">
        <v>5</v>
      </c>
      <c r="CO54" s="1"/>
      <c r="CP54" s="1"/>
      <c r="CQ54" s="1">
        <v>20</v>
      </c>
      <c r="CR54" s="1"/>
      <c r="CS54" s="1">
        <v>5</v>
      </c>
      <c r="CT54" s="15"/>
      <c r="CU54" s="14">
        <f t="shared" si="4"/>
        <v>100</v>
      </c>
      <c r="CV54" s="6">
        <v>40</v>
      </c>
      <c r="CW54" s="1"/>
      <c r="CX54" s="1"/>
      <c r="CY54" s="1">
        <v>15</v>
      </c>
      <c r="CZ54" s="1"/>
      <c r="DA54" s="1"/>
      <c r="DB54" s="1"/>
      <c r="DC54" s="1"/>
      <c r="DD54" s="1"/>
      <c r="DE54" s="1"/>
      <c r="DF54" s="1"/>
      <c r="DG54" s="1"/>
      <c r="DH54" s="1"/>
      <c r="DI54" s="1">
        <v>25</v>
      </c>
      <c r="DJ54" s="1"/>
      <c r="DK54" s="1"/>
      <c r="DL54" s="1"/>
      <c r="DM54" s="1"/>
      <c r="DN54" s="1"/>
      <c r="DO54" s="1"/>
      <c r="DP54" s="1">
        <v>10</v>
      </c>
      <c r="DQ54" s="1">
        <v>5</v>
      </c>
      <c r="DR54" s="1">
        <v>5</v>
      </c>
      <c r="DS54" s="1"/>
      <c r="DT54" s="1">
        <v>3</v>
      </c>
      <c r="DU54" s="1"/>
      <c r="DV54" s="1"/>
      <c r="DW54" s="1">
        <v>15</v>
      </c>
      <c r="DX54" s="1"/>
      <c r="DY54" s="1"/>
      <c r="DZ54" s="1"/>
      <c r="EA54" s="1"/>
      <c r="EB54" s="1"/>
      <c r="EC54" s="1">
        <v>5</v>
      </c>
      <c r="ED54" s="1">
        <v>2</v>
      </c>
      <c r="EE54" s="1"/>
      <c r="EF54" s="1"/>
      <c r="EG54" s="1"/>
      <c r="EH54" s="1"/>
      <c r="EI54" s="1"/>
      <c r="EJ54" s="1"/>
      <c r="EK54" s="1"/>
      <c r="EL54" s="1">
        <v>5</v>
      </c>
      <c r="EM54" s="1"/>
      <c r="EN54" s="1"/>
      <c r="EO54" s="1">
        <v>10</v>
      </c>
      <c r="EP54" s="1"/>
      <c r="EQ54" s="1"/>
      <c r="ER54" s="1"/>
      <c r="ES54" s="1"/>
      <c r="ET54" s="1"/>
      <c r="EU54" s="1"/>
      <c r="EV54" s="14">
        <f t="shared" si="9"/>
        <v>100</v>
      </c>
    </row>
    <row r="55" spans="1:152" hidden="1" x14ac:dyDescent="0.2">
      <c r="A55" s="12" t="s">
        <v>175</v>
      </c>
      <c r="B55" s="1">
        <v>40</v>
      </c>
      <c r="C55" s="1">
        <v>25</v>
      </c>
      <c r="D55" s="1">
        <v>15</v>
      </c>
      <c r="E55" s="1">
        <v>90</v>
      </c>
      <c r="F55" s="1"/>
      <c r="G55" s="1"/>
      <c r="H55" s="1" t="s">
        <v>113</v>
      </c>
      <c r="I55" s="1">
        <v>10</v>
      </c>
      <c r="J55" s="1" t="s">
        <v>115</v>
      </c>
      <c r="K55" s="1"/>
      <c r="L55" s="6">
        <v>50</v>
      </c>
      <c r="M55" s="1"/>
      <c r="N55" s="1"/>
      <c r="O55" s="1"/>
      <c r="P55" s="1"/>
      <c r="Q55" s="1">
        <v>20</v>
      </c>
      <c r="R55" s="1"/>
      <c r="S55" s="1"/>
      <c r="T55" s="1"/>
      <c r="U55" s="1">
        <v>80</v>
      </c>
      <c r="V55" s="1"/>
      <c r="W55" s="1"/>
      <c r="X55" s="1"/>
      <c r="Y55" s="1"/>
      <c r="Z55" s="1"/>
      <c r="AA55" s="1"/>
      <c r="AB55" s="14">
        <f t="shared" si="8"/>
        <v>100</v>
      </c>
      <c r="AC55" s="5">
        <v>80</v>
      </c>
      <c r="AD55" s="1"/>
      <c r="AE55" s="1"/>
      <c r="AF55" s="1"/>
      <c r="AG55" s="1"/>
      <c r="AH55" s="1"/>
      <c r="AI55" s="1">
        <v>5</v>
      </c>
      <c r="AJ55" s="1"/>
      <c r="AK55" s="1"/>
      <c r="AL55" s="1"/>
      <c r="AM55" s="1"/>
      <c r="AN55" s="1"/>
      <c r="AO55" s="1"/>
      <c r="AP55" s="1">
        <v>2</v>
      </c>
      <c r="AQ55" s="1"/>
      <c r="AR55" s="1"/>
      <c r="AS55" s="1"/>
      <c r="AT55" s="1">
        <v>10</v>
      </c>
      <c r="AU55" s="1">
        <v>5</v>
      </c>
      <c r="AV55" s="1">
        <v>2</v>
      </c>
      <c r="AW55" s="1"/>
      <c r="AX55" s="1"/>
      <c r="AY55" s="1"/>
      <c r="AZ55" s="1">
        <v>2</v>
      </c>
      <c r="BA55" s="1"/>
      <c r="BB55" s="1"/>
      <c r="BC55" s="1"/>
      <c r="BD55" s="1">
        <v>69</v>
      </c>
      <c r="BE55" s="1"/>
      <c r="BF55" s="1"/>
      <c r="BG55" s="1"/>
      <c r="BH55" s="1"/>
      <c r="BI55" s="1"/>
      <c r="BJ55" s="1"/>
      <c r="BK55" s="1">
        <v>2</v>
      </c>
      <c r="BL55" s="1"/>
      <c r="BM55" s="1"/>
      <c r="BN55" s="1"/>
      <c r="BO55" s="1"/>
      <c r="BP55" s="1"/>
      <c r="BQ55" s="1"/>
      <c r="BR55" s="1">
        <v>3</v>
      </c>
      <c r="BS55" s="1"/>
      <c r="BT55" s="1"/>
      <c r="BU55" s="1"/>
      <c r="BV55" s="1"/>
      <c r="BW55" s="1"/>
      <c r="BX55" s="1"/>
      <c r="BY55" s="14">
        <f t="shared" si="6"/>
        <v>100</v>
      </c>
      <c r="BZ55" s="6">
        <v>30</v>
      </c>
      <c r="CA55" s="1"/>
      <c r="CB55" s="1"/>
      <c r="CC55" s="1"/>
      <c r="CD55" s="1">
        <v>15</v>
      </c>
      <c r="CE55" s="1"/>
      <c r="CF55" s="1">
        <v>10</v>
      </c>
      <c r="CG55" s="1">
        <v>4</v>
      </c>
      <c r="CH55" s="1"/>
      <c r="CI55" s="1"/>
      <c r="CJ55" s="1">
        <v>20</v>
      </c>
      <c r="CK55" s="1"/>
      <c r="CL55" s="1"/>
      <c r="CM55" s="1"/>
      <c r="CN55" s="1">
        <v>7</v>
      </c>
      <c r="CO55" s="1">
        <v>4</v>
      </c>
      <c r="CP55" s="1">
        <v>20</v>
      </c>
      <c r="CQ55" s="1">
        <v>20</v>
      </c>
      <c r="CR55" s="1"/>
      <c r="CS55" s="1"/>
      <c r="CT55" s="17"/>
      <c r="CU55" s="14">
        <f t="shared" ref="CU55:CU80" si="10">SUM(CA55:CT55)</f>
        <v>100</v>
      </c>
      <c r="CV55" s="6">
        <v>70</v>
      </c>
      <c r="CW55" s="1"/>
      <c r="CX55" s="1"/>
      <c r="CY55" s="1"/>
      <c r="CZ55" s="1"/>
      <c r="DA55" s="1"/>
      <c r="DB55" s="1"/>
      <c r="DC55" s="1"/>
      <c r="DD55" s="1"/>
      <c r="DE55" s="1">
        <v>15</v>
      </c>
      <c r="DF55" s="1"/>
      <c r="DG55" s="1"/>
      <c r="DH55" s="1"/>
      <c r="DI55" s="1"/>
      <c r="DJ55" s="1">
        <v>5</v>
      </c>
      <c r="DK55" s="1"/>
      <c r="DL55" s="1"/>
      <c r="DM55" s="1"/>
      <c r="DN55" s="1">
        <v>20</v>
      </c>
      <c r="DO55" s="1">
        <v>10</v>
      </c>
      <c r="DP55" s="1">
        <v>10</v>
      </c>
      <c r="DQ55" s="1"/>
      <c r="DR55" s="1"/>
      <c r="DS55" s="1">
        <v>20</v>
      </c>
      <c r="DT55" s="1"/>
      <c r="DU55" s="1"/>
      <c r="DV55" s="1">
        <v>20</v>
      </c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4">
        <f t="shared" si="9"/>
        <v>100</v>
      </c>
    </row>
    <row r="56" spans="1:152" hidden="1" x14ac:dyDescent="0.2">
      <c r="A56" s="12" t="s">
        <v>176</v>
      </c>
      <c r="B56" s="1">
        <v>60</v>
      </c>
      <c r="C56" s="1">
        <v>25</v>
      </c>
      <c r="D56" s="1">
        <v>15</v>
      </c>
      <c r="E56" s="1">
        <v>90</v>
      </c>
      <c r="F56" s="1">
        <v>1</v>
      </c>
      <c r="G56" s="1"/>
      <c r="H56" s="1" t="s">
        <v>113</v>
      </c>
      <c r="I56" s="1">
        <v>10</v>
      </c>
      <c r="J56" s="1" t="s">
        <v>115</v>
      </c>
      <c r="K56" s="1"/>
      <c r="L56" s="6">
        <v>20</v>
      </c>
      <c r="M56" s="1"/>
      <c r="N56" s="1"/>
      <c r="O56" s="1"/>
      <c r="P56" s="1"/>
      <c r="Q56" s="1"/>
      <c r="R56" s="1">
        <v>50</v>
      </c>
      <c r="S56" s="1"/>
      <c r="T56" s="1"/>
      <c r="U56" s="1">
        <v>50</v>
      </c>
      <c r="V56" s="1"/>
      <c r="W56" s="1"/>
      <c r="X56" s="1"/>
      <c r="Y56" s="1"/>
      <c r="Z56" s="1"/>
      <c r="AA56" s="1"/>
      <c r="AB56" s="14">
        <f t="shared" si="8"/>
        <v>100</v>
      </c>
      <c r="AC56" s="5">
        <v>80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>
        <v>22</v>
      </c>
      <c r="AO56" s="1"/>
      <c r="AP56" s="1"/>
      <c r="AQ56" s="1"/>
      <c r="AR56" s="1"/>
      <c r="AS56" s="1">
        <v>22</v>
      </c>
      <c r="AT56" s="1">
        <v>22</v>
      </c>
      <c r="AU56" s="1">
        <v>6</v>
      </c>
      <c r="AV56" s="1">
        <v>6</v>
      </c>
      <c r="AW56" s="1"/>
      <c r="AX56" s="1"/>
      <c r="AY56" s="1"/>
      <c r="AZ56" s="1"/>
      <c r="BA56" s="1">
        <v>11</v>
      </c>
      <c r="BB56" s="1"/>
      <c r="BC56" s="1"/>
      <c r="BD56" s="1">
        <v>11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4">
        <f t="shared" si="6"/>
        <v>100</v>
      </c>
      <c r="BZ56" s="6">
        <v>40</v>
      </c>
      <c r="CA56" s="1"/>
      <c r="CB56" s="1"/>
      <c r="CC56" s="1">
        <v>20</v>
      </c>
      <c r="CD56" s="1">
        <v>15</v>
      </c>
      <c r="CE56" s="1">
        <v>5</v>
      </c>
      <c r="CF56" s="1">
        <v>20</v>
      </c>
      <c r="CG56" s="1"/>
      <c r="CH56" s="1"/>
      <c r="CI56" s="1"/>
      <c r="CJ56" s="1">
        <v>15</v>
      </c>
      <c r="CK56" s="1"/>
      <c r="CL56" s="1"/>
      <c r="CM56" s="1"/>
      <c r="CN56" s="1">
        <v>15</v>
      </c>
      <c r="CO56" s="1"/>
      <c r="CP56" s="1"/>
      <c r="CQ56" s="1"/>
      <c r="CR56" s="1"/>
      <c r="CS56" s="1">
        <v>10</v>
      </c>
      <c r="CT56" s="15"/>
      <c r="CU56" s="14">
        <f t="shared" si="10"/>
        <v>100</v>
      </c>
      <c r="CV56" s="6">
        <v>60</v>
      </c>
      <c r="CW56" s="1"/>
      <c r="CX56" s="1"/>
      <c r="CY56" s="1"/>
      <c r="CZ56" s="1"/>
      <c r="DA56" s="1"/>
      <c r="DB56" s="1">
        <v>6</v>
      </c>
      <c r="DC56" s="1"/>
      <c r="DD56" s="1"/>
      <c r="DE56" s="1">
        <v>8</v>
      </c>
      <c r="DF56" s="1"/>
      <c r="DG56" s="1"/>
      <c r="DH56" s="1">
        <v>2</v>
      </c>
      <c r="DI56" s="1">
        <v>8</v>
      </c>
      <c r="DJ56" s="1"/>
      <c r="DK56" s="1"/>
      <c r="DL56" s="1"/>
      <c r="DM56" s="1"/>
      <c r="DN56" s="1">
        <v>5</v>
      </c>
      <c r="DO56" s="1">
        <v>15</v>
      </c>
      <c r="DP56" s="1">
        <v>10</v>
      </c>
      <c r="DQ56" s="1">
        <v>8</v>
      </c>
      <c r="DR56" s="1"/>
      <c r="DS56" s="1">
        <v>13</v>
      </c>
      <c r="DT56" s="1">
        <v>10</v>
      </c>
      <c r="DU56" s="1"/>
      <c r="DV56" s="1">
        <v>9</v>
      </c>
      <c r="DW56" s="1"/>
      <c r="DX56" s="1"/>
      <c r="DY56" s="1"/>
      <c r="DZ56" s="1"/>
      <c r="EA56" s="1"/>
      <c r="EB56" s="1"/>
      <c r="EC56" s="1">
        <v>2</v>
      </c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>
        <v>2</v>
      </c>
      <c r="EP56" s="1"/>
      <c r="EQ56" s="1"/>
      <c r="ER56" s="1"/>
      <c r="ES56" s="1"/>
      <c r="ET56" s="1">
        <v>2</v>
      </c>
      <c r="EU56" s="1"/>
      <c r="EV56" s="14">
        <v>100</v>
      </c>
    </row>
    <row r="57" spans="1:152" hidden="1" x14ac:dyDescent="0.2">
      <c r="A57" s="12" t="s">
        <v>177</v>
      </c>
      <c r="B57" s="1">
        <v>40</v>
      </c>
      <c r="C57" s="1">
        <v>15</v>
      </c>
      <c r="D57" s="1">
        <v>30</v>
      </c>
      <c r="E57" s="1">
        <v>90</v>
      </c>
      <c r="F57" s="1"/>
      <c r="G57" s="1"/>
      <c r="H57" s="1" t="s">
        <v>113</v>
      </c>
      <c r="I57" s="1">
        <v>8</v>
      </c>
      <c r="J57" s="1" t="s">
        <v>115</v>
      </c>
      <c r="K57" s="1"/>
      <c r="L57" s="6">
        <v>60</v>
      </c>
      <c r="M57" s="1"/>
      <c r="N57" s="1"/>
      <c r="O57" s="1"/>
      <c r="P57" s="1"/>
      <c r="Q57" s="1"/>
      <c r="R57" s="1">
        <v>20</v>
      </c>
      <c r="S57" s="1"/>
      <c r="T57" s="1">
        <v>30</v>
      </c>
      <c r="U57" s="1"/>
      <c r="V57" s="1"/>
      <c r="W57" s="1"/>
      <c r="X57" s="1">
        <v>25</v>
      </c>
      <c r="Y57" s="1">
        <v>25</v>
      </c>
      <c r="Z57" s="1"/>
      <c r="AA57" s="1"/>
      <c r="AB57" s="14">
        <f t="shared" si="8"/>
        <v>100</v>
      </c>
      <c r="AC57" s="5">
        <v>40</v>
      </c>
      <c r="AD57" s="1"/>
      <c r="AE57" s="1"/>
      <c r="AF57" s="1">
        <v>17</v>
      </c>
      <c r="AG57" s="1"/>
      <c r="AH57" s="1"/>
      <c r="AI57" s="1"/>
      <c r="AJ57" s="1"/>
      <c r="AK57" s="1"/>
      <c r="AL57" s="1"/>
      <c r="AM57" s="1"/>
      <c r="AN57" s="1">
        <v>20</v>
      </c>
      <c r="AO57" s="1"/>
      <c r="AP57" s="1"/>
      <c r="AQ57" s="1"/>
      <c r="AR57" s="1"/>
      <c r="AS57" s="1"/>
      <c r="AT57" s="1">
        <v>15</v>
      </c>
      <c r="AU57" s="1"/>
      <c r="AV57" s="1"/>
      <c r="AW57" s="1"/>
      <c r="AX57" s="1"/>
      <c r="AY57" s="1"/>
      <c r="AZ57" s="1"/>
      <c r="BA57" s="1">
        <v>20</v>
      </c>
      <c r="BB57" s="1"/>
      <c r="BC57" s="1"/>
      <c r="BD57" s="1">
        <v>25</v>
      </c>
      <c r="BE57" s="1"/>
      <c r="BF57" s="1"/>
      <c r="BG57" s="1"/>
      <c r="BH57" s="1">
        <v>3</v>
      </c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4">
        <f t="shared" si="6"/>
        <v>100</v>
      </c>
      <c r="BZ57" s="6">
        <v>45</v>
      </c>
      <c r="CA57" s="1">
        <v>5</v>
      </c>
      <c r="CB57" s="1">
        <v>1</v>
      </c>
      <c r="CC57" s="1">
        <v>10</v>
      </c>
      <c r="CD57" s="1">
        <v>9</v>
      </c>
      <c r="CE57" s="1">
        <v>5</v>
      </c>
      <c r="CF57" s="1">
        <v>15</v>
      </c>
      <c r="CG57" s="1"/>
      <c r="CH57" s="1"/>
      <c r="CI57" s="1"/>
      <c r="CJ57" s="1"/>
      <c r="CK57" s="1"/>
      <c r="CL57" s="1"/>
      <c r="CM57" s="1">
        <v>10</v>
      </c>
      <c r="CN57" s="1"/>
      <c r="CO57" s="1"/>
      <c r="CP57" s="1"/>
      <c r="CQ57" s="1">
        <v>25</v>
      </c>
      <c r="CR57" s="1"/>
      <c r="CS57" s="1"/>
      <c r="CT57" s="1">
        <v>20</v>
      </c>
      <c r="CU57" s="14">
        <f t="shared" si="10"/>
        <v>100</v>
      </c>
      <c r="CV57" s="6">
        <v>55</v>
      </c>
      <c r="CW57" s="1"/>
      <c r="CX57" s="1"/>
      <c r="CY57" s="1"/>
      <c r="CZ57" s="1"/>
      <c r="DA57" s="1"/>
      <c r="DB57" s="1"/>
      <c r="DC57" s="1"/>
      <c r="DD57" s="1"/>
      <c r="DE57" s="1">
        <v>20</v>
      </c>
      <c r="DF57" s="1"/>
      <c r="DG57" s="1"/>
      <c r="DH57" s="1"/>
      <c r="DI57" s="1"/>
      <c r="DJ57" s="1">
        <v>17</v>
      </c>
      <c r="DK57" s="1"/>
      <c r="DL57" s="1">
        <v>3</v>
      </c>
      <c r="DM57" s="1"/>
      <c r="DN57" s="1"/>
      <c r="DO57" s="1"/>
      <c r="DP57" s="1">
        <v>7</v>
      </c>
      <c r="DQ57" s="1"/>
      <c r="DR57" s="1"/>
      <c r="DS57" s="1">
        <v>15</v>
      </c>
      <c r="DT57" s="1">
        <v>13</v>
      </c>
      <c r="DU57" s="1"/>
      <c r="DV57" s="1">
        <v>12</v>
      </c>
      <c r="DW57" s="1"/>
      <c r="DX57" s="1"/>
      <c r="DY57" s="1"/>
      <c r="DZ57" s="1"/>
      <c r="EA57" s="1"/>
      <c r="EB57" s="1"/>
      <c r="EC57" s="1">
        <v>2</v>
      </c>
      <c r="ED57" s="1"/>
      <c r="EE57" s="1">
        <v>2</v>
      </c>
      <c r="EF57" s="1"/>
      <c r="EG57" s="1">
        <v>1</v>
      </c>
      <c r="EH57" s="1"/>
      <c r="EI57" s="1"/>
      <c r="EJ57" s="1"/>
      <c r="EK57" s="1"/>
      <c r="EL57" s="1"/>
      <c r="EM57" s="1"/>
      <c r="EN57" s="1"/>
      <c r="EO57" s="1"/>
      <c r="EP57" s="1"/>
      <c r="EQ57" s="1">
        <v>8</v>
      </c>
      <c r="ER57" s="1"/>
      <c r="ES57" s="1"/>
      <c r="ET57" s="1"/>
      <c r="EU57" s="1"/>
      <c r="EV57" s="14">
        <f t="shared" ref="EV57:EV69" si="11">SUM(CW57:ES57)</f>
        <v>100</v>
      </c>
    </row>
    <row r="58" spans="1:152" hidden="1" x14ac:dyDescent="0.2">
      <c r="A58" s="12" t="s">
        <v>178</v>
      </c>
      <c r="B58" s="1">
        <v>70</v>
      </c>
      <c r="C58" s="1">
        <v>15</v>
      </c>
      <c r="D58" s="1">
        <v>10</v>
      </c>
      <c r="E58" s="1">
        <v>90</v>
      </c>
      <c r="F58" s="1"/>
      <c r="G58" s="1"/>
      <c r="H58" s="1" t="s">
        <v>113</v>
      </c>
      <c r="I58" s="1">
        <v>10</v>
      </c>
      <c r="J58" s="1" t="s">
        <v>115</v>
      </c>
      <c r="K58" s="1"/>
      <c r="L58" s="6">
        <v>65</v>
      </c>
      <c r="M58" s="1"/>
      <c r="N58" s="1"/>
      <c r="O58" s="1"/>
      <c r="P58" s="1"/>
      <c r="Q58" s="1">
        <v>5</v>
      </c>
      <c r="R58" s="1">
        <v>25</v>
      </c>
      <c r="S58" s="1">
        <v>5</v>
      </c>
      <c r="T58" s="1">
        <v>15</v>
      </c>
      <c r="U58" s="1">
        <v>10</v>
      </c>
      <c r="V58" s="1"/>
      <c r="W58" s="1">
        <v>25</v>
      </c>
      <c r="X58" s="1">
        <v>15</v>
      </c>
      <c r="Y58" s="1"/>
      <c r="Z58" s="1"/>
      <c r="AA58" s="1"/>
      <c r="AB58" s="14">
        <f t="shared" si="8"/>
        <v>100</v>
      </c>
      <c r="AC58" s="5">
        <v>35</v>
      </c>
      <c r="AD58" s="1"/>
      <c r="AE58" s="1"/>
      <c r="AF58" s="1"/>
      <c r="AG58" s="1"/>
      <c r="AH58" s="1">
        <v>3</v>
      </c>
      <c r="AI58" s="1"/>
      <c r="AJ58" s="1"/>
      <c r="AK58" s="1">
        <v>2</v>
      </c>
      <c r="AL58" s="1"/>
      <c r="AM58" s="1">
        <v>2</v>
      </c>
      <c r="AN58" s="1"/>
      <c r="AO58" s="1"/>
      <c r="AP58" s="1"/>
      <c r="AQ58" s="1"/>
      <c r="AR58" s="1"/>
      <c r="AS58" s="1">
        <v>10</v>
      </c>
      <c r="AT58" s="1">
        <v>15</v>
      </c>
      <c r="AU58" s="1"/>
      <c r="AV58" s="1"/>
      <c r="AW58" s="1"/>
      <c r="AX58" s="1"/>
      <c r="AY58" s="1"/>
      <c r="AZ58" s="1"/>
      <c r="BA58" s="1">
        <v>10</v>
      </c>
      <c r="BB58" s="1"/>
      <c r="BC58" s="1"/>
      <c r="BD58" s="1">
        <v>38</v>
      </c>
      <c r="BE58" s="1"/>
      <c r="BF58" s="1"/>
      <c r="BG58" s="1"/>
      <c r="BH58" s="1">
        <v>5</v>
      </c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>
        <v>5</v>
      </c>
      <c r="BT58" s="1"/>
      <c r="BU58" s="1"/>
      <c r="BV58" s="1">
        <v>10</v>
      </c>
      <c r="BW58" s="1"/>
      <c r="BX58" s="1"/>
      <c r="BY58" s="14">
        <f t="shared" si="6"/>
        <v>100</v>
      </c>
      <c r="BZ58" s="6">
        <v>20</v>
      </c>
      <c r="CA58" s="1"/>
      <c r="CB58" s="1"/>
      <c r="CC58" s="1"/>
      <c r="CD58" s="1">
        <v>20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>
        <v>40</v>
      </c>
      <c r="CQ58" s="1">
        <v>40</v>
      </c>
      <c r="CR58" s="1"/>
      <c r="CS58" s="1"/>
      <c r="CT58" s="1"/>
      <c r="CU58" s="14">
        <f t="shared" si="10"/>
        <v>100</v>
      </c>
      <c r="CV58" s="6">
        <v>80</v>
      </c>
      <c r="CW58" s="1"/>
      <c r="CX58" s="1"/>
      <c r="CY58" s="1"/>
      <c r="CZ58" s="1">
        <v>2</v>
      </c>
      <c r="DA58" s="1">
        <v>10</v>
      </c>
      <c r="DB58" s="1"/>
      <c r="DC58" s="1"/>
      <c r="DD58" s="1"/>
      <c r="DE58" s="1">
        <v>10</v>
      </c>
      <c r="DF58" s="1"/>
      <c r="DG58" s="1"/>
      <c r="DH58" s="1"/>
      <c r="DI58" s="1"/>
      <c r="DJ58" s="1">
        <v>8</v>
      </c>
      <c r="DK58" s="1"/>
      <c r="DL58" s="1"/>
      <c r="DM58" s="1"/>
      <c r="DN58" s="1">
        <v>14</v>
      </c>
      <c r="DO58" s="1">
        <v>5</v>
      </c>
      <c r="DP58" s="1">
        <v>10</v>
      </c>
      <c r="DQ58" s="1">
        <v>5</v>
      </c>
      <c r="DR58" s="1"/>
      <c r="DS58" s="1">
        <v>8</v>
      </c>
      <c r="DT58" s="1"/>
      <c r="DU58" s="1"/>
      <c r="DV58" s="1">
        <v>10</v>
      </c>
      <c r="DW58" s="1"/>
      <c r="DX58" s="1"/>
      <c r="DY58" s="1">
        <v>2</v>
      </c>
      <c r="DZ58" s="1"/>
      <c r="EA58" s="1"/>
      <c r="EB58" s="1"/>
      <c r="EC58" s="1"/>
      <c r="ED58" s="1"/>
      <c r="EE58" s="1">
        <v>2</v>
      </c>
      <c r="EF58" s="1"/>
      <c r="EG58" s="1"/>
      <c r="EH58" s="1"/>
      <c r="EI58" s="1"/>
      <c r="EJ58" s="1"/>
      <c r="EK58" s="1"/>
      <c r="EL58" s="1"/>
      <c r="EM58" s="1"/>
      <c r="EN58" s="1">
        <v>7</v>
      </c>
      <c r="EO58" s="1">
        <v>2</v>
      </c>
      <c r="EP58" s="1"/>
      <c r="EQ58" s="1">
        <v>5</v>
      </c>
      <c r="ER58" s="1"/>
      <c r="ES58" s="1"/>
      <c r="ET58" s="1"/>
      <c r="EU58" s="1"/>
      <c r="EV58" s="14">
        <f t="shared" si="11"/>
        <v>100</v>
      </c>
    </row>
    <row r="59" spans="1:152" hidden="1" x14ac:dyDescent="0.2">
      <c r="A59" s="12" t="s">
        <v>179</v>
      </c>
      <c r="B59" s="1">
        <v>50</v>
      </c>
      <c r="C59" s="1">
        <v>20</v>
      </c>
      <c r="D59" s="1">
        <v>15</v>
      </c>
      <c r="E59" s="1">
        <v>80</v>
      </c>
      <c r="F59" s="1">
        <v>1</v>
      </c>
      <c r="G59" s="1"/>
      <c r="H59" s="1" t="s">
        <v>113</v>
      </c>
      <c r="I59" s="1">
        <v>12</v>
      </c>
      <c r="J59" s="1" t="s">
        <v>115</v>
      </c>
      <c r="K59" s="1"/>
      <c r="L59" s="6">
        <v>40</v>
      </c>
      <c r="M59" s="1"/>
      <c r="N59" s="1"/>
      <c r="O59" s="1"/>
      <c r="P59" s="1"/>
      <c r="Q59" s="1"/>
      <c r="R59" s="1">
        <v>25</v>
      </c>
      <c r="S59" s="1"/>
      <c r="T59" s="1">
        <v>25</v>
      </c>
      <c r="U59" s="1">
        <v>30</v>
      </c>
      <c r="V59" s="1"/>
      <c r="W59" s="1"/>
      <c r="X59" s="1">
        <v>5</v>
      </c>
      <c r="Y59" s="1">
        <v>15</v>
      </c>
      <c r="Z59" s="1"/>
      <c r="AA59" s="1"/>
      <c r="AB59" s="14">
        <f t="shared" si="8"/>
        <v>100</v>
      </c>
      <c r="AC59" s="5">
        <v>60</v>
      </c>
      <c r="AD59" s="1"/>
      <c r="AE59" s="1"/>
      <c r="AF59" s="1">
        <v>10</v>
      </c>
      <c r="AG59" s="1"/>
      <c r="AH59" s="1"/>
      <c r="AI59" s="1"/>
      <c r="AJ59" s="1"/>
      <c r="AK59" s="1"/>
      <c r="AL59" s="1"/>
      <c r="AM59" s="1"/>
      <c r="AN59" s="1">
        <v>3</v>
      </c>
      <c r="AO59" s="1"/>
      <c r="AP59" s="1"/>
      <c r="AQ59" s="1"/>
      <c r="AR59" s="1"/>
      <c r="AS59" s="1">
        <v>5</v>
      </c>
      <c r="AT59" s="1"/>
      <c r="AU59" s="1"/>
      <c r="AV59" s="1"/>
      <c r="AW59" s="1"/>
      <c r="AX59" s="1"/>
      <c r="AY59" s="1"/>
      <c r="AZ59" s="1"/>
      <c r="BA59" s="1">
        <v>12</v>
      </c>
      <c r="BB59" s="1"/>
      <c r="BC59" s="1"/>
      <c r="BD59" s="1">
        <v>35</v>
      </c>
      <c r="BE59" s="1"/>
      <c r="BF59" s="1"/>
      <c r="BG59" s="1">
        <v>25</v>
      </c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>
        <v>10</v>
      </c>
      <c r="BT59" s="1"/>
      <c r="BU59" s="1"/>
      <c r="BV59" s="1"/>
      <c r="BW59" s="1"/>
      <c r="BX59" s="1"/>
      <c r="BY59" s="14">
        <f t="shared" si="6"/>
        <v>100</v>
      </c>
      <c r="BZ59" s="6">
        <v>55</v>
      </c>
      <c r="CA59" s="1">
        <v>10</v>
      </c>
      <c r="CB59" s="1"/>
      <c r="CC59" s="1">
        <v>15</v>
      </c>
      <c r="CD59" s="1">
        <v>25</v>
      </c>
      <c r="CE59" s="1"/>
      <c r="CF59" s="1"/>
      <c r="CG59" s="1"/>
      <c r="CH59" s="1"/>
      <c r="CI59" s="1"/>
      <c r="CJ59" s="1">
        <v>15</v>
      </c>
      <c r="CK59" s="1"/>
      <c r="CL59" s="1"/>
      <c r="CM59" s="1"/>
      <c r="CN59" s="1">
        <v>5</v>
      </c>
      <c r="CO59" s="1"/>
      <c r="CP59" s="1">
        <v>10</v>
      </c>
      <c r="CQ59" s="1">
        <v>20</v>
      </c>
      <c r="CR59" s="1"/>
      <c r="CS59" s="1"/>
      <c r="CT59" s="1"/>
      <c r="CU59" s="14">
        <f t="shared" si="10"/>
        <v>100</v>
      </c>
      <c r="CV59" s="6">
        <v>45</v>
      </c>
      <c r="CW59" s="1"/>
      <c r="CX59" s="1"/>
      <c r="CY59" s="1"/>
      <c r="CZ59" s="1"/>
      <c r="DA59" s="1">
        <v>25</v>
      </c>
      <c r="DB59" s="1"/>
      <c r="DC59" s="1"/>
      <c r="DD59" s="1"/>
      <c r="DE59" s="1"/>
      <c r="DF59" s="1"/>
      <c r="DG59" s="1"/>
      <c r="DH59" s="1"/>
      <c r="DI59" s="1"/>
      <c r="DJ59" s="1">
        <v>5</v>
      </c>
      <c r="DK59" s="1"/>
      <c r="DL59" s="1">
        <v>1</v>
      </c>
      <c r="DM59" s="1"/>
      <c r="DN59" s="1"/>
      <c r="DO59" s="1">
        <v>12</v>
      </c>
      <c r="DP59" s="1"/>
      <c r="DQ59" s="1"/>
      <c r="DR59" s="1"/>
      <c r="DS59" s="1">
        <v>2</v>
      </c>
      <c r="DT59" s="1">
        <v>15</v>
      </c>
      <c r="DU59" s="1">
        <v>15</v>
      </c>
      <c r="DV59" s="1"/>
      <c r="DW59" s="1"/>
      <c r="DX59" s="1">
        <v>10</v>
      </c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>
        <v>15</v>
      </c>
      <c r="EP59" s="1"/>
      <c r="EQ59" s="1"/>
      <c r="ER59" s="1"/>
      <c r="ES59" s="1"/>
      <c r="ET59" s="1"/>
      <c r="EU59" s="1"/>
      <c r="EV59" s="14">
        <f t="shared" si="11"/>
        <v>100</v>
      </c>
    </row>
    <row r="60" spans="1:152" hidden="1" x14ac:dyDescent="0.2">
      <c r="A60" s="12" t="s">
        <v>180</v>
      </c>
      <c r="B60" s="1">
        <v>25</v>
      </c>
      <c r="C60" s="1">
        <v>15</v>
      </c>
      <c r="D60" s="1">
        <v>5</v>
      </c>
      <c r="E60" s="1">
        <v>75</v>
      </c>
      <c r="F60" s="1">
        <v>1</v>
      </c>
      <c r="G60" s="1"/>
      <c r="H60" s="1" t="s">
        <v>113</v>
      </c>
      <c r="I60" s="1">
        <v>10</v>
      </c>
      <c r="J60" s="1" t="s">
        <v>115</v>
      </c>
      <c r="K60" s="1"/>
      <c r="L60" s="6">
        <v>70</v>
      </c>
      <c r="M60" s="1"/>
      <c r="N60" s="1"/>
      <c r="O60" s="1"/>
      <c r="P60" s="1"/>
      <c r="Q60" s="1">
        <v>10</v>
      </c>
      <c r="R60" s="1">
        <v>20</v>
      </c>
      <c r="S60" s="1"/>
      <c r="T60" s="1">
        <v>20</v>
      </c>
      <c r="U60" s="1">
        <v>10</v>
      </c>
      <c r="V60" s="1">
        <v>10</v>
      </c>
      <c r="W60" s="1"/>
      <c r="X60" s="1"/>
      <c r="Y60" s="1">
        <v>30</v>
      </c>
      <c r="Z60" s="1"/>
      <c r="AA60" s="1"/>
      <c r="AB60" s="14">
        <f t="shared" si="8"/>
        <v>100</v>
      </c>
      <c r="AC60" s="5">
        <v>30</v>
      </c>
      <c r="AD60" s="1"/>
      <c r="AE60" s="1"/>
      <c r="AF60" s="1"/>
      <c r="AG60" s="1">
        <v>25</v>
      </c>
      <c r="AH60" s="1"/>
      <c r="AI60" s="1"/>
      <c r="AJ60" s="1"/>
      <c r="AK60" s="1"/>
      <c r="AL60" s="1"/>
      <c r="AM60" s="1"/>
      <c r="AN60" s="1"/>
      <c r="AO60" s="1"/>
      <c r="AP60" s="1"/>
      <c r="AQ60" s="1">
        <v>11</v>
      </c>
      <c r="AR60" s="1"/>
      <c r="AS60" s="1"/>
      <c r="AT60" s="1">
        <v>21</v>
      </c>
      <c r="AU60" s="1"/>
      <c r="AV60" s="1"/>
      <c r="AW60" s="1"/>
      <c r="AX60" s="1"/>
      <c r="AY60" s="1"/>
      <c r="AZ60" s="1"/>
      <c r="BA60" s="1"/>
      <c r="BB60" s="1"/>
      <c r="BC60" s="1"/>
      <c r="BD60" s="1">
        <v>21</v>
      </c>
      <c r="BE60" s="1"/>
      <c r="BF60" s="1"/>
      <c r="BG60" s="1">
        <v>12</v>
      </c>
      <c r="BH60" s="1">
        <v>5</v>
      </c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>
        <v>5</v>
      </c>
      <c r="BY60" s="14">
        <f t="shared" si="6"/>
        <v>100</v>
      </c>
      <c r="BZ60" s="6">
        <v>70</v>
      </c>
      <c r="CA60" s="1"/>
      <c r="CB60" s="1"/>
      <c r="CC60" s="1">
        <v>30</v>
      </c>
      <c r="CD60" s="1"/>
      <c r="CE60" s="1"/>
      <c r="CF60" s="1">
        <v>15</v>
      </c>
      <c r="CG60" s="1"/>
      <c r="CH60" s="1"/>
      <c r="CI60" s="1">
        <v>15</v>
      </c>
      <c r="CJ60" s="1"/>
      <c r="CK60" s="1"/>
      <c r="CL60" s="1"/>
      <c r="CM60" s="1"/>
      <c r="CN60" s="1"/>
      <c r="CO60" s="1"/>
      <c r="CP60" s="1">
        <v>10</v>
      </c>
      <c r="CQ60" s="1">
        <v>30</v>
      </c>
      <c r="CR60" s="1"/>
      <c r="CS60" s="1"/>
      <c r="CT60" s="1"/>
      <c r="CU60" s="14">
        <f t="shared" si="10"/>
        <v>100</v>
      </c>
      <c r="CV60" s="6">
        <v>30</v>
      </c>
      <c r="CW60" s="1"/>
      <c r="CX60" s="1"/>
      <c r="CY60" s="1"/>
      <c r="CZ60" s="1"/>
      <c r="DA60" s="1">
        <v>15</v>
      </c>
      <c r="DB60" s="1"/>
      <c r="DC60" s="1"/>
      <c r="DD60" s="1">
        <v>10</v>
      </c>
      <c r="DE60" s="1">
        <v>15</v>
      </c>
      <c r="DF60" s="1"/>
      <c r="DG60" s="1"/>
      <c r="DH60" s="1"/>
      <c r="DI60" s="1"/>
      <c r="DJ60" s="1"/>
      <c r="DK60" s="1"/>
      <c r="DL60" s="1"/>
      <c r="DM60" s="1"/>
      <c r="DN60" s="1"/>
      <c r="DO60" s="1">
        <v>15</v>
      </c>
      <c r="DP60" s="1"/>
      <c r="DQ60" s="1"/>
      <c r="DR60" s="1"/>
      <c r="DS60" s="1"/>
      <c r="DT60" s="1">
        <v>15</v>
      </c>
      <c r="DU60" s="1"/>
      <c r="DV60" s="1"/>
      <c r="DW60" s="1"/>
      <c r="DX60" s="1"/>
      <c r="DY60" s="1">
        <v>20</v>
      </c>
      <c r="DZ60" s="1"/>
      <c r="EA60" s="1"/>
      <c r="EB60" s="1"/>
      <c r="EC60" s="1">
        <v>8</v>
      </c>
      <c r="ED60" s="1"/>
      <c r="EE60" s="1">
        <v>1</v>
      </c>
      <c r="EF60" s="1"/>
      <c r="EG60" s="1"/>
      <c r="EH60" s="1"/>
      <c r="EI60" s="1"/>
      <c r="EJ60" s="1"/>
      <c r="EK60" s="1"/>
      <c r="EL60" s="1"/>
      <c r="EM60" s="1"/>
      <c r="EN60" s="1"/>
      <c r="EO60" s="1">
        <v>1</v>
      </c>
      <c r="EP60" s="1"/>
      <c r="EQ60" s="1"/>
      <c r="ER60" s="1"/>
      <c r="ES60" s="1"/>
      <c r="ET60" s="1"/>
      <c r="EU60" s="1"/>
      <c r="EV60" s="14">
        <f t="shared" si="11"/>
        <v>100</v>
      </c>
    </row>
    <row r="61" spans="1:152" hidden="1" x14ac:dyDescent="0.2">
      <c r="A61" s="12" t="s">
        <v>181</v>
      </c>
      <c r="B61" s="1">
        <v>60</v>
      </c>
      <c r="C61" s="1">
        <v>35</v>
      </c>
      <c r="D61" s="1">
        <v>5</v>
      </c>
      <c r="E61" s="1">
        <v>90</v>
      </c>
      <c r="F61" s="1">
        <v>6</v>
      </c>
      <c r="G61" s="1"/>
      <c r="H61" s="1" t="s">
        <v>112</v>
      </c>
      <c r="I61" s="1">
        <v>12</v>
      </c>
      <c r="J61" s="1" t="s">
        <v>115</v>
      </c>
      <c r="K61" s="1"/>
      <c r="L61" s="6">
        <v>20</v>
      </c>
      <c r="M61" s="1"/>
      <c r="N61" s="1"/>
      <c r="O61" s="1"/>
      <c r="P61" s="1"/>
      <c r="Q61" s="1"/>
      <c r="R61" s="1"/>
      <c r="S61" s="1">
        <v>30</v>
      </c>
      <c r="T61" s="1"/>
      <c r="U61" s="1">
        <v>40</v>
      </c>
      <c r="V61" s="1"/>
      <c r="W61" s="1"/>
      <c r="X61" s="1">
        <v>30</v>
      </c>
      <c r="Y61" s="1"/>
      <c r="Z61" s="1"/>
      <c r="AA61" s="1"/>
      <c r="AB61" s="14">
        <f t="shared" si="8"/>
        <v>100</v>
      </c>
      <c r="AC61" s="5">
        <v>80</v>
      </c>
      <c r="AD61" s="1"/>
      <c r="AE61" s="1">
        <v>10</v>
      </c>
      <c r="AF61" s="1">
        <v>10</v>
      </c>
      <c r="AG61" s="1">
        <v>5</v>
      </c>
      <c r="AH61" s="1"/>
      <c r="AI61" s="1"/>
      <c r="AJ61" s="1">
        <v>15</v>
      </c>
      <c r="AK61" s="1"/>
      <c r="AL61" s="1"/>
      <c r="AM61" s="1"/>
      <c r="AN61" s="1">
        <v>2</v>
      </c>
      <c r="AO61" s="1"/>
      <c r="AP61" s="1"/>
      <c r="AQ61" s="1">
        <v>9</v>
      </c>
      <c r="AR61" s="1"/>
      <c r="AS61" s="1"/>
      <c r="AT61" s="1"/>
      <c r="AU61" s="1"/>
      <c r="AV61" s="1"/>
      <c r="AW61" s="1"/>
      <c r="AX61" s="1">
        <v>10</v>
      </c>
      <c r="AY61" s="1"/>
      <c r="AZ61" s="1"/>
      <c r="BA61" s="1">
        <v>2</v>
      </c>
      <c r="BB61" s="1">
        <v>2</v>
      </c>
      <c r="BC61" s="1"/>
      <c r="BD61" s="1"/>
      <c r="BE61" s="1"/>
      <c r="BF61" s="1"/>
      <c r="BG61" s="1">
        <v>10</v>
      </c>
      <c r="BH61" s="1"/>
      <c r="BI61" s="1"/>
      <c r="BJ61" s="1"/>
      <c r="BK61" s="1">
        <v>25</v>
      </c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4">
        <f t="shared" si="6"/>
        <v>100</v>
      </c>
      <c r="BZ61" s="6">
        <v>20</v>
      </c>
      <c r="CA61" s="1"/>
      <c r="CB61" s="1"/>
      <c r="CC61" s="1"/>
      <c r="CD61" s="1">
        <v>40</v>
      </c>
      <c r="CE61" s="1"/>
      <c r="CF61" s="1">
        <v>20</v>
      </c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>
        <v>40</v>
      </c>
      <c r="CR61" s="1"/>
      <c r="CS61" s="1"/>
      <c r="CT61" s="1"/>
      <c r="CU61" s="14">
        <f t="shared" si="10"/>
        <v>100</v>
      </c>
      <c r="CV61" s="6">
        <v>80</v>
      </c>
      <c r="CW61" s="1"/>
      <c r="CX61" s="1"/>
      <c r="CY61" s="1"/>
      <c r="CZ61" s="1"/>
      <c r="DA61" s="1"/>
      <c r="DB61" s="1"/>
      <c r="DC61" s="1"/>
      <c r="DD61" s="1">
        <v>10</v>
      </c>
      <c r="DE61" s="1"/>
      <c r="DF61" s="1"/>
      <c r="DG61" s="1"/>
      <c r="DH61" s="1"/>
      <c r="DI61" s="1">
        <v>20</v>
      </c>
      <c r="DJ61" s="1"/>
      <c r="DK61" s="1"/>
      <c r="DL61" s="1"/>
      <c r="DM61" s="1"/>
      <c r="DN61" s="1">
        <v>20</v>
      </c>
      <c r="DO61" s="1"/>
      <c r="DP61" s="1"/>
      <c r="DQ61" s="1">
        <v>25</v>
      </c>
      <c r="DR61" s="1"/>
      <c r="DS61" s="1">
        <v>6</v>
      </c>
      <c r="DT61" s="1">
        <v>6</v>
      </c>
      <c r="DU61" s="1"/>
      <c r="DV61" s="1">
        <v>6</v>
      </c>
      <c r="DW61" s="1"/>
      <c r="DX61" s="1"/>
      <c r="DY61" s="1"/>
      <c r="DZ61" s="1"/>
      <c r="EA61" s="1"/>
      <c r="EB61" s="1">
        <v>2</v>
      </c>
      <c r="EC61" s="1"/>
      <c r="ED61" s="1"/>
      <c r="EE61" s="1">
        <v>5</v>
      </c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4">
        <f t="shared" si="11"/>
        <v>100</v>
      </c>
    </row>
    <row r="62" spans="1:152" hidden="1" x14ac:dyDescent="0.2">
      <c r="A62" s="12" t="s">
        <v>182</v>
      </c>
      <c r="B62" s="1">
        <v>25</v>
      </c>
      <c r="C62" s="1">
        <v>20</v>
      </c>
      <c r="D62" s="1">
        <v>3</v>
      </c>
      <c r="E62" s="1">
        <v>80</v>
      </c>
      <c r="F62" s="1">
        <v>2</v>
      </c>
      <c r="G62" s="1"/>
      <c r="H62" s="1" t="s">
        <v>113</v>
      </c>
      <c r="I62" s="1">
        <v>15</v>
      </c>
      <c r="J62" s="1" t="s">
        <v>115</v>
      </c>
      <c r="K62" s="1"/>
      <c r="L62" s="6">
        <v>50</v>
      </c>
      <c r="M62" s="1"/>
      <c r="N62" s="1"/>
      <c r="O62" s="1">
        <v>8</v>
      </c>
      <c r="P62" s="1"/>
      <c r="Q62" s="1">
        <v>30</v>
      </c>
      <c r="R62" s="1">
        <v>50</v>
      </c>
      <c r="S62" s="1"/>
      <c r="T62" s="1"/>
      <c r="U62" s="1">
        <v>12</v>
      </c>
      <c r="V62" s="1"/>
      <c r="W62" s="1"/>
      <c r="X62" s="1"/>
      <c r="Y62" s="1"/>
      <c r="Z62" s="1"/>
      <c r="AA62" s="1"/>
      <c r="AB62" s="14">
        <f t="shared" si="8"/>
        <v>100</v>
      </c>
      <c r="AC62" s="5">
        <v>50</v>
      </c>
      <c r="AD62" s="1"/>
      <c r="AE62" s="1">
        <v>18</v>
      </c>
      <c r="AF62" s="1">
        <v>12</v>
      </c>
      <c r="AG62" s="1"/>
      <c r="AH62" s="1"/>
      <c r="AI62" s="1"/>
      <c r="AJ62" s="1">
        <v>10</v>
      </c>
      <c r="AK62" s="1"/>
      <c r="AL62" s="1"/>
      <c r="AM62" s="1">
        <v>10</v>
      </c>
      <c r="AN62" s="1"/>
      <c r="AO62" s="1"/>
      <c r="AP62" s="1"/>
      <c r="AQ62" s="1">
        <v>20</v>
      </c>
      <c r="AR62" s="1"/>
      <c r="AS62" s="1"/>
      <c r="AT62" s="1">
        <v>15</v>
      </c>
      <c r="AU62" s="1"/>
      <c r="AV62" s="1">
        <v>15</v>
      </c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4">
        <f t="shared" si="6"/>
        <v>100</v>
      </c>
      <c r="BZ62" s="6">
        <v>70</v>
      </c>
      <c r="CA62" s="1"/>
      <c r="CB62" s="1"/>
      <c r="CC62" s="1"/>
      <c r="CD62" s="1">
        <v>25</v>
      </c>
      <c r="CE62" s="1"/>
      <c r="CF62" s="1"/>
      <c r="CG62" s="1"/>
      <c r="CH62" s="1"/>
      <c r="CI62" s="1"/>
      <c r="CJ62" s="1">
        <v>35</v>
      </c>
      <c r="CK62" s="1"/>
      <c r="CL62" s="1"/>
      <c r="CM62" s="1"/>
      <c r="CN62" s="1">
        <v>25</v>
      </c>
      <c r="CO62" s="1"/>
      <c r="CP62" s="1"/>
      <c r="CQ62" s="1"/>
      <c r="CR62" s="1">
        <v>15</v>
      </c>
      <c r="CS62" s="1"/>
      <c r="CT62" s="1"/>
      <c r="CU62" s="14">
        <f t="shared" si="10"/>
        <v>100</v>
      </c>
      <c r="CV62" s="6">
        <v>30</v>
      </c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>
        <v>30</v>
      </c>
      <c r="DI62" s="1"/>
      <c r="DJ62" s="1"/>
      <c r="DK62" s="1"/>
      <c r="DL62" s="1"/>
      <c r="DM62" s="1"/>
      <c r="DN62" s="1">
        <v>20</v>
      </c>
      <c r="DO62" s="1">
        <v>10</v>
      </c>
      <c r="DP62" s="1"/>
      <c r="DQ62" s="1"/>
      <c r="DR62" s="1"/>
      <c r="DS62" s="1">
        <v>25</v>
      </c>
      <c r="DT62" s="1"/>
      <c r="DU62" s="1"/>
      <c r="DV62" s="1"/>
      <c r="DW62" s="1"/>
      <c r="DX62" s="1"/>
      <c r="DY62" s="1"/>
      <c r="DZ62" s="1"/>
      <c r="EA62" s="1"/>
      <c r="EB62" s="1">
        <v>15</v>
      </c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4">
        <f t="shared" si="11"/>
        <v>100</v>
      </c>
    </row>
    <row r="63" spans="1:152" x14ac:dyDescent="0.2">
      <c r="A63" s="12" t="s">
        <v>183</v>
      </c>
      <c r="B63" s="1">
        <v>20</v>
      </c>
      <c r="C63" s="1">
        <v>10</v>
      </c>
      <c r="D63" s="1">
        <v>3</v>
      </c>
      <c r="E63" s="1">
        <v>70</v>
      </c>
      <c r="F63" s="1">
        <v>2</v>
      </c>
      <c r="G63" s="1"/>
      <c r="H63" s="1" t="s">
        <v>112</v>
      </c>
      <c r="I63" s="1">
        <v>15</v>
      </c>
      <c r="J63" s="1" t="s">
        <v>116</v>
      </c>
      <c r="K63" s="1"/>
      <c r="L63" s="6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4">
        <f t="shared" si="8"/>
        <v>0</v>
      </c>
      <c r="AC63" s="5">
        <v>100</v>
      </c>
      <c r="AD63" s="1"/>
      <c r="AE63" s="1"/>
      <c r="AF63" s="1">
        <v>18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>
        <v>25</v>
      </c>
      <c r="AR63" s="1"/>
      <c r="AS63" s="1"/>
      <c r="AT63" s="1"/>
      <c r="AU63" s="1"/>
      <c r="AV63" s="1"/>
      <c r="AW63" s="1"/>
      <c r="AX63" s="1"/>
      <c r="AY63" s="1"/>
      <c r="AZ63" s="1">
        <v>22</v>
      </c>
      <c r="BA63" s="1">
        <v>5</v>
      </c>
      <c r="BB63" s="1">
        <v>10</v>
      </c>
      <c r="BC63" s="1"/>
      <c r="BD63" s="1"/>
      <c r="BE63" s="1"/>
      <c r="BF63" s="1"/>
      <c r="BG63" s="1"/>
      <c r="BH63" s="1"/>
      <c r="BI63" s="1"/>
      <c r="BJ63" s="1"/>
      <c r="BK63" s="1">
        <v>20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4">
        <f t="shared" si="6"/>
        <v>100</v>
      </c>
      <c r="BZ63" s="6">
        <v>55</v>
      </c>
      <c r="CA63" s="1">
        <v>20</v>
      </c>
      <c r="CB63" s="1"/>
      <c r="CC63" s="1"/>
      <c r="CD63" s="1"/>
      <c r="CE63" s="1"/>
      <c r="CF63" s="1">
        <v>15</v>
      </c>
      <c r="CG63" s="1"/>
      <c r="CH63" s="1"/>
      <c r="CI63" s="1">
        <v>15</v>
      </c>
      <c r="CJ63" s="1"/>
      <c r="CK63" s="1">
        <v>10</v>
      </c>
      <c r="CL63" s="1"/>
      <c r="CM63" s="1"/>
      <c r="CN63" s="1"/>
      <c r="CO63" s="1"/>
      <c r="CP63" s="1">
        <v>15</v>
      </c>
      <c r="CQ63" s="1">
        <v>25</v>
      </c>
      <c r="CR63" s="1"/>
      <c r="CS63" s="1"/>
      <c r="CT63" s="1"/>
      <c r="CU63" s="14">
        <f t="shared" si="10"/>
        <v>100</v>
      </c>
      <c r="CV63" s="6">
        <v>45</v>
      </c>
      <c r="CW63" s="1"/>
      <c r="CX63" s="1"/>
      <c r="CY63" s="1">
        <v>20</v>
      </c>
      <c r="CZ63" s="1"/>
      <c r="DA63" s="1"/>
      <c r="DB63" s="1"/>
      <c r="DC63" s="1"/>
      <c r="DD63" s="1"/>
      <c r="DE63" s="1"/>
      <c r="DF63" s="1"/>
      <c r="DG63" s="1"/>
      <c r="DH63" s="1"/>
      <c r="DI63" s="1">
        <v>30</v>
      </c>
      <c r="DJ63" s="1"/>
      <c r="DK63" s="1"/>
      <c r="DL63" s="1"/>
      <c r="DM63" s="1"/>
      <c r="DN63" s="1">
        <v>15</v>
      </c>
      <c r="DO63" s="1"/>
      <c r="DP63" s="1"/>
      <c r="DQ63" s="1"/>
      <c r="DR63" s="1"/>
      <c r="DS63" s="1">
        <v>20</v>
      </c>
      <c r="DT63" s="1"/>
      <c r="DU63" s="1"/>
      <c r="DV63" s="1"/>
      <c r="DW63" s="1"/>
      <c r="DX63" s="1"/>
      <c r="DY63" s="1"/>
      <c r="DZ63" s="1"/>
      <c r="EA63" s="1"/>
      <c r="EB63" s="1">
        <v>10</v>
      </c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>
        <v>5</v>
      </c>
      <c r="EV63" s="14">
        <f t="shared" si="11"/>
        <v>95</v>
      </c>
    </row>
    <row r="64" spans="1:152" hidden="1" x14ac:dyDescent="0.2">
      <c r="A64" s="12" t="s">
        <v>184</v>
      </c>
      <c r="B64" s="1">
        <v>70</v>
      </c>
      <c r="C64" s="1">
        <v>20</v>
      </c>
      <c r="D64" s="1">
        <v>15</v>
      </c>
      <c r="E64" s="1">
        <v>90</v>
      </c>
      <c r="F64" s="1">
        <v>1</v>
      </c>
      <c r="G64" s="1"/>
      <c r="H64" s="1" t="s">
        <v>113</v>
      </c>
      <c r="I64" s="1">
        <v>15</v>
      </c>
      <c r="J64" s="1" t="s">
        <v>115</v>
      </c>
      <c r="K64" s="1"/>
      <c r="L64" s="6">
        <v>40</v>
      </c>
      <c r="M64" s="1">
        <v>15</v>
      </c>
      <c r="N64" s="1"/>
      <c r="O64" s="1"/>
      <c r="P64" s="1"/>
      <c r="Q64" s="1">
        <v>25</v>
      </c>
      <c r="R64" s="1">
        <v>20</v>
      </c>
      <c r="S64" s="1"/>
      <c r="T64" s="1">
        <v>15</v>
      </c>
      <c r="U64" s="1">
        <v>15</v>
      </c>
      <c r="V64" s="1"/>
      <c r="W64" s="1"/>
      <c r="X64" s="1">
        <v>10</v>
      </c>
      <c r="Y64" s="1"/>
      <c r="Z64" s="1"/>
      <c r="AA64" s="1"/>
      <c r="AB64" s="14">
        <f t="shared" si="8"/>
        <v>100</v>
      </c>
      <c r="AC64" s="5">
        <v>60</v>
      </c>
      <c r="AD64" s="1"/>
      <c r="AE64" s="1">
        <v>12</v>
      </c>
      <c r="AF64" s="1"/>
      <c r="AG64" s="1">
        <v>10</v>
      </c>
      <c r="AH64" s="1"/>
      <c r="AI64" s="1"/>
      <c r="AJ64" s="1"/>
      <c r="AK64" s="1">
        <v>5</v>
      </c>
      <c r="AL64" s="1"/>
      <c r="AM64" s="1"/>
      <c r="AN64" s="1">
        <v>10</v>
      </c>
      <c r="AO64" s="1"/>
      <c r="AP64" s="1">
        <v>8</v>
      </c>
      <c r="AQ64" s="1"/>
      <c r="AR64" s="1"/>
      <c r="AS64" s="1"/>
      <c r="AT64" s="1">
        <v>15</v>
      </c>
      <c r="AU64" s="1"/>
      <c r="AV64" s="1"/>
      <c r="AW64" s="1"/>
      <c r="AX64" s="1"/>
      <c r="AY64" s="1"/>
      <c r="AZ64" s="1"/>
      <c r="BA64" s="1"/>
      <c r="BB64" s="1">
        <v>20</v>
      </c>
      <c r="BC64" s="1"/>
      <c r="BD64" s="1">
        <v>20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4">
        <f t="shared" si="6"/>
        <v>100</v>
      </c>
      <c r="BZ64" s="6">
        <v>40</v>
      </c>
      <c r="CA64" s="1">
        <v>20</v>
      </c>
      <c r="CB64" s="1"/>
      <c r="CC64" s="1"/>
      <c r="CD64" s="1">
        <v>30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v>50</v>
      </c>
      <c r="CQ64" s="1"/>
      <c r="CR64" s="1"/>
      <c r="CS64" s="1"/>
      <c r="CT64" s="1"/>
      <c r="CU64" s="14">
        <f t="shared" si="10"/>
        <v>100</v>
      </c>
      <c r="CV64" s="6">
        <v>60</v>
      </c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>
        <v>20</v>
      </c>
      <c r="DJ64" s="1">
        <v>10</v>
      </c>
      <c r="DK64" s="1"/>
      <c r="DL64" s="1"/>
      <c r="DM64" s="1"/>
      <c r="DN64" s="1">
        <v>5</v>
      </c>
      <c r="DO64" s="1"/>
      <c r="DP64" s="1"/>
      <c r="DQ64" s="1"/>
      <c r="DR64" s="1"/>
      <c r="DS64" s="1">
        <v>20</v>
      </c>
      <c r="DT64" s="1">
        <v>15</v>
      </c>
      <c r="DU64" s="1"/>
      <c r="DV64" s="1">
        <v>15</v>
      </c>
      <c r="DW64" s="1">
        <v>10</v>
      </c>
      <c r="DX64" s="1"/>
      <c r="DY64" s="1"/>
      <c r="DZ64" s="1"/>
      <c r="EA64" s="1"/>
      <c r="EB64" s="1">
        <v>2</v>
      </c>
      <c r="EC64" s="1"/>
      <c r="ED64" s="1"/>
      <c r="EE64" s="1"/>
      <c r="EF64" s="1"/>
      <c r="EG64" s="1"/>
      <c r="EH64" s="1"/>
      <c r="EI64" s="1"/>
      <c r="EJ64" s="1"/>
      <c r="EK64" s="1"/>
      <c r="EL64" s="1">
        <v>3</v>
      </c>
      <c r="EM64" s="1"/>
      <c r="EN64" s="1"/>
      <c r="EO64" s="1"/>
      <c r="EP64" s="1"/>
      <c r="EQ64" s="1"/>
      <c r="ER64" s="1"/>
      <c r="ES64" s="1"/>
      <c r="ET64" s="1"/>
      <c r="EU64" s="1"/>
      <c r="EV64" s="14">
        <f t="shared" si="11"/>
        <v>100</v>
      </c>
    </row>
    <row r="65" spans="1:152" hidden="1" x14ac:dyDescent="0.2">
      <c r="A65" s="12" t="s">
        <v>185</v>
      </c>
      <c r="B65" s="1">
        <v>50</v>
      </c>
      <c r="C65" s="1">
        <v>35</v>
      </c>
      <c r="D65" s="1">
        <v>7</v>
      </c>
      <c r="E65" s="1">
        <v>90</v>
      </c>
      <c r="F65" s="1"/>
      <c r="G65" s="1"/>
      <c r="H65" s="1" t="s">
        <v>113</v>
      </c>
      <c r="I65" s="1">
        <v>10</v>
      </c>
      <c r="J65" s="1" t="s">
        <v>115</v>
      </c>
      <c r="K65" s="1"/>
      <c r="L65" s="6">
        <v>70</v>
      </c>
      <c r="M65" s="1">
        <v>10</v>
      </c>
      <c r="N65" s="1"/>
      <c r="O65" s="1"/>
      <c r="P65" s="1"/>
      <c r="Q65" s="1"/>
      <c r="R65" s="1">
        <v>10</v>
      </c>
      <c r="S65" s="1"/>
      <c r="T65" s="1">
        <v>7</v>
      </c>
      <c r="U65" s="1">
        <v>25</v>
      </c>
      <c r="V65" s="1">
        <v>5</v>
      </c>
      <c r="W65" s="1">
        <v>8</v>
      </c>
      <c r="X65" s="1">
        <v>10</v>
      </c>
      <c r="Y65" s="1"/>
      <c r="Z65" s="1">
        <v>25</v>
      </c>
      <c r="AA65" s="1"/>
      <c r="AB65" s="14">
        <f t="shared" si="8"/>
        <v>100</v>
      </c>
      <c r="AC65" s="5">
        <v>30</v>
      </c>
      <c r="AD65" s="1"/>
      <c r="AE65" s="1"/>
      <c r="AF65" s="1">
        <v>5</v>
      </c>
      <c r="AG65" s="1"/>
      <c r="AH65" s="1"/>
      <c r="AI65" s="1"/>
      <c r="AJ65" s="1">
        <v>20</v>
      </c>
      <c r="AK65" s="1">
        <v>5</v>
      </c>
      <c r="AL65" s="1"/>
      <c r="AM65" s="1"/>
      <c r="AN65" s="1"/>
      <c r="AO65" s="1"/>
      <c r="AP65" s="1"/>
      <c r="AQ65" s="1"/>
      <c r="AR65" s="1"/>
      <c r="AS65" s="1">
        <v>7</v>
      </c>
      <c r="AT65" s="1">
        <v>20</v>
      </c>
      <c r="AU65" s="1"/>
      <c r="AV65" s="1"/>
      <c r="AW65" s="1"/>
      <c r="AX65" s="1"/>
      <c r="AY65" s="1"/>
      <c r="AZ65" s="1"/>
      <c r="BA65" s="1"/>
      <c r="BB65" s="1">
        <v>25</v>
      </c>
      <c r="BC65" s="1"/>
      <c r="BD65" s="1">
        <v>8</v>
      </c>
      <c r="BE65" s="1"/>
      <c r="BF65" s="1"/>
      <c r="BG65" s="1">
        <v>10</v>
      </c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4">
        <f t="shared" si="6"/>
        <v>100</v>
      </c>
      <c r="BZ65" s="6">
        <v>80</v>
      </c>
      <c r="CA65" s="1"/>
      <c r="CB65" s="1">
        <v>15</v>
      </c>
      <c r="CC65" s="1"/>
      <c r="CD65" s="1"/>
      <c r="CE65" s="1"/>
      <c r="CF65" s="1">
        <v>40</v>
      </c>
      <c r="CG65" s="1"/>
      <c r="CH65" s="1"/>
      <c r="CI65" s="1">
        <v>20</v>
      </c>
      <c r="CJ65" s="1"/>
      <c r="CK65" s="1"/>
      <c r="CL65" s="1"/>
      <c r="CM65" s="1"/>
      <c r="CN65" s="1"/>
      <c r="CO65" s="1"/>
      <c r="CP65" s="1">
        <v>18</v>
      </c>
      <c r="CQ65" s="1">
        <v>5</v>
      </c>
      <c r="CR65" s="1"/>
      <c r="CS65" s="1">
        <v>2</v>
      </c>
      <c r="CT65" s="15"/>
      <c r="CU65" s="14">
        <f t="shared" si="10"/>
        <v>100</v>
      </c>
      <c r="CV65" s="6">
        <v>20</v>
      </c>
      <c r="CW65" s="1"/>
      <c r="CX65" s="1"/>
      <c r="CY65" s="1"/>
      <c r="CZ65" s="1"/>
      <c r="DA65" s="1">
        <v>69</v>
      </c>
      <c r="DB65" s="1"/>
      <c r="DC65" s="1"/>
      <c r="DD65" s="1"/>
      <c r="DE65" s="1">
        <v>30</v>
      </c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>
        <v>1</v>
      </c>
      <c r="EP65" s="1"/>
      <c r="EQ65" s="1"/>
      <c r="ER65" s="1"/>
      <c r="ES65" s="1"/>
      <c r="ET65" s="1"/>
      <c r="EU65" s="1"/>
      <c r="EV65" s="14">
        <f t="shared" si="11"/>
        <v>100</v>
      </c>
    </row>
    <row r="66" spans="1:152" hidden="1" x14ac:dyDescent="0.2">
      <c r="A66" s="12" t="s">
        <v>186</v>
      </c>
      <c r="B66" s="1">
        <v>30</v>
      </c>
      <c r="C66" s="1">
        <v>15</v>
      </c>
      <c r="D66" s="1">
        <v>20</v>
      </c>
      <c r="E66" s="1">
        <v>80</v>
      </c>
      <c r="F66" s="1">
        <v>2</v>
      </c>
      <c r="G66" s="1"/>
      <c r="H66" s="1" t="s">
        <v>113</v>
      </c>
      <c r="I66" s="1">
        <v>8</v>
      </c>
      <c r="J66" s="1" t="s">
        <v>115</v>
      </c>
      <c r="K66" s="1"/>
      <c r="L66" s="6">
        <v>50</v>
      </c>
      <c r="M66" s="1"/>
      <c r="N66" s="1">
        <v>20</v>
      </c>
      <c r="O66" s="1"/>
      <c r="P66" s="1"/>
      <c r="Q66" s="1">
        <v>35</v>
      </c>
      <c r="R66" s="1">
        <v>25</v>
      </c>
      <c r="S66" s="1"/>
      <c r="T66" s="1"/>
      <c r="U66" s="1"/>
      <c r="V66" s="1"/>
      <c r="W66" s="1"/>
      <c r="X66" s="1">
        <v>20</v>
      </c>
      <c r="Y66" s="1"/>
      <c r="Z66" s="1"/>
      <c r="AA66" s="1"/>
      <c r="AB66" s="14">
        <f t="shared" si="8"/>
        <v>100</v>
      </c>
      <c r="AC66" s="5">
        <v>50</v>
      </c>
      <c r="AD66" s="1"/>
      <c r="AE66" s="1"/>
      <c r="AF66" s="1"/>
      <c r="AG66" s="1"/>
      <c r="AH66" s="1"/>
      <c r="AI66" s="1"/>
      <c r="AJ66" s="1"/>
      <c r="AK66" s="1">
        <v>12</v>
      </c>
      <c r="AL66" s="1"/>
      <c r="AM66" s="1"/>
      <c r="AN66" s="1">
        <v>20</v>
      </c>
      <c r="AO66" s="1"/>
      <c r="AP66" s="1"/>
      <c r="AQ66" s="1"/>
      <c r="AR66" s="1"/>
      <c r="AS66" s="1"/>
      <c r="AT66" s="1">
        <v>24</v>
      </c>
      <c r="AU66" s="1"/>
      <c r="AV66" s="1"/>
      <c r="AW66" s="1"/>
      <c r="AX66" s="1"/>
      <c r="AY66" s="1"/>
      <c r="AZ66" s="1">
        <v>12</v>
      </c>
      <c r="BA66" s="1">
        <v>10</v>
      </c>
      <c r="BB66" s="1">
        <v>12</v>
      </c>
      <c r="BC66" s="1"/>
      <c r="BD66" s="1">
        <v>10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4">
        <f t="shared" ref="BY66:BY80" si="12">SUM(AD66:BX66)</f>
        <v>100</v>
      </c>
      <c r="BZ66" s="6">
        <v>20</v>
      </c>
      <c r="CA66" s="1"/>
      <c r="CB66" s="1"/>
      <c r="CC66" s="1"/>
      <c r="CD66" s="1"/>
      <c r="CE66" s="1"/>
      <c r="CF66" s="1">
        <v>70</v>
      </c>
      <c r="CG66" s="1"/>
      <c r="CH66" s="1"/>
      <c r="CI66" s="1"/>
      <c r="CJ66" s="1"/>
      <c r="CK66" s="1"/>
      <c r="CL66" s="1"/>
      <c r="CM66" s="1"/>
      <c r="CN66" s="1"/>
      <c r="CO66" s="1"/>
      <c r="CP66" s="1">
        <v>30</v>
      </c>
      <c r="CQ66" s="1"/>
      <c r="CR66" s="1"/>
      <c r="CS66" s="1"/>
      <c r="CT66" s="1"/>
      <c r="CU66" s="14">
        <f t="shared" si="10"/>
        <v>100</v>
      </c>
      <c r="CV66" s="6">
        <v>80</v>
      </c>
      <c r="CW66" s="1"/>
      <c r="CX66" s="1"/>
      <c r="CY66" s="1"/>
      <c r="CZ66" s="1"/>
      <c r="DA66" s="1"/>
      <c r="DB66" s="1"/>
      <c r="DC66" s="1"/>
      <c r="DD66" s="1"/>
      <c r="DE66" s="1">
        <v>18</v>
      </c>
      <c r="DF66" s="1"/>
      <c r="DG66" s="1"/>
      <c r="DH66" s="1">
        <v>25</v>
      </c>
      <c r="DI66" s="1">
        <v>18</v>
      </c>
      <c r="DJ66" s="1">
        <v>9</v>
      </c>
      <c r="DK66" s="1"/>
      <c r="DL66" s="1"/>
      <c r="DM66" s="1"/>
      <c r="DN66" s="1"/>
      <c r="DO66" s="1"/>
      <c r="DP66" s="1"/>
      <c r="DQ66" s="1">
        <v>5</v>
      </c>
      <c r="DR66" s="1"/>
      <c r="DS66" s="1">
        <v>8</v>
      </c>
      <c r="DT66" s="1"/>
      <c r="DU66" s="1"/>
      <c r="DV66" s="1">
        <v>7</v>
      </c>
      <c r="DW66" s="1"/>
      <c r="DX66" s="1"/>
      <c r="DY66" s="1"/>
      <c r="DZ66" s="1"/>
      <c r="EA66" s="1"/>
      <c r="EB66" s="1"/>
      <c r="EC66" s="1">
        <v>5</v>
      </c>
      <c r="ED66" s="1"/>
      <c r="EE66" s="1"/>
      <c r="EF66" s="1"/>
      <c r="EG66" s="1"/>
      <c r="EH66" s="1"/>
      <c r="EI66" s="1"/>
      <c r="EJ66" s="1"/>
      <c r="EK66" s="1"/>
      <c r="EL66" s="1">
        <v>5</v>
      </c>
      <c r="EM66" s="1"/>
      <c r="EN66" s="1"/>
      <c r="EO66" s="1"/>
      <c r="EP66" s="1"/>
      <c r="EQ66" s="1"/>
      <c r="ER66" s="1"/>
      <c r="ES66" s="1"/>
      <c r="ET66" s="1"/>
      <c r="EU66" s="1"/>
      <c r="EV66" s="14">
        <f t="shared" si="11"/>
        <v>100</v>
      </c>
    </row>
    <row r="67" spans="1:152" hidden="1" x14ac:dyDescent="0.2">
      <c r="A67" s="12" t="s">
        <v>187</v>
      </c>
      <c r="B67" s="1">
        <v>55</v>
      </c>
      <c r="C67" s="1">
        <v>20</v>
      </c>
      <c r="D67" s="1">
        <v>20</v>
      </c>
      <c r="E67" s="1">
        <v>90</v>
      </c>
      <c r="F67" s="1">
        <v>2</v>
      </c>
      <c r="G67" s="1"/>
      <c r="H67" s="1" t="s">
        <v>113</v>
      </c>
      <c r="I67" s="1">
        <v>8</v>
      </c>
      <c r="J67" s="1" t="s">
        <v>115</v>
      </c>
      <c r="K67" s="1"/>
      <c r="L67" s="6">
        <v>50</v>
      </c>
      <c r="M67" s="1"/>
      <c r="N67" s="1"/>
      <c r="O67" s="1"/>
      <c r="P67" s="1"/>
      <c r="Q67" s="1"/>
      <c r="R67" s="1">
        <v>20</v>
      </c>
      <c r="S67" s="1"/>
      <c r="T67" s="1"/>
      <c r="U67" s="1"/>
      <c r="V67" s="1"/>
      <c r="W67" s="1"/>
      <c r="X67" s="1">
        <v>40</v>
      </c>
      <c r="Y67" s="1">
        <v>40</v>
      </c>
      <c r="Z67" s="1"/>
      <c r="AA67" s="1"/>
      <c r="AB67" s="14">
        <f t="shared" si="8"/>
        <v>100</v>
      </c>
      <c r="AC67" s="5">
        <v>50</v>
      </c>
      <c r="AD67" s="1"/>
      <c r="AE67" s="1"/>
      <c r="AF67" s="1">
        <v>25</v>
      </c>
      <c r="AG67" s="1"/>
      <c r="AH67" s="1"/>
      <c r="AI67" s="1"/>
      <c r="AJ67" s="1"/>
      <c r="AK67" s="1"/>
      <c r="AL67" s="1"/>
      <c r="AM67" s="1">
        <v>5</v>
      </c>
      <c r="AN67" s="1"/>
      <c r="AO67" s="1"/>
      <c r="AP67" s="1"/>
      <c r="AQ67" s="1"/>
      <c r="AR67" s="1"/>
      <c r="AS67" s="1">
        <v>15</v>
      </c>
      <c r="AT67" s="1"/>
      <c r="AU67" s="1">
        <v>10</v>
      </c>
      <c r="AV67" s="1"/>
      <c r="AW67" s="1"/>
      <c r="AX67" s="1"/>
      <c r="AY67" s="1"/>
      <c r="AZ67" s="1"/>
      <c r="BA67" s="1"/>
      <c r="BB67" s="1"/>
      <c r="BC67" s="1"/>
      <c r="BD67" s="1">
        <v>25</v>
      </c>
      <c r="BE67" s="1"/>
      <c r="BF67" s="1"/>
      <c r="BG67" s="1">
        <v>10</v>
      </c>
      <c r="BH67" s="1"/>
      <c r="BI67" s="1"/>
      <c r="BJ67" s="1"/>
      <c r="BK67" s="1">
        <v>10</v>
      </c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4">
        <f t="shared" si="12"/>
        <v>100</v>
      </c>
      <c r="BZ67" s="6">
        <v>60</v>
      </c>
      <c r="CA67" s="1"/>
      <c r="CB67" s="1"/>
      <c r="CC67" s="1"/>
      <c r="CD67" s="1">
        <v>20</v>
      </c>
      <c r="CE67" s="1"/>
      <c r="CF67" s="1">
        <v>10</v>
      </c>
      <c r="CG67" s="1"/>
      <c r="CH67" s="1"/>
      <c r="CI67" s="1"/>
      <c r="CJ67" s="1"/>
      <c r="CK67" s="1"/>
      <c r="CL67" s="1"/>
      <c r="CM67" s="1">
        <v>15</v>
      </c>
      <c r="CN67" s="1"/>
      <c r="CO67" s="1"/>
      <c r="CP67" s="1"/>
      <c r="CQ67" s="1">
        <v>40</v>
      </c>
      <c r="CR67" s="1">
        <v>15</v>
      </c>
      <c r="CS67" s="1"/>
      <c r="CT67" s="1"/>
      <c r="CU67" s="14">
        <f t="shared" si="10"/>
        <v>100</v>
      </c>
      <c r="CV67" s="6">
        <v>40</v>
      </c>
      <c r="CW67" s="1"/>
      <c r="CX67" s="1"/>
      <c r="CY67" s="1"/>
      <c r="CZ67" s="1"/>
      <c r="DA67" s="1"/>
      <c r="DB67" s="1"/>
      <c r="DC67" s="1"/>
      <c r="DD67" s="1"/>
      <c r="DE67" s="1">
        <v>20</v>
      </c>
      <c r="DF67" s="1"/>
      <c r="DG67" s="1"/>
      <c r="DH67" s="1">
        <v>10</v>
      </c>
      <c r="DI67" s="1">
        <v>15</v>
      </c>
      <c r="DJ67" s="1">
        <v>10</v>
      </c>
      <c r="DK67" s="1"/>
      <c r="DL67" s="1"/>
      <c r="DM67" s="1"/>
      <c r="DN67" s="1"/>
      <c r="DO67" s="1">
        <v>8</v>
      </c>
      <c r="DP67" s="1"/>
      <c r="DQ67" s="1"/>
      <c r="DR67" s="1">
        <v>10</v>
      </c>
      <c r="DS67" s="1">
        <v>15</v>
      </c>
      <c r="DT67" s="1">
        <v>10</v>
      </c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>
        <v>2</v>
      </c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4">
        <f t="shared" si="11"/>
        <v>100</v>
      </c>
    </row>
    <row r="68" spans="1:152" hidden="1" x14ac:dyDescent="0.2">
      <c r="A68" s="9" t="s">
        <v>188</v>
      </c>
      <c r="B68" s="1">
        <v>60</v>
      </c>
      <c r="C68" s="1">
        <v>20</v>
      </c>
      <c r="D68" s="1">
        <v>20</v>
      </c>
      <c r="E68" s="1">
        <v>90</v>
      </c>
      <c r="F68" s="1">
        <v>2</v>
      </c>
      <c r="G68" s="1" t="s">
        <v>0</v>
      </c>
      <c r="H68" s="1" t="s">
        <v>112</v>
      </c>
      <c r="I68" s="1">
        <v>25</v>
      </c>
      <c r="J68" s="1" t="s">
        <v>145</v>
      </c>
      <c r="K68" s="1"/>
      <c r="L68" s="5">
        <v>25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/>
      <c r="S68" s="1"/>
      <c r="T68" s="1"/>
      <c r="U68" s="1">
        <v>100</v>
      </c>
      <c r="V68" s="1"/>
      <c r="W68" s="1"/>
      <c r="X68" s="1"/>
      <c r="Y68" s="1"/>
      <c r="Z68" s="1"/>
      <c r="AA68" s="1"/>
      <c r="AB68" s="14">
        <f t="shared" si="8"/>
        <v>100</v>
      </c>
      <c r="AC68" s="5">
        <v>75</v>
      </c>
      <c r="AD68" s="1" t="s">
        <v>0</v>
      </c>
      <c r="AE68" s="1" t="s">
        <v>0</v>
      </c>
      <c r="AF68" s="1">
        <v>78</v>
      </c>
      <c r="AG68" s="1"/>
      <c r="AH68" s="1"/>
      <c r="AI68" s="1"/>
      <c r="AJ68" s="1"/>
      <c r="AK68" s="1"/>
      <c r="AL68" s="1"/>
      <c r="AM68" s="1" t="s">
        <v>0</v>
      </c>
      <c r="AN68" s="1" t="s">
        <v>0</v>
      </c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>
        <v>5</v>
      </c>
      <c r="AZ68" s="1"/>
      <c r="BA68" s="1">
        <v>2</v>
      </c>
      <c r="BB68" s="1"/>
      <c r="BC68" s="1">
        <v>10</v>
      </c>
      <c r="BD68" s="1"/>
      <c r="BE68" s="1"/>
      <c r="BF68" s="1"/>
      <c r="BG68" s="1"/>
      <c r="BH68" s="1"/>
      <c r="BI68" s="1"/>
      <c r="BJ68" s="1"/>
      <c r="BK68" s="1"/>
      <c r="BL68" s="13"/>
      <c r="BM68" s="13"/>
      <c r="BN68" s="13"/>
      <c r="BO68" s="13"/>
      <c r="BP68" s="13"/>
      <c r="BQ68" s="13">
        <v>5</v>
      </c>
      <c r="BR68" s="13"/>
      <c r="BS68" s="13"/>
      <c r="BT68" s="13"/>
      <c r="BU68" s="13"/>
      <c r="BV68" s="13"/>
      <c r="BW68" s="13"/>
      <c r="BX68" s="13"/>
      <c r="BY68" s="14">
        <f t="shared" si="12"/>
        <v>100</v>
      </c>
      <c r="BZ68" s="5">
        <v>60</v>
      </c>
      <c r="CA68" s="1"/>
      <c r="CB68" s="1"/>
      <c r="CC68" s="1"/>
      <c r="CD68" s="1">
        <v>60</v>
      </c>
      <c r="CE68" s="1"/>
      <c r="CF68" s="1">
        <v>15</v>
      </c>
      <c r="CG68" s="1"/>
      <c r="CH68" s="1"/>
      <c r="CI68" s="1">
        <v>5</v>
      </c>
      <c r="CJ68" s="1"/>
      <c r="CK68" s="1"/>
      <c r="CL68" s="1"/>
      <c r="CM68" s="1">
        <v>20</v>
      </c>
      <c r="CN68" s="1"/>
      <c r="CO68" s="1"/>
      <c r="CP68" s="1"/>
      <c r="CQ68" s="1"/>
      <c r="CR68" s="1"/>
      <c r="CS68" s="1"/>
      <c r="CT68" s="1"/>
      <c r="CU68" s="14">
        <f t="shared" si="10"/>
        <v>100</v>
      </c>
      <c r="CV68" s="5">
        <v>40</v>
      </c>
      <c r="CW68" s="1"/>
      <c r="CX68" s="1"/>
      <c r="CY68" s="1"/>
      <c r="CZ68" s="1"/>
      <c r="DA68" s="1"/>
      <c r="DB68" s="1">
        <v>5</v>
      </c>
      <c r="DC68" s="1"/>
      <c r="DD68" s="1"/>
      <c r="DE68" s="1"/>
      <c r="DF68" s="1"/>
      <c r="DG68" s="1">
        <v>5</v>
      </c>
      <c r="DH68" s="1">
        <v>5</v>
      </c>
      <c r="DI68" s="1">
        <v>15</v>
      </c>
      <c r="DJ68" s="1"/>
      <c r="DK68" s="1"/>
      <c r="DL68" s="1"/>
      <c r="DM68" s="1"/>
      <c r="DN68" s="1"/>
      <c r="DO68" s="1">
        <v>5</v>
      </c>
      <c r="DP68" s="1"/>
      <c r="DQ68" s="1"/>
      <c r="DR68" s="1"/>
      <c r="DS68" s="1">
        <v>2</v>
      </c>
      <c r="DT68" s="1">
        <v>46</v>
      </c>
      <c r="DU68" s="1"/>
      <c r="DV68" s="1">
        <v>10</v>
      </c>
      <c r="DW68" s="1"/>
      <c r="DX68" s="1"/>
      <c r="DY68" s="1"/>
      <c r="DZ68" s="1"/>
      <c r="EA68" s="1"/>
      <c r="EB68" s="1">
        <v>5</v>
      </c>
      <c r="EC68" s="1">
        <v>2</v>
      </c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4">
        <f t="shared" si="11"/>
        <v>100</v>
      </c>
    </row>
    <row r="69" spans="1:152" hidden="1" x14ac:dyDescent="0.2">
      <c r="A69" s="9" t="s">
        <v>189</v>
      </c>
      <c r="B69" s="1">
        <v>70</v>
      </c>
      <c r="C69" s="1">
        <v>60</v>
      </c>
      <c r="D69" s="1">
        <v>15</v>
      </c>
      <c r="E69" s="1"/>
      <c r="F69" s="1">
        <v>7</v>
      </c>
      <c r="G69" s="1" t="s">
        <v>0</v>
      </c>
      <c r="H69" s="1" t="s">
        <v>113</v>
      </c>
      <c r="I69" s="1">
        <v>15</v>
      </c>
      <c r="J69" s="1" t="s">
        <v>114</v>
      </c>
      <c r="K69" s="1"/>
      <c r="L69" s="5">
        <v>10</v>
      </c>
      <c r="M69" s="1" t="s">
        <v>0</v>
      </c>
      <c r="N69" s="1" t="s">
        <v>0</v>
      </c>
      <c r="O69" s="1" t="s">
        <v>0</v>
      </c>
      <c r="P69" s="1" t="s">
        <v>0</v>
      </c>
      <c r="Q69" s="1">
        <v>30</v>
      </c>
      <c r="R69" s="1">
        <v>30</v>
      </c>
      <c r="S69" s="1"/>
      <c r="T69" s="1"/>
      <c r="U69" s="1"/>
      <c r="V69" s="1"/>
      <c r="W69" s="1">
        <v>30</v>
      </c>
      <c r="X69" s="1"/>
      <c r="Y69" s="1">
        <v>10</v>
      </c>
      <c r="Z69" s="1"/>
      <c r="AA69" s="1"/>
      <c r="AB69" s="14">
        <f t="shared" si="8"/>
        <v>100</v>
      </c>
      <c r="AC69" s="5">
        <v>90</v>
      </c>
      <c r="AD69" s="1" t="s">
        <v>0</v>
      </c>
      <c r="AE69" s="1" t="s">
        <v>0</v>
      </c>
      <c r="AF69" s="1">
        <v>5</v>
      </c>
      <c r="AG69" s="1"/>
      <c r="AH69" s="1"/>
      <c r="AI69" s="1"/>
      <c r="AJ69" s="1"/>
      <c r="AK69" s="1">
        <v>10</v>
      </c>
      <c r="AL69" s="1"/>
      <c r="AM69" s="1" t="s">
        <v>0</v>
      </c>
      <c r="AN69" s="1" t="s">
        <v>0</v>
      </c>
      <c r="AO69" s="1"/>
      <c r="AP69" s="1"/>
      <c r="AQ69" s="1"/>
      <c r="AR69" s="1"/>
      <c r="AS69" s="1"/>
      <c r="AT69" s="1">
        <v>3</v>
      </c>
      <c r="AU69" s="1"/>
      <c r="AV69" s="1"/>
      <c r="AW69" s="1"/>
      <c r="AX69" s="1"/>
      <c r="AY69" s="1" t="s">
        <v>0</v>
      </c>
      <c r="AZ69" s="1"/>
      <c r="BA69" s="1"/>
      <c r="BB69" s="1">
        <v>10</v>
      </c>
      <c r="BC69" s="1"/>
      <c r="BD69" s="1">
        <v>10</v>
      </c>
      <c r="BE69" s="1"/>
      <c r="BF69" s="1"/>
      <c r="BG69" s="1"/>
      <c r="BH69" s="1"/>
      <c r="BI69" s="1">
        <v>55</v>
      </c>
      <c r="BJ69" s="1"/>
      <c r="BK69" s="1">
        <v>3</v>
      </c>
      <c r="BL69" s="13"/>
      <c r="BM69" s="13">
        <v>1</v>
      </c>
      <c r="BN69" s="13">
        <v>3</v>
      </c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4">
        <f t="shared" si="12"/>
        <v>100</v>
      </c>
      <c r="BZ69" s="5">
        <v>60</v>
      </c>
      <c r="CA69" s="1"/>
      <c r="CB69" s="1"/>
      <c r="CC69" s="1"/>
      <c r="CD69" s="1">
        <v>5</v>
      </c>
      <c r="CE69" s="1"/>
      <c r="CF69" s="1">
        <v>10</v>
      </c>
      <c r="CG69" s="1"/>
      <c r="CH69" s="1">
        <v>5</v>
      </c>
      <c r="CI69" s="1">
        <v>5</v>
      </c>
      <c r="CJ69" s="1"/>
      <c r="CK69" s="1">
        <v>10</v>
      </c>
      <c r="CL69" s="1"/>
      <c r="CM69" s="1"/>
      <c r="CN69" s="1"/>
      <c r="CO69" s="1"/>
      <c r="CP69" s="1">
        <v>30</v>
      </c>
      <c r="CQ69" s="1">
        <v>35</v>
      </c>
      <c r="CR69" s="1"/>
      <c r="CS69" s="1"/>
      <c r="CT69" s="1"/>
      <c r="CU69" s="14">
        <f t="shared" si="10"/>
        <v>100</v>
      </c>
      <c r="CV69" s="5">
        <v>40</v>
      </c>
      <c r="CW69" s="1"/>
      <c r="CX69" s="1"/>
      <c r="CY69" s="1"/>
      <c r="CZ69" s="1"/>
      <c r="DA69" s="1"/>
      <c r="DB69" s="1"/>
      <c r="DC69" s="1"/>
      <c r="DD69" s="1"/>
      <c r="DE69" s="1">
        <v>10</v>
      </c>
      <c r="DF69" s="1"/>
      <c r="DG69" s="1">
        <v>25</v>
      </c>
      <c r="DH69" s="1"/>
      <c r="DI69" s="1"/>
      <c r="DJ69" s="1"/>
      <c r="DK69" s="1"/>
      <c r="DL69" s="1"/>
      <c r="DM69" s="1"/>
      <c r="DN69" s="1"/>
      <c r="DO69" s="1">
        <v>10</v>
      </c>
      <c r="DP69" s="1"/>
      <c r="DQ69" s="1"/>
      <c r="DR69" s="1">
        <v>25</v>
      </c>
      <c r="DS69" s="1"/>
      <c r="DT69" s="1"/>
      <c r="DU69" s="1"/>
      <c r="DV69" s="1">
        <v>5</v>
      </c>
      <c r="DW69" s="1"/>
      <c r="DX69" s="1"/>
      <c r="DY69" s="1"/>
      <c r="DZ69" s="1"/>
      <c r="EA69" s="1"/>
      <c r="EB69" s="1"/>
      <c r="EC69" s="1">
        <v>10</v>
      </c>
      <c r="ED69" s="1"/>
      <c r="EE69" s="1"/>
      <c r="EF69" s="1"/>
      <c r="EG69" s="1"/>
      <c r="EH69" s="1">
        <v>5</v>
      </c>
      <c r="EI69" s="1"/>
      <c r="EJ69" s="1">
        <v>5</v>
      </c>
      <c r="EK69" s="1">
        <v>5</v>
      </c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4">
        <f t="shared" si="11"/>
        <v>100</v>
      </c>
    </row>
    <row r="70" spans="1:152" hidden="1" x14ac:dyDescent="0.2">
      <c r="A70" s="9" t="s">
        <v>190</v>
      </c>
      <c r="B70" s="1">
        <v>50</v>
      </c>
      <c r="C70" s="1">
        <v>15</v>
      </c>
      <c r="D70" s="1">
        <v>25</v>
      </c>
      <c r="E70" s="1">
        <v>80</v>
      </c>
      <c r="F70" s="1">
        <v>1</v>
      </c>
      <c r="G70" s="1" t="s">
        <v>0</v>
      </c>
      <c r="H70" s="1" t="s">
        <v>112</v>
      </c>
      <c r="I70" s="1">
        <v>10</v>
      </c>
      <c r="J70" s="1" t="s">
        <v>115</v>
      </c>
      <c r="K70" s="1"/>
      <c r="L70" s="5">
        <v>20</v>
      </c>
      <c r="M70" s="1" t="s">
        <v>0</v>
      </c>
      <c r="N70" s="1" t="s">
        <v>0</v>
      </c>
      <c r="O70" s="1" t="s">
        <v>0</v>
      </c>
      <c r="P70" s="1" t="s">
        <v>0</v>
      </c>
      <c r="Q70" s="1"/>
      <c r="R70" s="1">
        <v>30</v>
      </c>
      <c r="S70" s="1"/>
      <c r="T70" s="1">
        <v>10</v>
      </c>
      <c r="U70" s="1"/>
      <c r="V70" s="1"/>
      <c r="W70" s="1">
        <v>30</v>
      </c>
      <c r="X70" s="1"/>
      <c r="Y70" s="1">
        <v>30</v>
      </c>
      <c r="Z70" s="1"/>
      <c r="AA70" s="1"/>
      <c r="AB70" s="14">
        <f t="shared" si="8"/>
        <v>100</v>
      </c>
      <c r="AC70" s="5">
        <v>80</v>
      </c>
      <c r="AD70" s="1" t="s">
        <v>0</v>
      </c>
      <c r="AE70" s="1"/>
      <c r="AF70" s="1">
        <v>40</v>
      </c>
      <c r="AG70" s="1"/>
      <c r="AH70" s="1"/>
      <c r="AI70" s="1"/>
      <c r="AJ70" s="1"/>
      <c r="AK70" s="1">
        <v>30</v>
      </c>
      <c r="AL70" s="1"/>
      <c r="AM70" s="1">
        <v>5</v>
      </c>
      <c r="AN70" s="1" t="s">
        <v>0</v>
      </c>
      <c r="AO70" s="1"/>
      <c r="AP70" s="1"/>
      <c r="AQ70" s="1"/>
      <c r="AR70" s="1"/>
      <c r="AS70" s="1"/>
      <c r="AT70" s="1"/>
      <c r="AU70" s="1"/>
      <c r="AV70" s="1">
        <v>5</v>
      </c>
      <c r="AW70" s="1"/>
      <c r="AX70" s="1"/>
      <c r="AY70" s="1" t="s">
        <v>0</v>
      </c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>
        <v>20</v>
      </c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4">
        <f t="shared" si="12"/>
        <v>100</v>
      </c>
      <c r="BZ70" s="5">
        <v>40</v>
      </c>
      <c r="CA70" s="1"/>
      <c r="CB70" s="1"/>
      <c r="CC70" s="1"/>
      <c r="CD70" s="1">
        <v>5</v>
      </c>
      <c r="CE70" s="1">
        <v>5</v>
      </c>
      <c r="CF70" s="1"/>
      <c r="CG70" s="1"/>
      <c r="CH70" s="1"/>
      <c r="CI70" s="1">
        <v>30</v>
      </c>
      <c r="CJ70" s="1"/>
      <c r="CK70" s="1"/>
      <c r="CL70" s="1">
        <v>5</v>
      </c>
      <c r="CM70" s="1"/>
      <c r="CN70" s="1"/>
      <c r="CO70" s="1">
        <v>5</v>
      </c>
      <c r="CP70" s="1">
        <v>20</v>
      </c>
      <c r="CQ70" s="1">
        <v>15</v>
      </c>
      <c r="CR70" s="1">
        <v>10</v>
      </c>
      <c r="CS70" s="1"/>
      <c r="CT70" s="1">
        <v>5</v>
      </c>
      <c r="CU70" s="14">
        <f t="shared" si="10"/>
        <v>100</v>
      </c>
      <c r="CV70" s="5">
        <v>60</v>
      </c>
      <c r="CW70" s="1"/>
      <c r="CX70" s="1"/>
      <c r="CY70" s="1"/>
      <c r="CZ70" s="1"/>
      <c r="DA70" s="1"/>
      <c r="DB70" s="1"/>
      <c r="DC70" s="1"/>
      <c r="DD70" s="1"/>
      <c r="DE70" s="1">
        <v>25</v>
      </c>
      <c r="DF70" s="1"/>
      <c r="DG70" s="1"/>
      <c r="DH70" s="1"/>
      <c r="DI70" s="1"/>
      <c r="DJ70" s="1">
        <v>20</v>
      </c>
      <c r="DK70" s="1"/>
      <c r="DL70" s="1"/>
      <c r="DM70" s="1"/>
      <c r="DN70" s="1"/>
      <c r="DO70" s="1">
        <v>10</v>
      </c>
      <c r="DP70" s="1"/>
      <c r="DQ70" s="1"/>
      <c r="DR70" s="1"/>
      <c r="DS70" s="1">
        <v>20</v>
      </c>
      <c r="DT70" s="1"/>
      <c r="DU70" s="1">
        <v>5</v>
      </c>
      <c r="DV70" s="1">
        <v>13</v>
      </c>
      <c r="DW70" s="1"/>
      <c r="DX70" s="1"/>
      <c r="DY70" s="1">
        <v>2</v>
      </c>
      <c r="DZ70" s="1"/>
      <c r="EA70" s="1"/>
      <c r="EB70" s="1"/>
      <c r="EC70" s="1"/>
      <c r="ED70" s="1"/>
      <c r="EE70" s="1">
        <v>2</v>
      </c>
      <c r="EF70" s="1">
        <v>2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>
        <v>1</v>
      </c>
      <c r="EU70" s="1"/>
      <c r="EV70" s="14">
        <v>100</v>
      </c>
    </row>
    <row r="71" spans="1:152" hidden="1" x14ac:dyDescent="0.2">
      <c r="A71" s="9" t="s">
        <v>229</v>
      </c>
      <c r="B71" s="1">
        <v>30</v>
      </c>
      <c r="C71" s="1">
        <v>10</v>
      </c>
      <c r="D71" s="1">
        <v>15</v>
      </c>
      <c r="E71" s="1">
        <v>90</v>
      </c>
      <c r="F71" s="1">
        <v>1</v>
      </c>
      <c r="G71" s="1" t="s">
        <v>0</v>
      </c>
      <c r="H71" s="1" t="s">
        <v>113</v>
      </c>
      <c r="I71" s="1">
        <v>10</v>
      </c>
      <c r="J71" s="1" t="s">
        <v>115</v>
      </c>
      <c r="K71" s="1"/>
      <c r="L71" s="5">
        <v>50</v>
      </c>
      <c r="M71" s="1">
        <v>5</v>
      </c>
      <c r="N71" s="1" t="s">
        <v>0</v>
      </c>
      <c r="O71" s="1" t="s">
        <v>0</v>
      </c>
      <c r="P71" s="1">
        <v>2</v>
      </c>
      <c r="Q71" s="1" t="s">
        <v>0</v>
      </c>
      <c r="R71" s="1">
        <v>20</v>
      </c>
      <c r="S71" s="1"/>
      <c r="T71" s="1"/>
      <c r="U71" s="1">
        <v>30</v>
      </c>
      <c r="V71" s="1"/>
      <c r="W71" s="1"/>
      <c r="X71" s="1"/>
      <c r="Y71" s="1">
        <v>40</v>
      </c>
      <c r="Z71" s="1">
        <v>3</v>
      </c>
      <c r="AA71" s="1"/>
      <c r="AB71" s="14">
        <f t="shared" si="8"/>
        <v>100</v>
      </c>
      <c r="AC71" s="5">
        <v>50</v>
      </c>
      <c r="AD71" s="1" t="s">
        <v>0</v>
      </c>
      <c r="AE71" s="1" t="s">
        <v>0</v>
      </c>
      <c r="AF71" s="1">
        <v>30</v>
      </c>
      <c r="AG71" s="1"/>
      <c r="AH71" s="1"/>
      <c r="AI71" s="1"/>
      <c r="AJ71" s="1"/>
      <c r="AK71" s="16">
        <v>4</v>
      </c>
      <c r="AL71" s="1"/>
      <c r="AM71" s="1" t="s">
        <v>0</v>
      </c>
      <c r="AN71" s="1" t="s">
        <v>0</v>
      </c>
      <c r="AO71" s="1"/>
      <c r="AP71" s="1"/>
      <c r="AQ71" s="1"/>
      <c r="AR71" s="1"/>
      <c r="AS71" s="1">
        <v>35</v>
      </c>
      <c r="AT71" s="1">
        <v>13</v>
      </c>
      <c r="AU71" s="1"/>
      <c r="AV71" s="1"/>
      <c r="AW71" s="1"/>
      <c r="AX71" s="1"/>
      <c r="AY71" s="1" t="s">
        <v>0</v>
      </c>
      <c r="AZ71" s="1"/>
      <c r="BA71" s="1">
        <v>13</v>
      </c>
      <c r="BB71" s="1">
        <v>3</v>
      </c>
      <c r="BC71" s="1"/>
      <c r="BD71" s="1">
        <v>2</v>
      </c>
      <c r="BE71" s="1"/>
      <c r="BF71" s="1"/>
      <c r="BG71" s="1"/>
      <c r="BH71" s="1"/>
      <c r="BI71" s="1"/>
      <c r="BJ71" s="1"/>
      <c r="BK71" s="1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4">
        <f t="shared" si="12"/>
        <v>100</v>
      </c>
      <c r="BZ71" s="5">
        <v>15</v>
      </c>
      <c r="CA71" s="1"/>
      <c r="CB71" s="1"/>
      <c r="CC71" s="1"/>
      <c r="CD71" s="1"/>
      <c r="CE71" s="1"/>
      <c r="CF71" s="1">
        <v>20</v>
      </c>
      <c r="CG71" s="1"/>
      <c r="CH71" s="1"/>
      <c r="CI71" s="1">
        <v>60</v>
      </c>
      <c r="CJ71" s="1"/>
      <c r="CK71" s="1"/>
      <c r="CL71" s="1"/>
      <c r="CM71" s="1"/>
      <c r="CN71" s="1"/>
      <c r="CO71" s="1"/>
      <c r="CP71" s="1"/>
      <c r="CQ71" s="1">
        <v>20</v>
      </c>
      <c r="CR71" s="1"/>
      <c r="CS71" s="1"/>
      <c r="CT71" s="1"/>
      <c r="CU71" s="14">
        <f t="shared" si="10"/>
        <v>100</v>
      </c>
      <c r="CV71" s="5">
        <v>85</v>
      </c>
      <c r="CW71" s="1"/>
      <c r="CX71" s="1"/>
      <c r="CY71" s="1"/>
      <c r="CZ71" s="1"/>
      <c r="DA71" s="1"/>
      <c r="DB71" s="1"/>
      <c r="DC71" s="1"/>
      <c r="DD71" s="1"/>
      <c r="DE71" s="1">
        <v>10</v>
      </c>
      <c r="DF71" s="1"/>
      <c r="DG71" s="1"/>
      <c r="DH71" s="1"/>
      <c r="DI71" s="1">
        <v>20</v>
      </c>
      <c r="DJ71" s="1"/>
      <c r="DK71" s="1">
        <v>10</v>
      </c>
      <c r="DL71" s="1"/>
      <c r="DM71" s="1"/>
      <c r="DN71" s="1">
        <v>15</v>
      </c>
      <c r="DO71" s="1">
        <v>15</v>
      </c>
      <c r="DP71" s="1"/>
      <c r="DQ71" s="1"/>
      <c r="DR71" s="1">
        <v>20</v>
      </c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>
        <v>5</v>
      </c>
      <c r="ED71" s="1"/>
      <c r="EE71" s="1"/>
      <c r="EF71" s="1"/>
      <c r="EG71" s="1">
        <v>5</v>
      </c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4">
        <f t="shared" ref="EV71:EV80" si="13">SUM(CW71:ES71)</f>
        <v>100</v>
      </c>
    </row>
    <row r="72" spans="1:152" x14ac:dyDescent="0.2">
      <c r="A72" s="9" t="s">
        <v>191</v>
      </c>
      <c r="B72" s="1">
        <v>70</v>
      </c>
      <c r="C72" s="1">
        <v>35</v>
      </c>
      <c r="D72" s="1">
        <v>3</v>
      </c>
      <c r="E72" s="1"/>
      <c r="F72" s="1">
        <v>5</v>
      </c>
      <c r="G72" s="1" t="s">
        <v>0</v>
      </c>
      <c r="H72" s="1" t="s">
        <v>112</v>
      </c>
      <c r="I72" s="1">
        <v>15</v>
      </c>
      <c r="J72" s="1" t="s">
        <v>116</v>
      </c>
      <c r="K72" s="1"/>
      <c r="L72" s="5">
        <v>25</v>
      </c>
      <c r="M72" s="1" t="s">
        <v>0</v>
      </c>
      <c r="N72" s="1" t="s">
        <v>0</v>
      </c>
      <c r="O72" s="1" t="s">
        <v>0</v>
      </c>
      <c r="P72" s="1" t="s">
        <v>0</v>
      </c>
      <c r="Q72" s="1">
        <v>3</v>
      </c>
      <c r="R72" s="1">
        <v>7</v>
      </c>
      <c r="S72" s="1"/>
      <c r="T72" s="1">
        <v>10</v>
      </c>
      <c r="U72" s="1">
        <v>35</v>
      </c>
      <c r="V72" s="1"/>
      <c r="W72" s="1">
        <v>45</v>
      </c>
      <c r="X72" s="1"/>
      <c r="Y72" s="1"/>
      <c r="Z72" s="1"/>
      <c r="AA72" s="1"/>
      <c r="AB72" s="14">
        <f t="shared" si="8"/>
        <v>100</v>
      </c>
      <c r="AC72" s="5">
        <v>75</v>
      </c>
      <c r="AD72" s="1" t="s">
        <v>0</v>
      </c>
      <c r="AE72" s="1"/>
      <c r="AF72" s="1">
        <v>30</v>
      </c>
      <c r="AG72" s="1"/>
      <c r="AH72" s="1"/>
      <c r="AI72" s="1"/>
      <c r="AJ72" s="1"/>
      <c r="AK72" s="1">
        <v>2</v>
      </c>
      <c r="AL72" s="1">
        <v>5</v>
      </c>
      <c r="AM72" s="1" t="s">
        <v>0</v>
      </c>
      <c r="AN72" s="1" t="s">
        <v>0</v>
      </c>
      <c r="AO72" s="1"/>
      <c r="AP72" s="1">
        <v>1</v>
      </c>
      <c r="AQ72" s="1">
        <v>10</v>
      </c>
      <c r="AR72" s="1"/>
      <c r="AS72" s="1">
        <v>5</v>
      </c>
      <c r="AT72" s="1"/>
      <c r="AU72" s="1"/>
      <c r="AV72" s="1"/>
      <c r="AW72" s="1"/>
      <c r="AX72" s="1"/>
      <c r="AY72" s="1" t="s">
        <v>0</v>
      </c>
      <c r="AZ72" s="1"/>
      <c r="BA72" s="1"/>
      <c r="BB72" s="1"/>
      <c r="BC72" s="1">
        <v>10</v>
      </c>
      <c r="BD72" s="1"/>
      <c r="BE72" s="1"/>
      <c r="BF72" s="1"/>
      <c r="BG72" s="1"/>
      <c r="BH72" s="1">
        <v>2</v>
      </c>
      <c r="BI72" s="1"/>
      <c r="BJ72" s="1"/>
      <c r="BK72" s="1">
        <v>10</v>
      </c>
      <c r="BL72" s="13"/>
      <c r="BM72" s="13"/>
      <c r="BN72" s="13"/>
      <c r="BO72" s="13">
        <v>23</v>
      </c>
      <c r="BP72" s="13">
        <v>2</v>
      </c>
      <c r="BQ72" s="13"/>
      <c r="BR72" s="13"/>
      <c r="BS72" s="13"/>
      <c r="BT72" s="13"/>
      <c r="BU72" s="13"/>
      <c r="BV72" s="13"/>
      <c r="BW72" s="13"/>
      <c r="BX72" s="13"/>
      <c r="BY72" s="14">
        <f t="shared" si="12"/>
        <v>100</v>
      </c>
      <c r="BZ72" s="5">
        <v>30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>
        <v>100</v>
      </c>
      <c r="CQ72" s="1"/>
      <c r="CR72" s="1"/>
      <c r="CS72" s="1"/>
      <c r="CT72" s="1"/>
      <c r="CU72" s="14">
        <f t="shared" si="10"/>
        <v>100</v>
      </c>
      <c r="CV72" s="5">
        <v>70</v>
      </c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>
        <v>15</v>
      </c>
      <c r="DI72" s="1"/>
      <c r="DJ72" s="1"/>
      <c r="DK72" s="1"/>
      <c r="DL72" s="1"/>
      <c r="DM72" s="1"/>
      <c r="DN72" s="1">
        <v>25</v>
      </c>
      <c r="DO72" s="1"/>
      <c r="DP72" s="1"/>
      <c r="DQ72" s="1"/>
      <c r="DR72" s="1"/>
      <c r="DS72" s="1">
        <v>30</v>
      </c>
      <c r="DT72" s="1">
        <v>30</v>
      </c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4">
        <f t="shared" si="13"/>
        <v>100</v>
      </c>
    </row>
    <row r="73" spans="1:152" hidden="1" x14ac:dyDescent="0.2">
      <c r="A73" s="9" t="s">
        <v>233</v>
      </c>
      <c r="B73" s="1">
        <v>45</v>
      </c>
      <c r="C73" s="1">
        <v>15</v>
      </c>
      <c r="D73" s="1">
        <v>15</v>
      </c>
      <c r="E73" s="1">
        <v>90</v>
      </c>
      <c r="F73" s="1">
        <v>4</v>
      </c>
      <c r="G73" s="1" t="s">
        <v>0</v>
      </c>
      <c r="H73" s="1" t="s">
        <v>113</v>
      </c>
      <c r="I73" s="1">
        <v>12</v>
      </c>
      <c r="J73" s="1" t="s">
        <v>114</v>
      </c>
      <c r="K73" s="1"/>
      <c r="L73" s="5">
        <v>50</v>
      </c>
      <c r="M73" s="1" t="s">
        <v>0</v>
      </c>
      <c r="N73" s="1" t="s">
        <v>0</v>
      </c>
      <c r="O73" s="1" t="s">
        <v>0</v>
      </c>
      <c r="P73" s="1" t="s">
        <v>0</v>
      </c>
      <c r="Q73" s="1">
        <v>12</v>
      </c>
      <c r="R73" s="1"/>
      <c r="S73" s="1">
        <v>12</v>
      </c>
      <c r="T73" s="1"/>
      <c r="U73" s="1"/>
      <c r="V73" s="1"/>
      <c r="W73" s="1">
        <v>16</v>
      </c>
      <c r="X73" s="1">
        <v>33</v>
      </c>
      <c r="Y73" s="1">
        <v>27</v>
      </c>
      <c r="Z73" s="1"/>
      <c r="AA73" s="1"/>
      <c r="AB73" s="14">
        <f t="shared" si="8"/>
        <v>100</v>
      </c>
      <c r="AC73" s="5">
        <v>50</v>
      </c>
      <c r="AD73" s="1" t="s">
        <v>0</v>
      </c>
      <c r="AE73" s="1" t="s">
        <v>0</v>
      </c>
      <c r="AF73" s="1">
        <v>20</v>
      </c>
      <c r="AG73" s="1"/>
      <c r="AH73" s="1"/>
      <c r="AI73" s="1"/>
      <c r="AJ73" s="1"/>
      <c r="AK73" s="1"/>
      <c r="AL73" s="1"/>
      <c r="AM73" s="1" t="s">
        <v>0</v>
      </c>
      <c r="AN73" s="1"/>
      <c r="AO73" s="1"/>
      <c r="AP73" s="1"/>
      <c r="AQ73" s="1"/>
      <c r="AR73" s="1">
        <v>23</v>
      </c>
      <c r="AS73" s="1"/>
      <c r="AT73" s="1">
        <v>2</v>
      </c>
      <c r="AU73" s="1">
        <v>2</v>
      </c>
      <c r="AV73" s="1"/>
      <c r="AW73" s="1"/>
      <c r="AX73" s="1"/>
      <c r="AY73" s="1" t="s">
        <v>0</v>
      </c>
      <c r="AZ73" s="1"/>
      <c r="BA73" s="1">
        <v>10</v>
      </c>
      <c r="BB73" s="1">
        <v>5</v>
      </c>
      <c r="BC73" s="1"/>
      <c r="BD73" s="1">
        <v>10</v>
      </c>
      <c r="BE73" s="1"/>
      <c r="BF73" s="1"/>
      <c r="BG73" s="1"/>
      <c r="BH73" s="1"/>
      <c r="BI73" s="1"/>
      <c r="BJ73" s="1"/>
      <c r="BK73" s="1">
        <v>28</v>
      </c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4">
        <f t="shared" si="12"/>
        <v>100</v>
      </c>
      <c r="BZ73" s="5">
        <v>70</v>
      </c>
      <c r="CA73" s="1"/>
      <c r="CB73" s="1"/>
      <c r="CC73" s="1">
        <v>25</v>
      </c>
      <c r="CD73" s="1"/>
      <c r="CE73" s="1">
        <v>10</v>
      </c>
      <c r="CF73" s="1">
        <v>20</v>
      </c>
      <c r="CG73" s="1"/>
      <c r="CH73" s="1">
        <v>10</v>
      </c>
      <c r="CI73" s="1">
        <v>10</v>
      </c>
      <c r="CJ73" s="1"/>
      <c r="CK73" s="1"/>
      <c r="CL73" s="1"/>
      <c r="CM73" s="1"/>
      <c r="CN73" s="1"/>
      <c r="CO73" s="1"/>
      <c r="CP73" s="1"/>
      <c r="CQ73" s="1">
        <v>25</v>
      </c>
      <c r="CR73" s="1"/>
      <c r="CS73" s="1"/>
      <c r="CT73" s="1"/>
      <c r="CU73" s="14">
        <f t="shared" si="10"/>
        <v>100</v>
      </c>
      <c r="CV73" s="5">
        <v>30</v>
      </c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>
        <v>20</v>
      </c>
      <c r="DJ73" s="1"/>
      <c r="DK73" s="1"/>
      <c r="DL73" s="1"/>
      <c r="DM73" s="1"/>
      <c r="DN73" s="1">
        <v>15</v>
      </c>
      <c r="DO73" s="1">
        <v>20</v>
      </c>
      <c r="DP73" s="1"/>
      <c r="DQ73" s="1"/>
      <c r="DR73" s="1">
        <v>25</v>
      </c>
      <c r="DS73" s="1">
        <v>6</v>
      </c>
      <c r="DT73" s="1"/>
      <c r="DU73" s="1"/>
      <c r="DV73" s="1"/>
      <c r="DW73" s="1"/>
      <c r="DX73" s="1"/>
      <c r="DY73" s="1">
        <v>2</v>
      </c>
      <c r="DZ73" s="1"/>
      <c r="EA73" s="1"/>
      <c r="EB73" s="1"/>
      <c r="EC73" s="1"/>
      <c r="ED73" s="1"/>
      <c r="EE73" s="1"/>
      <c r="EF73" s="1"/>
      <c r="EG73" s="1">
        <v>2</v>
      </c>
      <c r="EH73" s="1"/>
      <c r="EI73" s="1"/>
      <c r="EJ73" s="1"/>
      <c r="EK73" s="1"/>
      <c r="EL73" s="1"/>
      <c r="EM73" s="1"/>
      <c r="EN73" s="1"/>
      <c r="EO73" s="1">
        <v>10</v>
      </c>
      <c r="EP73" s="1"/>
      <c r="EQ73" s="1"/>
      <c r="ER73" s="1"/>
      <c r="ES73" s="1"/>
      <c r="ET73" s="1"/>
      <c r="EU73" s="1"/>
      <c r="EV73" s="14">
        <f t="shared" si="13"/>
        <v>100</v>
      </c>
    </row>
    <row r="74" spans="1:152" hidden="1" x14ac:dyDescent="0.2">
      <c r="A74" s="9" t="s">
        <v>192</v>
      </c>
      <c r="B74" s="1">
        <v>40</v>
      </c>
      <c r="C74" s="1">
        <v>20</v>
      </c>
      <c r="D74" s="1">
        <v>10</v>
      </c>
      <c r="E74" s="1">
        <v>90</v>
      </c>
      <c r="F74" s="1">
        <v>1</v>
      </c>
      <c r="G74" s="1"/>
      <c r="H74" s="1" t="s">
        <v>113</v>
      </c>
      <c r="I74" s="1">
        <v>12</v>
      </c>
      <c r="J74" s="1" t="s">
        <v>114</v>
      </c>
      <c r="K74" s="1"/>
      <c r="L74" s="5">
        <v>50</v>
      </c>
      <c r="M74" s="1"/>
      <c r="N74" s="1"/>
      <c r="O74" s="1"/>
      <c r="P74" s="1">
        <v>5</v>
      </c>
      <c r="Q74" s="1">
        <v>15</v>
      </c>
      <c r="R74" s="1">
        <v>2</v>
      </c>
      <c r="S74" s="1"/>
      <c r="T74" s="1">
        <v>3</v>
      </c>
      <c r="U74" s="1">
        <v>30</v>
      </c>
      <c r="V74" s="1"/>
      <c r="W74" s="1">
        <v>30</v>
      </c>
      <c r="X74" s="1"/>
      <c r="Y74" s="1">
        <v>15</v>
      </c>
      <c r="Z74" s="1"/>
      <c r="AA74" s="1"/>
      <c r="AB74" s="14">
        <f t="shared" si="8"/>
        <v>100</v>
      </c>
      <c r="AC74" s="5">
        <v>50</v>
      </c>
      <c r="AD74" s="1"/>
      <c r="AE74" s="1"/>
      <c r="AF74" s="1"/>
      <c r="AG74" s="1">
        <v>3</v>
      </c>
      <c r="AH74" s="1"/>
      <c r="AI74" s="1">
        <v>10</v>
      </c>
      <c r="AJ74" s="1"/>
      <c r="AK74" s="1">
        <v>25</v>
      </c>
      <c r="AL74" s="1"/>
      <c r="AM74" s="1"/>
      <c r="AN74" s="1"/>
      <c r="AO74" s="1">
        <v>10</v>
      </c>
      <c r="AP74" s="1">
        <v>2</v>
      </c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6">
        <v>10</v>
      </c>
      <c r="BB74" s="1">
        <v>5</v>
      </c>
      <c r="BC74" s="1"/>
      <c r="BD74" s="1"/>
      <c r="BE74" s="1"/>
      <c r="BF74" s="1"/>
      <c r="BG74" s="1"/>
      <c r="BH74" s="1"/>
      <c r="BI74" s="1">
        <v>5</v>
      </c>
      <c r="BJ74" s="1"/>
      <c r="BK74" s="1"/>
      <c r="BL74" s="13"/>
      <c r="BM74" s="13"/>
      <c r="BN74" s="13">
        <v>5</v>
      </c>
      <c r="BO74" s="13"/>
      <c r="BP74" s="13">
        <v>25</v>
      </c>
      <c r="BQ74" s="13"/>
      <c r="BR74" s="13"/>
      <c r="BS74" s="13"/>
      <c r="BT74" s="13"/>
      <c r="BU74" s="13"/>
      <c r="BV74" s="13"/>
      <c r="BW74" s="13"/>
      <c r="BX74" s="13"/>
      <c r="BY74" s="14">
        <f t="shared" si="12"/>
        <v>100</v>
      </c>
      <c r="BZ74" s="5">
        <v>40</v>
      </c>
      <c r="CA74" s="1"/>
      <c r="CB74" s="1"/>
      <c r="CC74" s="1">
        <v>30</v>
      </c>
      <c r="CD74" s="1">
        <v>14</v>
      </c>
      <c r="CE74" s="1">
        <v>3</v>
      </c>
      <c r="CF74" s="1">
        <v>15</v>
      </c>
      <c r="CG74" s="1"/>
      <c r="CH74" s="1">
        <v>20</v>
      </c>
      <c r="CI74" s="1"/>
      <c r="CJ74" s="1"/>
      <c r="CK74" s="1"/>
      <c r="CL74" s="1">
        <v>3</v>
      </c>
      <c r="CM74" s="1"/>
      <c r="CN74" s="1"/>
      <c r="CO74" s="1"/>
      <c r="CP74" s="1"/>
      <c r="CQ74" s="1">
        <v>13</v>
      </c>
      <c r="CR74" s="1"/>
      <c r="CS74" s="1"/>
      <c r="CT74" s="1">
        <v>2</v>
      </c>
      <c r="CU74" s="14">
        <f t="shared" si="10"/>
        <v>100</v>
      </c>
      <c r="CV74" s="5">
        <v>60</v>
      </c>
      <c r="CW74" s="1"/>
      <c r="CX74" s="1">
        <v>5</v>
      </c>
      <c r="CY74" s="1">
        <v>5</v>
      </c>
      <c r="CZ74" s="1"/>
      <c r="DA74" s="1">
        <v>15</v>
      </c>
      <c r="DB74" s="1"/>
      <c r="DC74" s="1">
        <v>2</v>
      </c>
      <c r="DD74" s="1"/>
      <c r="DE74" s="1">
        <v>10</v>
      </c>
      <c r="DF74" s="1"/>
      <c r="DG74" s="1">
        <v>10</v>
      </c>
      <c r="DH74" s="1"/>
      <c r="DI74" s="1">
        <v>5</v>
      </c>
      <c r="DJ74" s="1">
        <v>5</v>
      </c>
      <c r="DK74" s="1"/>
      <c r="DL74" s="1"/>
      <c r="DM74" s="1"/>
      <c r="DN74" s="1">
        <v>5</v>
      </c>
      <c r="DO74" s="1">
        <v>10</v>
      </c>
      <c r="DP74" s="1"/>
      <c r="DQ74" s="1"/>
      <c r="DR74" s="1">
        <v>10</v>
      </c>
      <c r="DS74" s="1">
        <v>3</v>
      </c>
      <c r="DT74" s="1"/>
      <c r="DU74" s="1"/>
      <c r="DV74" s="1">
        <v>3</v>
      </c>
      <c r="DW74" s="1"/>
      <c r="DX74" s="1"/>
      <c r="DY74" s="1">
        <v>2</v>
      </c>
      <c r="DZ74" s="1"/>
      <c r="EA74" s="1"/>
      <c r="EB74" s="1">
        <v>2</v>
      </c>
      <c r="EC74" s="1">
        <v>2</v>
      </c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>
        <v>3</v>
      </c>
      <c r="EU74" s="1">
        <v>3</v>
      </c>
      <c r="EV74" s="14">
        <f t="shared" si="13"/>
        <v>94</v>
      </c>
    </row>
    <row r="75" spans="1:152" x14ac:dyDescent="0.2">
      <c r="A75" s="9" t="s">
        <v>193</v>
      </c>
      <c r="B75" s="1">
        <v>75</v>
      </c>
      <c r="C75" s="1">
        <v>50</v>
      </c>
      <c r="D75" s="1">
        <v>10</v>
      </c>
      <c r="E75" s="1">
        <v>50</v>
      </c>
      <c r="F75" s="1"/>
      <c r="G75" s="1"/>
      <c r="H75" s="1" t="s">
        <v>112</v>
      </c>
      <c r="I75" s="1">
        <v>15</v>
      </c>
      <c r="J75" s="1" t="s">
        <v>116</v>
      </c>
      <c r="K75" s="1"/>
      <c r="L75" s="5">
        <v>1</v>
      </c>
      <c r="M75" s="1"/>
      <c r="N75" s="1"/>
      <c r="O75" s="1"/>
      <c r="P75" s="1"/>
      <c r="Q75" s="1"/>
      <c r="R75" s="1"/>
      <c r="S75" s="1"/>
      <c r="T75" s="1"/>
      <c r="U75" s="1">
        <v>100</v>
      </c>
      <c r="V75" s="1"/>
      <c r="W75" s="1"/>
      <c r="X75" s="1"/>
      <c r="Y75" s="1"/>
      <c r="Z75" s="1"/>
      <c r="AA75" s="1"/>
      <c r="AB75" s="14">
        <f t="shared" si="8"/>
        <v>100</v>
      </c>
      <c r="AC75" s="5">
        <v>99</v>
      </c>
      <c r="AD75" s="1">
        <v>7</v>
      </c>
      <c r="AE75" s="1"/>
      <c r="AF75" s="1"/>
      <c r="AG75" s="1"/>
      <c r="AH75" s="1"/>
      <c r="AI75" s="1"/>
      <c r="AJ75" s="1"/>
      <c r="AK75" s="1">
        <v>10</v>
      </c>
      <c r="AL75" s="1">
        <v>5</v>
      </c>
      <c r="AM75" s="1"/>
      <c r="AN75" s="1">
        <v>1</v>
      </c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>
        <v>5</v>
      </c>
      <c r="AZ75" s="1"/>
      <c r="BA75" s="1"/>
      <c r="BB75" s="1">
        <v>7</v>
      </c>
      <c r="BC75" s="1">
        <v>1</v>
      </c>
      <c r="BD75" s="1"/>
      <c r="BE75" s="1"/>
      <c r="BF75" s="1">
        <v>64</v>
      </c>
      <c r="BG75" s="1"/>
      <c r="BH75" s="1"/>
      <c r="BI75" s="1"/>
      <c r="BJ75" s="1"/>
      <c r="BK75" s="1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4">
        <f t="shared" si="12"/>
        <v>100</v>
      </c>
      <c r="BZ75" s="5">
        <v>5</v>
      </c>
      <c r="CA75" s="1"/>
      <c r="CB75" s="1"/>
      <c r="CC75" s="1"/>
      <c r="CD75" s="1">
        <v>40</v>
      </c>
      <c r="CE75" s="1"/>
      <c r="CF75" s="1"/>
      <c r="CG75" s="1"/>
      <c r="CH75" s="1"/>
      <c r="CI75" s="1">
        <v>40</v>
      </c>
      <c r="CJ75" s="1"/>
      <c r="CK75" s="1"/>
      <c r="CL75" s="1"/>
      <c r="CM75" s="1"/>
      <c r="CN75" s="1"/>
      <c r="CO75" s="1"/>
      <c r="CP75" s="1"/>
      <c r="CQ75" s="1">
        <v>20</v>
      </c>
      <c r="CR75" s="1"/>
      <c r="CS75" s="1"/>
      <c r="CT75" s="1"/>
      <c r="CU75" s="14">
        <f t="shared" si="10"/>
        <v>100</v>
      </c>
      <c r="CV75" s="5">
        <v>95</v>
      </c>
      <c r="CW75" s="1"/>
      <c r="CX75" s="1"/>
      <c r="CY75" s="1"/>
      <c r="CZ75" s="1"/>
      <c r="DA75" s="1"/>
      <c r="DB75" s="1"/>
      <c r="DC75" s="1">
        <v>7</v>
      </c>
      <c r="DD75" s="1"/>
      <c r="DE75" s="1">
        <v>7</v>
      </c>
      <c r="DF75" s="1"/>
      <c r="DG75" s="1"/>
      <c r="DH75" s="1"/>
      <c r="DI75" s="1"/>
      <c r="DJ75" s="1">
        <v>11</v>
      </c>
      <c r="DK75" s="1"/>
      <c r="DL75" s="1"/>
      <c r="DM75" s="1"/>
      <c r="DN75" s="1">
        <v>4</v>
      </c>
      <c r="DO75" s="1"/>
      <c r="DP75" s="1"/>
      <c r="DQ75" s="1"/>
      <c r="DR75" s="1"/>
      <c r="DS75" s="1"/>
      <c r="DT75" s="1"/>
      <c r="DU75" s="1">
        <v>15</v>
      </c>
      <c r="DV75" s="1"/>
      <c r="DW75" s="1">
        <v>40</v>
      </c>
      <c r="DX75" s="1"/>
      <c r="DY75" s="1"/>
      <c r="DZ75" s="1"/>
      <c r="EA75" s="1"/>
      <c r="EB75" s="1"/>
      <c r="EC75" s="1"/>
      <c r="ED75" s="1"/>
      <c r="EE75" s="1"/>
      <c r="EF75" s="1"/>
      <c r="EG75" s="1">
        <v>1</v>
      </c>
      <c r="EH75" s="1"/>
      <c r="EI75" s="1"/>
      <c r="EJ75" s="1">
        <v>15</v>
      </c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4">
        <f t="shared" si="13"/>
        <v>100</v>
      </c>
    </row>
    <row r="76" spans="1:152" hidden="1" x14ac:dyDescent="0.2">
      <c r="A76" s="9" t="s">
        <v>194</v>
      </c>
      <c r="B76" s="1">
        <v>70</v>
      </c>
      <c r="C76" s="1">
        <v>35</v>
      </c>
      <c r="D76" s="1">
        <v>15</v>
      </c>
      <c r="E76" s="1">
        <v>60</v>
      </c>
      <c r="F76" s="1"/>
      <c r="G76" s="1"/>
      <c r="H76" s="1" t="s">
        <v>112</v>
      </c>
      <c r="I76" s="1">
        <v>15</v>
      </c>
      <c r="J76" s="1" t="s">
        <v>131</v>
      </c>
      <c r="K76" s="1"/>
      <c r="L76" s="5">
        <v>2</v>
      </c>
      <c r="M76" s="1"/>
      <c r="N76" s="1"/>
      <c r="O76" s="1"/>
      <c r="P76" s="1"/>
      <c r="Q76" s="1">
        <v>40</v>
      </c>
      <c r="R76" s="1">
        <v>60</v>
      </c>
      <c r="S76" s="1"/>
      <c r="T76" s="1"/>
      <c r="U76" s="1"/>
      <c r="V76" s="1"/>
      <c r="W76" s="1"/>
      <c r="X76" s="1"/>
      <c r="Y76" s="1"/>
      <c r="Z76" s="1"/>
      <c r="AA76" s="1"/>
      <c r="AB76" s="14">
        <f t="shared" si="8"/>
        <v>100</v>
      </c>
      <c r="AC76" s="5">
        <v>98</v>
      </c>
      <c r="AD76" s="1">
        <v>2</v>
      </c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>
        <v>2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>
        <v>84</v>
      </c>
      <c r="BG76" s="1">
        <v>7</v>
      </c>
      <c r="BH76" s="1"/>
      <c r="BI76" s="1"/>
      <c r="BJ76" s="1"/>
      <c r="BK76" s="1">
        <v>5</v>
      </c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4">
        <f t="shared" si="12"/>
        <v>100</v>
      </c>
      <c r="BZ76" s="5">
        <v>15</v>
      </c>
      <c r="CA76" s="1"/>
      <c r="CB76" s="1"/>
      <c r="CC76" s="1">
        <v>8</v>
      </c>
      <c r="CD76" s="1">
        <v>30</v>
      </c>
      <c r="CE76" s="1"/>
      <c r="CF76" s="1">
        <v>5</v>
      </c>
      <c r="CG76" s="1"/>
      <c r="CH76" s="1"/>
      <c r="CI76" s="1"/>
      <c r="CJ76" s="1"/>
      <c r="CK76" s="1"/>
      <c r="CL76" s="1">
        <v>30</v>
      </c>
      <c r="CM76" s="1"/>
      <c r="CN76" s="1">
        <v>5</v>
      </c>
      <c r="CO76" s="1"/>
      <c r="CP76" s="1">
        <v>10</v>
      </c>
      <c r="CQ76" s="1">
        <v>12</v>
      </c>
      <c r="CR76" s="1"/>
      <c r="CS76" s="1"/>
      <c r="CT76" s="1"/>
      <c r="CU76" s="14">
        <f t="shared" si="10"/>
        <v>100</v>
      </c>
      <c r="CV76" s="5">
        <v>85</v>
      </c>
      <c r="CW76" s="1"/>
      <c r="CX76" s="1"/>
      <c r="CY76" s="1"/>
      <c r="CZ76" s="1"/>
      <c r="DA76" s="1"/>
      <c r="DB76" s="1"/>
      <c r="DC76" s="1"/>
      <c r="DD76" s="1"/>
      <c r="DE76" s="1">
        <v>15</v>
      </c>
      <c r="DF76" s="1"/>
      <c r="DG76" s="1"/>
      <c r="DH76" s="1">
        <v>10</v>
      </c>
      <c r="DI76" s="1"/>
      <c r="DJ76" s="1"/>
      <c r="DK76" s="1"/>
      <c r="DL76" s="1"/>
      <c r="DM76" s="1"/>
      <c r="DN76" s="1">
        <v>5</v>
      </c>
      <c r="DO76" s="1">
        <v>5</v>
      </c>
      <c r="DP76" s="1"/>
      <c r="DQ76" s="1"/>
      <c r="DR76" s="1">
        <v>3</v>
      </c>
      <c r="DS76" s="1"/>
      <c r="DT76" s="1"/>
      <c r="DU76" s="1"/>
      <c r="DV76" s="1">
        <v>25</v>
      </c>
      <c r="DW76" s="1">
        <v>30</v>
      </c>
      <c r="DX76" s="1">
        <v>7</v>
      </c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4">
        <f t="shared" si="13"/>
        <v>100</v>
      </c>
    </row>
    <row r="77" spans="1:152" hidden="1" x14ac:dyDescent="0.2">
      <c r="A77" s="9" t="s">
        <v>195</v>
      </c>
      <c r="B77" s="1">
        <v>70</v>
      </c>
      <c r="C77" s="1">
        <v>5</v>
      </c>
      <c r="D77" s="1">
        <v>10</v>
      </c>
      <c r="E77" s="1">
        <v>95</v>
      </c>
      <c r="F77" s="1"/>
      <c r="G77" s="1"/>
      <c r="H77" s="1" t="s">
        <v>113</v>
      </c>
      <c r="I77" s="1">
        <v>12</v>
      </c>
      <c r="J77" s="1" t="s">
        <v>115</v>
      </c>
      <c r="K77" s="1"/>
      <c r="L77" s="5">
        <v>20</v>
      </c>
      <c r="M77" s="1"/>
      <c r="N77" s="1"/>
      <c r="O77" s="1"/>
      <c r="P77" s="1">
        <v>100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4">
        <f t="shared" si="8"/>
        <v>100</v>
      </c>
      <c r="AC77" s="5">
        <v>80</v>
      </c>
      <c r="AD77" s="1"/>
      <c r="AE77" s="1"/>
      <c r="AF77" s="1"/>
      <c r="AG77" s="1"/>
      <c r="AH77" s="1"/>
      <c r="AI77" s="1"/>
      <c r="AJ77" s="1"/>
      <c r="AK77" s="1">
        <v>20</v>
      </c>
      <c r="AL77" s="1"/>
      <c r="AM77" s="1"/>
      <c r="AN77" s="1"/>
      <c r="AO77" s="1"/>
      <c r="AP77" s="1"/>
      <c r="AQ77" s="1"/>
      <c r="AR77" s="1"/>
      <c r="AS77" s="1"/>
      <c r="AT77" s="1">
        <v>25</v>
      </c>
      <c r="AU77" s="1"/>
      <c r="AV77" s="1"/>
      <c r="AW77" s="1"/>
      <c r="AX77" s="1"/>
      <c r="AY77" s="1"/>
      <c r="AZ77" s="1"/>
      <c r="BA77" s="1"/>
      <c r="BB77" s="1"/>
      <c r="BC77" s="1">
        <v>10</v>
      </c>
      <c r="BD77" s="1">
        <v>35</v>
      </c>
      <c r="BE77" s="1"/>
      <c r="BF77" s="1"/>
      <c r="BG77" s="1"/>
      <c r="BH77" s="1"/>
      <c r="BI77" s="1"/>
      <c r="BJ77" s="1">
        <v>10</v>
      </c>
      <c r="BK77" s="1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14">
        <f t="shared" si="12"/>
        <v>100</v>
      </c>
      <c r="BZ77" s="5">
        <v>65</v>
      </c>
      <c r="CA77" s="1"/>
      <c r="CB77" s="1"/>
      <c r="CC77" s="1">
        <v>5</v>
      </c>
      <c r="CD77" s="1"/>
      <c r="CE77" s="1">
        <v>1</v>
      </c>
      <c r="CF77" s="1">
        <v>5</v>
      </c>
      <c r="CG77" s="1"/>
      <c r="CH77" s="1"/>
      <c r="CI77" s="1"/>
      <c r="CJ77" s="1"/>
      <c r="CK77" s="1">
        <v>3</v>
      </c>
      <c r="CL77" s="1">
        <v>10</v>
      </c>
      <c r="CM77" s="1">
        <v>10</v>
      </c>
      <c r="CN77" s="1">
        <v>10</v>
      </c>
      <c r="CO77" s="1"/>
      <c r="CP77" s="1"/>
      <c r="CQ77" s="1">
        <v>51</v>
      </c>
      <c r="CR77" s="1"/>
      <c r="CS77" s="1">
        <v>5</v>
      </c>
      <c r="CT77" s="15"/>
      <c r="CU77" s="14">
        <f t="shared" si="10"/>
        <v>100</v>
      </c>
      <c r="CV77" s="5">
        <v>35</v>
      </c>
      <c r="CW77" s="1"/>
      <c r="CX77" s="1">
        <v>10</v>
      </c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>
        <v>9</v>
      </c>
      <c r="DJ77" s="1"/>
      <c r="DK77" s="1"/>
      <c r="DL77" s="1"/>
      <c r="DM77" s="1"/>
      <c r="DN77" s="1">
        <v>10</v>
      </c>
      <c r="DO77" s="1">
        <v>10</v>
      </c>
      <c r="DP77" s="1"/>
      <c r="DQ77" s="1"/>
      <c r="DR77" s="1"/>
      <c r="DS77" s="1">
        <v>10</v>
      </c>
      <c r="DT77" s="1"/>
      <c r="DU77" s="1">
        <v>5</v>
      </c>
      <c r="DV77" s="1"/>
      <c r="DW77" s="1"/>
      <c r="DX77" s="1"/>
      <c r="DY77" s="1"/>
      <c r="DZ77" s="1"/>
      <c r="EA77" s="1"/>
      <c r="EB77" s="1"/>
      <c r="EC77" s="1">
        <v>3</v>
      </c>
      <c r="ED77" s="1"/>
      <c r="EE77" s="1"/>
      <c r="EF77" s="1"/>
      <c r="EG77" s="1">
        <v>3</v>
      </c>
      <c r="EH77" s="1"/>
      <c r="EI77" s="1"/>
      <c r="EJ77" s="1"/>
      <c r="EK77" s="1"/>
      <c r="EL77" s="1"/>
      <c r="EM77" s="1"/>
      <c r="EN77" s="1">
        <v>40</v>
      </c>
      <c r="EO77" s="1"/>
      <c r="EP77" s="1"/>
      <c r="EQ77" s="1"/>
      <c r="ER77" s="1"/>
      <c r="ES77" s="1"/>
      <c r="ET77" s="1"/>
      <c r="EU77" s="1"/>
      <c r="EV77" s="14">
        <f t="shared" si="13"/>
        <v>100</v>
      </c>
    </row>
    <row r="78" spans="1:152" hidden="1" x14ac:dyDescent="0.2">
      <c r="A78" s="9" t="s">
        <v>196</v>
      </c>
      <c r="B78" s="1">
        <v>60</v>
      </c>
      <c r="C78" s="1">
        <v>25</v>
      </c>
      <c r="D78" s="1">
        <v>5</v>
      </c>
      <c r="E78" s="1">
        <v>50</v>
      </c>
      <c r="F78" s="1">
        <v>3</v>
      </c>
      <c r="G78" s="1"/>
      <c r="H78" s="1" t="s">
        <v>113</v>
      </c>
      <c r="I78" s="1"/>
      <c r="J78" s="1" t="s">
        <v>115</v>
      </c>
      <c r="K78" s="1"/>
      <c r="L78" s="5">
        <v>7</v>
      </c>
      <c r="M78" s="1"/>
      <c r="N78" s="1"/>
      <c r="O78" s="1"/>
      <c r="P78" s="1"/>
      <c r="Q78" s="1">
        <v>30</v>
      </c>
      <c r="R78" s="1"/>
      <c r="S78" s="1"/>
      <c r="T78" s="1">
        <v>45</v>
      </c>
      <c r="U78" s="1">
        <v>25</v>
      </c>
      <c r="V78" s="1"/>
      <c r="W78" s="1"/>
      <c r="X78" s="1"/>
      <c r="Y78" s="1"/>
      <c r="Z78" s="1"/>
      <c r="AA78" s="1"/>
      <c r="AB78" s="14">
        <f t="shared" si="8"/>
        <v>100</v>
      </c>
      <c r="AC78" s="5">
        <v>93</v>
      </c>
      <c r="AD78" s="1"/>
      <c r="AE78" s="1"/>
      <c r="AF78" s="1"/>
      <c r="AG78" s="1"/>
      <c r="AH78" s="1"/>
      <c r="AI78" s="1"/>
      <c r="AJ78" s="1"/>
      <c r="AK78" s="11">
        <v>10</v>
      </c>
      <c r="AL78" s="1"/>
      <c r="AM78" s="1"/>
      <c r="AN78" s="1"/>
      <c r="AO78" s="1"/>
      <c r="AP78" s="1"/>
      <c r="AQ78" s="1">
        <v>15</v>
      </c>
      <c r="AR78" s="1"/>
      <c r="AS78" s="1"/>
      <c r="AT78" s="1">
        <v>2</v>
      </c>
      <c r="AU78" s="1"/>
      <c r="AV78" s="1"/>
      <c r="AW78" s="1"/>
      <c r="AX78" s="1"/>
      <c r="AY78" s="1">
        <v>33</v>
      </c>
      <c r="AZ78" s="1"/>
      <c r="BA78" s="1">
        <v>8</v>
      </c>
      <c r="BB78" s="1"/>
      <c r="BC78" s="1"/>
      <c r="BD78" s="1">
        <v>15</v>
      </c>
      <c r="BE78" s="1"/>
      <c r="BF78" s="1"/>
      <c r="BG78" s="1">
        <v>15</v>
      </c>
      <c r="BH78" s="1">
        <v>2</v>
      </c>
      <c r="BI78" s="1"/>
      <c r="BJ78" s="1"/>
      <c r="BK78" s="1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14">
        <f t="shared" si="12"/>
        <v>100</v>
      </c>
      <c r="BZ78" s="5">
        <v>20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>
        <v>100</v>
      </c>
      <c r="CR78" s="1"/>
      <c r="CS78" s="1"/>
      <c r="CT78" s="17"/>
      <c r="CU78" s="14">
        <f t="shared" si="10"/>
        <v>100</v>
      </c>
      <c r="CV78" s="5">
        <v>80</v>
      </c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>
        <v>15</v>
      </c>
      <c r="DO78" s="1"/>
      <c r="DP78" s="1"/>
      <c r="DQ78" s="1"/>
      <c r="DR78" s="1">
        <v>70</v>
      </c>
      <c r="DS78" s="1">
        <v>15</v>
      </c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4">
        <f t="shared" si="13"/>
        <v>100</v>
      </c>
    </row>
    <row r="79" spans="1:152" hidden="1" x14ac:dyDescent="0.2">
      <c r="A79" s="9" t="s">
        <v>197</v>
      </c>
      <c r="B79" s="1">
        <v>30</v>
      </c>
      <c r="C79" s="1">
        <v>15</v>
      </c>
      <c r="D79" s="1">
        <v>15</v>
      </c>
      <c r="E79" s="1">
        <v>80</v>
      </c>
      <c r="F79" s="1"/>
      <c r="G79" s="1"/>
      <c r="H79" s="1" t="s">
        <v>113</v>
      </c>
      <c r="I79" s="1">
        <v>12</v>
      </c>
      <c r="J79" s="1" t="s">
        <v>115</v>
      </c>
      <c r="K79" s="1"/>
      <c r="L79" s="5">
        <v>40</v>
      </c>
      <c r="M79" s="1"/>
      <c r="N79" s="1"/>
      <c r="O79" s="1">
        <v>15</v>
      </c>
      <c r="P79" s="1"/>
      <c r="Q79" s="1">
        <v>30</v>
      </c>
      <c r="R79" s="1">
        <v>40</v>
      </c>
      <c r="S79" s="1"/>
      <c r="T79" s="1"/>
      <c r="U79" s="1"/>
      <c r="V79" s="1"/>
      <c r="W79" s="1"/>
      <c r="X79" s="1"/>
      <c r="Y79" s="1">
        <v>15</v>
      </c>
      <c r="Z79" s="1"/>
      <c r="AA79" s="1"/>
      <c r="AB79" s="14">
        <f t="shared" si="8"/>
        <v>100</v>
      </c>
      <c r="AC79" s="5">
        <v>60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>
        <v>25</v>
      </c>
      <c r="AQ79" s="1"/>
      <c r="AR79" s="1"/>
      <c r="AS79" s="1"/>
      <c r="AT79" s="1"/>
      <c r="AU79" s="1">
        <v>15</v>
      </c>
      <c r="AV79" s="1"/>
      <c r="AW79" s="1"/>
      <c r="AX79" s="1"/>
      <c r="AY79" s="1"/>
      <c r="AZ79" s="1"/>
      <c r="BA79" s="1"/>
      <c r="BB79" s="1">
        <v>20</v>
      </c>
      <c r="BC79" s="1"/>
      <c r="BD79" s="1">
        <v>40</v>
      </c>
      <c r="BE79" s="1"/>
      <c r="BF79" s="1"/>
      <c r="BG79" s="1"/>
      <c r="BH79" s="1"/>
      <c r="BI79" s="1"/>
      <c r="BJ79" s="1"/>
      <c r="BK79" s="1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14">
        <f t="shared" si="12"/>
        <v>100</v>
      </c>
      <c r="BZ79" s="5">
        <v>60</v>
      </c>
      <c r="CA79" s="1"/>
      <c r="CB79" s="1"/>
      <c r="CC79" s="1">
        <v>10</v>
      </c>
      <c r="CD79" s="1">
        <v>10</v>
      </c>
      <c r="CE79" s="1"/>
      <c r="CF79" s="1">
        <v>10</v>
      </c>
      <c r="CG79" s="1">
        <v>1</v>
      </c>
      <c r="CH79" s="1">
        <v>1</v>
      </c>
      <c r="CI79" s="1">
        <v>28</v>
      </c>
      <c r="CJ79" s="1"/>
      <c r="CK79" s="1"/>
      <c r="CL79" s="1">
        <v>10</v>
      </c>
      <c r="CM79" s="1"/>
      <c r="CN79" s="1">
        <v>10</v>
      </c>
      <c r="CO79" s="1"/>
      <c r="CP79" s="1"/>
      <c r="CQ79" s="1">
        <v>10</v>
      </c>
      <c r="CR79" s="1"/>
      <c r="CS79" s="1">
        <v>10</v>
      </c>
      <c r="CT79" s="15"/>
      <c r="CU79" s="14">
        <f t="shared" si="10"/>
        <v>100</v>
      </c>
      <c r="CV79" s="5">
        <v>40</v>
      </c>
      <c r="CW79" s="1"/>
      <c r="CX79" s="1"/>
      <c r="CY79" s="1">
        <v>20</v>
      </c>
      <c r="CZ79" s="1"/>
      <c r="DA79" s="1"/>
      <c r="DB79" s="1"/>
      <c r="DC79" s="1"/>
      <c r="DD79" s="1"/>
      <c r="DE79" s="1">
        <v>15</v>
      </c>
      <c r="DF79" s="1"/>
      <c r="DG79" s="1"/>
      <c r="DH79" s="1"/>
      <c r="DI79" s="1"/>
      <c r="DJ79" s="1"/>
      <c r="DK79" s="1"/>
      <c r="DL79" s="1"/>
      <c r="DM79" s="1"/>
      <c r="DN79" s="1"/>
      <c r="DO79" s="1">
        <v>13</v>
      </c>
      <c r="DP79" s="1"/>
      <c r="DQ79" s="1"/>
      <c r="DR79" s="1"/>
      <c r="DS79" s="1">
        <v>10</v>
      </c>
      <c r="DT79" s="1"/>
      <c r="DU79" s="1">
        <v>5</v>
      </c>
      <c r="DV79" s="1"/>
      <c r="DW79" s="1"/>
      <c r="DX79" s="1"/>
      <c r="DY79" s="1">
        <v>1</v>
      </c>
      <c r="DZ79" s="1"/>
      <c r="EA79" s="1"/>
      <c r="EB79" s="1">
        <v>6</v>
      </c>
      <c r="EC79" s="1">
        <v>15</v>
      </c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>
        <v>15</v>
      </c>
      <c r="EP79" s="1"/>
      <c r="EQ79" s="1"/>
      <c r="ER79" s="1"/>
      <c r="ES79" s="1"/>
      <c r="ET79" s="1"/>
      <c r="EU79" s="1"/>
      <c r="EV79" s="14">
        <f t="shared" si="13"/>
        <v>100</v>
      </c>
    </row>
    <row r="80" spans="1:152" hidden="1" x14ac:dyDescent="0.2">
      <c r="A80" s="9" t="s">
        <v>198</v>
      </c>
      <c r="B80" s="1">
        <v>25</v>
      </c>
      <c r="C80" s="1">
        <v>30</v>
      </c>
      <c r="D80" s="1">
        <v>10</v>
      </c>
      <c r="E80" s="1">
        <v>70</v>
      </c>
      <c r="F80" s="1">
        <v>3</v>
      </c>
      <c r="G80" s="1"/>
      <c r="H80" s="1" t="s">
        <v>113</v>
      </c>
      <c r="I80" s="1">
        <v>10</v>
      </c>
      <c r="J80" s="1" t="s">
        <v>115</v>
      </c>
      <c r="K80" s="1"/>
      <c r="L80" s="5">
        <v>30</v>
      </c>
      <c r="M80" s="1"/>
      <c r="N80" s="1"/>
      <c r="O80" s="1"/>
      <c r="P80" s="1">
        <v>10</v>
      </c>
      <c r="Q80" s="1"/>
      <c r="R80" s="1">
        <v>10</v>
      </c>
      <c r="S80" s="1"/>
      <c r="T80" s="1"/>
      <c r="U80" s="1">
        <v>30</v>
      </c>
      <c r="V80" s="1"/>
      <c r="W80" s="1"/>
      <c r="X80" s="1">
        <v>25</v>
      </c>
      <c r="Y80" s="1">
        <v>25</v>
      </c>
      <c r="Z80" s="1"/>
      <c r="AA80" s="1"/>
      <c r="AB80" s="14">
        <f t="shared" si="8"/>
        <v>100</v>
      </c>
      <c r="AC80" s="5">
        <v>70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>
        <v>12</v>
      </c>
      <c r="AU80" s="1"/>
      <c r="AV80" s="1"/>
      <c r="AW80" s="1"/>
      <c r="AX80" s="1"/>
      <c r="AY80" s="1"/>
      <c r="AZ80" s="1"/>
      <c r="BA80" s="1">
        <v>12</v>
      </c>
      <c r="BB80" s="1">
        <v>5</v>
      </c>
      <c r="BC80" s="1">
        <v>2</v>
      </c>
      <c r="BD80" s="1">
        <v>11</v>
      </c>
      <c r="BE80" s="1"/>
      <c r="BF80" s="1"/>
      <c r="BG80" s="1">
        <v>5</v>
      </c>
      <c r="BH80" s="1">
        <v>3</v>
      </c>
      <c r="BI80" s="1"/>
      <c r="BJ80" s="1"/>
      <c r="BK80" s="1">
        <v>50</v>
      </c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14">
        <f t="shared" si="12"/>
        <v>100</v>
      </c>
      <c r="BZ80" s="5">
        <v>60</v>
      </c>
      <c r="CA80" s="1"/>
      <c r="CB80" s="1"/>
      <c r="CC80" s="1"/>
      <c r="CD80" s="1">
        <v>3</v>
      </c>
      <c r="CE80" s="1"/>
      <c r="CF80" s="1"/>
      <c r="CG80" s="1"/>
      <c r="CH80" s="1">
        <v>3</v>
      </c>
      <c r="CI80" s="1">
        <v>40</v>
      </c>
      <c r="CJ80" s="1">
        <v>3</v>
      </c>
      <c r="CK80" s="1"/>
      <c r="CL80" s="1"/>
      <c r="CM80" s="1">
        <v>20</v>
      </c>
      <c r="CN80" s="1"/>
      <c r="CO80" s="1"/>
      <c r="CP80" s="1">
        <v>25</v>
      </c>
      <c r="CQ80" s="1">
        <v>6</v>
      </c>
      <c r="CR80" s="1"/>
      <c r="CS80" s="1"/>
      <c r="CT80" s="1"/>
      <c r="CU80" s="14">
        <f t="shared" si="10"/>
        <v>100</v>
      </c>
      <c r="CV80" s="5">
        <v>40</v>
      </c>
      <c r="CW80" s="1"/>
      <c r="CX80" s="1"/>
      <c r="CY80" s="1"/>
      <c r="CZ80" s="1"/>
      <c r="DA80" s="1"/>
      <c r="DB80" s="1">
        <v>2</v>
      </c>
      <c r="DC80" s="1"/>
      <c r="DD80" s="1"/>
      <c r="DE80" s="1"/>
      <c r="DF80" s="1">
        <v>2</v>
      </c>
      <c r="DG80" s="1"/>
      <c r="DH80" s="1"/>
      <c r="DI80" s="1"/>
      <c r="DJ80" s="1">
        <v>2</v>
      </c>
      <c r="DK80" s="1"/>
      <c r="DL80" s="1"/>
      <c r="DM80" s="1"/>
      <c r="DN80" s="1"/>
      <c r="DO80" s="1">
        <v>25</v>
      </c>
      <c r="DP80" s="1">
        <v>12</v>
      </c>
      <c r="DQ80" s="1">
        <v>12</v>
      </c>
      <c r="DR80" s="1"/>
      <c r="DS80" s="1">
        <v>20</v>
      </c>
      <c r="DT80" s="1"/>
      <c r="DU80" s="1">
        <v>4</v>
      </c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>
        <v>11</v>
      </c>
      <c r="EJ80" s="1"/>
      <c r="EK80" s="1"/>
      <c r="EL80" s="1">
        <v>4</v>
      </c>
      <c r="EM80" s="1"/>
      <c r="EN80" s="1">
        <v>6</v>
      </c>
      <c r="EO80" s="1"/>
      <c r="EP80" s="1"/>
      <c r="EQ80" s="1"/>
      <c r="ER80" s="1"/>
      <c r="ES80" s="1"/>
      <c r="ET80" s="1"/>
      <c r="EU80" s="1"/>
      <c r="EV80" s="14">
        <f t="shared" si="13"/>
        <v>100</v>
      </c>
    </row>
    <row r="81" spans="1:162" hidden="1" x14ac:dyDescent="0.2">
      <c r="A81" s="18" t="s">
        <v>242</v>
      </c>
      <c r="B81" s="19"/>
      <c r="C81" s="19"/>
      <c r="D81" s="19"/>
      <c r="E81" s="19"/>
      <c r="Q81" s="21">
        <v>1</v>
      </c>
      <c r="T81" s="11">
        <v>1</v>
      </c>
      <c r="U81" s="11">
        <v>1</v>
      </c>
      <c r="V81" s="11">
        <v>1</v>
      </c>
      <c r="X81" s="11">
        <v>1</v>
      </c>
      <c r="AE81" s="11">
        <v>1</v>
      </c>
      <c r="AF81" s="11">
        <v>1</v>
      </c>
      <c r="AJ81" s="11">
        <v>1</v>
      </c>
      <c r="AK81" s="11">
        <v>1</v>
      </c>
      <c r="AL81" s="11">
        <v>1</v>
      </c>
      <c r="AN81" s="11">
        <v>1</v>
      </c>
      <c r="AO81" s="11">
        <v>1</v>
      </c>
      <c r="AQ81" s="11">
        <v>1</v>
      </c>
      <c r="AR81" s="11">
        <v>1</v>
      </c>
      <c r="AS81" s="11">
        <v>1</v>
      </c>
      <c r="AX81" s="11">
        <v>1</v>
      </c>
      <c r="AY81" s="11">
        <v>1</v>
      </c>
      <c r="AZ81" s="11">
        <v>1</v>
      </c>
      <c r="BE81" s="11">
        <v>1</v>
      </c>
      <c r="BF81" s="11">
        <v>1</v>
      </c>
      <c r="BH81" s="11">
        <v>1</v>
      </c>
      <c r="BK81" s="11">
        <v>1</v>
      </c>
      <c r="BM81" s="11">
        <v>1</v>
      </c>
      <c r="BR81" s="11">
        <v>1</v>
      </c>
      <c r="BU81" s="11">
        <v>1</v>
      </c>
      <c r="CP81" s="11">
        <v>1</v>
      </c>
      <c r="DR81" s="11">
        <v>1</v>
      </c>
      <c r="EG81" s="11">
        <v>1</v>
      </c>
      <c r="EH81" s="11">
        <v>1</v>
      </c>
    </row>
    <row r="82" spans="1:162" hidden="1" x14ac:dyDescent="0.2">
      <c r="A82" s="18" t="s">
        <v>242</v>
      </c>
      <c r="B82" s="19"/>
      <c r="C82" s="19"/>
      <c r="D82" s="19"/>
      <c r="E82" s="19"/>
      <c r="Q82" s="21">
        <v>1</v>
      </c>
      <c r="T82" s="11">
        <v>1</v>
      </c>
      <c r="U82" s="11">
        <v>1</v>
      </c>
      <c r="V82" s="11">
        <v>1</v>
      </c>
      <c r="X82" s="11">
        <v>1</v>
      </c>
      <c r="AE82" s="11">
        <v>1</v>
      </c>
      <c r="AF82" s="11">
        <v>1</v>
      </c>
      <c r="AJ82" s="11">
        <v>1</v>
      </c>
      <c r="AK82" s="11">
        <v>1</v>
      </c>
      <c r="AL82" s="11">
        <v>1</v>
      </c>
      <c r="AN82" s="11">
        <v>1</v>
      </c>
      <c r="AO82" s="11">
        <v>1</v>
      </c>
      <c r="AQ82" s="11">
        <v>1</v>
      </c>
      <c r="AR82" s="11">
        <v>1</v>
      </c>
      <c r="AS82" s="11">
        <v>1</v>
      </c>
      <c r="AX82" s="11">
        <v>1</v>
      </c>
      <c r="AY82" s="11">
        <v>1</v>
      </c>
      <c r="AZ82" s="11">
        <v>1</v>
      </c>
      <c r="BE82" s="11">
        <v>1</v>
      </c>
      <c r="BF82" s="11">
        <v>1</v>
      </c>
      <c r="BH82" s="11">
        <v>1</v>
      </c>
      <c r="BK82" s="11">
        <v>1</v>
      </c>
      <c r="BM82" s="11">
        <v>1</v>
      </c>
      <c r="BR82" s="11">
        <v>1</v>
      </c>
      <c r="BU82" s="11">
        <v>1</v>
      </c>
      <c r="CP82" s="11">
        <v>1</v>
      </c>
      <c r="DR82" s="11">
        <v>1</v>
      </c>
      <c r="EG82" s="11">
        <v>1</v>
      </c>
      <c r="EH82" s="11">
        <v>1</v>
      </c>
      <c r="EZ82" s="11" t="s">
        <v>115</v>
      </c>
      <c r="FA82" s="11" t="s">
        <v>114</v>
      </c>
      <c r="FB82" s="11" t="s">
        <v>160</v>
      </c>
      <c r="FC82" s="11" t="s">
        <v>235</v>
      </c>
      <c r="FD82" s="11" t="s">
        <v>145</v>
      </c>
      <c r="FE82" s="11" t="s">
        <v>243</v>
      </c>
      <c r="FF82" s="11" t="s">
        <v>116</v>
      </c>
    </row>
    <row r="83" spans="1:162" hidden="1" x14ac:dyDescent="0.2">
      <c r="M83" s="11">
        <f>SUBTOTAL(9,M2:M80)*M82</f>
        <v>0</v>
      </c>
      <c r="N83" s="11">
        <f t="shared" ref="N83:BY83" si="14">SUBTOTAL(9,N2:N80)*N82</f>
        <v>0</v>
      </c>
      <c r="O83" s="11">
        <f t="shared" si="14"/>
        <v>0</v>
      </c>
      <c r="P83" s="11">
        <f t="shared" si="14"/>
        <v>0</v>
      </c>
      <c r="Q83" s="11">
        <f t="shared" si="14"/>
        <v>78</v>
      </c>
      <c r="R83" s="11">
        <f t="shared" si="14"/>
        <v>0</v>
      </c>
      <c r="S83" s="11">
        <f t="shared" si="14"/>
        <v>0</v>
      </c>
      <c r="T83" s="11">
        <f t="shared" si="14"/>
        <v>150</v>
      </c>
      <c r="U83" s="11">
        <f t="shared" si="14"/>
        <v>220</v>
      </c>
      <c r="V83" s="11">
        <f t="shared" si="14"/>
        <v>0</v>
      </c>
      <c r="W83" s="11">
        <f t="shared" si="14"/>
        <v>0</v>
      </c>
      <c r="X83" s="11">
        <f t="shared" si="14"/>
        <v>10</v>
      </c>
      <c r="Y83" s="11">
        <f t="shared" si="14"/>
        <v>0</v>
      </c>
      <c r="Z83" s="11">
        <f t="shared" si="14"/>
        <v>0</v>
      </c>
      <c r="AA83" s="11">
        <f t="shared" si="14"/>
        <v>0</v>
      </c>
      <c r="AB83" s="11">
        <f t="shared" si="14"/>
        <v>0</v>
      </c>
      <c r="AC83" s="11">
        <f t="shared" si="14"/>
        <v>0</v>
      </c>
      <c r="AD83" s="11">
        <f t="shared" si="14"/>
        <v>0</v>
      </c>
      <c r="AE83" s="11">
        <f t="shared" si="14"/>
        <v>20</v>
      </c>
      <c r="AF83" s="11">
        <f t="shared" si="14"/>
        <v>143</v>
      </c>
      <c r="AG83" s="11">
        <f t="shared" si="14"/>
        <v>0</v>
      </c>
      <c r="AH83" s="11">
        <f t="shared" si="14"/>
        <v>0</v>
      </c>
      <c r="AI83" s="11">
        <f t="shared" si="14"/>
        <v>0</v>
      </c>
      <c r="AJ83" s="11">
        <f t="shared" si="14"/>
        <v>12</v>
      </c>
      <c r="AK83" s="11">
        <f t="shared" si="14"/>
        <v>23</v>
      </c>
      <c r="AL83" s="11">
        <f t="shared" si="14"/>
        <v>10</v>
      </c>
      <c r="AM83" s="11">
        <f t="shared" si="14"/>
        <v>0</v>
      </c>
      <c r="AN83" s="11">
        <f t="shared" si="14"/>
        <v>2</v>
      </c>
      <c r="AO83" s="11">
        <f t="shared" si="14"/>
        <v>0</v>
      </c>
      <c r="AP83" s="11">
        <f t="shared" si="14"/>
        <v>0</v>
      </c>
      <c r="AQ83" s="11">
        <f t="shared" si="14"/>
        <v>110</v>
      </c>
      <c r="AR83" s="11">
        <f t="shared" si="14"/>
        <v>13</v>
      </c>
      <c r="AS83" s="11">
        <f t="shared" si="14"/>
        <v>30</v>
      </c>
      <c r="AT83" s="11">
        <f t="shared" si="14"/>
        <v>0</v>
      </c>
      <c r="AU83" s="11">
        <f t="shared" si="14"/>
        <v>0</v>
      </c>
      <c r="AV83" s="11">
        <f t="shared" si="14"/>
        <v>0</v>
      </c>
      <c r="AW83" s="11">
        <f t="shared" si="14"/>
        <v>0</v>
      </c>
      <c r="AX83" s="11">
        <f t="shared" si="14"/>
        <v>0</v>
      </c>
      <c r="AY83" s="11">
        <f t="shared" si="14"/>
        <v>10</v>
      </c>
      <c r="AZ83" s="11">
        <f t="shared" si="14"/>
        <v>31</v>
      </c>
      <c r="BA83" s="11">
        <f t="shared" si="14"/>
        <v>0</v>
      </c>
      <c r="BB83" s="11">
        <f t="shared" si="14"/>
        <v>0</v>
      </c>
      <c r="BC83" s="11">
        <f t="shared" si="14"/>
        <v>0</v>
      </c>
      <c r="BD83" s="11">
        <f t="shared" si="14"/>
        <v>0</v>
      </c>
      <c r="BE83" s="11">
        <f t="shared" si="14"/>
        <v>2</v>
      </c>
      <c r="BF83" s="11">
        <f t="shared" si="14"/>
        <v>79</v>
      </c>
      <c r="BG83" s="11">
        <f t="shared" si="14"/>
        <v>0</v>
      </c>
      <c r="BH83" s="11">
        <f t="shared" si="14"/>
        <v>3</v>
      </c>
      <c r="BI83" s="11">
        <f t="shared" si="14"/>
        <v>0</v>
      </c>
      <c r="BJ83" s="11">
        <f t="shared" si="14"/>
        <v>0</v>
      </c>
      <c r="BK83" s="11">
        <f t="shared" si="14"/>
        <v>73</v>
      </c>
      <c r="BL83" s="11">
        <f t="shared" si="14"/>
        <v>0</v>
      </c>
      <c r="BM83" s="11">
        <f t="shared" si="14"/>
        <v>0</v>
      </c>
      <c r="BN83" s="11">
        <f t="shared" si="14"/>
        <v>0</v>
      </c>
      <c r="BO83" s="11">
        <f t="shared" si="14"/>
        <v>0</v>
      </c>
      <c r="BP83" s="11">
        <f t="shared" si="14"/>
        <v>0</v>
      </c>
      <c r="BQ83" s="11">
        <f t="shared" si="14"/>
        <v>0</v>
      </c>
      <c r="BR83" s="11">
        <f t="shared" si="14"/>
        <v>0</v>
      </c>
      <c r="BS83" s="11">
        <f t="shared" si="14"/>
        <v>0</v>
      </c>
      <c r="BT83" s="11">
        <f t="shared" si="14"/>
        <v>0</v>
      </c>
      <c r="BU83" s="11">
        <f t="shared" si="14"/>
        <v>0</v>
      </c>
      <c r="BV83" s="11">
        <f t="shared" si="14"/>
        <v>0</v>
      </c>
      <c r="BW83" s="11">
        <f t="shared" si="14"/>
        <v>0</v>
      </c>
      <c r="BX83" s="11">
        <f t="shared" si="14"/>
        <v>0</v>
      </c>
      <c r="BY83" s="11">
        <f t="shared" si="14"/>
        <v>0</v>
      </c>
      <c r="BZ83" s="11">
        <f t="shared" ref="BZ83:EK83" si="15">SUBTOTAL(9,BZ2:BZ80)*BZ82</f>
        <v>0</v>
      </c>
      <c r="CA83" s="11">
        <f t="shared" si="15"/>
        <v>0</v>
      </c>
      <c r="CB83" s="11">
        <f t="shared" si="15"/>
        <v>0</v>
      </c>
      <c r="CC83" s="11">
        <f t="shared" si="15"/>
        <v>0</v>
      </c>
      <c r="CD83" s="11">
        <f t="shared" si="15"/>
        <v>0</v>
      </c>
      <c r="CE83" s="11">
        <f t="shared" si="15"/>
        <v>0</v>
      </c>
      <c r="CF83" s="11">
        <f t="shared" si="15"/>
        <v>0</v>
      </c>
      <c r="CG83" s="11">
        <f t="shared" si="15"/>
        <v>0</v>
      </c>
      <c r="CH83" s="11">
        <f t="shared" si="15"/>
        <v>0</v>
      </c>
      <c r="CI83" s="11">
        <f t="shared" si="15"/>
        <v>0</v>
      </c>
      <c r="CJ83" s="11">
        <f t="shared" si="15"/>
        <v>0</v>
      </c>
      <c r="CK83" s="11">
        <f t="shared" si="15"/>
        <v>0</v>
      </c>
      <c r="CL83" s="11">
        <f t="shared" si="15"/>
        <v>0</v>
      </c>
      <c r="CM83" s="11">
        <f t="shared" si="15"/>
        <v>0</v>
      </c>
      <c r="CN83" s="11">
        <f t="shared" si="15"/>
        <v>0</v>
      </c>
      <c r="CO83" s="11">
        <f t="shared" si="15"/>
        <v>0</v>
      </c>
      <c r="CP83" s="11">
        <f t="shared" si="15"/>
        <v>125</v>
      </c>
      <c r="CQ83" s="11">
        <f t="shared" si="15"/>
        <v>0</v>
      </c>
      <c r="CR83" s="11">
        <f t="shared" si="15"/>
        <v>0</v>
      </c>
      <c r="CS83" s="11">
        <f t="shared" si="15"/>
        <v>0</v>
      </c>
      <c r="CT83" s="11">
        <f t="shared" si="15"/>
        <v>0</v>
      </c>
      <c r="CU83" s="11">
        <f t="shared" si="15"/>
        <v>0</v>
      </c>
      <c r="CV83" s="11">
        <f t="shared" si="15"/>
        <v>0</v>
      </c>
      <c r="CW83" s="11">
        <f t="shared" si="15"/>
        <v>0</v>
      </c>
      <c r="CX83" s="11">
        <f t="shared" si="15"/>
        <v>0</v>
      </c>
      <c r="CY83" s="11">
        <f t="shared" si="15"/>
        <v>0</v>
      </c>
      <c r="CZ83" s="11">
        <f t="shared" si="15"/>
        <v>0</v>
      </c>
      <c r="DA83" s="11">
        <f t="shared" si="15"/>
        <v>0</v>
      </c>
      <c r="DB83" s="11">
        <f t="shared" si="15"/>
        <v>0</v>
      </c>
      <c r="DC83" s="11">
        <f t="shared" si="15"/>
        <v>0</v>
      </c>
      <c r="DD83" s="11">
        <f t="shared" si="15"/>
        <v>0</v>
      </c>
      <c r="DE83" s="11">
        <f t="shared" si="15"/>
        <v>0</v>
      </c>
      <c r="DF83" s="11">
        <f t="shared" si="15"/>
        <v>0</v>
      </c>
      <c r="DG83" s="11">
        <f t="shared" si="15"/>
        <v>0</v>
      </c>
      <c r="DH83" s="11">
        <f t="shared" si="15"/>
        <v>0</v>
      </c>
      <c r="DI83" s="11">
        <f t="shared" si="15"/>
        <v>0</v>
      </c>
      <c r="DJ83" s="11">
        <f t="shared" si="15"/>
        <v>0</v>
      </c>
      <c r="DK83" s="11">
        <f t="shared" si="15"/>
        <v>0</v>
      </c>
      <c r="DL83" s="11">
        <f t="shared" si="15"/>
        <v>0</v>
      </c>
      <c r="DM83" s="11">
        <f t="shared" si="15"/>
        <v>0</v>
      </c>
      <c r="DN83" s="11">
        <f t="shared" si="15"/>
        <v>0</v>
      </c>
      <c r="DO83" s="11">
        <f t="shared" si="15"/>
        <v>0</v>
      </c>
      <c r="DP83" s="11">
        <f t="shared" si="15"/>
        <v>0</v>
      </c>
      <c r="DQ83" s="11">
        <f t="shared" si="15"/>
        <v>0</v>
      </c>
      <c r="DR83" s="11">
        <f t="shared" si="15"/>
        <v>25</v>
      </c>
      <c r="DS83" s="11">
        <f t="shared" si="15"/>
        <v>0</v>
      </c>
      <c r="DT83" s="11">
        <f t="shared" si="15"/>
        <v>0</v>
      </c>
      <c r="DU83" s="11">
        <f t="shared" si="15"/>
        <v>0</v>
      </c>
      <c r="DV83" s="11">
        <f t="shared" si="15"/>
        <v>0</v>
      </c>
      <c r="DW83" s="11">
        <f t="shared" si="15"/>
        <v>0</v>
      </c>
      <c r="DX83" s="11">
        <f t="shared" si="15"/>
        <v>0</v>
      </c>
      <c r="DY83" s="11">
        <f t="shared" si="15"/>
        <v>0</v>
      </c>
      <c r="DZ83" s="11">
        <f t="shared" si="15"/>
        <v>0</v>
      </c>
      <c r="EA83" s="11">
        <f t="shared" si="15"/>
        <v>0</v>
      </c>
      <c r="EB83" s="11">
        <f t="shared" si="15"/>
        <v>0</v>
      </c>
      <c r="EC83" s="11">
        <f t="shared" si="15"/>
        <v>0</v>
      </c>
      <c r="ED83" s="11">
        <f t="shared" si="15"/>
        <v>0</v>
      </c>
      <c r="EE83" s="11">
        <f t="shared" si="15"/>
        <v>0</v>
      </c>
      <c r="EF83" s="11">
        <f t="shared" si="15"/>
        <v>0</v>
      </c>
      <c r="EG83" s="11">
        <f t="shared" si="15"/>
        <v>4</v>
      </c>
      <c r="EH83" s="11">
        <f t="shared" si="15"/>
        <v>1</v>
      </c>
      <c r="EI83" s="11">
        <f t="shared" si="15"/>
        <v>0</v>
      </c>
      <c r="EJ83" s="11">
        <f t="shared" si="15"/>
        <v>0</v>
      </c>
      <c r="EK83" s="11">
        <f t="shared" si="15"/>
        <v>0</v>
      </c>
      <c r="EL83" s="11">
        <f t="shared" ref="EL83:EV83" si="16">SUBTOTAL(9,EL2:EL80)*EL82</f>
        <v>0</v>
      </c>
      <c r="EM83" s="11">
        <f t="shared" si="16"/>
        <v>0</v>
      </c>
      <c r="EN83" s="11">
        <f t="shared" si="16"/>
        <v>0</v>
      </c>
      <c r="EO83" s="11">
        <f t="shared" si="16"/>
        <v>0</v>
      </c>
      <c r="EP83" s="11">
        <f t="shared" si="16"/>
        <v>0</v>
      </c>
      <c r="EQ83" s="11">
        <f t="shared" si="16"/>
        <v>0</v>
      </c>
      <c r="ER83" s="11">
        <f t="shared" si="16"/>
        <v>0</v>
      </c>
      <c r="ES83" s="11">
        <f t="shared" si="16"/>
        <v>0</v>
      </c>
      <c r="ET83" s="11">
        <f t="shared" si="16"/>
        <v>0</v>
      </c>
      <c r="EU83" s="11">
        <f t="shared" si="16"/>
        <v>0</v>
      </c>
      <c r="EV83" s="11">
        <f t="shared" si="16"/>
        <v>0</v>
      </c>
      <c r="EW83" s="11">
        <f>SUM(M83:EV83)/100/4/SUBTOTAL(102,EV8:EV74)</f>
        <v>0.58699999999999997</v>
      </c>
      <c r="EZ83" s="11">
        <v>0.60617647058823532</v>
      </c>
      <c r="FA83" s="11">
        <v>0.30403846153846154</v>
      </c>
      <c r="FB83" s="11">
        <v>0.3</v>
      </c>
      <c r="FC83" s="11">
        <v>0.2475</v>
      </c>
      <c r="FD83" s="11">
        <v>0.4415</v>
      </c>
      <c r="FE83" s="11">
        <v>0.301875</v>
      </c>
      <c r="FF83" s="11">
        <v>0.58699999999999997</v>
      </c>
    </row>
    <row r="84" spans="1:162" x14ac:dyDescent="0.2">
      <c r="F84" s="11">
        <v>2</v>
      </c>
    </row>
    <row r="86" spans="1:162" x14ac:dyDescent="0.2">
      <c r="F86" s="11" t="s">
        <v>244</v>
      </c>
      <c r="J86" s="22" t="s">
        <v>245</v>
      </c>
      <c r="K86" s="11" t="s">
        <v>246</v>
      </c>
      <c r="L86" s="11" t="s">
        <v>235</v>
      </c>
      <c r="M86" s="11" t="s">
        <v>247</v>
      </c>
      <c r="N86" s="11" t="s">
        <v>248</v>
      </c>
      <c r="O86" s="11" t="s">
        <v>116</v>
      </c>
    </row>
    <row r="87" spans="1:162" x14ac:dyDescent="0.2">
      <c r="F87" s="11">
        <v>3.5263157894736841</v>
      </c>
      <c r="J87" s="11">
        <v>3.2727272727272729</v>
      </c>
      <c r="K87" s="11">
        <v>1.5</v>
      </c>
      <c r="L87" s="11">
        <v>2</v>
      </c>
      <c r="M87" s="11">
        <v>3.2857142857142856</v>
      </c>
      <c r="N87" s="11">
        <v>2</v>
      </c>
      <c r="O87" s="11">
        <v>2</v>
      </c>
    </row>
  </sheetData>
  <autoFilter ref="J1:J83" xr:uid="{C8BEC25D-A549-487B-9367-807D19492110}">
    <filterColumn colId="0">
      <filters>
        <filter val="škola"/>
      </filters>
    </filterColumn>
  </autoFilter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3904-9118-4CF7-8826-039795BB896E}">
  <sheetPr filterMode="1"/>
  <dimension ref="A1:CD152"/>
  <sheetViews>
    <sheetView zoomScale="60" zoomScaleNormal="60" workbookViewId="0">
      <pane xSplit="2" topLeftCell="C1" activePane="topRight" state="frozen"/>
      <selection pane="topRight" activeCell="B17" sqref="B17:B138"/>
    </sheetView>
  </sheetViews>
  <sheetFormatPr baseColWidth="10" defaultColWidth="8.83203125" defaultRowHeight="15" x14ac:dyDescent="0.2"/>
  <cols>
    <col min="1" max="1" width="8.83203125" style="11"/>
    <col min="2" max="2" width="34.5" style="11" customWidth="1"/>
    <col min="3" max="16384" width="8.83203125" style="11"/>
  </cols>
  <sheetData>
    <row r="1" spans="1:82" x14ac:dyDescent="0.2">
      <c r="A1" s="18" t="s">
        <v>242</v>
      </c>
      <c r="B1" s="2" t="s">
        <v>108</v>
      </c>
      <c r="C1" s="9" t="s">
        <v>117</v>
      </c>
      <c r="D1" s="9" t="s">
        <v>118</v>
      </c>
      <c r="E1" s="9" t="s">
        <v>119</v>
      </c>
      <c r="F1" s="9" t="s">
        <v>120</v>
      </c>
      <c r="G1" s="9" t="s">
        <v>121</v>
      </c>
      <c r="H1" s="9" t="s">
        <v>122</v>
      </c>
      <c r="I1" s="9" t="s">
        <v>123</v>
      </c>
      <c r="J1" s="12" t="s">
        <v>124</v>
      </c>
      <c r="K1" s="12" t="s">
        <v>125</v>
      </c>
      <c r="L1" s="12" t="s">
        <v>126</v>
      </c>
      <c r="M1" s="12" t="s">
        <v>127</v>
      </c>
      <c r="N1" s="12" t="s">
        <v>128</v>
      </c>
      <c r="O1" s="12" t="s">
        <v>129</v>
      </c>
      <c r="P1" s="12" t="s">
        <v>130</v>
      </c>
      <c r="Q1" s="12" t="s">
        <v>132</v>
      </c>
      <c r="R1" s="12" t="s">
        <v>133</v>
      </c>
      <c r="S1" s="12" t="s">
        <v>134</v>
      </c>
      <c r="T1" s="12" t="s">
        <v>135</v>
      </c>
      <c r="U1" s="12" t="s">
        <v>136</v>
      </c>
      <c r="V1" s="12" t="s">
        <v>137</v>
      </c>
      <c r="W1" s="12" t="s">
        <v>138</v>
      </c>
      <c r="X1" s="12" t="s">
        <v>139</v>
      </c>
      <c r="Y1" s="12" t="s">
        <v>140</v>
      </c>
      <c r="Z1" s="12" t="s">
        <v>141</v>
      </c>
      <c r="AA1" s="12" t="s">
        <v>142</v>
      </c>
      <c r="AB1" s="12" t="s">
        <v>143</v>
      </c>
      <c r="AC1" s="12" t="s">
        <v>144</v>
      </c>
      <c r="AD1" s="12" t="s">
        <v>146</v>
      </c>
      <c r="AE1" s="12" t="s">
        <v>147</v>
      </c>
      <c r="AF1" s="12" t="s">
        <v>148</v>
      </c>
      <c r="AG1" s="12" t="s">
        <v>149</v>
      </c>
      <c r="AH1" s="12" t="s">
        <v>150</v>
      </c>
      <c r="AI1" s="12" t="s">
        <v>151</v>
      </c>
      <c r="AJ1" s="12" t="s">
        <v>152</v>
      </c>
      <c r="AK1" s="12" t="s">
        <v>153</v>
      </c>
      <c r="AL1" s="12" t="s">
        <v>154</v>
      </c>
      <c r="AM1" s="12" t="s">
        <v>155</v>
      </c>
      <c r="AN1" s="12" t="s">
        <v>156</v>
      </c>
      <c r="AO1" s="12" t="s">
        <v>157</v>
      </c>
      <c r="AP1" s="12" t="s">
        <v>158</v>
      </c>
      <c r="AQ1" s="12" t="s">
        <v>159</v>
      </c>
      <c r="AR1" s="12" t="s">
        <v>161</v>
      </c>
      <c r="AS1" s="12" t="s">
        <v>162</v>
      </c>
      <c r="AT1" s="12" t="s">
        <v>164</v>
      </c>
      <c r="AU1" s="12" t="s">
        <v>165</v>
      </c>
      <c r="AV1" s="12" t="s">
        <v>163</v>
      </c>
      <c r="AW1" s="12" t="s">
        <v>167</v>
      </c>
      <c r="AX1" s="12" t="s">
        <v>168</v>
      </c>
      <c r="AY1" s="12" t="s">
        <v>169</v>
      </c>
      <c r="AZ1" s="12" t="s">
        <v>170</v>
      </c>
      <c r="BA1" s="12" t="s">
        <v>171</v>
      </c>
      <c r="BB1" s="12" t="s">
        <v>172</v>
      </c>
      <c r="BC1" s="12" t="s">
        <v>173</v>
      </c>
      <c r="BD1" s="12" t="s">
        <v>175</v>
      </c>
      <c r="BE1" s="12" t="s">
        <v>176</v>
      </c>
      <c r="BF1" s="12" t="s">
        <v>177</v>
      </c>
      <c r="BG1" s="12" t="s">
        <v>178</v>
      </c>
      <c r="BH1" s="12" t="s">
        <v>179</v>
      </c>
      <c r="BI1" s="12" t="s">
        <v>180</v>
      </c>
      <c r="BJ1" s="12" t="s">
        <v>181</v>
      </c>
      <c r="BK1" s="12" t="s">
        <v>182</v>
      </c>
      <c r="BL1" s="12" t="s">
        <v>183</v>
      </c>
      <c r="BM1" s="12" t="s">
        <v>184</v>
      </c>
      <c r="BN1" s="12" t="s">
        <v>185</v>
      </c>
      <c r="BO1" s="12" t="s">
        <v>186</v>
      </c>
      <c r="BP1" s="12" t="s">
        <v>187</v>
      </c>
      <c r="BQ1" s="9" t="s">
        <v>188</v>
      </c>
      <c r="BR1" s="9" t="s">
        <v>189</v>
      </c>
      <c r="BS1" s="9" t="s">
        <v>190</v>
      </c>
      <c r="BT1" s="9" t="s">
        <v>229</v>
      </c>
      <c r="BU1" s="9" t="s">
        <v>191</v>
      </c>
      <c r="BV1" s="9" t="s">
        <v>233</v>
      </c>
      <c r="BW1" s="9" t="s">
        <v>192</v>
      </c>
      <c r="BX1" s="9" t="s">
        <v>193</v>
      </c>
      <c r="BY1" s="9" t="s">
        <v>194</v>
      </c>
      <c r="BZ1" s="9" t="s">
        <v>195</v>
      </c>
      <c r="CA1" s="9" t="s">
        <v>196</v>
      </c>
      <c r="CB1" s="9" t="s">
        <v>197</v>
      </c>
      <c r="CC1" s="9" t="s">
        <v>198</v>
      </c>
      <c r="CD1" s="18" t="s">
        <v>242</v>
      </c>
    </row>
    <row r="2" spans="1:82" hidden="1" x14ac:dyDescent="0.2">
      <c r="A2" s="19" t="s">
        <v>275</v>
      </c>
      <c r="B2" s="1" t="s">
        <v>107</v>
      </c>
      <c r="C2" s="1">
        <v>55</v>
      </c>
      <c r="D2" s="1">
        <v>30</v>
      </c>
      <c r="E2" s="1">
        <v>30</v>
      </c>
      <c r="F2" s="1">
        <v>10</v>
      </c>
      <c r="G2" s="1">
        <v>80</v>
      </c>
      <c r="H2" s="1">
        <v>25</v>
      </c>
      <c r="I2" s="1">
        <v>85</v>
      </c>
      <c r="J2" s="3">
        <v>25</v>
      </c>
      <c r="K2" s="3">
        <v>40</v>
      </c>
      <c r="L2" s="3">
        <v>25</v>
      </c>
      <c r="M2" s="3">
        <v>70</v>
      </c>
      <c r="N2" s="3">
        <v>50</v>
      </c>
      <c r="O2" s="3">
        <v>40</v>
      </c>
      <c r="P2" s="3">
        <v>60</v>
      </c>
      <c r="Q2" s="3">
        <v>99</v>
      </c>
      <c r="R2" s="3">
        <v>60</v>
      </c>
      <c r="S2" s="3">
        <v>65</v>
      </c>
      <c r="T2" s="3">
        <v>90</v>
      </c>
      <c r="U2" s="3">
        <v>30</v>
      </c>
      <c r="V2" s="3">
        <v>80</v>
      </c>
      <c r="W2" s="3">
        <v>80</v>
      </c>
      <c r="X2" s="3">
        <v>70</v>
      </c>
      <c r="Y2" s="3">
        <v>70</v>
      </c>
      <c r="Z2" s="3">
        <v>70</v>
      </c>
      <c r="AA2" s="3">
        <v>30</v>
      </c>
      <c r="AB2" s="3">
        <v>50</v>
      </c>
      <c r="AC2" s="3">
        <v>30</v>
      </c>
      <c r="AD2" s="3">
        <v>65</v>
      </c>
      <c r="AE2" s="3">
        <v>30</v>
      </c>
      <c r="AF2" s="3">
        <v>70</v>
      </c>
      <c r="AG2" s="3">
        <v>80</v>
      </c>
      <c r="AH2" s="3">
        <v>85</v>
      </c>
      <c r="AI2" s="3">
        <v>40</v>
      </c>
      <c r="AJ2" s="3">
        <v>40</v>
      </c>
      <c r="AK2" s="3">
        <v>5</v>
      </c>
      <c r="AL2" s="1">
        <v>5</v>
      </c>
      <c r="AM2" s="1">
        <v>35</v>
      </c>
      <c r="AN2" s="1">
        <v>80</v>
      </c>
      <c r="AO2" s="1">
        <v>50</v>
      </c>
      <c r="AP2" s="1">
        <v>30</v>
      </c>
      <c r="AQ2" s="1">
        <v>10</v>
      </c>
      <c r="AR2" s="1">
        <v>30</v>
      </c>
      <c r="AS2" s="1">
        <v>70</v>
      </c>
      <c r="AT2" s="1">
        <v>5</v>
      </c>
      <c r="AU2" s="1">
        <v>25</v>
      </c>
      <c r="AV2" s="1">
        <v>5</v>
      </c>
      <c r="AW2" s="1">
        <v>45</v>
      </c>
      <c r="AX2" s="1">
        <v>70</v>
      </c>
      <c r="AY2" s="1">
        <v>50</v>
      </c>
      <c r="AZ2" s="1">
        <v>10</v>
      </c>
      <c r="BA2" s="1">
        <v>40</v>
      </c>
      <c r="BB2" s="1">
        <v>45</v>
      </c>
      <c r="BC2" s="1">
        <v>20</v>
      </c>
      <c r="BD2" s="1">
        <v>40</v>
      </c>
      <c r="BE2" s="1">
        <v>60</v>
      </c>
      <c r="BF2" s="1">
        <v>40</v>
      </c>
      <c r="BG2" s="1">
        <v>70</v>
      </c>
      <c r="BH2" s="1">
        <v>50</v>
      </c>
      <c r="BI2" s="1">
        <v>25</v>
      </c>
      <c r="BJ2" s="1">
        <v>60</v>
      </c>
      <c r="BK2" s="1">
        <v>25</v>
      </c>
      <c r="BL2" s="1">
        <v>20</v>
      </c>
      <c r="BM2" s="1">
        <v>70</v>
      </c>
      <c r="BN2" s="1">
        <v>50</v>
      </c>
      <c r="BO2" s="1">
        <v>30</v>
      </c>
      <c r="BP2" s="1">
        <v>55</v>
      </c>
      <c r="BQ2" s="1">
        <v>60</v>
      </c>
      <c r="BR2" s="1">
        <v>70</v>
      </c>
      <c r="BS2" s="1">
        <v>50</v>
      </c>
      <c r="BT2" s="1">
        <v>30</v>
      </c>
      <c r="BU2" s="1">
        <v>70</v>
      </c>
      <c r="BV2" s="1">
        <v>45</v>
      </c>
      <c r="BW2" s="1">
        <v>40</v>
      </c>
      <c r="BX2" s="1">
        <v>75</v>
      </c>
      <c r="BY2" s="1">
        <v>70</v>
      </c>
      <c r="BZ2" s="1">
        <v>70</v>
      </c>
      <c r="CA2" s="1">
        <v>60</v>
      </c>
      <c r="CB2" s="1">
        <v>30</v>
      </c>
      <c r="CC2" s="1">
        <v>25</v>
      </c>
      <c r="CD2" s="19"/>
    </row>
    <row r="3" spans="1:82" hidden="1" x14ac:dyDescent="0.2">
      <c r="A3" s="19" t="s">
        <v>275</v>
      </c>
      <c r="B3" s="1" t="s">
        <v>104</v>
      </c>
      <c r="C3" s="1">
        <v>30</v>
      </c>
      <c r="D3" s="1">
        <v>25</v>
      </c>
      <c r="E3" s="1">
        <v>30</v>
      </c>
      <c r="F3" s="1">
        <v>90</v>
      </c>
      <c r="G3" s="1">
        <v>50</v>
      </c>
      <c r="H3" s="1">
        <v>30</v>
      </c>
      <c r="I3" s="1">
        <v>20</v>
      </c>
      <c r="J3" s="3">
        <v>10</v>
      </c>
      <c r="K3" s="1">
        <v>15</v>
      </c>
      <c r="L3" s="1">
        <v>15</v>
      </c>
      <c r="M3" s="1">
        <v>55</v>
      </c>
      <c r="N3" s="1">
        <v>15</v>
      </c>
      <c r="O3" s="1">
        <v>15</v>
      </c>
      <c r="P3" s="1">
        <v>20</v>
      </c>
      <c r="Q3" s="1">
        <v>5</v>
      </c>
      <c r="R3" s="1">
        <v>20</v>
      </c>
      <c r="S3" s="1">
        <v>30</v>
      </c>
      <c r="T3" s="1">
        <v>90</v>
      </c>
      <c r="U3" s="1">
        <v>15</v>
      </c>
      <c r="V3" s="1">
        <v>35</v>
      </c>
      <c r="W3" s="1">
        <v>5</v>
      </c>
      <c r="X3" s="1">
        <v>40</v>
      </c>
      <c r="Y3" s="1">
        <v>80</v>
      </c>
      <c r="Z3" s="1">
        <v>20</v>
      </c>
      <c r="AA3" s="1">
        <v>15</v>
      </c>
      <c r="AB3" s="1">
        <v>50</v>
      </c>
      <c r="AC3" s="1">
        <v>20</v>
      </c>
      <c r="AD3" s="1">
        <v>35</v>
      </c>
      <c r="AE3" s="1">
        <v>20</v>
      </c>
      <c r="AF3" s="1">
        <v>40</v>
      </c>
      <c r="AG3" s="1">
        <v>30</v>
      </c>
      <c r="AH3" s="1">
        <v>20</v>
      </c>
      <c r="AI3" s="1">
        <v>70</v>
      </c>
      <c r="AJ3" s="1">
        <v>25</v>
      </c>
      <c r="AK3" s="1">
        <v>50</v>
      </c>
      <c r="AL3" s="1">
        <v>20</v>
      </c>
      <c r="AM3" s="1">
        <v>30</v>
      </c>
      <c r="AN3" s="1">
        <v>25</v>
      </c>
      <c r="AO3" s="1">
        <v>70</v>
      </c>
      <c r="AP3" s="1">
        <v>25</v>
      </c>
      <c r="AQ3" s="1">
        <v>80</v>
      </c>
      <c r="AR3" s="1">
        <v>20</v>
      </c>
      <c r="AS3" s="1">
        <v>35</v>
      </c>
      <c r="AT3" s="1">
        <v>80</v>
      </c>
      <c r="AU3" s="1">
        <v>35</v>
      </c>
      <c r="AV3" s="1">
        <v>15</v>
      </c>
      <c r="AW3" s="1">
        <v>35</v>
      </c>
      <c r="AX3" s="1">
        <v>15</v>
      </c>
      <c r="AY3" s="1">
        <v>15</v>
      </c>
      <c r="AZ3" s="1">
        <v>90</v>
      </c>
      <c r="BA3" s="1">
        <v>20</v>
      </c>
      <c r="BB3" s="1">
        <v>15</v>
      </c>
      <c r="BC3" s="1">
        <v>20</v>
      </c>
      <c r="BD3" s="1">
        <v>25</v>
      </c>
      <c r="BE3" s="1">
        <v>25</v>
      </c>
      <c r="BF3" s="1">
        <v>15</v>
      </c>
      <c r="BG3" s="1">
        <v>15</v>
      </c>
      <c r="BH3" s="1">
        <v>20</v>
      </c>
      <c r="BI3" s="1">
        <v>15</v>
      </c>
      <c r="BJ3" s="1">
        <v>35</v>
      </c>
      <c r="BK3" s="1">
        <v>20</v>
      </c>
      <c r="BL3" s="1">
        <v>10</v>
      </c>
      <c r="BM3" s="1">
        <v>20</v>
      </c>
      <c r="BN3" s="1">
        <v>35</v>
      </c>
      <c r="BO3" s="1">
        <v>15</v>
      </c>
      <c r="BP3" s="1">
        <v>20</v>
      </c>
      <c r="BQ3" s="1">
        <v>20</v>
      </c>
      <c r="BR3" s="1">
        <v>60</v>
      </c>
      <c r="BS3" s="1">
        <v>15</v>
      </c>
      <c r="BT3" s="1">
        <v>10</v>
      </c>
      <c r="BU3" s="1">
        <v>35</v>
      </c>
      <c r="BV3" s="1">
        <v>15</v>
      </c>
      <c r="BW3" s="1">
        <v>20</v>
      </c>
      <c r="BX3" s="1">
        <v>50</v>
      </c>
      <c r="BY3" s="1">
        <v>35</v>
      </c>
      <c r="BZ3" s="1">
        <v>5</v>
      </c>
      <c r="CA3" s="1">
        <v>25</v>
      </c>
      <c r="CB3" s="1">
        <v>15</v>
      </c>
      <c r="CC3" s="1">
        <v>30</v>
      </c>
      <c r="CD3" s="19"/>
    </row>
    <row r="4" spans="1:82" hidden="1" x14ac:dyDescent="0.2">
      <c r="A4" s="19" t="s">
        <v>275</v>
      </c>
      <c r="B4" s="1" t="s">
        <v>105</v>
      </c>
      <c r="C4" s="1">
        <v>15</v>
      </c>
      <c r="D4" s="1">
        <v>10</v>
      </c>
      <c r="E4" s="1">
        <v>10</v>
      </c>
      <c r="F4" s="1">
        <v>10</v>
      </c>
      <c r="G4" s="1">
        <v>90</v>
      </c>
      <c r="H4" s="1">
        <v>15</v>
      </c>
      <c r="I4" s="1">
        <v>7</v>
      </c>
      <c r="J4" s="3">
        <v>10</v>
      </c>
      <c r="K4" s="3">
        <v>10</v>
      </c>
      <c r="L4" s="3">
        <v>15</v>
      </c>
      <c r="M4" s="3">
        <v>15</v>
      </c>
      <c r="N4" s="3">
        <v>90</v>
      </c>
      <c r="O4" s="3">
        <v>10</v>
      </c>
      <c r="P4" s="3">
        <v>5</v>
      </c>
      <c r="Q4" s="3">
        <v>3</v>
      </c>
      <c r="R4" s="3">
        <v>10</v>
      </c>
      <c r="S4" s="3">
        <v>10</v>
      </c>
      <c r="T4" s="3">
        <v>7</v>
      </c>
      <c r="U4" s="3">
        <v>10</v>
      </c>
      <c r="V4" s="3">
        <v>5</v>
      </c>
      <c r="W4" s="3">
        <v>3</v>
      </c>
      <c r="X4" s="3">
        <v>7</v>
      </c>
      <c r="Y4" s="3">
        <v>10</v>
      </c>
      <c r="Z4" s="3">
        <v>20</v>
      </c>
      <c r="AA4" s="3">
        <v>20</v>
      </c>
      <c r="AB4" s="3">
        <v>30</v>
      </c>
      <c r="AC4" s="3">
        <v>5</v>
      </c>
      <c r="AD4" s="3">
        <v>15</v>
      </c>
      <c r="AE4" s="3">
        <v>10</v>
      </c>
      <c r="AF4" s="3">
        <v>5</v>
      </c>
      <c r="AG4" s="3">
        <v>7</v>
      </c>
      <c r="AH4" s="3">
        <v>10</v>
      </c>
      <c r="AI4" s="3">
        <v>10</v>
      </c>
      <c r="AJ4" s="3">
        <v>15</v>
      </c>
      <c r="AK4" s="3">
        <v>15</v>
      </c>
      <c r="AL4" s="3">
        <v>60</v>
      </c>
      <c r="AM4" s="1">
        <v>20</v>
      </c>
      <c r="AN4" s="1">
        <v>5</v>
      </c>
      <c r="AO4" s="1">
        <v>5</v>
      </c>
      <c r="AP4" s="1">
        <v>15</v>
      </c>
      <c r="AQ4" s="1">
        <v>20</v>
      </c>
      <c r="AR4" s="1">
        <v>15</v>
      </c>
      <c r="AS4" s="1">
        <v>5</v>
      </c>
      <c r="AT4" s="1">
        <v>20</v>
      </c>
      <c r="AU4" s="1">
        <v>10</v>
      </c>
      <c r="AV4" s="1">
        <v>5</v>
      </c>
      <c r="AW4" s="1">
        <v>7</v>
      </c>
      <c r="AX4" s="1">
        <v>5</v>
      </c>
      <c r="AY4" s="1">
        <v>10</v>
      </c>
      <c r="AZ4" s="1">
        <v>10</v>
      </c>
      <c r="BA4" s="1">
        <v>80</v>
      </c>
      <c r="BB4" s="1">
        <v>7</v>
      </c>
      <c r="BC4" s="1">
        <v>15</v>
      </c>
      <c r="BD4" s="1">
        <v>15</v>
      </c>
      <c r="BE4" s="1">
        <v>15</v>
      </c>
      <c r="BF4" s="1">
        <v>30</v>
      </c>
      <c r="BG4" s="1">
        <v>10</v>
      </c>
      <c r="BH4" s="1">
        <v>15</v>
      </c>
      <c r="BI4" s="1">
        <v>5</v>
      </c>
      <c r="BJ4" s="1">
        <v>5</v>
      </c>
      <c r="BK4" s="1">
        <v>3</v>
      </c>
      <c r="BL4" s="1">
        <v>3</v>
      </c>
      <c r="BM4" s="1">
        <v>15</v>
      </c>
      <c r="BN4" s="1">
        <v>7</v>
      </c>
      <c r="BO4" s="1">
        <v>20</v>
      </c>
      <c r="BP4" s="1">
        <v>20</v>
      </c>
      <c r="BQ4" s="1">
        <v>20</v>
      </c>
      <c r="BR4" s="1">
        <v>15</v>
      </c>
      <c r="BS4" s="1">
        <v>25</v>
      </c>
      <c r="BT4" s="1">
        <v>15</v>
      </c>
      <c r="BU4" s="1">
        <v>3</v>
      </c>
      <c r="BV4" s="1">
        <v>15</v>
      </c>
      <c r="BW4" s="1">
        <v>10</v>
      </c>
      <c r="BX4" s="1">
        <v>10</v>
      </c>
      <c r="BY4" s="1">
        <v>15</v>
      </c>
      <c r="BZ4" s="1">
        <v>10</v>
      </c>
      <c r="CA4" s="1">
        <v>5</v>
      </c>
      <c r="CB4" s="1">
        <v>15</v>
      </c>
      <c r="CC4" s="1">
        <v>10</v>
      </c>
      <c r="CD4" s="19"/>
    </row>
    <row r="5" spans="1:82" hidden="1" x14ac:dyDescent="0.2">
      <c r="A5" s="19" t="s">
        <v>275</v>
      </c>
      <c r="B5" s="1" t="s">
        <v>106</v>
      </c>
      <c r="C5" s="1">
        <v>80</v>
      </c>
      <c r="D5" s="1">
        <v>90</v>
      </c>
      <c r="E5" s="1">
        <v>80</v>
      </c>
      <c r="F5" s="1">
        <v>10</v>
      </c>
      <c r="G5" s="1">
        <v>15</v>
      </c>
      <c r="H5" s="1">
        <v>80</v>
      </c>
      <c r="I5" s="1">
        <v>90</v>
      </c>
      <c r="J5" s="3">
        <v>90</v>
      </c>
      <c r="K5" s="3">
        <v>90</v>
      </c>
      <c r="L5" s="3">
        <v>90</v>
      </c>
      <c r="M5" s="3">
        <v>80</v>
      </c>
      <c r="N5" s="3">
        <v>10</v>
      </c>
      <c r="O5" s="3">
        <v>90</v>
      </c>
      <c r="P5" s="3">
        <v>90</v>
      </c>
      <c r="Q5" s="3">
        <v>100</v>
      </c>
      <c r="R5" s="3">
        <v>90</v>
      </c>
      <c r="S5" s="3">
        <v>90</v>
      </c>
      <c r="T5" s="3">
        <v>10</v>
      </c>
      <c r="U5" s="3">
        <v>85</v>
      </c>
      <c r="V5" s="3">
        <v>90</v>
      </c>
      <c r="W5" s="3">
        <v>100</v>
      </c>
      <c r="X5" s="3">
        <v>90</v>
      </c>
      <c r="Y5" s="3">
        <v>80</v>
      </c>
      <c r="Z5" s="3">
        <v>80</v>
      </c>
      <c r="AA5" s="3">
        <v>80</v>
      </c>
      <c r="AB5" s="3">
        <v>70</v>
      </c>
      <c r="AC5" s="3">
        <v>90</v>
      </c>
      <c r="AD5" s="3">
        <v>90</v>
      </c>
      <c r="AE5" s="3">
        <v>88</v>
      </c>
      <c r="AF5" s="3">
        <v>90</v>
      </c>
      <c r="AG5" s="3">
        <v>90</v>
      </c>
      <c r="AH5" s="3">
        <v>40</v>
      </c>
      <c r="AI5" s="3">
        <v>80</v>
      </c>
      <c r="AJ5" s="1">
        <v>80</v>
      </c>
      <c r="AK5" s="3">
        <v>80</v>
      </c>
      <c r="AL5" s="3">
        <v>40</v>
      </c>
      <c r="AM5" s="3">
        <v>80</v>
      </c>
      <c r="AN5" s="3">
        <v>90</v>
      </c>
      <c r="AO5" s="3">
        <v>90</v>
      </c>
      <c r="AP5" s="3">
        <v>90</v>
      </c>
      <c r="AQ5" s="3">
        <v>0</v>
      </c>
      <c r="AR5" s="3">
        <v>85</v>
      </c>
      <c r="AS5" s="1">
        <v>90</v>
      </c>
      <c r="AT5" s="1">
        <v>30</v>
      </c>
      <c r="AU5" s="1">
        <v>90</v>
      </c>
      <c r="AV5" s="1">
        <v>90</v>
      </c>
      <c r="AW5" s="1">
        <v>80</v>
      </c>
      <c r="AX5" s="1">
        <v>90</v>
      </c>
      <c r="AY5" s="1">
        <v>90</v>
      </c>
      <c r="AZ5" s="1">
        <v>30</v>
      </c>
      <c r="BA5" s="1">
        <v>15</v>
      </c>
      <c r="BB5" s="1">
        <v>90</v>
      </c>
      <c r="BC5" s="1">
        <v>80</v>
      </c>
      <c r="BD5" s="1">
        <v>90</v>
      </c>
      <c r="BE5" s="1">
        <v>90</v>
      </c>
      <c r="BF5" s="1">
        <v>90</v>
      </c>
      <c r="BG5" s="1">
        <v>90</v>
      </c>
      <c r="BH5" s="1">
        <v>80</v>
      </c>
      <c r="BI5" s="1">
        <v>75</v>
      </c>
      <c r="BJ5" s="1">
        <v>90</v>
      </c>
      <c r="BK5" s="1">
        <v>80</v>
      </c>
      <c r="BL5" s="1">
        <v>70</v>
      </c>
      <c r="BM5" s="1">
        <v>90</v>
      </c>
      <c r="BN5" s="1">
        <v>90</v>
      </c>
      <c r="BO5" s="1">
        <v>80</v>
      </c>
      <c r="BP5" s="1">
        <v>90</v>
      </c>
      <c r="BQ5" s="1">
        <v>90</v>
      </c>
      <c r="BR5" s="1"/>
      <c r="BS5" s="1">
        <v>80</v>
      </c>
      <c r="BT5" s="1">
        <v>90</v>
      </c>
      <c r="BU5" s="1"/>
      <c r="BV5" s="1">
        <v>90</v>
      </c>
      <c r="BW5" s="1">
        <v>90</v>
      </c>
      <c r="BX5" s="1">
        <v>50</v>
      </c>
      <c r="BY5" s="1">
        <v>60</v>
      </c>
      <c r="BZ5" s="1">
        <v>95</v>
      </c>
      <c r="CA5" s="1">
        <v>50</v>
      </c>
      <c r="CB5" s="1">
        <v>80</v>
      </c>
      <c r="CC5" s="1">
        <v>70</v>
      </c>
      <c r="CD5" s="19"/>
    </row>
    <row r="6" spans="1:82" hidden="1" x14ac:dyDescent="0.2">
      <c r="A6" s="24" t="s">
        <v>275</v>
      </c>
      <c r="B6" s="1" t="s">
        <v>1</v>
      </c>
      <c r="C6" s="1">
        <v>7</v>
      </c>
      <c r="D6" s="1">
        <v>3</v>
      </c>
      <c r="E6" s="1" t="s">
        <v>0</v>
      </c>
      <c r="F6" s="1" t="s">
        <v>0</v>
      </c>
      <c r="G6" s="1">
        <v>2</v>
      </c>
      <c r="H6" s="1" t="s">
        <v>0</v>
      </c>
      <c r="I6" s="1">
        <v>2</v>
      </c>
      <c r="J6" s="3">
        <v>1</v>
      </c>
      <c r="K6" s="3">
        <v>1</v>
      </c>
      <c r="L6" s="3">
        <v>2</v>
      </c>
      <c r="M6" s="3">
        <v>10</v>
      </c>
      <c r="N6" s="3">
        <v>2</v>
      </c>
      <c r="O6" s="3">
        <v>1</v>
      </c>
      <c r="P6" s="3">
        <v>3</v>
      </c>
      <c r="Q6" s="1"/>
      <c r="R6" s="3">
        <v>2</v>
      </c>
      <c r="S6" s="3">
        <v>4</v>
      </c>
      <c r="T6" s="1"/>
      <c r="U6" s="1"/>
      <c r="V6" s="3">
        <v>3</v>
      </c>
      <c r="W6" s="3">
        <v>5</v>
      </c>
      <c r="X6" s="3">
        <v>3</v>
      </c>
      <c r="Y6" s="3">
        <v>15</v>
      </c>
      <c r="Z6" s="3">
        <v>3</v>
      </c>
      <c r="AA6" s="1"/>
      <c r="AB6" s="3">
        <v>1</v>
      </c>
      <c r="AC6" s="1"/>
      <c r="AD6" s="3">
        <v>2</v>
      </c>
      <c r="AE6" s="1"/>
      <c r="AF6" s="3">
        <v>2</v>
      </c>
      <c r="AG6" s="3">
        <v>11</v>
      </c>
      <c r="AH6" s="1"/>
      <c r="AI6" s="3">
        <v>4</v>
      </c>
      <c r="AJ6" s="3">
        <v>4</v>
      </c>
      <c r="AK6" s="1"/>
      <c r="AL6" s="1"/>
      <c r="AM6" s="3">
        <v>6</v>
      </c>
      <c r="AN6" s="3">
        <v>2</v>
      </c>
      <c r="AO6" s="3">
        <v>5</v>
      </c>
      <c r="AP6" s="3">
        <v>1</v>
      </c>
      <c r="AQ6" s="1"/>
      <c r="AR6" s="3">
        <v>4</v>
      </c>
      <c r="AS6" s="3">
        <v>1</v>
      </c>
      <c r="AT6" s="3">
        <v>2</v>
      </c>
      <c r="AU6" s="3">
        <v>3</v>
      </c>
      <c r="AV6" s="1"/>
      <c r="AW6" s="1">
        <v>2</v>
      </c>
      <c r="AX6" s="1">
        <v>1</v>
      </c>
      <c r="AY6" s="1"/>
      <c r="AZ6" s="1">
        <v>3</v>
      </c>
      <c r="BA6" s="1">
        <v>3</v>
      </c>
      <c r="BB6" s="1"/>
      <c r="BC6" s="1"/>
      <c r="BD6" s="1"/>
      <c r="BE6" s="1">
        <v>1</v>
      </c>
      <c r="BF6" s="1"/>
      <c r="BG6" s="1"/>
      <c r="BH6" s="1">
        <v>1</v>
      </c>
      <c r="BI6" s="1">
        <v>1</v>
      </c>
      <c r="BJ6" s="1">
        <v>6</v>
      </c>
      <c r="BK6" s="1">
        <v>2</v>
      </c>
      <c r="BL6" s="1">
        <v>2</v>
      </c>
      <c r="BM6" s="1">
        <v>1</v>
      </c>
      <c r="BN6" s="1"/>
      <c r="BO6" s="1">
        <v>2</v>
      </c>
      <c r="BP6" s="1">
        <v>2</v>
      </c>
      <c r="BQ6" s="1">
        <v>2</v>
      </c>
      <c r="BR6" s="1">
        <v>7</v>
      </c>
      <c r="BS6" s="1">
        <v>1</v>
      </c>
      <c r="BT6" s="1">
        <v>1</v>
      </c>
      <c r="BU6" s="1">
        <v>5</v>
      </c>
      <c r="BV6" s="1">
        <v>4</v>
      </c>
      <c r="BW6" s="1">
        <v>1</v>
      </c>
      <c r="BX6" s="1"/>
      <c r="BY6" s="1"/>
      <c r="BZ6" s="1"/>
      <c r="CA6" s="1">
        <v>3</v>
      </c>
      <c r="CB6" s="1"/>
      <c r="CC6" s="1">
        <v>3</v>
      </c>
    </row>
    <row r="7" spans="1:82" hidden="1" x14ac:dyDescent="0.2">
      <c r="A7" s="24" t="s">
        <v>275</v>
      </c>
      <c r="B7" s="1" t="s">
        <v>2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 t="s">
        <v>0</v>
      </c>
      <c r="BR7" s="1" t="s">
        <v>0</v>
      </c>
      <c r="BS7" s="1" t="s">
        <v>0</v>
      </c>
      <c r="BT7" s="1" t="s">
        <v>0</v>
      </c>
      <c r="BU7" s="1" t="s">
        <v>0</v>
      </c>
      <c r="BV7" s="1" t="s">
        <v>0</v>
      </c>
      <c r="BW7" s="1"/>
      <c r="BX7" s="1"/>
      <c r="BY7" s="1"/>
      <c r="BZ7" s="1"/>
      <c r="CA7" s="1"/>
      <c r="CB7" s="1"/>
      <c r="CC7" s="1"/>
    </row>
    <row r="8" spans="1:82" hidden="1" x14ac:dyDescent="0.2">
      <c r="A8" s="24" t="s">
        <v>275</v>
      </c>
      <c r="B8" s="1" t="s">
        <v>3</v>
      </c>
      <c r="C8" s="1" t="s">
        <v>113</v>
      </c>
      <c r="D8" s="1" t="s">
        <v>225</v>
      </c>
      <c r="E8" s="1" t="s">
        <v>113</v>
      </c>
      <c r="F8" s="1" t="s">
        <v>225</v>
      </c>
      <c r="G8" s="1" t="s">
        <v>112</v>
      </c>
      <c r="H8" s="1" t="s">
        <v>113</v>
      </c>
      <c r="I8" s="1" t="s">
        <v>112</v>
      </c>
      <c r="J8" s="3" t="s">
        <v>113</v>
      </c>
      <c r="K8" s="3" t="s">
        <v>112</v>
      </c>
      <c r="L8" s="3" t="s">
        <v>112</v>
      </c>
      <c r="M8" s="3" t="s">
        <v>112</v>
      </c>
      <c r="N8" s="3" t="s">
        <v>113</v>
      </c>
      <c r="O8" s="3" t="s">
        <v>112</v>
      </c>
      <c r="P8" s="3" t="s">
        <v>112</v>
      </c>
      <c r="Q8" s="1" t="s">
        <v>113</v>
      </c>
      <c r="R8" s="1" t="s">
        <v>112</v>
      </c>
      <c r="S8" s="1" t="s">
        <v>112</v>
      </c>
      <c r="T8" s="1" t="s">
        <v>112</v>
      </c>
      <c r="U8" s="1" t="s">
        <v>113</v>
      </c>
      <c r="V8" s="1" t="s">
        <v>112</v>
      </c>
      <c r="W8" s="1" t="s">
        <v>112</v>
      </c>
      <c r="X8" s="1" t="s">
        <v>112</v>
      </c>
      <c r="Y8" s="1" t="s">
        <v>112</v>
      </c>
      <c r="Z8" s="1" t="s">
        <v>112</v>
      </c>
      <c r="AA8" s="1" t="s">
        <v>113</v>
      </c>
      <c r="AB8" s="1" t="s">
        <v>113</v>
      </c>
      <c r="AC8" s="1" t="s">
        <v>112</v>
      </c>
      <c r="AD8" s="1" t="s">
        <v>113</v>
      </c>
      <c r="AE8" s="16" t="s">
        <v>113</v>
      </c>
      <c r="AF8" s="1" t="s">
        <v>112</v>
      </c>
      <c r="AG8" s="1" t="s">
        <v>112</v>
      </c>
      <c r="AH8" s="1" t="s">
        <v>112</v>
      </c>
      <c r="AI8" s="1" t="s">
        <v>113</v>
      </c>
      <c r="AJ8" s="1" t="s">
        <v>113</v>
      </c>
      <c r="AK8" s="1" t="s">
        <v>225</v>
      </c>
      <c r="AL8" s="1" t="s">
        <v>225</v>
      </c>
      <c r="AM8" s="1" t="s">
        <v>112</v>
      </c>
      <c r="AN8" s="1" t="s">
        <v>112</v>
      </c>
      <c r="AO8" s="1" t="s">
        <v>112</v>
      </c>
      <c r="AP8" s="1" t="s">
        <v>113</v>
      </c>
      <c r="AQ8" s="1" t="s">
        <v>113</v>
      </c>
      <c r="AR8" s="1" t="s">
        <v>113</v>
      </c>
      <c r="AS8" s="1" t="s">
        <v>112</v>
      </c>
      <c r="AT8" s="1" t="s">
        <v>225</v>
      </c>
      <c r="AU8" s="1" t="s">
        <v>112</v>
      </c>
      <c r="AV8" s="1" t="s">
        <v>225</v>
      </c>
      <c r="AW8" s="1" t="s">
        <v>112</v>
      </c>
      <c r="AX8" s="1" t="s">
        <v>112</v>
      </c>
      <c r="AY8" s="1" t="s">
        <v>113</v>
      </c>
      <c r="AZ8" s="1" t="s">
        <v>225</v>
      </c>
      <c r="BA8" s="1" t="s">
        <v>112</v>
      </c>
      <c r="BB8" s="1" t="s">
        <v>112</v>
      </c>
      <c r="BC8" s="1" t="s">
        <v>113</v>
      </c>
      <c r="BD8" s="1" t="s">
        <v>113</v>
      </c>
      <c r="BE8" s="1" t="s">
        <v>113</v>
      </c>
      <c r="BF8" s="1" t="s">
        <v>113</v>
      </c>
      <c r="BG8" s="1" t="s">
        <v>113</v>
      </c>
      <c r="BH8" s="1" t="s">
        <v>113</v>
      </c>
      <c r="BI8" s="1" t="s">
        <v>113</v>
      </c>
      <c r="BJ8" s="1" t="s">
        <v>112</v>
      </c>
      <c r="BK8" s="1" t="s">
        <v>113</v>
      </c>
      <c r="BL8" s="1" t="s">
        <v>112</v>
      </c>
      <c r="BM8" s="1" t="s">
        <v>113</v>
      </c>
      <c r="BN8" s="1" t="s">
        <v>113</v>
      </c>
      <c r="BO8" s="1" t="s">
        <v>113</v>
      </c>
      <c r="BP8" s="1" t="s">
        <v>113</v>
      </c>
      <c r="BQ8" s="1" t="s">
        <v>112</v>
      </c>
      <c r="BR8" s="1" t="s">
        <v>113</v>
      </c>
      <c r="BS8" s="1" t="s">
        <v>112</v>
      </c>
      <c r="BT8" s="1" t="s">
        <v>113</v>
      </c>
      <c r="BU8" s="1" t="s">
        <v>112</v>
      </c>
      <c r="BV8" s="1" t="s">
        <v>113</v>
      </c>
      <c r="BW8" s="1" t="s">
        <v>113</v>
      </c>
      <c r="BX8" s="1" t="s">
        <v>112</v>
      </c>
      <c r="BY8" s="1" t="s">
        <v>112</v>
      </c>
      <c r="BZ8" s="1" t="s">
        <v>113</v>
      </c>
      <c r="CA8" s="1" t="s">
        <v>113</v>
      </c>
      <c r="CB8" s="1" t="s">
        <v>113</v>
      </c>
      <c r="CC8" s="1" t="s">
        <v>113</v>
      </c>
    </row>
    <row r="9" spans="1:82" hidden="1" x14ac:dyDescent="0.2">
      <c r="A9" s="24" t="s">
        <v>275</v>
      </c>
      <c r="B9" s="1" t="s">
        <v>4</v>
      </c>
      <c r="C9" s="1">
        <v>12</v>
      </c>
      <c r="D9" s="1">
        <v>12</v>
      </c>
      <c r="E9" s="1">
        <v>12</v>
      </c>
      <c r="F9" s="1">
        <v>12</v>
      </c>
      <c r="G9" s="1">
        <v>15</v>
      </c>
      <c r="H9" s="1">
        <v>15</v>
      </c>
      <c r="I9" s="1">
        <v>15</v>
      </c>
      <c r="J9" s="3">
        <v>12</v>
      </c>
      <c r="K9" s="3">
        <v>20</v>
      </c>
      <c r="L9" s="3">
        <v>20</v>
      </c>
      <c r="M9" s="3">
        <v>20</v>
      </c>
      <c r="N9" s="3">
        <v>8</v>
      </c>
      <c r="O9" s="3">
        <v>20</v>
      </c>
      <c r="P9" s="3">
        <v>20</v>
      </c>
      <c r="Q9" s="3">
        <v>10</v>
      </c>
      <c r="R9" s="3">
        <v>25</v>
      </c>
      <c r="S9" s="3">
        <v>25</v>
      </c>
      <c r="T9" s="3">
        <v>25</v>
      </c>
      <c r="U9" s="3">
        <v>10</v>
      </c>
      <c r="V9" s="3">
        <v>25</v>
      </c>
      <c r="W9" s="3">
        <v>10</v>
      </c>
      <c r="X9" s="1">
        <v>20</v>
      </c>
      <c r="Y9" s="1">
        <v>10</v>
      </c>
      <c r="Z9" s="1">
        <v>10</v>
      </c>
      <c r="AA9" s="1">
        <v>10</v>
      </c>
      <c r="AB9" s="1">
        <v>5</v>
      </c>
      <c r="AC9" s="1">
        <v>12</v>
      </c>
      <c r="AD9" s="1">
        <v>10</v>
      </c>
      <c r="AE9" s="1">
        <v>8</v>
      </c>
      <c r="AF9" s="1">
        <v>8</v>
      </c>
      <c r="AG9" s="1">
        <v>12</v>
      </c>
      <c r="AH9" s="1">
        <v>15</v>
      </c>
      <c r="AI9" s="1">
        <v>15</v>
      </c>
      <c r="AJ9" s="1">
        <v>15</v>
      </c>
      <c r="AK9" s="1">
        <v>12</v>
      </c>
      <c r="AL9" s="1">
        <v>12</v>
      </c>
      <c r="AM9" s="1">
        <v>25</v>
      </c>
      <c r="AN9" s="1">
        <v>25</v>
      </c>
      <c r="AO9" s="1">
        <v>25</v>
      </c>
      <c r="AP9" s="1">
        <v>25</v>
      </c>
      <c r="AQ9" s="1">
        <v>5</v>
      </c>
      <c r="AR9" s="1">
        <v>15</v>
      </c>
      <c r="AS9" s="1">
        <v>25</v>
      </c>
      <c r="AT9" s="1">
        <v>15</v>
      </c>
      <c r="AU9" s="1">
        <v>25</v>
      </c>
      <c r="AV9" s="1">
        <v>20</v>
      </c>
      <c r="AW9" s="1">
        <v>10</v>
      </c>
      <c r="AX9" s="1">
        <v>15</v>
      </c>
      <c r="AY9" s="1">
        <v>8</v>
      </c>
      <c r="AZ9" s="1">
        <v>15</v>
      </c>
      <c r="BA9" s="1">
        <v>15</v>
      </c>
      <c r="BB9" s="1">
        <v>20</v>
      </c>
      <c r="BC9" s="1">
        <v>10</v>
      </c>
      <c r="BD9" s="1">
        <v>10</v>
      </c>
      <c r="BE9" s="1">
        <v>10</v>
      </c>
      <c r="BF9" s="1">
        <v>8</v>
      </c>
      <c r="BG9" s="1">
        <v>10</v>
      </c>
      <c r="BH9" s="1">
        <v>12</v>
      </c>
      <c r="BI9" s="1">
        <v>10</v>
      </c>
      <c r="BJ9" s="1">
        <v>12</v>
      </c>
      <c r="BK9" s="1">
        <v>15</v>
      </c>
      <c r="BL9" s="1">
        <v>15</v>
      </c>
      <c r="BM9" s="1">
        <v>15</v>
      </c>
      <c r="BN9" s="1">
        <v>10</v>
      </c>
      <c r="BO9" s="1">
        <v>8</v>
      </c>
      <c r="BP9" s="1">
        <v>8</v>
      </c>
      <c r="BQ9" s="1">
        <v>25</v>
      </c>
      <c r="BR9" s="1">
        <v>15</v>
      </c>
      <c r="BS9" s="1">
        <v>10</v>
      </c>
      <c r="BT9" s="1">
        <v>10</v>
      </c>
      <c r="BU9" s="1">
        <v>15</v>
      </c>
      <c r="BV9" s="1">
        <v>12</v>
      </c>
      <c r="BW9" s="1">
        <v>12</v>
      </c>
      <c r="BX9" s="1">
        <v>15</v>
      </c>
      <c r="BY9" s="1">
        <v>15</v>
      </c>
      <c r="BZ9" s="1">
        <v>12</v>
      </c>
      <c r="CA9" s="1"/>
      <c r="CB9" s="1">
        <v>12</v>
      </c>
      <c r="CC9" s="1">
        <v>10</v>
      </c>
    </row>
    <row r="10" spans="1:82" hidden="1" x14ac:dyDescent="0.2">
      <c r="A10" s="24" t="s">
        <v>275</v>
      </c>
      <c r="B10" s="1" t="s">
        <v>5</v>
      </c>
      <c r="C10" s="1" t="s">
        <v>115</v>
      </c>
      <c r="D10" s="1" t="s">
        <v>115</v>
      </c>
      <c r="E10" s="1" t="s">
        <v>115</v>
      </c>
      <c r="F10" s="1" t="s">
        <v>115</v>
      </c>
      <c r="G10" s="1" t="s">
        <v>116</v>
      </c>
      <c r="H10" s="1" t="s">
        <v>115</v>
      </c>
      <c r="I10" s="1" t="s">
        <v>114</v>
      </c>
      <c r="J10" s="3" t="s">
        <v>115</v>
      </c>
      <c r="K10" s="3" t="s">
        <v>114</v>
      </c>
      <c r="L10" s="3" t="s">
        <v>114</v>
      </c>
      <c r="M10" s="3" t="s">
        <v>114</v>
      </c>
      <c r="N10" s="16" t="s">
        <v>115</v>
      </c>
      <c r="O10" s="3" t="s">
        <v>131</v>
      </c>
      <c r="P10" s="3" t="s">
        <v>131</v>
      </c>
      <c r="Q10" s="3" t="s">
        <v>114</v>
      </c>
      <c r="R10" s="1" t="s">
        <v>131</v>
      </c>
      <c r="S10" s="1" t="s">
        <v>131</v>
      </c>
      <c r="T10" s="1" t="s">
        <v>131</v>
      </c>
      <c r="U10" s="1" t="s">
        <v>115</v>
      </c>
      <c r="V10" s="1" t="s">
        <v>235</v>
      </c>
      <c r="W10" s="1" t="s">
        <v>115</v>
      </c>
      <c r="X10" s="1" t="s">
        <v>114</v>
      </c>
      <c r="Y10" s="1" t="s">
        <v>115</v>
      </c>
      <c r="Z10" s="1" t="s">
        <v>115</v>
      </c>
      <c r="AA10" s="1" t="s">
        <v>115</v>
      </c>
      <c r="AB10" s="16" t="s">
        <v>235</v>
      </c>
      <c r="AC10" s="1" t="s">
        <v>145</v>
      </c>
      <c r="AD10" s="1" t="s">
        <v>116</v>
      </c>
      <c r="AE10" s="1" t="s">
        <v>115</v>
      </c>
      <c r="AF10" s="1" t="s">
        <v>116</v>
      </c>
      <c r="AG10" s="1" t="s">
        <v>115</v>
      </c>
      <c r="AH10" s="1" t="s">
        <v>115</v>
      </c>
      <c r="AI10" s="1" t="s">
        <v>115</v>
      </c>
      <c r="AJ10" s="1" t="s">
        <v>115</v>
      </c>
      <c r="AK10" s="1" t="s">
        <v>115</v>
      </c>
      <c r="AL10" s="1" t="s">
        <v>115</v>
      </c>
      <c r="AM10" s="1" t="s">
        <v>131</v>
      </c>
      <c r="AN10" s="1" t="s">
        <v>160</v>
      </c>
      <c r="AO10" s="1" t="s">
        <v>131</v>
      </c>
      <c r="AP10" s="1" t="s">
        <v>114</v>
      </c>
      <c r="AQ10" s="1" t="s">
        <v>174</v>
      </c>
      <c r="AR10" s="1" t="s">
        <v>115</v>
      </c>
      <c r="AS10" s="1" t="s">
        <v>160</v>
      </c>
      <c r="AT10" s="1" t="s">
        <v>114</v>
      </c>
      <c r="AU10" s="1" t="s">
        <v>114</v>
      </c>
      <c r="AV10" s="1" t="s">
        <v>166</v>
      </c>
      <c r="AW10" s="1" t="s">
        <v>174</v>
      </c>
      <c r="AX10" s="1" t="s">
        <v>174</v>
      </c>
      <c r="AY10" s="1" t="s">
        <v>115</v>
      </c>
      <c r="AZ10" s="1" t="s">
        <v>174</v>
      </c>
      <c r="BA10" s="1" t="s">
        <v>116</v>
      </c>
      <c r="BB10" s="1" t="s">
        <v>131</v>
      </c>
      <c r="BC10" s="1" t="s">
        <v>115</v>
      </c>
      <c r="BD10" s="1" t="s">
        <v>115</v>
      </c>
      <c r="BE10" s="1" t="s">
        <v>115</v>
      </c>
      <c r="BF10" s="1" t="s">
        <v>115</v>
      </c>
      <c r="BG10" s="1" t="s">
        <v>115</v>
      </c>
      <c r="BH10" s="1" t="s">
        <v>115</v>
      </c>
      <c r="BI10" s="1" t="s">
        <v>115</v>
      </c>
      <c r="BJ10" s="1" t="s">
        <v>115</v>
      </c>
      <c r="BK10" s="1" t="s">
        <v>115</v>
      </c>
      <c r="BL10" s="1" t="s">
        <v>116</v>
      </c>
      <c r="BM10" s="1" t="s">
        <v>115</v>
      </c>
      <c r="BN10" s="1" t="s">
        <v>115</v>
      </c>
      <c r="BO10" s="1" t="s">
        <v>115</v>
      </c>
      <c r="BP10" s="1" t="s">
        <v>115</v>
      </c>
      <c r="BQ10" s="1" t="s">
        <v>145</v>
      </c>
      <c r="BR10" s="1" t="s">
        <v>114</v>
      </c>
      <c r="BS10" s="1" t="s">
        <v>115</v>
      </c>
      <c r="BT10" s="1" t="s">
        <v>115</v>
      </c>
      <c r="BU10" s="1" t="s">
        <v>116</v>
      </c>
      <c r="BV10" s="1" t="s">
        <v>114</v>
      </c>
      <c r="BW10" s="1" t="s">
        <v>114</v>
      </c>
      <c r="BX10" s="1" t="s">
        <v>116</v>
      </c>
      <c r="BY10" s="1" t="s">
        <v>131</v>
      </c>
      <c r="BZ10" s="1" t="s">
        <v>115</v>
      </c>
      <c r="CA10" s="1" t="s">
        <v>115</v>
      </c>
      <c r="CB10" s="1" t="s">
        <v>115</v>
      </c>
      <c r="CC10" s="1" t="s">
        <v>115</v>
      </c>
    </row>
    <row r="11" spans="1:82" hidden="1" x14ac:dyDescent="0.2">
      <c r="A11" s="24" t="s">
        <v>275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2" hidden="1" x14ac:dyDescent="0.2">
      <c r="A12" s="11" t="s">
        <v>275</v>
      </c>
      <c r="B12" s="4" t="s">
        <v>101</v>
      </c>
      <c r="C12" s="5">
        <v>50</v>
      </c>
      <c r="D12" s="5">
        <v>1</v>
      </c>
      <c r="E12" s="5">
        <v>5</v>
      </c>
      <c r="F12" s="5">
        <v>5</v>
      </c>
      <c r="G12" s="5">
        <v>15</v>
      </c>
      <c r="H12" s="5">
        <v>20</v>
      </c>
      <c r="I12" s="5">
        <v>10</v>
      </c>
      <c r="J12" s="6">
        <v>30</v>
      </c>
      <c r="K12" s="6">
        <v>10</v>
      </c>
      <c r="L12" s="6">
        <v>10</v>
      </c>
      <c r="M12" s="6">
        <v>25</v>
      </c>
      <c r="N12" s="6">
        <v>15</v>
      </c>
      <c r="O12" s="6">
        <v>45</v>
      </c>
      <c r="P12" s="6">
        <v>5</v>
      </c>
      <c r="Q12" s="6">
        <v>15</v>
      </c>
      <c r="R12" s="6">
        <v>55</v>
      </c>
      <c r="S12" s="6">
        <v>15</v>
      </c>
      <c r="T12" s="6">
        <v>5</v>
      </c>
      <c r="U12" s="6">
        <v>10</v>
      </c>
      <c r="V12" s="6">
        <v>5</v>
      </c>
      <c r="W12" s="6">
        <v>15</v>
      </c>
      <c r="X12" s="6">
        <v>45</v>
      </c>
      <c r="Y12" s="6">
        <v>1</v>
      </c>
      <c r="Z12" s="6">
        <v>25</v>
      </c>
      <c r="AA12" s="6">
        <v>55</v>
      </c>
      <c r="AB12" s="6">
        <v>10</v>
      </c>
      <c r="AC12" s="6">
        <v>15</v>
      </c>
      <c r="AD12" s="6">
        <v>40</v>
      </c>
      <c r="AE12" s="6">
        <v>15</v>
      </c>
      <c r="AF12" s="6">
        <v>5</v>
      </c>
      <c r="AG12" s="6">
        <v>55</v>
      </c>
      <c r="AH12" s="6">
        <v>10</v>
      </c>
      <c r="AI12" s="6">
        <v>10</v>
      </c>
      <c r="AJ12" s="6">
        <v>10</v>
      </c>
      <c r="AK12" s="6">
        <v>15</v>
      </c>
      <c r="AL12" s="6">
        <v>40</v>
      </c>
      <c r="AM12" s="6">
        <v>45</v>
      </c>
      <c r="AN12" s="6">
        <v>45</v>
      </c>
      <c r="AO12" s="6">
        <v>40</v>
      </c>
      <c r="AP12" s="6">
        <v>5</v>
      </c>
      <c r="AQ12" s="6">
        <v>0</v>
      </c>
      <c r="AR12" s="6">
        <v>25</v>
      </c>
      <c r="AS12" s="6">
        <v>15</v>
      </c>
      <c r="AT12" s="6">
        <v>50</v>
      </c>
      <c r="AU12" s="6">
        <v>70</v>
      </c>
      <c r="AV12" s="6">
        <v>0</v>
      </c>
      <c r="AW12" s="6">
        <v>45</v>
      </c>
      <c r="AX12" s="6">
        <v>50</v>
      </c>
      <c r="AY12" s="6">
        <v>15</v>
      </c>
      <c r="AZ12" s="6">
        <v>0</v>
      </c>
      <c r="BA12" s="6">
        <v>15</v>
      </c>
      <c r="BB12" s="6">
        <v>20</v>
      </c>
      <c r="BC12" s="6">
        <v>30</v>
      </c>
      <c r="BD12" s="6">
        <v>50</v>
      </c>
      <c r="BE12" s="6">
        <v>20</v>
      </c>
      <c r="BF12" s="6">
        <v>60</v>
      </c>
      <c r="BG12" s="6">
        <v>65</v>
      </c>
      <c r="BH12" s="6">
        <v>40</v>
      </c>
      <c r="BI12" s="6">
        <v>70</v>
      </c>
      <c r="BJ12" s="6">
        <v>20</v>
      </c>
      <c r="BK12" s="6">
        <v>50</v>
      </c>
      <c r="BL12" s="6">
        <v>0</v>
      </c>
      <c r="BM12" s="6">
        <v>40</v>
      </c>
      <c r="BN12" s="6">
        <v>70</v>
      </c>
      <c r="BO12" s="6">
        <v>50</v>
      </c>
      <c r="BP12" s="6">
        <v>50</v>
      </c>
      <c r="BQ12" s="5">
        <v>25</v>
      </c>
      <c r="BR12" s="5">
        <v>10</v>
      </c>
      <c r="BS12" s="5">
        <v>20</v>
      </c>
      <c r="BT12" s="5">
        <v>50</v>
      </c>
      <c r="BU12" s="5">
        <v>25</v>
      </c>
      <c r="BV12" s="5">
        <v>50</v>
      </c>
      <c r="BW12" s="5">
        <v>50</v>
      </c>
      <c r="BX12" s="5">
        <v>1</v>
      </c>
      <c r="BY12" s="5">
        <v>2</v>
      </c>
      <c r="BZ12" s="5">
        <v>20</v>
      </c>
      <c r="CA12" s="5">
        <v>7</v>
      </c>
      <c r="CB12" s="5">
        <v>40</v>
      </c>
      <c r="CC12" s="5">
        <v>30</v>
      </c>
    </row>
    <row r="13" spans="1:82" hidden="1" x14ac:dyDescent="0.2">
      <c r="B13" s="1" t="s">
        <v>6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10</v>
      </c>
      <c r="V13" s="1"/>
      <c r="W13" s="1"/>
      <c r="X13" s="1"/>
      <c r="Y13" s="1"/>
      <c r="Z13" s="1"/>
      <c r="AA13" s="1">
        <v>5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>
        <v>15</v>
      </c>
      <c r="AX13" s="1"/>
      <c r="AY13" s="1">
        <v>15</v>
      </c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>
        <v>15</v>
      </c>
      <c r="BN13" s="1">
        <v>10</v>
      </c>
      <c r="BO13" s="1"/>
      <c r="BP13" s="1"/>
      <c r="BQ13" s="1" t="s">
        <v>0</v>
      </c>
      <c r="BR13" s="1" t="s">
        <v>0</v>
      </c>
      <c r="BS13" s="1" t="s">
        <v>0</v>
      </c>
      <c r="BT13" s="1">
        <v>5</v>
      </c>
      <c r="BU13" s="1" t="s">
        <v>0</v>
      </c>
      <c r="BV13" s="1" t="s">
        <v>0</v>
      </c>
      <c r="BW13" s="1"/>
      <c r="BX13" s="1"/>
      <c r="BY13" s="1"/>
      <c r="BZ13" s="1"/>
      <c r="CA13" s="1"/>
      <c r="CB13" s="1"/>
      <c r="CC13" s="1"/>
    </row>
    <row r="14" spans="1:82" hidden="1" x14ac:dyDescent="0.2">
      <c r="B14" s="1" t="s">
        <v>7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>
        <v>20</v>
      </c>
      <c r="BP14" s="1"/>
      <c r="BQ14" s="1" t="s">
        <v>0</v>
      </c>
      <c r="BR14" s="1" t="s">
        <v>0</v>
      </c>
      <c r="BS14" s="1" t="s">
        <v>0</v>
      </c>
      <c r="BT14" s="1" t="s">
        <v>0</v>
      </c>
      <c r="BU14" s="1" t="s">
        <v>0</v>
      </c>
      <c r="BV14" s="1" t="s">
        <v>0</v>
      </c>
      <c r="BW14" s="1"/>
      <c r="BX14" s="1"/>
      <c r="BY14" s="1"/>
      <c r="BZ14" s="1"/>
      <c r="CA14" s="1"/>
      <c r="CB14" s="1"/>
      <c r="CC14" s="1"/>
    </row>
    <row r="15" spans="1:82" hidden="1" x14ac:dyDescent="0.2">
      <c r="B15" s="1" t="s">
        <v>8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/>
      <c r="J15" s="1"/>
      <c r="K15" s="1"/>
      <c r="L15" s="1"/>
      <c r="M15" s="1"/>
      <c r="N15" s="1">
        <v>10</v>
      </c>
      <c r="O15" s="1"/>
      <c r="P15" s="1"/>
      <c r="Q15" s="1"/>
      <c r="R15" s="1">
        <v>5</v>
      </c>
      <c r="S15" s="1"/>
      <c r="T15" s="1"/>
      <c r="U15" s="1">
        <v>19</v>
      </c>
      <c r="V15" s="1"/>
      <c r="W15" s="1"/>
      <c r="X15" s="1"/>
      <c r="Y15" s="1">
        <v>50</v>
      </c>
      <c r="Z15" s="1"/>
      <c r="AA15" s="1">
        <v>10</v>
      </c>
      <c r="AB15" s="1"/>
      <c r="AC15" s="1"/>
      <c r="AD15" s="1"/>
      <c r="AE15" s="1"/>
      <c r="AF15" s="1"/>
      <c r="AG15" s="1"/>
      <c r="AH15" s="1"/>
      <c r="AI15" s="1">
        <v>11</v>
      </c>
      <c r="AJ15" s="1">
        <v>10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>
        <v>5</v>
      </c>
      <c r="AZ15" s="1"/>
      <c r="BA15" s="1"/>
      <c r="BB15" s="1">
        <v>30</v>
      </c>
      <c r="BC15" s="1"/>
      <c r="BD15" s="1"/>
      <c r="BE15" s="1"/>
      <c r="BF15" s="1"/>
      <c r="BG15" s="1"/>
      <c r="BH15" s="1"/>
      <c r="BI15" s="1"/>
      <c r="BJ15" s="1"/>
      <c r="BK15" s="1">
        <v>8</v>
      </c>
      <c r="BL15" s="1"/>
      <c r="BM15" s="1"/>
      <c r="BN15" s="1"/>
      <c r="BO15" s="1"/>
      <c r="BP15" s="1"/>
      <c r="BQ15" s="1" t="s">
        <v>0</v>
      </c>
      <c r="BR15" s="1" t="s">
        <v>0</v>
      </c>
      <c r="BS15" s="1" t="s">
        <v>0</v>
      </c>
      <c r="BT15" s="1" t="s">
        <v>0</v>
      </c>
      <c r="BU15" s="1" t="s">
        <v>0</v>
      </c>
      <c r="BV15" s="1" t="s">
        <v>0</v>
      </c>
      <c r="BW15" s="1"/>
      <c r="BX15" s="1"/>
      <c r="BY15" s="1"/>
      <c r="BZ15" s="1"/>
      <c r="CA15" s="1"/>
      <c r="CB15" s="1">
        <v>15</v>
      </c>
      <c r="CC15" s="1"/>
    </row>
    <row r="16" spans="1:82" hidden="1" x14ac:dyDescent="0.2">
      <c r="B16" s="1" t="s">
        <v>9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 t="s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v>50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>
        <v>15</v>
      </c>
      <c r="AT16" s="1"/>
      <c r="AU16" s="1"/>
      <c r="AV16" s="1"/>
      <c r="AW16" s="1"/>
      <c r="AX16" s="1">
        <v>5</v>
      </c>
      <c r="AY16" s="1">
        <v>5</v>
      </c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 t="s">
        <v>0</v>
      </c>
      <c r="BR16" s="1" t="s">
        <v>0</v>
      </c>
      <c r="BS16" s="1" t="s">
        <v>0</v>
      </c>
      <c r="BT16" s="1">
        <v>2</v>
      </c>
      <c r="BU16" s="1" t="s">
        <v>0</v>
      </c>
      <c r="BV16" s="1" t="s">
        <v>0</v>
      </c>
      <c r="BW16" s="1">
        <v>5</v>
      </c>
      <c r="BX16" s="1"/>
      <c r="BY16" s="1"/>
      <c r="BZ16" s="1">
        <v>100</v>
      </c>
      <c r="CA16" s="1"/>
      <c r="CB16" s="1"/>
      <c r="CC16" s="1">
        <v>10</v>
      </c>
    </row>
    <row r="17" spans="1:82" x14ac:dyDescent="0.2">
      <c r="A17" s="21">
        <v>1</v>
      </c>
      <c r="B17" s="1" t="s">
        <v>10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/>
      <c r="J17" s="1"/>
      <c r="K17" s="1"/>
      <c r="L17" s="1"/>
      <c r="M17" s="1"/>
      <c r="N17" s="1">
        <v>40</v>
      </c>
      <c r="O17" s="1">
        <v>5</v>
      </c>
      <c r="P17" s="1">
        <v>30</v>
      </c>
      <c r="Q17" s="1"/>
      <c r="R17" s="1"/>
      <c r="S17" s="1">
        <v>30</v>
      </c>
      <c r="T17" s="1"/>
      <c r="U17" s="1"/>
      <c r="V17" s="1">
        <v>30</v>
      </c>
      <c r="W17" s="1">
        <v>10</v>
      </c>
      <c r="X17" s="1">
        <v>25</v>
      </c>
      <c r="Y17" s="1"/>
      <c r="Z17" s="1"/>
      <c r="AA17" s="1">
        <v>10</v>
      </c>
      <c r="AB17" s="1">
        <v>70</v>
      </c>
      <c r="AC17" s="1"/>
      <c r="AD17" s="1">
        <v>10</v>
      </c>
      <c r="AE17" s="1">
        <v>100</v>
      </c>
      <c r="AF17" s="1">
        <v>50</v>
      </c>
      <c r="AG17" s="1"/>
      <c r="AH17" s="1">
        <v>31</v>
      </c>
      <c r="AI17" s="1">
        <v>17</v>
      </c>
      <c r="AJ17" s="1"/>
      <c r="AK17" s="1"/>
      <c r="AL17" s="1"/>
      <c r="AM17" s="1"/>
      <c r="AN17" s="1"/>
      <c r="AO17" s="1"/>
      <c r="AP17" s="1"/>
      <c r="AQ17" s="1"/>
      <c r="AR17" s="1">
        <v>20</v>
      </c>
      <c r="AS17" s="1"/>
      <c r="AT17" s="1">
        <v>20</v>
      </c>
      <c r="AU17" s="1">
        <v>25</v>
      </c>
      <c r="AV17" s="1"/>
      <c r="AW17" s="1"/>
      <c r="AX17" s="1"/>
      <c r="AY17" s="1">
        <v>10</v>
      </c>
      <c r="AZ17" s="1"/>
      <c r="BA17" s="1">
        <v>15</v>
      </c>
      <c r="BB17" s="1">
        <v>20</v>
      </c>
      <c r="BC17" s="1"/>
      <c r="BD17" s="1">
        <v>20</v>
      </c>
      <c r="BE17" s="1"/>
      <c r="BF17" s="1"/>
      <c r="BG17" s="1">
        <v>5</v>
      </c>
      <c r="BH17" s="1"/>
      <c r="BI17" s="1">
        <v>10</v>
      </c>
      <c r="BJ17" s="1"/>
      <c r="BK17" s="1">
        <v>30</v>
      </c>
      <c r="BL17" s="1"/>
      <c r="BM17" s="1">
        <v>25</v>
      </c>
      <c r="BN17" s="1"/>
      <c r="BO17" s="1">
        <v>35</v>
      </c>
      <c r="BP17" s="1"/>
      <c r="BQ17" s="1" t="s">
        <v>0</v>
      </c>
      <c r="BR17" s="1">
        <v>30</v>
      </c>
      <c r="BS17" s="1"/>
      <c r="BT17" s="1" t="s">
        <v>0</v>
      </c>
      <c r="BU17" s="1">
        <v>3</v>
      </c>
      <c r="BV17" s="1">
        <v>12</v>
      </c>
      <c r="BW17" s="1">
        <v>15</v>
      </c>
      <c r="BX17" s="1"/>
      <c r="BY17" s="1">
        <v>40</v>
      </c>
      <c r="BZ17" s="1"/>
      <c r="CA17" s="1">
        <v>30</v>
      </c>
      <c r="CB17" s="1">
        <v>30</v>
      </c>
      <c r="CC17" s="1"/>
      <c r="CD17" s="21">
        <v>1</v>
      </c>
    </row>
    <row r="18" spans="1:82" hidden="1" x14ac:dyDescent="0.2">
      <c r="B18" s="1" t="s">
        <v>11</v>
      </c>
      <c r="C18" s="1">
        <v>25</v>
      </c>
      <c r="D18" s="1" t="s">
        <v>0</v>
      </c>
      <c r="E18" s="1" t="s">
        <v>0</v>
      </c>
      <c r="F18" s="1">
        <v>20</v>
      </c>
      <c r="G18" s="1" t="s">
        <v>0</v>
      </c>
      <c r="H18" s="1">
        <v>60</v>
      </c>
      <c r="I18" s="1">
        <v>30</v>
      </c>
      <c r="J18" s="3">
        <v>50</v>
      </c>
      <c r="K18" s="1"/>
      <c r="L18" s="1">
        <v>20</v>
      </c>
      <c r="M18" s="1"/>
      <c r="N18" s="1">
        <v>30</v>
      </c>
      <c r="O18" s="1">
        <v>28</v>
      </c>
      <c r="P18" s="1"/>
      <c r="Q18" s="1"/>
      <c r="R18" s="1"/>
      <c r="S18" s="1"/>
      <c r="T18" s="1"/>
      <c r="U18" s="1"/>
      <c r="V18" s="1">
        <v>30</v>
      </c>
      <c r="W18" s="1"/>
      <c r="X18" s="1">
        <v>15</v>
      </c>
      <c r="Y18" s="1"/>
      <c r="Z18" s="1"/>
      <c r="AA18" s="1">
        <v>15</v>
      </c>
      <c r="AB18" s="1"/>
      <c r="AC18" s="1">
        <v>20</v>
      </c>
      <c r="AD18" s="1">
        <v>30</v>
      </c>
      <c r="AE18" s="1"/>
      <c r="AF18" s="1"/>
      <c r="AG18" s="1">
        <v>25</v>
      </c>
      <c r="AH18" s="1">
        <v>16</v>
      </c>
      <c r="AI18" s="1">
        <v>11</v>
      </c>
      <c r="AJ18" s="1">
        <v>30</v>
      </c>
      <c r="AK18" s="1"/>
      <c r="AL18" s="1"/>
      <c r="AM18" s="1"/>
      <c r="AN18" s="1"/>
      <c r="AO18" s="1">
        <v>60</v>
      </c>
      <c r="AP18" s="1"/>
      <c r="AQ18" s="1"/>
      <c r="AR18" s="1"/>
      <c r="AS18" s="1"/>
      <c r="AT18" s="1">
        <v>15</v>
      </c>
      <c r="AU18" s="1"/>
      <c r="AV18" s="1"/>
      <c r="AW18" s="1">
        <v>10</v>
      </c>
      <c r="AX18" s="1">
        <v>15</v>
      </c>
      <c r="AY18" s="1">
        <v>10</v>
      </c>
      <c r="AZ18" s="1"/>
      <c r="BA18" s="1"/>
      <c r="BB18" s="1"/>
      <c r="BC18" s="1">
        <v>55</v>
      </c>
      <c r="BD18" s="1"/>
      <c r="BE18" s="1">
        <v>50</v>
      </c>
      <c r="BF18" s="1">
        <v>20</v>
      </c>
      <c r="BG18" s="1">
        <v>25</v>
      </c>
      <c r="BH18" s="1">
        <v>25</v>
      </c>
      <c r="BI18" s="1">
        <v>20</v>
      </c>
      <c r="BJ18" s="1"/>
      <c r="BK18" s="1">
        <v>50</v>
      </c>
      <c r="BL18" s="1"/>
      <c r="BM18" s="1">
        <v>20</v>
      </c>
      <c r="BN18" s="1">
        <v>10</v>
      </c>
      <c r="BO18" s="1">
        <v>25</v>
      </c>
      <c r="BP18" s="1">
        <v>20</v>
      </c>
      <c r="BQ18" s="1"/>
      <c r="BR18" s="1">
        <v>30</v>
      </c>
      <c r="BS18" s="1">
        <v>30</v>
      </c>
      <c r="BT18" s="1">
        <v>20</v>
      </c>
      <c r="BU18" s="1">
        <v>7</v>
      </c>
      <c r="BV18" s="1"/>
      <c r="BW18" s="1">
        <v>2</v>
      </c>
      <c r="BX18" s="1"/>
      <c r="BY18" s="1">
        <v>60</v>
      </c>
      <c r="BZ18" s="1"/>
      <c r="CA18" s="1"/>
      <c r="CB18" s="1">
        <v>40</v>
      </c>
      <c r="CC18" s="1">
        <v>10</v>
      </c>
    </row>
    <row r="19" spans="1:82" hidden="1" x14ac:dyDescent="0.2">
      <c r="B19" s="1" t="s">
        <v>12</v>
      </c>
      <c r="C19" s="1" t="s">
        <v>0</v>
      </c>
      <c r="D19" s="1" t="s">
        <v>0</v>
      </c>
      <c r="E19" s="1" t="s">
        <v>0</v>
      </c>
      <c r="F19" s="1" t="s">
        <v>0</v>
      </c>
      <c r="G19" s="1">
        <v>10</v>
      </c>
      <c r="H19" s="1" t="s">
        <v>0</v>
      </c>
      <c r="I19" s="1"/>
      <c r="J19" s="1"/>
      <c r="K19" s="1"/>
      <c r="L19" s="1"/>
      <c r="M19" s="1">
        <v>25</v>
      </c>
      <c r="N19" s="1"/>
      <c r="O19" s="1"/>
      <c r="P19" s="1"/>
      <c r="Q19" s="1"/>
      <c r="R19" s="1">
        <v>30</v>
      </c>
      <c r="S19" s="1"/>
      <c r="T19" s="1"/>
      <c r="U19" s="1"/>
      <c r="V19" s="1">
        <v>40</v>
      </c>
      <c r="W19" s="1"/>
      <c r="X19" s="1"/>
      <c r="Y19" s="1"/>
      <c r="Z19" s="1"/>
      <c r="AA19" s="1">
        <v>5</v>
      </c>
      <c r="AB19" s="1"/>
      <c r="AC19" s="1"/>
      <c r="AD19" s="1">
        <v>10</v>
      </c>
      <c r="AE19" s="1"/>
      <c r="AF19" s="1"/>
      <c r="AG19" s="1">
        <v>10</v>
      </c>
      <c r="AH19" s="1"/>
      <c r="AI19" s="1"/>
      <c r="AJ19" s="1"/>
      <c r="AK19" s="1"/>
      <c r="AL19" s="1"/>
      <c r="AM19" s="1"/>
      <c r="AN19" s="1">
        <v>5</v>
      </c>
      <c r="AO19" s="1"/>
      <c r="AP19" s="1"/>
      <c r="AQ19" s="1"/>
      <c r="AR19" s="1"/>
      <c r="AS19" s="1"/>
      <c r="AT19" s="1">
        <v>15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>
        <v>5</v>
      </c>
      <c r="BH19" s="1"/>
      <c r="BI19" s="1"/>
      <c r="BJ19" s="1">
        <v>30</v>
      </c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>
        <v>12</v>
      </c>
      <c r="BW19" s="1"/>
      <c r="BX19" s="1"/>
      <c r="BY19" s="1"/>
      <c r="BZ19" s="1"/>
      <c r="CA19" s="1"/>
      <c r="CB19" s="1"/>
      <c r="CC19" s="1"/>
    </row>
    <row r="20" spans="1:82" x14ac:dyDescent="0.2">
      <c r="A20" s="11">
        <v>1</v>
      </c>
      <c r="B20" s="1" t="s">
        <v>13</v>
      </c>
      <c r="C20" s="1" t="s">
        <v>0</v>
      </c>
      <c r="D20" s="1" t="s">
        <v>0</v>
      </c>
      <c r="E20" s="1" t="s">
        <v>0</v>
      </c>
      <c r="F20" s="1" t="s">
        <v>0</v>
      </c>
      <c r="G20" s="1">
        <v>90</v>
      </c>
      <c r="H20" s="1" t="s">
        <v>0</v>
      </c>
      <c r="I20" s="1">
        <v>20</v>
      </c>
      <c r="J20" s="1"/>
      <c r="K20" s="1"/>
      <c r="L20" s="1"/>
      <c r="M20" s="1"/>
      <c r="N20" s="1"/>
      <c r="O20" s="1">
        <v>5</v>
      </c>
      <c r="P20" s="1">
        <v>30</v>
      </c>
      <c r="Q20" s="1"/>
      <c r="R20" s="1">
        <v>5</v>
      </c>
      <c r="S20" s="1"/>
      <c r="T20" s="1">
        <v>100</v>
      </c>
      <c r="U20" s="1">
        <v>30</v>
      </c>
      <c r="V20" s="1"/>
      <c r="W20" s="1"/>
      <c r="X20" s="1">
        <v>20</v>
      </c>
      <c r="Y20" s="1"/>
      <c r="Z20" s="1"/>
      <c r="AA20" s="1"/>
      <c r="AB20" s="1">
        <v>10</v>
      </c>
      <c r="AC20" s="1">
        <v>60</v>
      </c>
      <c r="AD20" s="1">
        <v>15</v>
      </c>
      <c r="AE20" s="1"/>
      <c r="AF20" s="1"/>
      <c r="AG20" s="1"/>
      <c r="AH20" s="1"/>
      <c r="AI20" s="1">
        <v>11</v>
      </c>
      <c r="AJ20" s="1">
        <v>15</v>
      </c>
      <c r="AK20" s="1"/>
      <c r="AL20" s="1"/>
      <c r="AM20" s="1"/>
      <c r="AN20" s="1"/>
      <c r="AO20" s="1"/>
      <c r="AP20" s="1"/>
      <c r="AQ20" s="1"/>
      <c r="AR20" s="1">
        <v>35</v>
      </c>
      <c r="AS20" s="1">
        <v>15</v>
      </c>
      <c r="AT20" s="1">
        <v>15</v>
      </c>
      <c r="AU20" s="1">
        <v>25</v>
      </c>
      <c r="AV20" s="1"/>
      <c r="AW20" s="1"/>
      <c r="AX20" s="1"/>
      <c r="AY20" s="1">
        <v>5</v>
      </c>
      <c r="AZ20" s="1"/>
      <c r="BA20" s="1">
        <v>35</v>
      </c>
      <c r="BB20" s="1"/>
      <c r="BC20" s="1">
        <v>20</v>
      </c>
      <c r="BD20" s="1"/>
      <c r="BE20" s="1"/>
      <c r="BF20" s="1">
        <v>30</v>
      </c>
      <c r="BG20" s="1">
        <v>15</v>
      </c>
      <c r="BH20" s="1">
        <v>25</v>
      </c>
      <c r="BI20" s="1">
        <v>20</v>
      </c>
      <c r="BJ20" s="1"/>
      <c r="BK20" s="1"/>
      <c r="BL20" s="1"/>
      <c r="BM20" s="1">
        <v>15</v>
      </c>
      <c r="BN20" s="1">
        <v>7</v>
      </c>
      <c r="BO20" s="1"/>
      <c r="BP20" s="1"/>
      <c r="BQ20" s="1"/>
      <c r="BR20" s="1"/>
      <c r="BS20" s="1">
        <v>10</v>
      </c>
      <c r="BT20" s="1"/>
      <c r="BU20" s="1">
        <v>10</v>
      </c>
      <c r="BV20" s="1"/>
      <c r="BW20" s="1">
        <v>3</v>
      </c>
      <c r="BX20" s="1"/>
      <c r="BY20" s="1"/>
      <c r="BZ20" s="1"/>
      <c r="CA20" s="1">
        <v>45</v>
      </c>
      <c r="CB20" s="1"/>
      <c r="CC20" s="1"/>
      <c r="CD20" s="11">
        <v>1</v>
      </c>
    </row>
    <row r="21" spans="1:82" x14ac:dyDescent="0.2">
      <c r="A21" s="11">
        <v>1</v>
      </c>
      <c r="B21" s="1" t="s">
        <v>14</v>
      </c>
      <c r="C21" s="1">
        <v>30</v>
      </c>
      <c r="D21" s="1" t="s">
        <v>0</v>
      </c>
      <c r="E21" s="1" t="s">
        <v>0</v>
      </c>
      <c r="F21" s="1" t="s">
        <v>0</v>
      </c>
      <c r="G21" s="1" t="s">
        <v>0</v>
      </c>
      <c r="H21" s="1">
        <v>30</v>
      </c>
      <c r="I21" s="1">
        <v>20</v>
      </c>
      <c r="J21" s="1"/>
      <c r="K21" s="1"/>
      <c r="L21" s="1"/>
      <c r="M21" s="1">
        <v>45</v>
      </c>
      <c r="N21" s="1">
        <v>10</v>
      </c>
      <c r="O21" s="1">
        <v>37</v>
      </c>
      <c r="P21" s="1"/>
      <c r="Q21" s="1">
        <v>100</v>
      </c>
      <c r="R21" s="1">
        <v>30</v>
      </c>
      <c r="S21" s="1">
        <v>35</v>
      </c>
      <c r="T21" s="1"/>
      <c r="U21" s="1"/>
      <c r="V21" s="1"/>
      <c r="W21" s="1"/>
      <c r="X21" s="1">
        <v>10</v>
      </c>
      <c r="Y21" s="1"/>
      <c r="Z21" s="1">
        <v>100</v>
      </c>
      <c r="AA21" s="1">
        <v>10</v>
      </c>
      <c r="AB21" s="1">
        <v>15</v>
      </c>
      <c r="AC21" s="1">
        <v>20</v>
      </c>
      <c r="AD21" s="1">
        <v>35</v>
      </c>
      <c r="AE21" s="1"/>
      <c r="AF21" s="1">
        <v>50</v>
      </c>
      <c r="AG21" s="1">
        <v>30</v>
      </c>
      <c r="AH21" s="1">
        <v>37</v>
      </c>
      <c r="AI21" s="1">
        <v>22</v>
      </c>
      <c r="AJ21" s="1"/>
      <c r="AK21" s="1"/>
      <c r="AL21" s="1"/>
      <c r="AM21" s="1">
        <v>40</v>
      </c>
      <c r="AN21" s="1">
        <v>30</v>
      </c>
      <c r="AO21" s="1">
        <v>40</v>
      </c>
      <c r="AP21" s="1"/>
      <c r="AQ21" s="1"/>
      <c r="AR21" s="1"/>
      <c r="AS21" s="1">
        <v>40</v>
      </c>
      <c r="AT21" s="1">
        <v>20</v>
      </c>
      <c r="AU21" s="1">
        <v>15</v>
      </c>
      <c r="AV21" s="1"/>
      <c r="AW21" s="1">
        <v>45</v>
      </c>
      <c r="AX21" s="1"/>
      <c r="AY21" s="1">
        <v>5</v>
      </c>
      <c r="AZ21" s="1"/>
      <c r="BA21" s="1"/>
      <c r="BB21" s="1">
        <v>35</v>
      </c>
      <c r="BC21" s="1"/>
      <c r="BD21" s="1">
        <v>80</v>
      </c>
      <c r="BE21" s="1">
        <v>50</v>
      </c>
      <c r="BF21" s="1"/>
      <c r="BG21" s="1">
        <v>10</v>
      </c>
      <c r="BH21" s="1">
        <v>30</v>
      </c>
      <c r="BI21" s="1">
        <v>10</v>
      </c>
      <c r="BJ21" s="1">
        <v>40</v>
      </c>
      <c r="BK21" s="1">
        <v>12</v>
      </c>
      <c r="BL21" s="1"/>
      <c r="BM21" s="1">
        <v>15</v>
      </c>
      <c r="BN21" s="1">
        <v>25</v>
      </c>
      <c r="BO21" s="1"/>
      <c r="BP21" s="1"/>
      <c r="BQ21" s="1">
        <v>100</v>
      </c>
      <c r="BR21" s="1"/>
      <c r="BS21" s="1"/>
      <c r="BT21" s="1">
        <v>30</v>
      </c>
      <c r="BU21" s="1">
        <v>35</v>
      </c>
      <c r="BV21" s="1"/>
      <c r="BW21" s="1">
        <v>30</v>
      </c>
      <c r="BX21" s="1">
        <v>100</v>
      </c>
      <c r="BY21" s="1"/>
      <c r="BZ21" s="1"/>
      <c r="CA21" s="1">
        <v>25</v>
      </c>
      <c r="CB21" s="1"/>
      <c r="CC21" s="1">
        <v>30</v>
      </c>
      <c r="CD21" s="11">
        <v>1</v>
      </c>
    </row>
    <row r="22" spans="1:82" x14ac:dyDescent="0.2">
      <c r="A22" s="11">
        <v>1</v>
      </c>
      <c r="B22" s="1" t="s">
        <v>15</v>
      </c>
      <c r="C22" s="1">
        <v>5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/>
      <c r="J22" s="1"/>
      <c r="K22" s="1"/>
      <c r="L22" s="1"/>
      <c r="M22" s="1"/>
      <c r="N22" s="1"/>
      <c r="O22" s="1">
        <v>10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>
        <v>15</v>
      </c>
      <c r="BC22" s="1"/>
      <c r="BD22" s="1"/>
      <c r="BE22" s="1"/>
      <c r="BF22" s="1"/>
      <c r="BG22" s="1"/>
      <c r="BH22" s="1"/>
      <c r="BI22" s="1">
        <v>10</v>
      </c>
      <c r="BJ22" s="1"/>
      <c r="BK22" s="1"/>
      <c r="BL22" s="1"/>
      <c r="BM22" s="1"/>
      <c r="BN22" s="1">
        <v>5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1">
        <v>1</v>
      </c>
    </row>
    <row r="23" spans="1:82" hidden="1" x14ac:dyDescent="0.2">
      <c r="B23" s="1" t="s">
        <v>16</v>
      </c>
      <c r="C23" s="1">
        <v>25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>
        <v>30</v>
      </c>
      <c r="J23" s="1"/>
      <c r="K23" s="1">
        <v>50</v>
      </c>
      <c r="L23" s="1"/>
      <c r="M23" s="1"/>
      <c r="N23" s="1"/>
      <c r="O23" s="1">
        <v>10</v>
      </c>
      <c r="P23" s="1"/>
      <c r="Q23" s="1"/>
      <c r="R23" s="1">
        <v>30</v>
      </c>
      <c r="S23" s="1">
        <v>35</v>
      </c>
      <c r="T23" s="1"/>
      <c r="U23" s="1"/>
      <c r="V23" s="1"/>
      <c r="W23" s="1">
        <v>45</v>
      </c>
      <c r="X23" s="1">
        <v>13</v>
      </c>
      <c r="Y23" s="1"/>
      <c r="Z23" s="1"/>
      <c r="AA23" s="1">
        <v>5</v>
      </c>
      <c r="AB23" s="1"/>
      <c r="AC23" s="1"/>
      <c r="AD23" s="1"/>
      <c r="AE23" s="1"/>
      <c r="AF23" s="1"/>
      <c r="AG23" s="1">
        <v>35</v>
      </c>
      <c r="AH23" s="1"/>
      <c r="AI23" s="1"/>
      <c r="AJ23" s="1"/>
      <c r="AK23" s="1"/>
      <c r="AL23" s="1"/>
      <c r="AM23" s="1"/>
      <c r="AN23" s="1">
        <v>35</v>
      </c>
      <c r="AO23" s="1"/>
      <c r="AP23" s="1"/>
      <c r="AQ23" s="1"/>
      <c r="AR23" s="1"/>
      <c r="AS23" s="1">
        <v>30</v>
      </c>
      <c r="AT23" s="1"/>
      <c r="AU23" s="1">
        <v>10</v>
      </c>
      <c r="AV23" s="1"/>
      <c r="AW23" s="1"/>
      <c r="AX23" s="1"/>
      <c r="AY23" s="1"/>
      <c r="AZ23" s="1"/>
      <c r="BA23" s="1"/>
      <c r="BB23" s="1"/>
      <c r="BC23" s="1">
        <v>25</v>
      </c>
      <c r="BD23" s="1"/>
      <c r="BE23" s="1"/>
      <c r="BF23" s="1"/>
      <c r="BG23" s="1">
        <v>25</v>
      </c>
      <c r="BH23" s="1"/>
      <c r="BI23" s="1"/>
      <c r="BJ23" s="1"/>
      <c r="BK23" s="1"/>
      <c r="BL23" s="1"/>
      <c r="BM23" s="1"/>
      <c r="BN23" s="1">
        <v>8</v>
      </c>
      <c r="BO23" s="1"/>
      <c r="BP23" s="1"/>
      <c r="BQ23" s="1"/>
      <c r="BR23" s="1">
        <v>30</v>
      </c>
      <c r="BS23" s="1">
        <v>30</v>
      </c>
      <c r="BT23" s="1"/>
      <c r="BU23" s="1">
        <v>45</v>
      </c>
      <c r="BV23" s="1">
        <v>16</v>
      </c>
      <c r="BW23" s="1">
        <v>30</v>
      </c>
      <c r="BX23" s="1"/>
      <c r="BY23" s="1"/>
      <c r="BZ23" s="1"/>
      <c r="CA23" s="1"/>
      <c r="CB23" s="1"/>
      <c r="CC23" s="1"/>
    </row>
    <row r="24" spans="1:82" x14ac:dyDescent="0.2">
      <c r="A24" s="11">
        <v>1</v>
      </c>
      <c r="B24" s="1" t="s">
        <v>17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0</v>
      </c>
      <c r="H24" s="1" t="s">
        <v>0</v>
      </c>
      <c r="I24" s="1"/>
      <c r="J24" s="1">
        <v>40</v>
      </c>
      <c r="K24" s="1">
        <v>50</v>
      </c>
      <c r="L24" s="1"/>
      <c r="M24" s="1">
        <v>30</v>
      </c>
      <c r="N24" s="1"/>
      <c r="O24" s="1">
        <v>5</v>
      </c>
      <c r="P24" s="1"/>
      <c r="Q24" s="1"/>
      <c r="R24" s="1"/>
      <c r="S24" s="1"/>
      <c r="T24" s="1"/>
      <c r="U24" s="1">
        <v>30</v>
      </c>
      <c r="V24" s="1"/>
      <c r="W24" s="1"/>
      <c r="X24" s="1">
        <v>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v>11</v>
      </c>
      <c r="AJ24" s="1">
        <v>15</v>
      </c>
      <c r="AK24" s="1"/>
      <c r="AL24" s="1"/>
      <c r="AM24" s="1">
        <v>60</v>
      </c>
      <c r="AN24" s="1"/>
      <c r="AO24" s="1"/>
      <c r="AP24" s="1">
        <v>30</v>
      </c>
      <c r="AQ24" s="1"/>
      <c r="AR24" s="1">
        <v>25</v>
      </c>
      <c r="AS24" s="1"/>
      <c r="AT24" s="1"/>
      <c r="AU24" s="1">
        <v>10</v>
      </c>
      <c r="AV24" s="1"/>
      <c r="AW24" s="1">
        <v>15</v>
      </c>
      <c r="AX24" s="1">
        <v>58</v>
      </c>
      <c r="AY24" s="1"/>
      <c r="AZ24" s="1"/>
      <c r="BA24" s="1">
        <v>10</v>
      </c>
      <c r="BB24" s="1"/>
      <c r="BC24" s="1"/>
      <c r="BD24" s="1"/>
      <c r="BE24" s="1"/>
      <c r="BF24" s="1">
        <v>25</v>
      </c>
      <c r="BG24" s="1">
        <v>15</v>
      </c>
      <c r="BH24" s="1">
        <v>5</v>
      </c>
      <c r="BI24" s="1"/>
      <c r="BJ24" s="1">
        <v>30</v>
      </c>
      <c r="BK24" s="1"/>
      <c r="BL24" s="1"/>
      <c r="BM24" s="1">
        <v>10</v>
      </c>
      <c r="BN24" s="1">
        <v>10</v>
      </c>
      <c r="BO24" s="1">
        <v>20</v>
      </c>
      <c r="BP24" s="1">
        <v>40</v>
      </c>
      <c r="BQ24" s="1"/>
      <c r="BR24" s="1"/>
      <c r="BS24" s="1"/>
      <c r="BT24" s="1"/>
      <c r="BU24" s="1"/>
      <c r="BV24" s="1">
        <v>33</v>
      </c>
      <c r="BW24" s="1"/>
      <c r="BX24" s="1"/>
      <c r="BY24" s="1"/>
      <c r="BZ24" s="1"/>
      <c r="CA24" s="1"/>
      <c r="CB24" s="1"/>
      <c r="CC24" s="1">
        <v>25</v>
      </c>
      <c r="CD24" s="11">
        <v>1</v>
      </c>
    </row>
    <row r="25" spans="1:82" hidden="1" x14ac:dyDescent="0.2">
      <c r="B25" s="1" t="s">
        <v>109</v>
      </c>
      <c r="C25" s="1">
        <v>15</v>
      </c>
      <c r="D25" s="1">
        <v>100</v>
      </c>
      <c r="E25" s="1">
        <v>100</v>
      </c>
      <c r="F25" s="1">
        <v>80</v>
      </c>
      <c r="G25" s="1" t="s">
        <v>0</v>
      </c>
      <c r="H25" s="1">
        <v>10</v>
      </c>
      <c r="I25" s="1"/>
      <c r="J25" s="3">
        <v>10</v>
      </c>
      <c r="K25" s="1"/>
      <c r="L25" s="1">
        <v>80</v>
      </c>
      <c r="M25" s="1"/>
      <c r="N25" s="1">
        <v>10</v>
      </c>
      <c r="O25" s="1"/>
      <c r="P25" s="1">
        <v>40</v>
      </c>
      <c r="Q25" s="1"/>
      <c r="R25" s="1"/>
      <c r="S25" s="1"/>
      <c r="T25" s="1"/>
      <c r="U25" s="1">
        <v>10</v>
      </c>
      <c r="V25" s="1"/>
      <c r="W25" s="1">
        <v>45</v>
      </c>
      <c r="X25" s="1">
        <v>10</v>
      </c>
      <c r="Y25" s="1"/>
      <c r="Z25" s="1"/>
      <c r="AA25" s="1">
        <v>40</v>
      </c>
      <c r="AB25" s="1">
        <v>5</v>
      </c>
      <c r="AC25" s="1"/>
      <c r="AD25" s="1"/>
      <c r="AE25" s="1"/>
      <c r="AF25" s="1"/>
      <c r="AG25" s="1"/>
      <c r="AH25" s="1">
        <v>16</v>
      </c>
      <c r="AI25" s="1">
        <v>17</v>
      </c>
      <c r="AJ25" s="1">
        <v>25</v>
      </c>
      <c r="AK25" s="1"/>
      <c r="AL25" s="1">
        <v>100</v>
      </c>
      <c r="AM25" s="1"/>
      <c r="AN25" s="1">
        <v>15</v>
      </c>
      <c r="AO25" s="1"/>
      <c r="AP25" s="1">
        <v>70</v>
      </c>
      <c r="AQ25" s="1"/>
      <c r="AR25" s="1">
        <v>20</v>
      </c>
      <c r="AS25" s="1"/>
      <c r="AT25" s="1">
        <v>15</v>
      </c>
      <c r="AU25" s="1">
        <v>15</v>
      </c>
      <c r="AV25" s="1"/>
      <c r="AW25" s="1">
        <v>15</v>
      </c>
      <c r="AX25" s="1">
        <v>20</v>
      </c>
      <c r="AY25" s="1">
        <v>45</v>
      </c>
      <c r="AZ25" s="1"/>
      <c r="BA25" s="1">
        <v>40</v>
      </c>
      <c r="BB25" s="1"/>
      <c r="BC25" s="1"/>
      <c r="BD25" s="1"/>
      <c r="BE25" s="1"/>
      <c r="BF25" s="1">
        <v>25</v>
      </c>
      <c r="BG25" s="1"/>
      <c r="BH25" s="1">
        <v>15</v>
      </c>
      <c r="BI25" s="1">
        <v>30</v>
      </c>
      <c r="BJ25" s="1"/>
      <c r="BK25" s="1"/>
      <c r="BL25" s="1"/>
      <c r="BM25" s="1"/>
      <c r="BN25" s="1"/>
      <c r="BO25" s="1"/>
      <c r="BP25" s="1">
        <v>40</v>
      </c>
      <c r="BQ25" s="1"/>
      <c r="BR25" s="1">
        <v>10</v>
      </c>
      <c r="BS25" s="1">
        <v>30</v>
      </c>
      <c r="BT25" s="1">
        <v>40</v>
      </c>
      <c r="BU25" s="1"/>
      <c r="BV25" s="1">
        <v>27</v>
      </c>
      <c r="BW25" s="1">
        <v>15</v>
      </c>
      <c r="BX25" s="1"/>
      <c r="BY25" s="1"/>
      <c r="BZ25" s="1"/>
      <c r="CA25" s="1"/>
      <c r="CB25" s="1">
        <v>15</v>
      </c>
      <c r="CC25" s="1">
        <v>25</v>
      </c>
    </row>
    <row r="26" spans="1:82" hidden="1" x14ac:dyDescent="0.2">
      <c r="B26" s="1" t="s">
        <v>18</v>
      </c>
      <c r="C26" s="1" t="s">
        <v>0</v>
      </c>
      <c r="D26" s="1" t="s">
        <v>0</v>
      </c>
      <c r="E26" s="1" t="s">
        <v>0</v>
      </c>
      <c r="F26" s="1" t="s">
        <v>0</v>
      </c>
      <c r="G26" s="1" t="s">
        <v>0</v>
      </c>
      <c r="H26" s="1" t="s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>
        <v>5</v>
      </c>
      <c r="AK26" s="1"/>
      <c r="AL26" s="1"/>
      <c r="AM26" s="1"/>
      <c r="AN26" s="1">
        <v>15</v>
      </c>
      <c r="AO26" s="1"/>
      <c r="AP26" s="1"/>
      <c r="AQ26" s="1"/>
      <c r="AR26" s="1"/>
      <c r="AS26" s="1"/>
      <c r="AT26" s="1"/>
      <c r="AU26" s="1"/>
      <c r="AV26" s="1"/>
      <c r="AW26" s="1"/>
      <c r="AX26" s="1">
        <v>2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>
        <v>25</v>
      </c>
      <c r="BO26" s="1"/>
      <c r="BP26" s="1"/>
      <c r="BQ26" s="1"/>
      <c r="BR26" s="1"/>
      <c r="BS26" s="1"/>
      <c r="BT26" s="1">
        <v>3</v>
      </c>
      <c r="BU26" s="1"/>
      <c r="BV26" s="1"/>
      <c r="BW26" s="1"/>
      <c r="BX26" s="1"/>
      <c r="BY26" s="1"/>
      <c r="BZ26" s="1"/>
      <c r="CA26" s="1"/>
      <c r="CB26" s="1"/>
      <c r="CC26" s="1"/>
    </row>
    <row r="27" spans="1:82" hidden="1" x14ac:dyDescent="0.2">
      <c r="B27" s="1" t="s">
        <v>230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2" hidden="1" x14ac:dyDescent="0.2">
      <c r="A28" s="11" t="s">
        <v>275</v>
      </c>
      <c r="B28" s="14" t="s">
        <v>232</v>
      </c>
      <c r="C28" s="14">
        <f>SUM(C13:C27)</f>
        <v>100</v>
      </c>
      <c r="D28" s="14">
        <f t="shared" ref="D28:BO28" si="0">SUM(D13:D27)</f>
        <v>100</v>
      </c>
      <c r="E28" s="14">
        <f t="shared" si="0"/>
        <v>100</v>
      </c>
      <c r="F28" s="14">
        <f t="shared" si="0"/>
        <v>100</v>
      </c>
      <c r="G28" s="14">
        <f t="shared" si="0"/>
        <v>100</v>
      </c>
      <c r="H28" s="14">
        <f t="shared" si="0"/>
        <v>100</v>
      </c>
      <c r="I28" s="14">
        <f t="shared" si="0"/>
        <v>100</v>
      </c>
      <c r="J28" s="14">
        <f t="shared" si="0"/>
        <v>100</v>
      </c>
      <c r="K28" s="14">
        <f t="shared" si="0"/>
        <v>100</v>
      </c>
      <c r="L28" s="14">
        <f t="shared" si="0"/>
        <v>100</v>
      </c>
      <c r="M28" s="14">
        <f t="shared" si="0"/>
        <v>100</v>
      </c>
      <c r="N28" s="14">
        <f t="shared" si="0"/>
        <v>100</v>
      </c>
      <c r="O28" s="14">
        <f t="shared" si="0"/>
        <v>100</v>
      </c>
      <c r="P28" s="14">
        <f t="shared" si="0"/>
        <v>100</v>
      </c>
      <c r="Q28" s="14">
        <f t="shared" si="0"/>
        <v>100</v>
      </c>
      <c r="R28" s="14">
        <f t="shared" si="0"/>
        <v>100</v>
      </c>
      <c r="S28" s="14">
        <f t="shared" si="0"/>
        <v>100</v>
      </c>
      <c r="T28" s="14">
        <f t="shared" si="0"/>
        <v>100</v>
      </c>
      <c r="U28" s="14">
        <f t="shared" si="0"/>
        <v>100</v>
      </c>
      <c r="V28" s="14">
        <f t="shared" si="0"/>
        <v>100</v>
      </c>
      <c r="W28" s="14">
        <f t="shared" si="0"/>
        <v>100</v>
      </c>
      <c r="X28" s="14">
        <f t="shared" si="0"/>
        <v>100</v>
      </c>
      <c r="Y28" s="14">
        <f t="shared" si="0"/>
        <v>100</v>
      </c>
      <c r="Z28" s="14">
        <f t="shared" si="0"/>
        <v>100</v>
      </c>
      <c r="AA28" s="14">
        <f t="shared" si="0"/>
        <v>100</v>
      </c>
      <c r="AB28" s="14">
        <f t="shared" si="0"/>
        <v>100</v>
      </c>
      <c r="AC28" s="14">
        <f t="shared" si="0"/>
        <v>100</v>
      </c>
      <c r="AD28" s="14">
        <f t="shared" si="0"/>
        <v>100</v>
      </c>
      <c r="AE28" s="14">
        <f t="shared" si="0"/>
        <v>100</v>
      </c>
      <c r="AF28" s="14">
        <f t="shared" si="0"/>
        <v>100</v>
      </c>
      <c r="AG28" s="14">
        <f t="shared" si="0"/>
        <v>100</v>
      </c>
      <c r="AH28" s="14">
        <f t="shared" si="0"/>
        <v>100</v>
      </c>
      <c r="AI28" s="14">
        <f t="shared" si="0"/>
        <v>100</v>
      </c>
      <c r="AJ28" s="14">
        <f t="shared" si="0"/>
        <v>100</v>
      </c>
      <c r="AK28" s="14">
        <f t="shared" si="0"/>
        <v>0</v>
      </c>
      <c r="AL28" s="14">
        <f t="shared" si="0"/>
        <v>100</v>
      </c>
      <c r="AM28" s="14">
        <f t="shared" si="0"/>
        <v>100</v>
      </c>
      <c r="AN28" s="14">
        <f t="shared" si="0"/>
        <v>100</v>
      </c>
      <c r="AO28" s="14">
        <f t="shared" si="0"/>
        <v>100</v>
      </c>
      <c r="AP28" s="14">
        <f t="shared" si="0"/>
        <v>100</v>
      </c>
      <c r="AQ28" s="14">
        <f t="shared" si="0"/>
        <v>0</v>
      </c>
      <c r="AR28" s="14">
        <f t="shared" si="0"/>
        <v>100</v>
      </c>
      <c r="AS28" s="14">
        <f t="shared" si="0"/>
        <v>100</v>
      </c>
      <c r="AT28" s="14">
        <f t="shared" si="0"/>
        <v>100</v>
      </c>
      <c r="AU28" s="14">
        <f t="shared" si="0"/>
        <v>100</v>
      </c>
      <c r="AV28" s="14">
        <f t="shared" si="0"/>
        <v>0</v>
      </c>
      <c r="AW28" s="14">
        <f t="shared" si="0"/>
        <v>100</v>
      </c>
      <c r="AX28" s="14">
        <f t="shared" si="0"/>
        <v>100</v>
      </c>
      <c r="AY28" s="14">
        <f t="shared" si="0"/>
        <v>100</v>
      </c>
      <c r="AZ28" s="14">
        <f t="shared" si="0"/>
        <v>0</v>
      </c>
      <c r="BA28" s="14">
        <f t="shared" si="0"/>
        <v>100</v>
      </c>
      <c r="BB28" s="14">
        <f t="shared" si="0"/>
        <v>100</v>
      </c>
      <c r="BC28" s="14">
        <f t="shared" si="0"/>
        <v>100</v>
      </c>
      <c r="BD28" s="14">
        <f t="shared" si="0"/>
        <v>100</v>
      </c>
      <c r="BE28" s="14">
        <f t="shared" si="0"/>
        <v>100</v>
      </c>
      <c r="BF28" s="14">
        <f t="shared" si="0"/>
        <v>100</v>
      </c>
      <c r="BG28" s="14">
        <f t="shared" si="0"/>
        <v>100</v>
      </c>
      <c r="BH28" s="14">
        <f t="shared" si="0"/>
        <v>100</v>
      </c>
      <c r="BI28" s="14">
        <f t="shared" si="0"/>
        <v>100</v>
      </c>
      <c r="BJ28" s="14">
        <f t="shared" si="0"/>
        <v>100</v>
      </c>
      <c r="BK28" s="14">
        <f t="shared" si="0"/>
        <v>100</v>
      </c>
      <c r="BL28" s="14">
        <f t="shared" si="0"/>
        <v>0</v>
      </c>
      <c r="BM28" s="14">
        <f t="shared" si="0"/>
        <v>100</v>
      </c>
      <c r="BN28" s="14">
        <f t="shared" si="0"/>
        <v>100</v>
      </c>
      <c r="BO28" s="14">
        <f t="shared" si="0"/>
        <v>100</v>
      </c>
      <c r="BP28" s="14">
        <f t="shared" ref="BP28:CC28" si="1">SUM(BP13:BP27)</f>
        <v>100</v>
      </c>
      <c r="BQ28" s="14">
        <f t="shared" si="1"/>
        <v>100</v>
      </c>
      <c r="BR28" s="14">
        <f t="shared" si="1"/>
        <v>100</v>
      </c>
      <c r="BS28" s="14">
        <f t="shared" si="1"/>
        <v>100</v>
      </c>
      <c r="BT28" s="14">
        <f t="shared" si="1"/>
        <v>100</v>
      </c>
      <c r="BU28" s="14">
        <f t="shared" si="1"/>
        <v>100</v>
      </c>
      <c r="BV28" s="14">
        <f t="shared" si="1"/>
        <v>100</v>
      </c>
      <c r="BW28" s="14">
        <f t="shared" si="1"/>
        <v>100</v>
      </c>
      <c r="BX28" s="14">
        <f t="shared" si="1"/>
        <v>100</v>
      </c>
      <c r="BY28" s="14">
        <f t="shared" si="1"/>
        <v>100</v>
      </c>
      <c r="BZ28" s="14">
        <f t="shared" si="1"/>
        <v>100</v>
      </c>
      <c r="CA28" s="14">
        <f t="shared" si="1"/>
        <v>100</v>
      </c>
      <c r="CB28" s="14">
        <f t="shared" si="1"/>
        <v>100</v>
      </c>
      <c r="CC28" s="14">
        <f t="shared" si="1"/>
        <v>100</v>
      </c>
    </row>
    <row r="29" spans="1:82" hidden="1" x14ac:dyDescent="0.2">
      <c r="A29" s="11" t="s">
        <v>275</v>
      </c>
      <c r="B29" s="4" t="s">
        <v>100</v>
      </c>
      <c r="C29" s="5">
        <v>50</v>
      </c>
      <c r="D29" s="5">
        <v>99</v>
      </c>
      <c r="E29" s="5">
        <v>95</v>
      </c>
      <c r="F29" s="5">
        <v>95</v>
      </c>
      <c r="G29" s="5">
        <v>85</v>
      </c>
      <c r="H29" s="5">
        <v>80</v>
      </c>
      <c r="I29" s="5">
        <v>90</v>
      </c>
      <c r="J29" s="6">
        <v>70</v>
      </c>
      <c r="K29" s="6">
        <v>90</v>
      </c>
      <c r="L29" s="6">
        <v>90</v>
      </c>
      <c r="M29" s="6">
        <v>75</v>
      </c>
      <c r="N29" s="6">
        <v>85</v>
      </c>
      <c r="O29" s="6">
        <v>55</v>
      </c>
      <c r="P29" s="6">
        <v>95</v>
      </c>
      <c r="Q29" s="6">
        <v>85</v>
      </c>
      <c r="R29" s="6">
        <v>45</v>
      </c>
      <c r="S29" s="6">
        <v>85</v>
      </c>
      <c r="T29" s="6">
        <v>95</v>
      </c>
      <c r="U29" s="6">
        <v>90</v>
      </c>
      <c r="V29" s="6">
        <v>95</v>
      </c>
      <c r="W29" s="6">
        <v>75</v>
      </c>
      <c r="X29" s="6">
        <v>55</v>
      </c>
      <c r="Y29" s="6">
        <v>99</v>
      </c>
      <c r="Z29" s="6">
        <v>75</v>
      </c>
      <c r="AA29" s="6">
        <v>45</v>
      </c>
      <c r="AB29" s="6">
        <v>90</v>
      </c>
      <c r="AC29" s="6">
        <v>85</v>
      </c>
      <c r="AD29" s="6">
        <v>60</v>
      </c>
      <c r="AE29" s="6">
        <v>85</v>
      </c>
      <c r="AF29" s="6">
        <v>95</v>
      </c>
      <c r="AG29" s="5">
        <v>45</v>
      </c>
      <c r="AH29" s="5">
        <v>90</v>
      </c>
      <c r="AI29" s="5">
        <v>40</v>
      </c>
      <c r="AJ29" s="5">
        <v>90</v>
      </c>
      <c r="AK29" s="5">
        <v>75</v>
      </c>
      <c r="AL29" s="5">
        <v>60</v>
      </c>
      <c r="AM29" s="5">
        <v>55</v>
      </c>
      <c r="AN29" s="5">
        <v>55</v>
      </c>
      <c r="AO29" s="5">
        <v>60</v>
      </c>
      <c r="AP29" s="5">
        <v>95</v>
      </c>
      <c r="AQ29" s="5">
        <v>100</v>
      </c>
      <c r="AR29" s="5">
        <v>75</v>
      </c>
      <c r="AS29" s="5">
        <v>85</v>
      </c>
      <c r="AT29" s="5">
        <v>50</v>
      </c>
      <c r="AU29" s="5">
        <v>30</v>
      </c>
      <c r="AV29" s="5">
        <v>100</v>
      </c>
      <c r="AW29" s="5">
        <v>55</v>
      </c>
      <c r="AX29" s="5">
        <v>50</v>
      </c>
      <c r="AY29" s="5">
        <v>85</v>
      </c>
      <c r="AZ29" s="5">
        <v>100</v>
      </c>
      <c r="BA29" s="5">
        <v>85</v>
      </c>
      <c r="BB29" s="5">
        <v>80</v>
      </c>
      <c r="BC29" s="5">
        <v>70</v>
      </c>
      <c r="BD29" s="5">
        <v>80</v>
      </c>
      <c r="BE29" s="5">
        <v>80</v>
      </c>
      <c r="BF29" s="5">
        <v>40</v>
      </c>
      <c r="BG29" s="5">
        <v>35</v>
      </c>
      <c r="BH29" s="5">
        <v>60</v>
      </c>
      <c r="BI29" s="5">
        <v>30</v>
      </c>
      <c r="BJ29" s="5">
        <v>80</v>
      </c>
      <c r="BK29" s="5">
        <v>50</v>
      </c>
      <c r="BL29" s="5">
        <v>100</v>
      </c>
      <c r="BM29" s="5">
        <v>60</v>
      </c>
      <c r="BN29" s="5">
        <v>30</v>
      </c>
      <c r="BO29" s="5">
        <v>50</v>
      </c>
      <c r="BP29" s="5">
        <v>50</v>
      </c>
      <c r="BQ29" s="5">
        <v>75</v>
      </c>
      <c r="BR29" s="5">
        <v>90</v>
      </c>
      <c r="BS29" s="5">
        <v>80</v>
      </c>
      <c r="BT29" s="5">
        <v>50</v>
      </c>
      <c r="BU29" s="5">
        <v>75</v>
      </c>
      <c r="BV29" s="5">
        <v>50</v>
      </c>
      <c r="BW29" s="5">
        <v>50</v>
      </c>
      <c r="BX29" s="5">
        <v>99</v>
      </c>
      <c r="BY29" s="5">
        <v>98</v>
      </c>
      <c r="BZ29" s="5">
        <v>80</v>
      </c>
      <c r="CA29" s="5">
        <v>93</v>
      </c>
      <c r="CB29" s="5">
        <v>60</v>
      </c>
      <c r="CC29" s="5">
        <v>70</v>
      </c>
    </row>
    <row r="30" spans="1:82" hidden="1" x14ac:dyDescent="0.2">
      <c r="B30" s="1" t="s">
        <v>19</v>
      </c>
      <c r="C30" s="1" t="s">
        <v>0</v>
      </c>
      <c r="D30" s="1" t="s">
        <v>0</v>
      </c>
      <c r="E30" s="1" t="s">
        <v>0</v>
      </c>
      <c r="F30" s="1" t="s">
        <v>0</v>
      </c>
      <c r="G30" s="1" t="s">
        <v>0</v>
      </c>
      <c r="H30" s="1" t="s">
        <v>0</v>
      </c>
      <c r="I30" s="1"/>
      <c r="J30" s="1"/>
      <c r="K30" s="3">
        <v>7</v>
      </c>
      <c r="L30" s="1"/>
      <c r="M30" s="1"/>
      <c r="N30" s="1"/>
      <c r="O30" s="3">
        <v>3</v>
      </c>
      <c r="P30" s="1"/>
      <c r="Q30" s="1"/>
      <c r="R30" s="1">
        <v>5</v>
      </c>
      <c r="S30" s="1"/>
      <c r="T30" s="1">
        <v>2</v>
      </c>
      <c r="U30" s="1"/>
      <c r="V30" s="1"/>
      <c r="W30" s="1"/>
      <c r="X30" s="1"/>
      <c r="Y30" s="1"/>
      <c r="Z30" s="1"/>
      <c r="AA30" s="1"/>
      <c r="AB30" s="1"/>
      <c r="AC30" s="1"/>
      <c r="AD30" s="1">
        <v>2</v>
      </c>
      <c r="AE30" s="1"/>
      <c r="AF30" s="1"/>
      <c r="AG30" s="1"/>
      <c r="AH30" s="1"/>
      <c r="AI30" s="1">
        <v>2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>
        <v>5</v>
      </c>
      <c r="BC30" s="1">
        <v>7</v>
      </c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 t="s">
        <v>0</v>
      </c>
      <c r="BR30" s="1" t="s">
        <v>0</v>
      </c>
      <c r="BS30" s="1" t="s">
        <v>0</v>
      </c>
      <c r="BT30" s="1" t="s">
        <v>0</v>
      </c>
      <c r="BU30" s="1" t="s">
        <v>0</v>
      </c>
      <c r="BV30" s="1" t="s">
        <v>0</v>
      </c>
      <c r="BW30" s="1"/>
      <c r="BX30" s="1">
        <v>7</v>
      </c>
      <c r="BY30" s="1">
        <v>2</v>
      </c>
      <c r="BZ30" s="1"/>
      <c r="CA30" s="1"/>
      <c r="CB30" s="1"/>
      <c r="CC30" s="1"/>
    </row>
    <row r="31" spans="1:82" x14ac:dyDescent="0.2">
      <c r="A31" s="11">
        <v>1</v>
      </c>
      <c r="B31" s="1" t="s">
        <v>20</v>
      </c>
      <c r="C31" s="1" t="s">
        <v>0</v>
      </c>
      <c r="D31" s="1" t="s">
        <v>0</v>
      </c>
      <c r="E31" s="1">
        <v>10</v>
      </c>
      <c r="F31" s="1" t="s">
        <v>0</v>
      </c>
      <c r="G31" s="1">
        <v>20</v>
      </c>
      <c r="H31" s="1" t="s">
        <v>0</v>
      </c>
      <c r="I31" s="1"/>
      <c r="J31" s="1"/>
      <c r="K31" s="1"/>
      <c r="L31" s="1"/>
      <c r="M31" s="1">
        <v>23</v>
      </c>
      <c r="N31" s="1"/>
      <c r="O31" s="3">
        <v>2</v>
      </c>
      <c r="P31" s="1">
        <v>2</v>
      </c>
      <c r="Q31" s="1"/>
      <c r="R31" s="1"/>
      <c r="S31" s="1"/>
      <c r="T31" s="1"/>
      <c r="U31" s="1">
        <v>2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>
        <v>10</v>
      </c>
      <c r="AR31" s="1"/>
      <c r="AS31" s="1"/>
      <c r="AT31" s="1"/>
      <c r="AU31" s="1"/>
      <c r="AV31" s="1"/>
      <c r="AW31" s="1"/>
      <c r="AX31" s="1"/>
      <c r="AY31" s="1"/>
      <c r="AZ31" s="1">
        <v>2</v>
      </c>
      <c r="BA31" s="1"/>
      <c r="BB31" s="1"/>
      <c r="BC31" s="1"/>
      <c r="BD31" s="1"/>
      <c r="BE31" s="1"/>
      <c r="BF31" s="1"/>
      <c r="BG31" s="1"/>
      <c r="BH31" s="1"/>
      <c r="BI31" s="1"/>
      <c r="BJ31" s="1">
        <v>10</v>
      </c>
      <c r="BK31" s="1">
        <v>18</v>
      </c>
      <c r="BL31" s="1"/>
      <c r="BM31" s="1">
        <v>12</v>
      </c>
      <c r="BN31" s="1"/>
      <c r="BO31" s="1"/>
      <c r="BP31" s="1"/>
      <c r="BQ31" s="1" t="s">
        <v>0</v>
      </c>
      <c r="BR31" s="1" t="s">
        <v>0</v>
      </c>
      <c r="BS31" s="1"/>
      <c r="BT31" s="1" t="s">
        <v>0</v>
      </c>
      <c r="BU31" s="1"/>
      <c r="BV31" s="1" t="s">
        <v>0</v>
      </c>
      <c r="BW31" s="1"/>
      <c r="BX31" s="1"/>
      <c r="BY31" s="1"/>
      <c r="BZ31" s="1"/>
      <c r="CA31" s="1"/>
      <c r="CB31" s="1"/>
      <c r="CC31" s="1"/>
      <c r="CD31" s="11">
        <v>1</v>
      </c>
    </row>
    <row r="32" spans="1:82" x14ac:dyDescent="0.2">
      <c r="A32" s="11">
        <v>1</v>
      </c>
      <c r="B32" s="1" t="s">
        <v>21</v>
      </c>
      <c r="C32" s="1">
        <v>3</v>
      </c>
      <c r="D32" s="1" t="s">
        <v>0</v>
      </c>
      <c r="E32" s="1" t="s">
        <v>0</v>
      </c>
      <c r="F32" s="1" t="s">
        <v>0</v>
      </c>
      <c r="G32" s="1">
        <v>40</v>
      </c>
      <c r="H32" s="1" t="s">
        <v>0</v>
      </c>
      <c r="I32" s="1">
        <v>7</v>
      </c>
      <c r="J32" s="1"/>
      <c r="K32" s="1"/>
      <c r="L32" s="1"/>
      <c r="M32" s="1">
        <v>23</v>
      </c>
      <c r="N32" s="1">
        <v>10</v>
      </c>
      <c r="O32" s="3">
        <v>28</v>
      </c>
      <c r="P32" s="1">
        <v>35</v>
      </c>
      <c r="Q32" s="1">
        <v>10</v>
      </c>
      <c r="R32" s="1">
        <v>10</v>
      </c>
      <c r="S32" s="1">
        <v>20</v>
      </c>
      <c r="T32" s="1"/>
      <c r="U32" s="1"/>
      <c r="V32" s="1">
        <v>15</v>
      </c>
      <c r="W32" s="1"/>
      <c r="X32" s="1"/>
      <c r="Y32" s="1"/>
      <c r="Z32" s="1">
        <v>25</v>
      </c>
      <c r="AA32" s="1"/>
      <c r="AB32" s="1"/>
      <c r="AC32" s="1">
        <v>15</v>
      </c>
      <c r="AD32" s="1">
        <v>40</v>
      </c>
      <c r="AE32" s="1">
        <v>50</v>
      </c>
      <c r="AF32" s="16">
        <v>5</v>
      </c>
      <c r="AG32" s="1"/>
      <c r="AH32" s="1">
        <v>19</v>
      </c>
      <c r="AI32" s="1">
        <v>20</v>
      </c>
      <c r="AJ32" s="1">
        <v>42</v>
      </c>
      <c r="AK32" s="1"/>
      <c r="AL32" s="1"/>
      <c r="AM32" s="1">
        <v>40</v>
      </c>
      <c r="AN32" s="1">
        <v>25</v>
      </c>
      <c r="AO32" s="1">
        <v>25</v>
      </c>
      <c r="AP32" s="1">
        <v>25</v>
      </c>
      <c r="AQ32" s="1">
        <v>20</v>
      </c>
      <c r="AR32" s="1">
        <v>25</v>
      </c>
      <c r="AS32" s="1">
        <v>25</v>
      </c>
      <c r="AT32" s="1">
        <v>20</v>
      </c>
      <c r="AU32" s="1">
        <v>45</v>
      </c>
      <c r="AV32" s="1"/>
      <c r="AW32" s="1">
        <v>15</v>
      </c>
      <c r="AX32" s="1"/>
      <c r="AY32" s="1"/>
      <c r="AZ32" s="1">
        <v>2</v>
      </c>
      <c r="BA32" s="1">
        <v>10</v>
      </c>
      <c r="BB32" s="1">
        <v>7</v>
      </c>
      <c r="BC32" s="1">
        <v>10</v>
      </c>
      <c r="BD32" s="1"/>
      <c r="BE32" s="1"/>
      <c r="BF32" s="1">
        <v>17</v>
      </c>
      <c r="BG32" s="1"/>
      <c r="BH32" s="1">
        <v>10</v>
      </c>
      <c r="BI32" s="1"/>
      <c r="BJ32" s="1">
        <v>10</v>
      </c>
      <c r="BK32" s="1">
        <v>12</v>
      </c>
      <c r="BL32" s="1">
        <v>18</v>
      </c>
      <c r="BM32" s="1"/>
      <c r="BN32" s="1">
        <v>5</v>
      </c>
      <c r="BO32" s="1"/>
      <c r="BP32" s="1">
        <v>25</v>
      </c>
      <c r="BQ32" s="1">
        <v>78</v>
      </c>
      <c r="BR32" s="1">
        <v>5</v>
      </c>
      <c r="BS32" s="1">
        <v>40</v>
      </c>
      <c r="BT32" s="1">
        <v>30</v>
      </c>
      <c r="BU32" s="1">
        <v>30</v>
      </c>
      <c r="BV32" s="1">
        <v>20</v>
      </c>
      <c r="BW32" s="1"/>
      <c r="BX32" s="1"/>
      <c r="BY32" s="1"/>
      <c r="BZ32" s="1"/>
      <c r="CA32" s="1"/>
      <c r="CB32" s="1"/>
      <c r="CC32" s="1"/>
      <c r="CD32" s="11">
        <v>1</v>
      </c>
    </row>
    <row r="33" spans="1:82" hidden="1" x14ac:dyDescent="0.2">
      <c r="B33" s="1" t="s">
        <v>22</v>
      </c>
      <c r="C33" s="1" t="s">
        <v>0</v>
      </c>
      <c r="D33" s="1" t="s">
        <v>0</v>
      </c>
      <c r="E33" s="1" t="s">
        <v>0</v>
      </c>
      <c r="F33" s="1">
        <v>25</v>
      </c>
      <c r="G33" s="1">
        <v>2</v>
      </c>
      <c r="H33" s="1" t="s">
        <v>0</v>
      </c>
      <c r="I33" s="1"/>
      <c r="J33" s="1"/>
      <c r="K33" s="1">
        <v>3</v>
      </c>
      <c r="L33" s="1"/>
      <c r="M33" s="1"/>
      <c r="N33" s="1"/>
      <c r="O33" s="1"/>
      <c r="P33" s="1"/>
      <c r="Q33" s="1">
        <v>10</v>
      </c>
      <c r="R33" s="1"/>
      <c r="S33" s="1">
        <v>10</v>
      </c>
      <c r="T33" s="1"/>
      <c r="U33" s="1"/>
      <c r="V33" s="1"/>
      <c r="W33" s="1"/>
      <c r="X33" s="1"/>
      <c r="Y33" s="1">
        <v>1</v>
      </c>
      <c r="Z33" s="1"/>
      <c r="AA33" s="1"/>
      <c r="AB33" s="1"/>
      <c r="AC33" s="1">
        <v>25</v>
      </c>
      <c r="AD33" s="1">
        <v>5</v>
      </c>
      <c r="AE33" s="1"/>
      <c r="AF33" s="1"/>
      <c r="AG33" s="1">
        <v>10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>
        <v>10</v>
      </c>
      <c r="AX33" s="1">
        <v>10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>
        <v>25</v>
      </c>
      <c r="BJ33" s="1">
        <v>5</v>
      </c>
      <c r="BK33" s="1"/>
      <c r="BL33" s="1"/>
      <c r="BM33" s="1">
        <v>10</v>
      </c>
      <c r="BN33" s="1"/>
      <c r="BO33" s="1"/>
      <c r="BP33" s="1"/>
      <c r="BQ33" s="1"/>
      <c r="BR33" s="1"/>
      <c r="BS33" s="1"/>
      <c r="BT33" s="1"/>
      <c r="BU33" s="1"/>
      <c r="BV33" s="1"/>
      <c r="BW33" s="1">
        <v>3</v>
      </c>
      <c r="BX33" s="1"/>
      <c r="BY33" s="1"/>
      <c r="BZ33" s="1"/>
      <c r="CA33" s="1"/>
      <c r="CB33" s="1"/>
      <c r="CC33" s="1"/>
    </row>
    <row r="34" spans="1:82" hidden="1" x14ac:dyDescent="0.2">
      <c r="B34" s="1" t="s">
        <v>23</v>
      </c>
      <c r="C34" s="1" t="s">
        <v>0</v>
      </c>
      <c r="D34" s="1" t="s">
        <v>0</v>
      </c>
      <c r="E34" s="1" t="s">
        <v>0</v>
      </c>
      <c r="F34" s="1" t="s">
        <v>0</v>
      </c>
      <c r="G34" s="1" t="s">
        <v>0</v>
      </c>
      <c r="H34" s="1" t="s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>
        <v>10</v>
      </c>
      <c r="BC34" s="1"/>
      <c r="BD34" s="1"/>
      <c r="BE34" s="1"/>
      <c r="BF34" s="1"/>
      <c r="BG34" s="1">
        <v>3</v>
      </c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2" hidden="1" x14ac:dyDescent="0.2">
      <c r="B35" s="1" t="s">
        <v>24</v>
      </c>
      <c r="C35" s="1" t="s">
        <v>0</v>
      </c>
      <c r="D35" s="1" t="s">
        <v>0</v>
      </c>
      <c r="E35" s="1" t="s">
        <v>0</v>
      </c>
      <c r="F35" s="1" t="s">
        <v>0</v>
      </c>
      <c r="G35" s="1">
        <v>2</v>
      </c>
      <c r="H35" s="1" t="s">
        <v>0</v>
      </c>
      <c r="I35" s="1"/>
      <c r="J35" s="1"/>
      <c r="K35" s="1"/>
      <c r="L35" s="1"/>
      <c r="M35" s="1"/>
      <c r="N35" s="1"/>
      <c r="O35" s="1">
        <v>5</v>
      </c>
      <c r="P35" s="1"/>
      <c r="Q35" s="1"/>
      <c r="R35" s="1"/>
      <c r="S35" s="1"/>
      <c r="T35" s="1"/>
      <c r="U35" s="1"/>
      <c r="W35" s="1"/>
      <c r="X35" s="1"/>
      <c r="Y35" s="1">
        <v>5</v>
      </c>
      <c r="Z35" s="1"/>
      <c r="AA35" s="1"/>
      <c r="AB35" s="1"/>
      <c r="AC35" s="1"/>
      <c r="AD35" s="1"/>
      <c r="AE35" s="1"/>
      <c r="AF35" s="1">
        <v>5</v>
      </c>
      <c r="AG35" s="1"/>
      <c r="AH35" s="1"/>
      <c r="AI35" s="1"/>
      <c r="AJ35" s="1"/>
      <c r="AK35" s="1"/>
      <c r="AL35" s="1"/>
      <c r="AM35" s="1"/>
      <c r="AN35" s="1"/>
      <c r="AO35" s="1"/>
      <c r="AP35" s="1">
        <v>5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>
        <v>5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>
        <v>10</v>
      </c>
      <c r="BX35" s="1"/>
      <c r="BY35" s="1"/>
      <c r="BZ35" s="1"/>
      <c r="CA35" s="1"/>
      <c r="CB35" s="1"/>
      <c r="CC35" s="1"/>
    </row>
    <row r="36" spans="1:82" x14ac:dyDescent="0.2">
      <c r="A36" s="11">
        <v>1</v>
      </c>
      <c r="B36" s="1" t="s">
        <v>25</v>
      </c>
      <c r="C36" s="1" t="s">
        <v>0</v>
      </c>
      <c r="D36" s="1" t="s">
        <v>0</v>
      </c>
      <c r="E36" s="1" t="s">
        <v>0</v>
      </c>
      <c r="F36" s="1" t="s">
        <v>0</v>
      </c>
      <c r="G36" s="1">
        <v>2</v>
      </c>
      <c r="H36" s="1" t="s">
        <v>0</v>
      </c>
      <c r="I36" s="1"/>
      <c r="J36" s="1"/>
      <c r="K36" s="1">
        <v>25</v>
      </c>
      <c r="L36" s="1"/>
      <c r="M36" s="1">
        <v>10</v>
      </c>
      <c r="N36" s="1"/>
      <c r="O36" s="1"/>
      <c r="P36" s="1"/>
      <c r="Q36" s="1"/>
      <c r="R36" s="1"/>
      <c r="S36" s="1">
        <v>15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>
        <v>10</v>
      </c>
      <c r="AG36" s="1"/>
      <c r="AH36" s="1"/>
      <c r="AI36" s="1">
        <v>2</v>
      </c>
      <c r="AJ36" s="1"/>
      <c r="AK36" s="1"/>
      <c r="AL36" s="1"/>
      <c r="AM36" s="1">
        <v>20</v>
      </c>
      <c r="AN36" s="1"/>
      <c r="AO36" s="1"/>
      <c r="AP36" s="1"/>
      <c r="AQ36" s="1"/>
      <c r="AR36" s="1">
        <v>40</v>
      </c>
      <c r="AS36" s="1">
        <v>10</v>
      </c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>
        <v>15</v>
      </c>
      <c r="BK36" s="1">
        <v>10</v>
      </c>
      <c r="BL36" s="1"/>
      <c r="BM36" s="1"/>
      <c r="BN36" s="1">
        <v>20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1">
        <v>1</v>
      </c>
    </row>
    <row r="37" spans="1:82" x14ac:dyDescent="0.2">
      <c r="A37" s="11">
        <v>1</v>
      </c>
      <c r="B37" s="1" t="s">
        <v>26</v>
      </c>
      <c r="C37" s="1">
        <v>3</v>
      </c>
      <c r="D37" s="1" t="s">
        <v>0</v>
      </c>
      <c r="E37" s="1" t="s">
        <v>0</v>
      </c>
      <c r="F37" s="16">
        <v>10</v>
      </c>
      <c r="G37" s="1" t="s">
        <v>0</v>
      </c>
      <c r="H37" s="1" t="s">
        <v>0</v>
      </c>
      <c r="I37" s="1">
        <v>3</v>
      </c>
      <c r="J37" s="1"/>
      <c r="K37" s="11">
        <v>10</v>
      </c>
      <c r="L37" s="1">
        <v>10</v>
      </c>
      <c r="M37" s="1">
        <v>2</v>
      </c>
      <c r="N37" s="1"/>
      <c r="O37" s="1"/>
      <c r="P37" s="1">
        <v>2</v>
      </c>
      <c r="Q37" s="1"/>
      <c r="R37" s="1"/>
      <c r="S37" s="1">
        <v>3</v>
      </c>
      <c r="T37" s="1">
        <v>5</v>
      </c>
      <c r="U37" s="1">
        <v>2</v>
      </c>
      <c r="V37" s="1"/>
      <c r="W37" s="1"/>
      <c r="X37" s="1">
        <v>10</v>
      </c>
      <c r="Y37" s="1"/>
      <c r="Z37" s="1"/>
      <c r="AA37" s="1">
        <v>16</v>
      </c>
      <c r="AB37" s="1">
        <v>2</v>
      </c>
      <c r="AC37" s="1">
        <v>20</v>
      </c>
      <c r="AD37" s="1"/>
      <c r="AE37" s="1"/>
      <c r="AF37" s="1">
        <v>1</v>
      </c>
      <c r="AG37" s="1"/>
      <c r="AH37" s="1"/>
      <c r="AI37" s="1"/>
      <c r="AJ37" s="1">
        <v>2</v>
      </c>
      <c r="AK37" s="1"/>
      <c r="AL37" s="1"/>
      <c r="AM37" s="1"/>
      <c r="AN37" s="1"/>
      <c r="AO37" s="1">
        <v>7</v>
      </c>
      <c r="AP37" s="1"/>
      <c r="AQ37" s="1">
        <v>10</v>
      </c>
      <c r="AR37" s="1"/>
      <c r="AS37" s="1">
        <v>15</v>
      </c>
      <c r="AT37" s="1"/>
      <c r="AU37" s="1">
        <v>12</v>
      </c>
      <c r="AV37" s="1"/>
      <c r="AW37" s="1"/>
      <c r="AX37" s="1"/>
      <c r="AY37" s="1"/>
      <c r="AZ37" s="1"/>
      <c r="BA37" s="1">
        <v>10</v>
      </c>
      <c r="BB37" s="1">
        <v>5</v>
      </c>
      <c r="BC37" s="1">
        <v>15</v>
      </c>
      <c r="BD37" s="1"/>
      <c r="BE37" s="1"/>
      <c r="BF37" s="1"/>
      <c r="BG37" s="1">
        <v>2</v>
      </c>
      <c r="BH37" s="1"/>
      <c r="BI37" s="1"/>
      <c r="BJ37" s="1"/>
      <c r="BK37" s="1"/>
      <c r="BL37" s="1"/>
      <c r="BM37" s="1">
        <v>5</v>
      </c>
      <c r="BN37" s="1">
        <v>5</v>
      </c>
      <c r="BO37" s="1">
        <v>12</v>
      </c>
      <c r="BP37" s="1"/>
      <c r="BQ37" s="1"/>
      <c r="BR37" s="1">
        <v>10</v>
      </c>
      <c r="BS37" s="1">
        <v>30</v>
      </c>
      <c r="BT37" s="16">
        <v>4</v>
      </c>
      <c r="BU37" s="1">
        <v>2</v>
      </c>
      <c r="BV37" s="1"/>
      <c r="BW37" s="1">
        <v>25</v>
      </c>
      <c r="BX37" s="1">
        <v>10</v>
      </c>
      <c r="BY37" s="1"/>
      <c r="BZ37" s="1">
        <v>20</v>
      </c>
      <c r="CA37" s="11">
        <v>10</v>
      </c>
      <c r="CB37" s="1"/>
      <c r="CC37" s="1"/>
      <c r="CD37" s="11">
        <v>1</v>
      </c>
    </row>
    <row r="38" spans="1:82" x14ac:dyDescent="0.2">
      <c r="A38" s="11">
        <v>1</v>
      </c>
      <c r="B38" s="1" t="s">
        <v>27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0</v>
      </c>
      <c r="H38" s="1" t="s">
        <v>0</v>
      </c>
      <c r="I38" s="1"/>
      <c r="J38" s="1"/>
      <c r="K38" s="1">
        <v>15</v>
      </c>
      <c r="L38" s="1">
        <v>2</v>
      </c>
      <c r="M38" s="1"/>
      <c r="N38" s="1"/>
      <c r="O38" s="1"/>
      <c r="P38" s="1">
        <v>2</v>
      </c>
      <c r="Q38" s="1"/>
      <c r="R38" s="1"/>
      <c r="S38" s="1"/>
      <c r="T38" s="1">
        <v>15</v>
      </c>
      <c r="U38" s="1"/>
      <c r="V38" s="1">
        <v>1</v>
      </c>
      <c r="W38" s="1"/>
      <c r="X38" s="1">
        <v>6</v>
      </c>
      <c r="Y38" s="1">
        <v>5</v>
      </c>
      <c r="Z38" s="1"/>
      <c r="AA38" s="1"/>
      <c r="AB38" s="1"/>
      <c r="AC38" s="1">
        <v>7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>
        <v>5</v>
      </c>
      <c r="AS38" s="1">
        <v>5</v>
      </c>
      <c r="AT38" s="1"/>
      <c r="AU38" s="1"/>
      <c r="AV38" s="1"/>
      <c r="AW38" s="1"/>
      <c r="AX38" s="1"/>
      <c r="AY38" s="1">
        <v>1</v>
      </c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>
        <v>5</v>
      </c>
      <c r="BV38" s="1"/>
      <c r="BW38" s="1"/>
      <c r="BX38" s="1">
        <v>5</v>
      </c>
      <c r="BY38" s="1"/>
      <c r="BZ38" s="1"/>
      <c r="CA38" s="1"/>
      <c r="CB38" s="1"/>
      <c r="CC38" s="1"/>
      <c r="CD38" s="11">
        <v>1</v>
      </c>
    </row>
    <row r="39" spans="1:82" hidden="1" x14ac:dyDescent="0.2">
      <c r="B39" s="1" t="s">
        <v>28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/>
      <c r="J39" s="1"/>
      <c r="K39" s="1"/>
      <c r="L39" s="1"/>
      <c r="M39" s="1"/>
      <c r="N39" s="1"/>
      <c r="O39" s="1"/>
      <c r="P39" s="1">
        <v>3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>
        <v>5</v>
      </c>
      <c r="AB39" s="1"/>
      <c r="AC39" s="1"/>
      <c r="AD39" s="1"/>
      <c r="AE39" s="1"/>
      <c r="AF39" s="1"/>
      <c r="AG39" s="1"/>
      <c r="AH39" s="1"/>
      <c r="AI39" s="1"/>
      <c r="AJ39" s="1">
        <v>3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>
        <v>1</v>
      </c>
      <c r="AZ39" s="1"/>
      <c r="BA39" s="1"/>
      <c r="BB39" s="1"/>
      <c r="BC39" s="1"/>
      <c r="BD39" s="1"/>
      <c r="BE39" s="1"/>
      <c r="BF39" s="1"/>
      <c r="BG39" s="1">
        <v>2</v>
      </c>
      <c r="BH39" s="1"/>
      <c r="BI39" s="1"/>
      <c r="BJ39" s="1"/>
      <c r="BK39" s="1">
        <v>10</v>
      </c>
      <c r="BL39" s="1"/>
      <c r="BM39" s="1"/>
      <c r="BN39" s="1"/>
      <c r="BO39" s="1"/>
      <c r="BP39" s="1">
        <v>5</v>
      </c>
      <c r="BQ39" s="1" t="s">
        <v>0</v>
      </c>
      <c r="BR39" s="1" t="s">
        <v>0</v>
      </c>
      <c r="BS39" s="1">
        <v>5</v>
      </c>
      <c r="BT39" s="1" t="s">
        <v>0</v>
      </c>
      <c r="BU39" s="1" t="s">
        <v>0</v>
      </c>
      <c r="BV39" s="1" t="s">
        <v>0</v>
      </c>
      <c r="BW39" s="1"/>
      <c r="BX39" s="1"/>
      <c r="BY39" s="1"/>
      <c r="BZ39" s="1"/>
      <c r="CA39" s="1"/>
      <c r="CB39" s="1"/>
      <c r="CC39" s="1"/>
    </row>
    <row r="40" spans="1:82" x14ac:dyDescent="0.2">
      <c r="A40" s="11">
        <v>1</v>
      </c>
      <c r="B40" s="1" t="s">
        <v>29</v>
      </c>
      <c r="C40" s="1" t="s">
        <v>0</v>
      </c>
      <c r="D40" s="1" t="s">
        <v>0</v>
      </c>
      <c r="E40" s="1" t="s">
        <v>0</v>
      </c>
      <c r="F40" s="1" t="s">
        <v>0</v>
      </c>
      <c r="G40" s="1" t="s">
        <v>0</v>
      </c>
      <c r="H40" s="1">
        <v>10</v>
      </c>
      <c r="I40" s="1"/>
      <c r="J40" s="1"/>
      <c r="K40" s="1"/>
      <c r="L40" s="1">
        <v>2</v>
      </c>
      <c r="M40" s="1"/>
      <c r="N40" s="1"/>
      <c r="O40" s="1"/>
      <c r="P40" s="1"/>
      <c r="Q40" s="1"/>
      <c r="R40" s="1"/>
      <c r="S40" s="1"/>
      <c r="T40" s="1">
        <v>2</v>
      </c>
      <c r="U40" s="1"/>
      <c r="V40" s="1">
        <v>1</v>
      </c>
      <c r="W40" s="1"/>
      <c r="X40" s="1"/>
      <c r="Y40" s="1"/>
      <c r="Z40" s="1"/>
      <c r="AA40" s="1"/>
      <c r="AB40" s="1"/>
      <c r="AC40" s="1"/>
      <c r="AD40" s="1"/>
      <c r="AE40" s="1"/>
      <c r="AF40" s="1">
        <v>1</v>
      </c>
      <c r="AG40" s="1"/>
      <c r="AH40" s="1"/>
      <c r="AI40" s="1">
        <v>1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>
        <v>1</v>
      </c>
      <c r="BD40" s="1"/>
      <c r="BE40" s="1">
        <v>22</v>
      </c>
      <c r="BF40" s="1">
        <v>20</v>
      </c>
      <c r="BG40" s="1"/>
      <c r="BH40" s="1">
        <v>3</v>
      </c>
      <c r="BI40" s="1"/>
      <c r="BJ40" s="1">
        <v>2</v>
      </c>
      <c r="BK40" s="1"/>
      <c r="BL40" s="1"/>
      <c r="BM40" s="1">
        <v>10</v>
      </c>
      <c r="BN40" s="1"/>
      <c r="BO40" s="1">
        <v>20</v>
      </c>
      <c r="BP40" s="1"/>
      <c r="BQ40" s="1" t="s">
        <v>0</v>
      </c>
      <c r="BR40" s="1" t="s">
        <v>0</v>
      </c>
      <c r="BS40" s="1" t="s">
        <v>0</v>
      </c>
      <c r="BT40" s="1" t="s">
        <v>0</v>
      </c>
      <c r="BU40" s="1" t="s">
        <v>0</v>
      </c>
      <c r="BV40" s="1"/>
      <c r="BW40" s="1"/>
      <c r="BX40" s="1">
        <v>1</v>
      </c>
      <c r="BY40" s="1"/>
      <c r="BZ40" s="1"/>
      <c r="CA40" s="1"/>
      <c r="CB40" s="1"/>
      <c r="CC40" s="1"/>
      <c r="CD40" s="11">
        <v>1</v>
      </c>
    </row>
    <row r="41" spans="1:82" x14ac:dyDescent="0.2">
      <c r="A41" s="11">
        <v>1</v>
      </c>
      <c r="B41" s="1" t="s">
        <v>30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/>
      <c r="J41" s="1"/>
      <c r="K41" s="1"/>
      <c r="L41" s="1"/>
      <c r="M41" s="1"/>
      <c r="N41" s="1"/>
      <c r="O41" s="1"/>
      <c r="P41" s="1"/>
      <c r="Q41" s="1"/>
      <c r="R41" s="1">
        <v>5</v>
      </c>
      <c r="S41" s="1"/>
      <c r="T41" s="1"/>
      <c r="U41" s="1"/>
      <c r="V41" s="1"/>
      <c r="W41" s="1">
        <v>35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v>2</v>
      </c>
      <c r="AJ41" s="1"/>
      <c r="AK41" s="1"/>
      <c r="AL41" s="1"/>
      <c r="AM41" s="1"/>
      <c r="AN41" s="1">
        <v>7</v>
      </c>
      <c r="AO41" s="1">
        <v>10</v>
      </c>
      <c r="AP41" s="1"/>
      <c r="AQ41" s="1"/>
      <c r="AR41" s="1"/>
      <c r="AS41" s="1"/>
      <c r="AT41" s="1"/>
      <c r="AU41" s="1"/>
      <c r="AV41" s="1"/>
      <c r="AW41" s="1"/>
      <c r="AX41" s="1">
        <v>10</v>
      </c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>
        <v>10</v>
      </c>
      <c r="BX41" s="1"/>
      <c r="BY41" s="1"/>
      <c r="BZ41" s="1"/>
      <c r="CA41" s="1"/>
      <c r="CB41" s="1"/>
      <c r="CC41" s="1"/>
      <c r="CD41" s="11">
        <v>1</v>
      </c>
    </row>
    <row r="42" spans="1:82" hidden="1" x14ac:dyDescent="0.2">
      <c r="B42" s="1" t="s">
        <v>31</v>
      </c>
      <c r="C42" s="1">
        <v>5</v>
      </c>
      <c r="D42" s="1">
        <v>21</v>
      </c>
      <c r="E42" s="1" t="s">
        <v>0</v>
      </c>
      <c r="F42" s="1" t="s">
        <v>0</v>
      </c>
      <c r="G42" s="1" t="s">
        <v>0</v>
      </c>
      <c r="H42" s="1" t="s">
        <v>0</v>
      </c>
      <c r="I42" s="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>
        <v>10</v>
      </c>
      <c r="AU42" s="1"/>
      <c r="AV42" s="1"/>
      <c r="AW42" s="1"/>
      <c r="AX42" s="1"/>
      <c r="AY42" s="1"/>
      <c r="AZ42" s="1"/>
      <c r="BA42" s="1"/>
      <c r="BB42" s="1"/>
      <c r="BC42" s="1"/>
      <c r="BD42" s="1">
        <v>2</v>
      </c>
      <c r="BE42" s="1"/>
      <c r="BF42" s="1"/>
      <c r="BG42" s="1"/>
      <c r="BH42" s="1"/>
      <c r="BI42" s="1"/>
      <c r="BJ42" s="1"/>
      <c r="BK42" s="1"/>
      <c r="BL42" s="1"/>
      <c r="BM42" s="1">
        <v>8</v>
      </c>
      <c r="BN42" s="1"/>
      <c r="BO42" s="1"/>
      <c r="BP42" s="1"/>
      <c r="BQ42" s="1"/>
      <c r="BR42" s="1"/>
      <c r="BS42" s="1"/>
      <c r="BT42" s="1"/>
      <c r="BU42" s="1">
        <v>1</v>
      </c>
      <c r="BV42" s="1"/>
      <c r="BW42" s="1">
        <v>2</v>
      </c>
      <c r="BX42" s="1"/>
      <c r="BY42" s="1"/>
      <c r="BZ42" s="1"/>
      <c r="CA42" s="1"/>
      <c r="CB42" s="1">
        <v>25</v>
      </c>
      <c r="CC42" s="1"/>
    </row>
    <row r="43" spans="1:82" x14ac:dyDescent="0.2">
      <c r="A43" s="11">
        <v>1</v>
      </c>
      <c r="B43" s="1" t="s">
        <v>32</v>
      </c>
      <c r="C43" s="1" t="s">
        <v>0</v>
      </c>
      <c r="D43" s="1">
        <v>21</v>
      </c>
      <c r="E43" s="1" t="s">
        <v>0</v>
      </c>
      <c r="F43" s="1">
        <v>40</v>
      </c>
      <c r="G43" s="1">
        <v>15</v>
      </c>
      <c r="H43" s="1">
        <v>49</v>
      </c>
      <c r="I43" s="1">
        <v>16</v>
      </c>
      <c r="J43" s="1"/>
      <c r="K43" s="1"/>
      <c r="L43" s="1"/>
      <c r="M43" s="1"/>
      <c r="N43" s="1">
        <v>20</v>
      </c>
      <c r="O43" s="1"/>
      <c r="P43" s="1"/>
      <c r="Q43" s="1">
        <v>5</v>
      </c>
      <c r="R43" s="1">
        <v>20</v>
      </c>
      <c r="S43" s="1">
        <v>5</v>
      </c>
      <c r="T43" s="1">
        <v>2</v>
      </c>
      <c r="U43" s="1"/>
      <c r="V43" s="1"/>
      <c r="W43" s="1"/>
      <c r="X43" s="1"/>
      <c r="Y43" s="1">
        <v>35</v>
      </c>
      <c r="Z43" s="1"/>
      <c r="AA43" s="1"/>
      <c r="AB43" s="1"/>
      <c r="AC43" s="1"/>
      <c r="AD43" s="1"/>
      <c r="AE43" s="1"/>
      <c r="AF43" s="1">
        <v>35</v>
      </c>
      <c r="AG43" s="1"/>
      <c r="AH43" s="1"/>
      <c r="AI43" s="1">
        <v>40</v>
      </c>
      <c r="AJ43" s="1"/>
      <c r="AK43" s="1"/>
      <c r="AL43" s="1"/>
      <c r="AM43" s="1"/>
      <c r="AN43" s="1">
        <v>10</v>
      </c>
      <c r="AO43" s="1"/>
      <c r="AP43" s="1"/>
      <c r="AQ43" s="1">
        <v>15</v>
      </c>
      <c r="AR43" s="1"/>
      <c r="AS43" s="1"/>
      <c r="AT43" s="1"/>
      <c r="AU43" s="1"/>
      <c r="AV43" s="1"/>
      <c r="AW43" s="1">
        <v>5</v>
      </c>
      <c r="AX43" s="1"/>
      <c r="AY43" s="1"/>
      <c r="AZ43" s="1"/>
      <c r="BA43" s="1">
        <v>25</v>
      </c>
      <c r="BB43" s="1"/>
      <c r="BC43" s="1"/>
      <c r="BD43" s="1"/>
      <c r="BE43" s="1"/>
      <c r="BF43" s="1"/>
      <c r="BG43" s="1"/>
      <c r="BH43" s="1"/>
      <c r="BI43" s="1">
        <v>11</v>
      </c>
      <c r="BJ43" s="1">
        <v>9</v>
      </c>
      <c r="BK43" s="1">
        <v>20</v>
      </c>
      <c r="BL43" s="1">
        <v>25</v>
      </c>
      <c r="BM43" s="1"/>
      <c r="BN43" s="1"/>
      <c r="BO43" s="1"/>
      <c r="BP43" s="1"/>
      <c r="BQ43" s="1"/>
      <c r="BR43" s="1"/>
      <c r="BS43" s="1"/>
      <c r="BT43" s="1"/>
      <c r="BU43" s="1">
        <v>10</v>
      </c>
      <c r="BV43" s="1"/>
      <c r="BW43" s="1"/>
      <c r="BX43" s="1"/>
      <c r="BY43" s="1">
        <v>2</v>
      </c>
      <c r="BZ43" s="1"/>
      <c r="CA43" s="1">
        <v>15</v>
      </c>
      <c r="CB43" s="1"/>
      <c r="CC43" s="1"/>
      <c r="CD43" s="11">
        <v>1</v>
      </c>
    </row>
    <row r="44" spans="1:82" x14ac:dyDescent="0.2">
      <c r="A44" s="11">
        <v>1</v>
      </c>
      <c r="B44" s="1" t="s">
        <v>33</v>
      </c>
      <c r="C44" s="1" t="s">
        <v>0</v>
      </c>
      <c r="D44" s="1" t="s">
        <v>0</v>
      </c>
      <c r="E44" s="1" t="s">
        <v>0</v>
      </c>
      <c r="F44" s="1" t="s">
        <v>0</v>
      </c>
      <c r="G44" s="1" t="s">
        <v>0</v>
      </c>
      <c r="H44" s="1">
        <v>1</v>
      </c>
      <c r="I44" s="1"/>
      <c r="J44" s="1"/>
      <c r="K44" s="1"/>
      <c r="L44" s="1">
        <v>2</v>
      </c>
      <c r="M44" s="1"/>
      <c r="N44" s="1"/>
      <c r="O44" s="1"/>
      <c r="P44" s="1"/>
      <c r="Q44" s="1"/>
      <c r="R44" s="1">
        <v>1</v>
      </c>
      <c r="S44" s="1">
        <v>5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>
        <v>13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>
        <v>5</v>
      </c>
      <c r="AT44" s="1"/>
      <c r="AU44" s="1"/>
      <c r="AV44" s="1"/>
      <c r="AW44" s="1"/>
      <c r="AX44" s="1"/>
      <c r="AY44" s="1">
        <v>7</v>
      </c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>
        <v>23</v>
      </c>
      <c r="BW44" s="1"/>
      <c r="BX44" s="1"/>
      <c r="BY44" s="1"/>
      <c r="BZ44" s="1"/>
      <c r="CA44" s="1"/>
      <c r="CB44" s="1"/>
      <c r="CC44" s="1"/>
      <c r="CD44" s="11">
        <v>1</v>
      </c>
    </row>
    <row r="45" spans="1:82" x14ac:dyDescent="0.2">
      <c r="A45" s="11">
        <v>1</v>
      </c>
      <c r="B45" s="1" t="s">
        <v>34</v>
      </c>
      <c r="C45" s="1" t="s">
        <v>0</v>
      </c>
      <c r="D45" s="1" t="s">
        <v>0</v>
      </c>
      <c r="E45" s="1" t="s">
        <v>0</v>
      </c>
      <c r="F45" s="1" t="s">
        <v>0</v>
      </c>
      <c r="G45" s="1" t="s">
        <v>0</v>
      </c>
      <c r="H45" s="1">
        <v>10</v>
      </c>
      <c r="I45" s="1">
        <v>16</v>
      </c>
      <c r="J45" s="1"/>
      <c r="K45" s="1">
        <v>10</v>
      </c>
      <c r="L45" s="1">
        <v>14</v>
      </c>
      <c r="M45" s="1"/>
      <c r="N45" s="1">
        <v>15</v>
      </c>
      <c r="O45" s="1">
        <v>3</v>
      </c>
      <c r="P45" s="1">
        <v>2</v>
      </c>
      <c r="Q45" s="1">
        <v>10</v>
      </c>
      <c r="R45" s="1"/>
      <c r="S45" s="1"/>
      <c r="T45" s="1">
        <v>5</v>
      </c>
      <c r="U45" s="1"/>
      <c r="V45" s="1">
        <v>7</v>
      </c>
      <c r="W45" s="1"/>
      <c r="X45" s="1"/>
      <c r="Y45" s="1"/>
      <c r="Z45" s="1">
        <v>40</v>
      </c>
      <c r="AA45" s="1"/>
      <c r="AB45" s="1">
        <v>10</v>
      </c>
      <c r="AC45" s="1"/>
      <c r="AD45" s="1">
        <v>2</v>
      </c>
      <c r="AE45" s="1">
        <v>15</v>
      </c>
      <c r="AF45" s="1">
        <v>13</v>
      </c>
      <c r="AG45" s="1"/>
      <c r="AH45" s="1">
        <v>9</v>
      </c>
      <c r="AI45" s="1">
        <v>5</v>
      </c>
      <c r="AJ45" s="1"/>
      <c r="AK45" s="1"/>
      <c r="AL45" s="1"/>
      <c r="AM45" s="1"/>
      <c r="AN45" s="1"/>
      <c r="AO45" s="1"/>
      <c r="AP45" s="1">
        <v>25</v>
      </c>
      <c r="AQ45" s="1"/>
      <c r="AR45" s="1"/>
      <c r="AS45" s="1"/>
      <c r="AT45" s="1"/>
      <c r="AU45" s="1">
        <v>13</v>
      </c>
      <c r="AV45" s="1"/>
      <c r="AW45" s="1"/>
      <c r="AX45" s="1">
        <v>30</v>
      </c>
      <c r="AY45" s="1">
        <v>5</v>
      </c>
      <c r="AZ45" s="1"/>
      <c r="BA45" s="1">
        <v>10</v>
      </c>
      <c r="BB45" s="1"/>
      <c r="BC45" s="1">
        <v>5</v>
      </c>
      <c r="BD45" s="1"/>
      <c r="BE45" s="1">
        <v>22</v>
      </c>
      <c r="BF45" s="1"/>
      <c r="BG45" s="1">
        <v>10</v>
      </c>
      <c r="BH45" s="1">
        <v>5</v>
      </c>
      <c r="BI45" s="1"/>
      <c r="BJ45" s="1"/>
      <c r="BK45" s="1"/>
      <c r="BL45" s="1"/>
      <c r="BM45" s="1"/>
      <c r="BN45" s="1">
        <v>7</v>
      </c>
      <c r="BO45" s="1"/>
      <c r="BP45" s="1">
        <v>15</v>
      </c>
      <c r="BQ45" s="1"/>
      <c r="BR45" s="1"/>
      <c r="BS45" s="1"/>
      <c r="BT45" s="1">
        <v>35</v>
      </c>
      <c r="BU45" s="1">
        <v>5</v>
      </c>
      <c r="BV45" s="1"/>
      <c r="BW45" s="1"/>
      <c r="BX45" s="1"/>
      <c r="BY45" s="1"/>
      <c r="BZ45" s="1"/>
      <c r="CA45" s="1"/>
      <c r="CB45" s="1"/>
      <c r="CC45" s="1"/>
      <c r="CD45" s="11">
        <v>1</v>
      </c>
    </row>
    <row r="46" spans="1:82" hidden="1" x14ac:dyDescent="0.2">
      <c r="B46" s="1" t="s">
        <v>35</v>
      </c>
      <c r="C46" s="1">
        <v>2</v>
      </c>
      <c r="D46" s="1" t="s">
        <v>0</v>
      </c>
      <c r="E46" s="1">
        <v>15</v>
      </c>
      <c r="F46" s="1" t="s">
        <v>0</v>
      </c>
      <c r="G46" s="1" t="s">
        <v>0</v>
      </c>
      <c r="H46" s="1" t="s">
        <v>0</v>
      </c>
      <c r="I46" s="1"/>
      <c r="J46" s="1">
        <v>20</v>
      </c>
      <c r="K46" s="1"/>
      <c r="L46" s="1"/>
      <c r="M46" s="1">
        <v>1</v>
      </c>
      <c r="N46" s="1">
        <v>15</v>
      </c>
      <c r="O46" s="1">
        <v>8</v>
      </c>
      <c r="P46" s="1"/>
      <c r="Q46" s="1">
        <v>10</v>
      </c>
      <c r="R46" s="1"/>
      <c r="S46" s="1"/>
      <c r="T46" s="1"/>
      <c r="U46" s="1">
        <v>30</v>
      </c>
      <c r="V46" s="1">
        <v>10</v>
      </c>
      <c r="W46" s="1"/>
      <c r="X46" s="1">
        <v>2</v>
      </c>
      <c r="Y46" s="1"/>
      <c r="Z46" s="1"/>
      <c r="AA46" s="1">
        <v>10</v>
      </c>
      <c r="AB46" s="1">
        <v>30</v>
      </c>
      <c r="AC46" s="1"/>
      <c r="AD46" s="1">
        <v>7</v>
      </c>
      <c r="AE46" s="1"/>
      <c r="AF46" s="1">
        <v>1</v>
      </c>
      <c r="AG46" s="1"/>
      <c r="AH46" s="1">
        <v>9</v>
      </c>
      <c r="AI46" s="1">
        <v>2</v>
      </c>
      <c r="AJ46" s="1">
        <v>10</v>
      </c>
      <c r="AK46" s="1"/>
      <c r="AL46" s="1"/>
      <c r="AM46" s="1"/>
      <c r="AN46" s="1"/>
      <c r="AO46" s="1"/>
      <c r="AP46" s="1">
        <v>10</v>
      </c>
      <c r="AQ46" s="1"/>
      <c r="AR46" s="1">
        <v>5</v>
      </c>
      <c r="AS46" s="1"/>
      <c r="AT46" s="1">
        <v>30</v>
      </c>
      <c r="AU46" s="1"/>
      <c r="AV46" s="1"/>
      <c r="AW46" s="1"/>
      <c r="AX46" s="1"/>
      <c r="AY46" s="1">
        <v>20</v>
      </c>
      <c r="AZ46" s="1"/>
      <c r="BA46" s="1"/>
      <c r="BB46" s="1">
        <v>15</v>
      </c>
      <c r="BC46" s="1">
        <v>15</v>
      </c>
      <c r="BD46" s="1">
        <v>10</v>
      </c>
      <c r="BE46" s="1">
        <v>22</v>
      </c>
      <c r="BF46" s="1">
        <v>15</v>
      </c>
      <c r="BG46" s="1">
        <v>15</v>
      </c>
      <c r="BH46" s="1"/>
      <c r="BI46" s="1">
        <v>21</v>
      </c>
      <c r="BJ46" s="1"/>
      <c r="BK46" s="1">
        <v>15</v>
      </c>
      <c r="BL46" s="1"/>
      <c r="BM46" s="1">
        <v>15</v>
      </c>
      <c r="BN46" s="1">
        <v>20</v>
      </c>
      <c r="BO46" s="1">
        <v>24</v>
      </c>
      <c r="BP46" s="1"/>
      <c r="BQ46" s="1"/>
      <c r="BR46" s="1">
        <v>3</v>
      </c>
      <c r="BS46" s="1"/>
      <c r="BT46" s="1">
        <v>13</v>
      </c>
      <c r="BU46" s="1"/>
      <c r="BV46" s="1">
        <v>2</v>
      </c>
      <c r="BW46" s="1"/>
      <c r="BX46" s="1"/>
      <c r="BY46" s="1"/>
      <c r="BZ46" s="1">
        <v>25</v>
      </c>
      <c r="CA46" s="1">
        <v>2</v>
      </c>
      <c r="CB46" s="1"/>
      <c r="CC46" s="1">
        <v>12</v>
      </c>
    </row>
    <row r="47" spans="1:82" hidden="1" x14ac:dyDescent="0.2">
      <c r="B47" s="1" t="s">
        <v>36</v>
      </c>
      <c r="C47" s="1"/>
      <c r="D47" s="1"/>
      <c r="E47" s="1"/>
      <c r="F47" s="1" t="s">
        <v>0</v>
      </c>
      <c r="G47" s="1" t="s">
        <v>0</v>
      </c>
      <c r="H47" s="1">
        <v>10</v>
      </c>
      <c r="I47" s="1">
        <v>15</v>
      </c>
      <c r="J47" s="1"/>
      <c r="K47" s="1"/>
      <c r="L47" s="1"/>
      <c r="M47" s="1"/>
      <c r="N47" s="1"/>
      <c r="O47" s="1">
        <v>1</v>
      </c>
      <c r="P47" s="1"/>
      <c r="Q47" s="1"/>
      <c r="R47" s="1"/>
      <c r="S47" s="1"/>
      <c r="T47" s="1"/>
      <c r="U47" s="1">
        <v>2</v>
      </c>
      <c r="V47" s="1"/>
      <c r="W47" s="1"/>
      <c r="X47" s="1"/>
      <c r="Y47" s="1"/>
      <c r="Z47" s="1"/>
      <c r="AA47" s="1">
        <v>10</v>
      </c>
      <c r="AB47" s="1"/>
      <c r="AC47" s="1"/>
      <c r="AD47" s="1"/>
      <c r="AE47" s="1"/>
      <c r="AF47" s="1"/>
      <c r="AG47" s="1"/>
      <c r="AH47" s="1"/>
      <c r="AI47" s="1">
        <v>1</v>
      </c>
      <c r="AJ47" s="1"/>
      <c r="AK47" s="1"/>
      <c r="AL47" s="1"/>
      <c r="AM47" s="1"/>
      <c r="AN47" s="1"/>
      <c r="AO47" s="1"/>
      <c r="AP47" s="1">
        <v>2</v>
      </c>
      <c r="AQ47" s="1"/>
      <c r="AR47" s="1"/>
      <c r="AS47" s="1"/>
      <c r="AT47" s="1"/>
      <c r="AU47" s="1"/>
      <c r="AV47" s="1"/>
      <c r="AW47" s="1">
        <v>2</v>
      </c>
      <c r="AX47" s="1"/>
      <c r="AY47" s="1">
        <v>2</v>
      </c>
      <c r="AZ47" s="1"/>
      <c r="BA47" s="1"/>
      <c r="BB47" s="1"/>
      <c r="BC47" s="1"/>
      <c r="BD47" s="1">
        <v>5</v>
      </c>
      <c r="BE47" s="1">
        <v>6</v>
      </c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>
        <v>10</v>
      </c>
      <c r="BQ47" s="1"/>
      <c r="BR47" s="1"/>
      <c r="BS47" s="1"/>
      <c r="BT47" s="1"/>
      <c r="BU47" s="1"/>
      <c r="BV47" s="1">
        <v>2</v>
      </c>
      <c r="BW47" s="1"/>
      <c r="BX47" s="1"/>
      <c r="BY47" s="1"/>
      <c r="BZ47" s="1"/>
      <c r="CA47" s="1"/>
      <c r="CB47" s="1">
        <v>15</v>
      </c>
      <c r="CC47" s="1"/>
    </row>
    <row r="48" spans="1:82" hidden="1" x14ac:dyDescent="0.2">
      <c r="B48" s="1" t="s">
        <v>37</v>
      </c>
      <c r="C48" s="1" t="s">
        <v>0</v>
      </c>
      <c r="D48" s="1" t="s">
        <v>0</v>
      </c>
      <c r="E48" s="1">
        <v>35</v>
      </c>
      <c r="F48" s="1" t="s">
        <v>0</v>
      </c>
      <c r="G48" s="1" t="s">
        <v>0</v>
      </c>
      <c r="H48" s="1" t="s">
        <v>0</v>
      </c>
      <c r="I48" s="1"/>
      <c r="J48" s="1">
        <v>7</v>
      </c>
      <c r="K48" s="1"/>
      <c r="L48" s="1"/>
      <c r="M48" s="1"/>
      <c r="N48" s="1">
        <v>5</v>
      </c>
      <c r="O48" s="1"/>
      <c r="P48" s="1"/>
      <c r="Q48" s="1">
        <v>5</v>
      </c>
      <c r="R48" s="1"/>
      <c r="S48" s="1"/>
      <c r="T48" s="1"/>
      <c r="U48" s="1">
        <v>10</v>
      </c>
      <c r="V48" s="1"/>
      <c r="W48" s="1">
        <v>5</v>
      </c>
      <c r="X48" s="1"/>
      <c r="Y48" s="1"/>
      <c r="Z48" s="1"/>
      <c r="AA48" s="1">
        <v>5</v>
      </c>
      <c r="AB48" s="1">
        <v>15</v>
      </c>
      <c r="AC48" s="1"/>
      <c r="AD48" s="1">
        <v>4</v>
      </c>
      <c r="AE48" s="1"/>
      <c r="AF48" s="1"/>
      <c r="AG48" s="1"/>
      <c r="AH48" s="1"/>
      <c r="AI48" s="1"/>
      <c r="AJ48" s="1">
        <v>10</v>
      </c>
      <c r="AK48" s="1"/>
      <c r="AL48" s="1"/>
      <c r="AM48" s="1"/>
      <c r="AN48" s="1"/>
      <c r="AO48" s="1"/>
      <c r="AP48" s="1">
        <v>8</v>
      </c>
      <c r="AQ48" s="1"/>
      <c r="AR48" s="1"/>
      <c r="AS48" s="1"/>
      <c r="AT48" s="1"/>
      <c r="AU48" s="1"/>
      <c r="AV48" s="1"/>
      <c r="AW48" s="1"/>
      <c r="AX48" s="1"/>
      <c r="AY48" s="1">
        <v>5</v>
      </c>
      <c r="AZ48" s="1"/>
      <c r="BA48" s="1"/>
      <c r="BB48" s="1"/>
      <c r="BC48" s="1"/>
      <c r="BD48" s="1">
        <v>2</v>
      </c>
      <c r="BE48" s="1">
        <v>6</v>
      </c>
      <c r="BF48" s="1"/>
      <c r="BG48" s="1"/>
      <c r="BH48" s="1"/>
      <c r="BI48" s="1"/>
      <c r="BJ48" s="1"/>
      <c r="BK48" s="1">
        <v>15</v>
      </c>
      <c r="BL48" s="1"/>
      <c r="BM48" s="1"/>
      <c r="BN48" s="1"/>
      <c r="BO48" s="1"/>
      <c r="BP48" s="1"/>
      <c r="BQ48" s="1"/>
      <c r="BR48" s="1"/>
      <c r="BS48" s="1">
        <v>5</v>
      </c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2" hidden="1" x14ac:dyDescent="0.2">
      <c r="B49" s="1" t="s">
        <v>38</v>
      </c>
      <c r="C49" s="1" t="s">
        <v>0</v>
      </c>
      <c r="D49" s="1" t="s">
        <v>0</v>
      </c>
      <c r="E49" s="1" t="s">
        <v>0</v>
      </c>
      <c r="F49" s="1" t="s">
        <v>0</v>
      </c>
      <c r="G49" s="1" t="s">
        <v>0</v>
      </c>
      <c r="H49" s="1" t="s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v>5</v>
      </c>
      <c r="W49" s="1"/>
      <c r="X49" s="1">
        <v>3</v>
      </c>
      <c r="Y49" s="1"/>
      <c r="Z49" s="1"/>
      <c r="AA49" s="1"/>
      <c r="AB49" s="1"/>
      <c r="AC49" s="1"/>
      <c r="AD49" s="1"/>
      <c r="AE49" s="1"/>
      <c r="AF49" s="1"/>
      <c r="AG49" s="1">
        <v>10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2" x14ac:dyDescent="0.2">
      <c r="A50" s="11">
        <v>1</v>
      </c>
      <c r="B50" s="1" t="s">
        <v>39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/>
      <c r="J50" s="1"/>
      <c r="K50" s="1"/>
      <c r="L50" s="1">
        <v>14</v>
      </c>
      <c r="M50" s="1"/>
      <c r="N50" s="1"/>
      <c r="O50" s="1"/>
      <c r="P50" s="1"/>
      <c r="Q50" s="1"/>
      <c r="R50" s="1"/>
      <c r="S50" s="1"/>
      <c r="T50" s="1">
        <v>1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>
        <v>25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>
        <v>10</v>
      </c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1">
        <v>1</v>
      </c>
    </row>
    <row r="51" spans="1:82" x14ac:dyDescent="0.2">
      <c r="A51" s="11">
        <v>1</v>
      </c>
      <c r="B51" s="1" t="s">
        <v>40</v>
      </c>
      <c r="C51" s="1" t="s">
        <v>0</v>
      </c>
      <c r="D51" s="1" t="s">
        <v>0</v>
      </c>
      <c r="E51" s="1" t="s">
        <v>0</v>
      </c>
      <c r="F51" s="1" t="s">
        <v>0</v>
      </c>
      <c r="G51" s="1" t="s">
        <v>0</v>
      </c>
      <c r="H51" s="1" t="s">
        <v>0</v>
      </c>
      <c r="I51" s="1"/>
      <c r="J51" s="1"/>
      <c r="K51" s="1">
        <v>15</v>
      </c>
      <c r="L51" s="1"/>
      <c r="M51" s="1">
        <v>7</v>
      </c>
      <c r="N51" s="1"/>
      <c r="O51" s="1">
        <v>8</v>
      </c>
      <c r="P51" s="1">
        <v>15</v>
      </c>
      <c r="Q51" s="1"/>
      <c r="R51" s="1"/>
      <c r="S51" s="1"/>
      <c r="T51" s="1"/>
      <c r="U51" s="1"/>
      <c r="V51" s="1"/>
      <c r="W51" s="1">
        <v>45</v>
      </c>
      <c r="X51" s="1"/>
      <c r="Y51" s="1"/>
      <c r="Z51" s="1"/>
      <c r="AA51" s="1"/>
      <c r="AB51" s="1"/>
      <c r="AC51" s="1"/>
      <c r="AD51" s="1">
        <v>5</v>
      </c>
      <c r="AE51" s="1">
        <v>5</v>
      </c>
      <c r="AF51" s="1"/>
      <c r="AG51" s="1">
        <v>30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>
        <v>15</v>
      </c>
      <c r="AX51" s="1"/>
      <c r="AY51" s="1">
        <v>2</v>
      </c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>
        <v>5</v>
      </c>
      <c r="BR51" s="1" t="s">
        <v>0</v>
      </c>
      <c r="BS51" s="1" t="s">
        <v>0</v>
      </c>
      <c r="BT51" s="1" t="s">
        <v>0</v>
      </c>
      <c r="BU51" s="1" t="s">
        <v>0</v>
      </c>
      <c r="BV51" s="1" t="s">
        <v>0</v>
      </c>
      <c r="BW51" s="1"/>
      <c r="BX51" s="1">
        <v>5</v>
      </c>
      <c r="BY51" s="1"/>
      <c r="BZ51" s="1"/>
      <c r="CA51" s="1">
        <v>33</v>
      </c>
      <c r="CB51" s="1"/>
      <c r="CC51" s="1"/>
      <c r="CD51" s="11">
        <v>1</v>
      </c>
    </row>
    <row r="52" spans="1:82" x14ac:dyDescent="0.2">
      <c r="A52" s="11">
        <v>1</v>
      </c>
      <c r="B52" s="1" t="s">
        <v>41</v>
      </c>
      <c r="C52" s="1" t="s">
        <v>0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/>
      <c r="J52" s="1"/>
      <c r="K52" s="1"/>
      <c r="L52" s="1"/>
      <c r="M52" s="1">
        <v>2</v>
      </c>
      <c r="N52" s="1"/>
      <c r="O52" s="1">
        <v>5</v>
      </c>
      <c r="P52" s="1"/>
      <c r="Q52" s="1"/>
      <c r="R52" s="1">
        <v>5</v>
      </c>
      <c r="S52" s="1"/>
      <c r="T52" s="1">
        <v>5</v>
      </c>
      <c r="U52" s="1"/>
      <c r="V52" s="1"/>
      <c r="W52" s="1"/>
      <c r="X52" s="1">
        <v>15</v>
      </c>
      <c r="Y52" s="1"/>
      <c r="Z52" s="1"/>
      <c r="AA52" s="1"/>
      <c r="AB52" s="1"/>
      <c r="AC52" s="1"/>
      <c r="AD52" s="1"/>
      <c r="AE52" s="1"/>
      <c r="AF52" s="1">
        <v>9</v>
      </c>
      <c r="AG52" s="1"/>
      <c r="AH52" s="1"/>
      <c r="AI52" s="1"/>
      <c r="AJ52" s="1"/>
      <c r="AK52" s="1"/>
      <c r="AL52" s="1"/>
      <c r="AM52" s="1"/>
      <c r="AN52" s="1">
        <v>40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>
        <v>1</v>
      </c>
      <c r="BA52" s="1"/>
      <c r="BB52" s="1"/>
      <c r="BC52" s="1"/>
      <c r="BD52" s="1">
        <v>2</v>
      </c>
      <c r="BE52" s="1"/>
      <c r="BF52" s="1"/>
      <c r="BG52" s="1"/>
      <c r="BH52" s="1"/>
      <c r="BI52" s="1"/>
      <c r="BJ52" s="1"/>
      <c r="BK52" s="1"/>
      <c r="BL52" s="1">
        <v>22</v>
      </c>
      <c r="BM52" s="1"/>
      <c r="BN52" s="1"/>
      <c r="BO52" s="1">
        <v>12</v>
      </c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1">
        <v>1</v>
      </c>
    </row>
    <row r="53" spans="1:82" hidden="1" x14ac:dyDescent="0.2">
      <c r="B53" s="1" t="s">
        <v>42</v>
      </c>
      <c r="C53" s="1">
        <v>5</v>
      </c>
      <c r="D53" s="1">
        <v>2</v>
      </c>
      <c r="E53" s="1">
        <v>5</v>
      </c>
      <c r="F53" s="1" t="s">
        <v>0</v>
      </c>
      <c r="G53" s="1" t="s">
        <v>0</v>
      </c>
      <c r="H53" s="1">
        <v>7</v>
      </c>
      <c r="I53" s="16">
        <v>20</v>
      </c>
      <c r="J53" s="3">
        <v>7</v>
      </c>
      <c r="K53" s="1"/>
      <c r="L53" s="16">
        <v>4</v>
      </c>
      <c r="M53" s="1">
        <v>5</v>
      </c>
      <c r="N53" s="1">
        <v>10</v>
      </c>
      <c r="O53" s="1">
        <v>19</v>
      </c>
      <c r="P53" s="1">
        <v>30</v>
      </c>
      <c r="Q53" s="1">
        <v>15</v>
      </c>
      <c r="R53" s="1"/>
      <c r="S53" s="1">
        <v>5</v>
      </c>
      <c r="T53" s="1">
        <v>20</v>
      </c>
      <c r="U53" s="1">
        <v>10</v>
      </c>
      <c r="V53" s="1">
        <v>2</v>
      </c>
      <c r="W53" s="1"/>
      <c r="X53" s="1"/>
      <c r="Y53" s="1"/>
      <c r="Z53" s="1">
        <v>23</v>
      </c>
      <c r="AA53" s="1">
        <v>10</v>
      </c>
      <c r="AB53" s="1"/>
      <c r="AC53" s="1">
        <v>5</v>
      </c>
      <c r="AD53" s="1">
        <v>5</v>
      </c>
      <c r="AE53" s="1">
        <v>15</v>
      </c>
      <c r="AF53" s="1">
        <v>9</v>
      </c>
      <c r="AG53" s="1"/>
      <c r="AH53" s="1">
        <v>18</v>
      </c>
      <c r="AI53" s="1">
        <v>5</v>
      </c>
      <c r="AJ53" s="1"/>
      <c r="AK53" s="1">
        <v>25</v>
      </c>
      <c r="AL53" s="1"/>
      <c r="AM53" s="1"/>
      <c r="AN53" s="1">
        <v>15</v>
      </c>
      <c r="AO53" s="1"/>
      <c r="AP53" s="1"/>
      <c r="AQ53" s="1">
        <v>20</v>
      </c>
      <c r="AR53" s="1"/>
      <c r="AS53" s="1"/>
      <c r="AT53" s="1">
        <v>7</v>
      </c>
      <c r="AU53" s="1"/>
      <c r="AV53" s="1"/>
      <c r="AW53" s="1">
        <v>20</v>
      </c>
      <c r="AX53" s="1">
        <v>5</v>
      </c>
      <c r="AY53" s="1">
        <v>27</v>
      </c>
      <c r="AZ53" s="1"/>
      <c r="BA53" s="1">
        <v>7</v>
      </c>
      <c r="BB53" s="1"/>
      <c r="BC53" s="1">
        <v>18</v>
      </c>
      <c r="BD53" s="1"/>
      <c r="BE53" s="1">
        <v>11</v>
      </c>
      <c r="BF53" s="1">
        <v>20</v>
      </c>
      <c r="BG53" s="1">
        <v>10</v>
      </c>
      <c r="BH53" s="1">
        <v>12</v>
      </c>
      <c r="BI53" s="1"/>
      <c r="BJ53" s="1">
        <v>2</v>
      </c>
      <c r="BK53" s="1"/>
      <c r="BL53" s="1">
        <v>5</v>
      </c>
      <c r="BM53" s="1"/>
      <c r="BN53" s="1"/>
      <c r="BO53" s="1">
        <v>10</v>
      </c>
      <c r="BP53" s="1"/>
      <c r="BQ53" s="1">
        <v>2</v>
      </c>
      <c r="BR53" s="1"/>
      <c r="BS53" s="1"/>
      <c r="BT53" s="1">
        <v>13</v>
      </c>
      <c r="BU53" s="1"/>
      <c r="BV53" s="1">
        <v>10</v>
      </c>
      <c r="BW53" s="16">
        <v>10</v>
      </c>
      <c r="BX53" s="1"/>
      <c r="BY53" s="1"/>
      <c r="BZ53" s="1"/>
      <c r="CA53" s="1">
        <v>8</v>
      </c>
      <c r="CB53" s="1"/>
      <c r="CC53" s="1">
        <v>12</v>
      </c>
    </row>
    <row r="54" spans="1:82" hidden="1" x14ac:dyDescent="0.2">
      <c r="B54" s="1" t="s">
        <v>43</v>
      </c>
      <c r="C54" s="1">
        <v>6</v>
      </c>
      <c r="D54" s="1" t="s">
        <v>0</v>
      </c>
      <c r="E54" s="1" t="s">
        <v>0</v>
      </c>
      <c r="F54" s="1" t="s">
        <v>0</v>
      </c>
      <c r="G54" s="1" t="s">
        <v>0</v>
      </c>
      <c r="H54" s="1" t="s">
        <v>0</v>
      </c>
      <c r="I54" s="1">
        <v>2</v>
      </c>
      <c r="J54" s="1">
        <v>30</v>
      </c>
      <c r="K54" s="1"/>
      <c r="L54" s="1"/>
      <c r="M54" s="1">
        <v>2</v>
      </c>
      <c r="N54" s="1">
        <v>5</v>
      </c>
      <c r="O54" s="1"/>
      <c r="P54" s="1"/>
      <c r="Q54" s="1">
        <v>20</v>
      </c>
      <c r="R54" s="1"/>
      <c r="S54" s="1"/>
      <c r="T54" s="1">
        <v>20</v>
      </c>
      <c r="U54" s="1">
        <v>15</v>
      </c>
      <c r="V54" s="1">
        <v>10</v>
      </c>
      <c r="W54" s="1">
        <v>5</v>
      </c>
      <c r="X54" s="1">
        <v>6</v>
      </c>
      <c r="Y54" s="1"/>
      <c r="Z54" s="1">
        <v>5</v>
      </c>
      <c r="AA54" s="1">
        <v>15</v>
      </c>
      <c r="AB54" s="1"/>
      <c r="AC54" s="1"/>
      <c r="AD54" s="1"/>
      <c r="AE54" s="1"/>
      <c r="AF54" s="1"/>
      <c r="AG54" s="1"/>
      <c r="AH54" s="1">
        <v>13</v>
      </c>
      <c r="AI54" s="1">
        <v>3</v>
      </c>
      <c r="AJ54" s="1">
        <v>10</v>
      </c>
      <c r="AK54" s="1"/>
      <c r="AL54" s="1"/>
      <c r="AM54" s="1"/>
      <c r="AN54" s="1">
        <v>3</v>
      </c>
      <c r="AO54" s="1"/>
      <c r="AP54" s="1">
        <v>12</v>
      </c>
      <c r="AQ54" s="1">
        <v>10</v>
      </c>
      <c r="AR54" s="1">
        <v>10</v>
      </c>
      <c r="AS54" s="1">
        <v>5</v>
      </c>
      <c r="AT54" s="1"/>
      <c r="AU54" s="1"/>
      <c r="AV54" s="1"/>
      <c r="AW54" s="1">
        <v>5</v>
      </c>
      <c r="AX54" s="1">
        <v>5</v>
      </c>
      <c r="AY54" s="1">
        <v>10</v>
      </c>
      <c r="AZ54" s="1"/>
      <c r="BA54" s="1">
        <v>8</v>
      </c>
      <c r="BB54" s="1"/>
      <c r="BC54" s="1"/>
      <c r="BD54" s="1"/>
      <c r="BE54" s="1"/>
      <c r="BF54" s="1"/>
      <c r="BG54" s="1"/>
      <c r="BH54" s="1"/>
      <c r="BI54" s="1"/>
      <c r="BJ54" s="1">
        <v>2</v>
      </c>
      <c r="BK54" s="1"/>
      <c r="BL54" s="1">
        <v>10</v>
      </c>
      <c r="BM54" s="1">
        <v>20</v>
      </c>
      <c r="BN54" s="1">
        <v>25</v>
      </c>
      <c r="BO54" s="1">
        <v>12</v>
      </c>
      <c r="BP54" s="1"/>
      <c r="BQ54" s="1"/>
      <c r="BR54" s="1">
        <v>10</v>
      </c>
      <c r="BS54" s="1"/>
      <c r="BT54" s="1">
        <v>3</v>
      </c>
      <c r="BU54" s="1"/>
      <c r="BV54" s="1">
        <v>5</v>
      </c>
      <c r="BW54" s="1">
        <v>5</v>
      </c>
      <c r="BX54" s="1">
        <v>7</v>
      </c>
      <c r="BY54" s="1"/>
      <c r="BZ54" s="1"/>
      <c r="CA54" s="1"/>
      <c r="CB54" s="1">
        <v>20</v>
      </c>
      <c r="CC54" s="1">
        <v>5</v>
      </c>
    </row>
    <row r="55" spans="1:82" hidden="1" x14ac:dyDescent="0.2">
      <c r="B55" s="1" t="s">
        <v>44</v>
      </c>
      <c r="C55" s="1" t="s">
        <v>0</v>
      </c>
      <c r="D55" s="1">
        <v>14</v>
      </c>
      <c r="E55" s="1">
        <v>25</v>
      </c>
      <c r="F55" s="1">
        <v>25</v>
      </c>
      <c r="G55" s="1" t="s">
        <v>0</v>
      </c>
      <c r="H55" s="1" t="s">
        <v>0</v>
      </c>
      <c r="I55" s="1">
        <v>2</v>
      </c>
      <c r="J55" s="3">
        <v>6</v>
      </c>
      <c r="K55" s="1"/>
      <c r="L55" s="1"/>
      <c r="M55" s="1">
        <v>2</v>
      </c>
      <c r="N55" s="1">
        <v>2</v>
      </c>
      <c r="O55" s="1"/>
      <c r="P55" s="1"/>
      <c r="Q55" s="1">
        <v>10</v>
      </c>
      <c r="R55" s="1">
        <v>10</v>
      </c>
      <c r="S55" s="1"/>
      <c r="T55" s="1"/>
      <c r="U55" s="1"/>
      <c r="V55" s="1">
        <v>5</v>
      </c>
      <c r="W55" s="1"/>
      <c r="X55" s="1"/>
      <c r="Y55" s="1">
        <v>5</v>
      </c>
      <c r="Z55" s="1"/>
      <c r="AA55" s="1">
        <v>10</v>
      </c>
      <c r="AB55" s="1"/>
      <c r="AC55" s="1">
        <v>10</v>
      </c>
      <c r="AD55" s="1"/>
      <c r="AE55" s="1"/>
      <c r="AF55" s="1"/>
      <c r="AG55" s="1"/>
      <c r="AH55" s="1">
        <v>5</v>
      </c>
      <c r="AI55" s="1">
        <v>12</v>
      </c>
      <c r="AJ55" s="1"/>
      <c r="AK55" s="1"/>
      <c r="AL55" s="1">
        <v>20</v>
      </c>
      <c r="AM55" s="1"/>
      <c r="AN55" s="1"/>
      <c r="AO55" s="1"/>
      <c r="AP55" s="1">
        <v>3</v>
      </c>
      <c r="AQ55" s="1"/>
      <c r="AR55" s="1"/>
      <c r="AS55" s="1">
        <v>17</v>
      </c>
      <c r="AT55" s="1">
        <v>11</v>
      </c>
      <c r="AU55" s="1"/>
      <c r="AV55" s="1">
        <v>25</v>
      </c>
      <c r="AW55" s="1"/>
      <c r="AX55" s="1">
        <v>20</v>
      </c>
      <c r="AY55" s="1">
        <v>5</v>
      </c>
      <c r="AZ55" s="1"/>
      <c r="BA55" s="1">
        <v>5</v>
      </c>
      <c r="BB55" s="1">
        <v>20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>
        <v>10</v>
      </c>
      <c r="BR55" s="1"/>
      <c r="BS55" s="1"/>
      <c r="BT55" s="1"/>
      <c r="BU55" s="1">
        <v>10</v>
      </c>
      <c r="BV55" s="1"/>
      <c r="BW55" s="1"/>
      <c r="BX55" s="1">
        <v>1</v>
      </c>
      <c r="BY55" s="1"/>
      <c r="BZ55" s="1">
        <v>10</v>
      </c>
      <c r="CA55" s="1"/>
      <c r="CB55" s="1"/>
      <c r="CC55" s="1">
        <v>2</v>
      </c>
    </row>
    <row r="56" spans="1:82" hidden="1" x14ac:dyDescent="0.2">
      <c r="B56" s="1" t="s">
        <v>45</v>
      </c>
      <c r="C56" s="1">
        <v>35</v>
      </c>
      <c r="D56" s="1" t="s">
        <v>0</v>
      </c>
      <c r="E56" s="1">
        <v>10</v>
      </c>
      <c r="F56" s="1" t="s">
        <v>0</v>
      </c>
      <c r="G56" s="1" t="s">
        <v>0</v>
      </c>
      <c r="H56" s="1">
        <v>10</v>
      </c>
      <c r="I56" s="1">
        <v>2</v>
      </c>
      <c r="J56" s="3">
        <v>30</v>
      </c>
      <c r="K56" s="1"/>
      <c r="L56" s="1"/>
      <c r="M56" s="1"/>
      <c r="N56" s="1">
        <v>15</v>
      </c>
      <c r="O56" s="1">
        <v>15</v>
      </c>
      <c r="P56" s="1"/>
      <c r="Q56" s="1"/>
      <c r="R56" s="1"/>
      <c r="S56" s="1"/>
      <c r="T56" s="1"/>
      <c r="U56" s="1">
        <v>29</v>
      </c>
      <c r="V56" s="1">
        <v>5</v>
      </c>
      <c r="W56" s="1"/>
      <c r="X56" s="1"/>
      <c r="Y56" s="1"/>
      <c r="Z56" s="1">
        <v>5</v>
      </c>
      <c r="AA56" s="1">
        <v>15</v>
      </c>
      <c r="AB56" s="1">
        <v>30</v>
      </c>
      <c r="AC56" s="1"/>
      <c r="AD56" s="1">
        <v>9</v>
      </c>
      <c r="AE56" s="1"/>
      <c r="AF56" s="1"/>
      <c r="AG56" s="1"/>
      <c r="AH56" s="1">
        <v>18</v>
      </c>
      <c r="AI56" s="1"/>
      <c r="AJ56" s="1">
        <v>10</v>
      </c>
      <c r="AK56" s="1"/>
      <c r="AL56" s="1"/>
      <c r="AM56" s="1"/>
      <c r="AN56" s="1"/>
      <c r="AO56" s="1"/>
      <c r="AP56" s="1">
        <v>5</v>
      </c>
      <c r="AQ56" s="1"/>
      <c r="AR56" s="1"/>
      <c r="AS56" s="1">
        <v>5</v>
      </c>
      <c r="AT56" s="1"/>
      <c r="AU56" s="1"/>
      <c r="AV56" s="1"/>
      <c r="AW56" s="1"/>
      <c r="AX56" s="1"/>
      <c r="AY56" s="1">
        <v>15</v>
      </c>
      <c r="AZ56" s="1"/>
      <c r="BA56" s="1"/>
      <c r="BB56" s="1">
        <v>15</v>
      </c>
      <c r="BC56" s="1">
        <v>25</v>
      </c>
      <c r="BD56" s="1">
        <v>69</v>
      </c>
      <c r="BE56" s="1">
        <v>11</v>
      </c>
      <c r="BF56" s="1">
        <v>25</v>
      </c>
      <c r="BG56" s="1">
        <v>38</v>
      </c>
      <c r="BH56" s="1">
        <v>35</v>
      </c>
      <c r="BI56" s="1">
        <v>21</v>
      </c>
      <c r="BJ56" s="1"/>
      <c r="BK56" s="1"/>
      <c r="BL56" s="1"/>
      <c r="BM56" s="1">
        <v>20</v>
      </c>
      <c r="BN56" s="1">
        <v>8</v>
      </c>
      <c r="BO56" s="1">
        <v>10</v>
      </c>
      <c r="BP56" s="1">
        <v>25</v>
      </c>
      <c r="BQ56" s="1"/>
      <c r="BR56" s="1">
        <v>10</v>
      </c>
      <c r="BS56" s="1"/>
      <c r="BT56" s="1">
        <v>2</v>
      </c>
      <c r="BU56" s="1"/>
      <c r="BV56" s="1">
        <v>10</v>
      </c>
      <c r="BW56" s="1"/>
      <c r="BX56" s="1"/>
      <c r="BY56" s="1"/>
      <c r="BZ56" s="1">
        <v>35</v>
      </c>
      <c r="CA56" s="1">
        <v>15</v>
      </c>
      <c r="CB56" s="1">
        <v>40</v>
      </c>
      <c r="CC56" s="1">
        <v>11</v>
      </c>
    </row>
    <row r="57" spans="1:82" x14ac:dyDescent="0.2">
      <c r="A57" s="11">
        <v>1</v>
      </c>
      <c r="B57" s="1" t="s">
        <v>46</v>
      </c>
      <c r="C57" s="1" t="s">
        <v>0</v>
      </c>
      <c r="D57" s="1" t="s">
        <v>0</v>
      </c>
      <c r="E57" s="1" t="s">
        <v>0</v>
      </c>
      <c r="F57" s="1" t="s">
        <v>0</v>
      </c>
      <c r="G57" s="1">
        <v>2</v>
      </c>
      <c r="H57" s="1" t="s"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1">
        <v>1</v>
      </c>
    </row>
    <row r="58" spans="1:82" x14ac:dyDescent="0.2">
      <c r="A58" s="11">
        <v>1</v>
      </c>
      <c r="B58" s="1" t="s">
        <v>47</v>
      </c>
      <c r="C58" s="1">
        <v>5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/>
      <c r="J58" s="1"/>
      <c r="K58" s="1"/>
      <c r="L58" s="1">
        <v>2</v>
      </c>
      <c r="M58" s="1"/>
      <c r="N58" s="1"/>
      <c r="O58" s="1"/>
      <c r="P58" s="1"/>
      <c r="Q58" s="1">
        <v>5</v>
      </c>
      <c r="R58" s="1">
        <v>5</v>
      </c>
      <c r="S58" s="1">
        <v>17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>
        <v>8</v>
      </c>
      <c r="AE58" s="1"/>
      <c r="AF58" s="1">
        <v>7</v>
      </c>
      <c r="AG58" s="1"/>
      <c r="AH58" s="1"/>
      <c r="AI58" s="1"/>
      <c r="AJ58" s="1"/>
      <c r="AK58" s="1"/>
      <c r="AL58" s="1"/>
      <c r="AM58" s="1"/>
      <c r="AN58" s="1"/>
      <c r="AO58" s="1">
        <v>1</v>
      </c>
      <c r="AP58" s="1"/>
      <c r="AQ58" s="1"/>
      <c r="AR58" s="1"/>
      <c r="AS58" s="1">
        <v>3</v>
      </c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>
        <v>64</v>
      </c>
      <c r="BY58" s="1">
        <v>84</v>
      </c>
      <c r="BZ58" s="1"/>
      <c r="CA58" s="1"/>
      <c r="CB58" s="1"/>
      <c r="CC58" s="1"/>
      <c r="CD58" s="11">
        <v>1</v>
      </c>
    </row>
    <row r="59" spans="1:82" hidden="1" x14ac:dyDescent="0.2">
      <c r="B59" s="1" t="s">
        <v>48</v>
      </c>
      <c r="C59" s="1">
        <v>20</v>
      </c>
      <c r="D59" s="1">
        <v>21</v>
      </c>
      <c r="E59" s="1" t="s">
        <v>0</v>
      </c>
      <c r="F59" s="1" t="s">
        <v>0</v>
      </c>
      <c r="G59" s="1" t="s">
        <v>0</v>
      </c>
      <c r="H59" s="1" t="s">
        <v>0</v>
      </c>
      <c r="I59" s="1">
        <v>2</v>
      </c>
      <c r="J59" s="1"/>
      <c r="K59" s="1"/>
      <c r="L59" s="1"/>
      <c r="M59" s="1"/>
      <c r="N59" s="1"/>
      <c r="O59" s="1"/>
      <c r="P59" s="1">
        <v>5</v>
      </c>
      <c r="Q59" s="1"/>
      <c r="R59" s="1">
        <v>5</v>
      </c>
      <c r="S59" s="1"/>
      <c r="T59" s="1"/>
      <c r="U59" s="1"/>
      <c r="V59" s="1"/>
      <c r="W59" s="1"/>
      <c r="X59" s="1">
        <v>15</v>
      </c>
      <c r="Y59" s="1"/>
      <c r="Z59" s="1"/>
      <c r="AA59" s="1"/>
      <c r="AB59" s="1"/>
      <c r="AC59" s="1"/>
      <c r="AD59" s="1"/>
      <c r="AE59" s="1">
        <v>15</v>
      </c>
      <c r="AF59" s="1"/>
      <c r="AG59" s="1"/>
      <c r="AH59" s="1">
        <v>9</v>
      </c>
      <c r="AI59" s="1"/>
      <c r="AJ59" s="1"/>
      <c r="AK59" s="1">
        <v>75</v>
      </c>
      <c r="AL59" s="1"/>
      <c r="AM59" s="1"/>
      <c r="AN59" s="1"/>
      <c r="AO59" s="1"/>
      <c r="AP59" s="1"/>
      <c r="AQ59" s="1"/>
      <c r="AR59" s="1"/>
      <c r="AS59" s="1"/>
      <c r="AT59" s="1">
        <v>15</v>
      </c>
      <c r="AU59" s="1"/>
      <c r="AV59" s="1"/>
      <c r="AW59" s="1"/>
      <c r="AX59" s="1">
        <v>15</v>
      </c>
      <c r="AY59" s="1"/>
      <c r="AZ59" s="1"/>
      <c r="BA59" s="1"/>
      <c r="BB59" s="1"/>
      <c r="BC59" s="1"/>
      <c r="BD59" s="1"/>
      <c r="BE59" s="1"/>
      <c r="BF59" s="1"/>
      <c r="BG59" s="1"/>
      <c r="BH59" s="1">
        <v>25</v>
      </c>
      <c r="BI59" s="1">
        <v>12</v>
      </c>
      <c r="BJ59" s="1">
        <v>10</v>
      </c>
      <c r="BK59" s="1"/>
      <c r="BL59" s="1"/>
      <c r="BM59" s="1"/>
      <c r="BN59" s="1">
        <v>10</v>
      </c>
      <c r="BO59" s="1"/>
      <c r="BP59" s="1">
        <v>10</v>
      </c>
      <c r="BQ59" s="1"/>
      <c r="BR59" s="1"/>
      <c r="BS59" s="1"/>
      <c r="BT59" s="1"/>
      <c r="BU59" s="1"/>
      <c r="BV59" s="1"/>
      <c r="BW59" s="1"/>
      <c r="BX59" s="1"/>
      <c r="BY59" s="1">
        <v>7</v>
      </c>
      <c r="BZ59" s="1"/>
      <c r="CA59" s="1">
        <v>15</v>
      </c>
      <c r="CB59" s="1"/>
      <c r="CC59" s="1">
        <v>5</v>
      </c>
    </row>
    <row r="60" spans="1:82" x14ac:dyDescent="0.2">
      <c r="A60" s="11">
        <v>1</v>
      </c>
      <c r="B60" s="1" t="s">
        <v>49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/>
      <c r="J60" s="1"/>
      <c r="K60" s="1"/>
      <c r="L60" s="1"/>
      <c r="M60" s="1"/>
      <c r="N60" s="1">
        <v>3</v>
      </c>
      <c r="O60" s="1">
        <v>1</v>
      </c>
      <c r="P60" s="1"/>
      <c r="Q60" s="1"/>
      <c r="R60" s="1">
        <v>2</v>
      </c>
      <c r="S60" s="1"/>
      <c r="T60" s="1"/>
      <c r="U60" s="1"/>
      <c r="V60" s="1"/>
      <c r="W60" s="1"/>
      <c r="X60" s="1">
        <v>6</v>
      </c>
      <c r="Y60" s="1">
        <v>1</v>
      </c>
      <c r="Z60" s="1">
        <v>2</v>
      </c>
      <c r="AA60" s="1">
        <v>2</v>
      </c>
      <c r="AB60" s="1">
        <v>3</v>
      </c>
      <c r="AC60" s="1"/>
      <c r="AD60" s="1"/>
      <c r="AE60" s="1"/>
      <c r="AF60" s="1">
        <v>1</v>
      </c>
      <c r="AG60" s="1"/>
      <c r="AH60" s="1"/>
      <c r="AI60" s="1"/>
      <c r="AJ60" s="1">
        <v>3</v>
      </c>
      <c r="AK60" s="1"/>
      <c r="AL60" s="1"/>
      <c r="AM60" s="1"/>
      <c r="AN60" s="1"/>
      <c r="AO60" s="1"/>
      <c r="AP60" s="1">
        <v>2</v>
      </c>
      <c r="AQ60" s="1">
        <v>15</v>
      </c>
      <c r="AR60" s="1"/>
      <c r="AS60" s="1"/>
      <c r="AT60" s="1"/>
      <c r="AU60" s="1">
        <v>10</v>
      </c>
      <c r="AV60" s="1">
        <v>10</v>
      </c>
      <c r="AW60" s="1"/>
      <c r="AX60" s="1"/>
      <c r="AY60" s="1"/>
      <c r="AZ60" s="1"/>
      <c r="BA60" s="1"/>
      <c r="BB60" s="1"/>
      <c r="BC60" s="1"/>
      <c r="BD60" s="1"/>
      <c r="BE60" s="1"/>
      <c r="BF60" s="1">
        <v>3</v>
      </c>
      <c r="BG60" s="1">
        <v>5</v>
      </c>
      <c r="BH60" s="1"/>
      <c r="BI60" s="1">
        <v>5</v>
      </c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>
        <v>2</v>
      </c>
      <c r="BV60" s="1"/>
      <c r="BW60" s="1"/>
      <c r="BX60" s="1"/>
      <c r="BY60" s="1"/>
      <c r="BZ60" s="1"/>
      <c r="CA60" s="1">
        <v>2</v>
      </c>
      <c r="CB60" s="1"/>
      <c r="CC60" s="1">
        <v>3</v>
      </c>
      <c r="CD60" s="11">
        <v>1</v>
      </c>
    </row>
    <row r="61" spans="1:82" hidden="1" x14ac:dyDescent="0.2">
      <c r="B61" s="1" t="s">
        <v>50</v>
      </c>
      <c r="C61" s="1">
        <v>15</v>
      </c>
      <c r="D61" s="1" t="s">
        <v>0</v>
      </c>
      <c r="E61" s="1" t="s">
        <v>0</v>
      </c>
      <c r="F61" s="1" t="s">
        <v>0</v>
      </c>
      <c r="G61" s="1">
        <v>2</v>
      </c>
      <c r="H61" s="1" t="s">
        <v>0</v>
      </c>
      <c r="I61" s="1"/>
      <c r="J61" s="1"/>
      <c r="K61" s="1"/>
      <c r="L61" s="1"/>
      <c r="M61" s="1">
        <v>23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>
        <v>10</v>
      </c>
      <c r="Y61" s="1">
        <v>24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>
        <v>25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>
        <v>55</v>
      </c>
      <c r="BS61" s="1"/>
      <c r="BT61" s="1"/>
      <c r="BU61" s="1"/>
      <c r="BV61" s="1"/>
      <c r="BW61" s="1">
        <v>5</v>
      </c>
      <c r="BX61" s="1"/>
      <c r="BY61" s="1"/>
      <c r="BZ61" s="1"/>
      <c r="CA61" s="1"/>
      <c r="CB61" s="1"/>
      <c r="CC61" s="1"/>
    </row>
    <row r="62" spans="1:82" hidden="1" x14ac:dyDescent="0.2">
      <c r="B62" s="1" t="s">
        <v>51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U62" s="1"/>
      <c r="V62" s="1"/>
      <c r="W62" s="1">
        <v>10</v>
      </c>
      <c r="X62" s="1">
        <v>6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P62" s="1"/>
      <c r="AQ62" s="1"/>
      <c r="AR62" s="1"/>
      <c r="AS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>
        <v>10</v>
      </c>
      <c r="CA62" s="1"/>
      <c r="CB62" s="1"/>
      <c r="CC62" s="1"/>
    </row>
    <row r="63" spans="1:82" x14ac:dyDescent="0.2">
      <c r="A63" s="11">
        <v>1</v>
      </c>
      <c r="B63" s="1" t="s">
        <v>52</v>
      </c>
      <c r="C63" s="1" t="s">
        <v>0</v>
      </c>
      <c r="D63" s="1">
        <v>21</v>
      </c>
      <c r="E63" s="1" t="s">
        <v>0</v>
      </c>
      <c r="F63" s="1" t="s">
        <v>0</v>
      </c>
      <c r="G63" s="1">
        <v>15</v>
      </c>
      <c r="H63" s="1" t="s">
        <v>0</v>
      </c>
      <c r="I63" s="1">
        <v>14</v>
      </c>
      <c r="J63" s="1"/>
      <c r="K63" s="1">
        <v>15</v>
      </c>
      <c r="L63" s="1">
        <v>40</v>
      </c>
      <c r="M63" s="1"/>
      <c r="N63" s="1"/>
      <c r="O63" s="1"/>
      <c r="P63" s="1"/>
      <c r="Q63" s="1"/>
      <c r="R63" s="1">
        <v>20</v>
      </c>
      <c r="S63" s="1">
        <v>15</v>
      </c>
      <c r="T63" s="1"/>
      <c r="U63" s="1"/>
      <c r="V63" s="1">
        <v>14</v>
      </c>
      <c r="W63" s="1"/>
      <c r="X63" s="1">
        <v>15</v>
      </c>
      <c r="Y63" s="1">
        <v>24</v>
      </c>
      <c r="Z63" s="1"/>
      <c r="AA63" s="1"/>
      <c r="AB63" s="1">
        <v>10</v>
      </c>
      <c r="AC63" s="1">
        <v>15</v>
      </c>
      <c r="AD63" s="1"/>
      <c r="AE63" s="1"/>
      <c r="AF63" s="1">
        <v>3</v>
      </c>
      <c r="AG63" s="1">
        <v>50</v>
      </c>
      <c r="AH63" s="1"/>
      <c r="AI63" s="1">
        <v>5</v>
      </c>
      <c r="AJ63" s="1">
        <v>10</v>
      </c>
      <c r="AK63" s="1"/>
      <c r="AL63" s="1"/>
      <c r="AM63" s="1">
        <v>40</v>
      </c>
      <c r="AN63" s="1"/>
      <c r="AO63" s="1">
        <v>12</v>
      </c>
      <c r="AP63" s="1"/>
      <c r="AQ63" s="1"/>
      <c r="AR63" s="1">
        <v>15</v>
      </c>
      <c r="AS63" s="1">
        <v>10</v>
      </c>
      <c r="AT63" s="1"/>
      <c r="AU63" s="1">
        <v>20</v>
      </c>
      <c r="AV63" s="1"/>
      <c r="AW63" s="1"/>
      <c r="AX63" s="1"/>
      <c r="AY63" s="1"/>
      <c r="AZ63" s="1">
        <v>95</v>
      </c>
      <c r="BA63" s="1">
        <v>25</v>
      </c>
      <c r="BB63" s="1">
        <v>23</v>
      </c>
      <c r="BC63" s="1"/>
      <c r="BD63" s="1">
        <v>2</v>
      </c>
      <c r="BE63" s="1"/>
      <c r="BF63" s="1"/>
      <c r="BG63" s="1"/>
      <c r="BH63" s="1"/>
      <c r="BI63" s="1"/>
      <c r="BJ63" s="1">
        <v>25</v>
      </c>
      <c r="BK63" s="1"/>
      <c r="BL63" s="1">
        <v>20</v>
      </c>
      <c r="BM63" s="1"/>
      <c r="BN63" s="1"/>
      <c r="BO63" s="1"/>
      <c r="BP63" s="1">
        <v>10</v>
      </c>
      <c r="BQ63" s="1"/>
      <c r="BR63" s="1">
        <v>3</v>
      </c>
      <c r="BS63" s="1">
        <v>20</v>
      </c>
      <c r="BT63" s="1"/>
      <c r="BU63" s="1">
        <v>10</v>
      </c>
      <c r="BV63" s="1">
        <v>28</v>
      </c>
      <c r="BW63" s="1"/>
      <c r="BX63" s="1"/>
      <c r="BY63" s="1">
        <v>5</v>
      </c>
      <c r="BZ63" s="1"/>
      <c r="CA63" s="1"/>
      <c r="CB63" s="1"/>
      <c r="CC63" s="1">
        <v>50</v>
      </c>
      <c r="CD63" s="11">
        <v>1</v>
      </c>
    </row>
    <row r="64" spans="1:82" hidden="1" x14ac:dyDescent="0.2">
      <c r="B64" s="1" t="s">
        <v>199</v>
      </c>
      <c r="C64" s="7"/>
      <c r="D64" s="7"/>
      <c r="E64" s="7"/>
      <c r="F64" s="7"/>
      <c r="G64" s="7"/>
      <c r="H64" s="1">
        <v>3</v>
      </c>
      <c r="I64" s="1"/>
      <c r="J64" s="1"/>
      <c r="K64" s="1"/>
      <c r="L64" s="1">
        <v>5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>
        <v>2</v>
      </c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>
        <v>3</v>
      </c>
      <c r="AQ64" s="1"/>
      <c r="AR64" s="1"/>
      <c r="AS64" s="1"/>
      <c r="AT64" s="1"/>
      <c r="AU64" s="1"/>
      <c r="AV64" s="1"/>
      <c r="AW64" s="1"/>
      <c r="AX64" s="1">
        <v>5</v>
      </c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8"/>
      <c r="CA64" s="8"/>
      <c r="CB64" s="8"/>
      <c r="CC64" s="8"/>
    </row>
    <row r="65" spans="1:82" x14ac:dyDescent="0.2">
      <c r="A65" s="11">
        <v>1</v>
      </c>
      <c r="B65" s="1" t="s">
        <v>200</v>
      </c>
      <c r="C65" s="13">
        <v>1</v>
      </c>
      <c r="D65" s="13"/>
      <c r="E65" s="13"/>
      <c r="F65" s="13"/>
      <c r="G65" s="13"/>
      <c r="H65" s="13"/>
      <c r="I65" s="13"/>
      <c r="J65" s="13"/>
      <c r="K65" s="13"/>
      <c r="L65" s="13">
        <v>5</v>
      </c>
      <c r="M65" s="1"/>
      <c r="N65" s="1"/>
      <c r="O65" s="1"/>
      <c r="P65" s="1"/>
      <c r="Q65" s="1"/>
      <c r="R65" s="1">
        <v>1</v>
      </c>
      <c r="S65" s="1"/>
      <c r="T65" s="1">
        <v>15</v>
      </c>
      <c r="U65" s="1"/>
      <c r="V65" s="1"/>
      <c r="W65" s="1"/>
      <c r="X65" s="1">
        <v>6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>
        <v>2</v>
      </c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3"/>
      <c r="BQ65" s="13"/>
      <c r="BR65" s="13">
        <v>1</v>
      </c>
      <c r="BS65" s="13"/>
      <c r="BT65" s="13"/>
      <c r="BU65" s="13"/>
      <c r="BV65" s="13"/>
      <c r="BW65" s="13"/>
      <c r="BX65" s="13"/>
      <c r="BY65" s="13"/>
      <c r="BZ65" s="8"/>
      <c r="CA65" s="8"/>
      <c r="CB65" s="8"/>
      <c r="CC65" s="8"/>
      <c r="CD65" s="11">
        <v>1</v>
      </c>
    </row>
    <row r="66" spans="1:82" hidden="1" x14ac:dyDescent="0.2">
      <c r="B66" s="1" t="s">
        <v>201</v>
      </c>
      <c r="C66" s="7"/>
      <c r="D66" s="7"/>
      <c r="E66" s="7"/>
      <c r="F66" s="7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3"/>
      <c r="BQ66" s="13"/>
      <c r="BR66" s="13">
        <v>3</v>
      </c>
      <c r="BS66" s="13"/>
      <c r="BT66" s="13"/>
      <c r="BU66" s="13"/>
      <c r="BV66" s="13"/>
      <c r="BW66" s="13">
        <v>5</v>
      </c>
      <c r="BX66" s="13"/>
      <c r="BY66" s="13"/>
      <c r="BZ66" s="8"/>
      <c r="CA66" s="8"/>
      <c r="CB66" s="8"/>
      <c r="CC66" s="8"/>
    </row>
    <row r="67" spans="1:82" hidden="1" x14ac:dyDescent="0.2">
      <c r="B67" s="1" t="s">
        <v>202</v>
      </c>
      <c r="C67" s="7"/>
      <c r="D67" s="7"/>
      <c r="E67" s="7"/>
      <c r="F67" s="7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3"/>
      <c r="BQ67" s="13"/>
      <c r="BR67" s="13"/>
      <c r="BS67" s="13"/>
      <c r="BT67" s="13"/>
      <c r="BU67" s="13">
        <v>23</v>
      </c>
      <c r="BV67" s="13"/>
      <c r="BW67" s="13"/>
      <c r="BX67" s="13"/>
      <c r="BY67" s="13"/>
      <c r="BZ67" s="8"/>
      <c r="CA67" s="8"/>
      <c r="CB67" s="8"/>
      <c r="CC67" s="8"/>
    </row>
    <row r="68" spans="1:82" hidden="1" x14ac:dyDescent="0.2">
      <c r="B68" s="1" t="s">
        <v>203</v>
      </c>
      <c r="C68" s="7"/>
      <c r="D68" s="7"/>
      <c r="E68" s="7"/>
      <c r="F68" s="7"/>
      <c r="G68" s="7"/>
      <c r="H68" s="1"/>
      <c r="I68" s="1"/>
      <c r="J68" s="1"/>
      <c r="K68" s="1"/>
      <c r="L68" s="1"/>
      <c r="M68" s="1"/>
      <c r="N68" s="1"/>
      <c r="O68" s="1">
        <v>2</v>
      </c>
      <c r="P68" s="1">
        <v>4</v>
      </c>
      <c r="Q68" s="1"/>
      <c r="R68" s="1"/>
      <c r="S68" s="1"/>
      <c r="T68" s="1">
        <v>3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>
        <v>80</v>
      </c>
      <c r="AM68" s="1"/>
      <c r="AN68" s="1"/>
      <c r="AO68" s="1">
        <v>20</v>
      </c>
      <c r="AP68" s="1"/>
      <c r="AQ68" s="1"/>
      <c r="AR68" s="1"/>
      <c r="AS68" s="1"/>
      <c r="AT68" s="1">
        <v>7</v>
      </c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3"/>
      <c r="BQ68" s="13"/>
      <c r="BR68" s="13"/>
      <c r="BS68" s="13"/>
      <c r="BT68" s="13"/>
      <c r="BU68" s="13">
        <v>2</v>
      </c>
      <c r="BV68" s="13"/>
      <c r="BW68" s="13">
        <v>25</v>
      </c>
      <c r="BX68" s="13"/>
      <c r="BY68" s="13"/>
      <c r="BZ68" s="8"/>
      <c r="CA68" s="8"/>
      <c r="CB68" s="8"/>
      <c r="CC68" s="8"/>
    </row>
    <row r="69" spans="1:82" hidden="1" x14ac:dyDescent="0.2">
      <c r="B69" s="1" t="s">
        <v>204</v>
      </c>
      <c r="C69" s="7"/>
      <c r="D69" s="7"/>
      <c r="E69" s="7"/>
      <c r="F69" s="7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v>15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3"/>
      <c r="BQ69" s="13">
        <v>5</v>
      </c>
      <c r="BR69" s="13"/>
      <c r="BS69" s="13"/>
      <c r="BT69" s="13"/>
      <c r="BU69" s="13"/>
      <c r="BV69" s="13"/>
      <c r="BW69" s="13"/>
      <c r="BX69" s="13"/>
      <c r="BY69" s="13"/>
      <c r="BZ69" s="8"/>
      <c r="CA69" s="8"/>
      <c r="CB69" s="8"/>
      <c r="CC69" s="8"/>
    </row>
    <row r="70" spans="1:82" x14ac:dyDescent="0.2">
      <c r="A70" s="11">
        <v>1</v>
      </c>
      <c r="B70" s="1" t="s">
        <v>205</v>
      </c>
      <c r="C70" s="7"/>
      <c r="D70" s="7"/>
      <c r="E70" s="7"/>
      <c r="F70" s="7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7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>
        <v>3</v>
      </c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8"/>
      <c r="CA70" s="8"/>
      <c r="CB70" s="8"/>
      <c r="CC70" s="8"/>
      <c r="CD70" s="11">
        <v>1</v>
      </c>
    </row>
    <row r="71" spans="1:82" hidden="1" x14ac:dyDescent="0.2">
      <c r="B71" s="1" t="s">
        <v>206</v>
      </c>
      <c r="C71" s="7"/>
      <c r="D71" s="7"/>
      <c r="E71" s="7"/>
      <c r="F71" s="7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1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>
        <v>3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>
        <v>5</v>
      </c>
      <c r="BH71" s="1">
        <v>10</v>
      </c>
      <c r="BI71" s="1"/>
      <c r="BJ71" s="1"/>
      <c r="BK71" s="1"/>
      <c r="BL71" s="1"/>
      <c r="BM71" s="1"/>
      <c r="BN71" s="1"/>
      <c r="BO71" s="1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8"/>
      <c r="CA71" s="8"/>
      <c r="CB71" s="8"/>
      <c r="CC71" s="8"/>
    </row>
    <row r="72" spans="1:82" hidden="1" x14ac:dyDescent="0.2">
      <c r="B72" s="1" t="s">
        <v>207</v>
      </c>
      <c r="C72" s="7"/>
      <c r="D72" s="7"/>
      <c r="E72" s="7"/>
      <c r="F72" s="7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3</v>
      </c>
      <c r="S72" s="1"/>
      <c r="T72" s="1"/>
      <c r="U72" s="1"/>
      <c r="V72" s="1">
        <v>10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8"/>
      <c r="CA72" s="8"/>
      <c r="CB72" s="8"/>
      <c r="CC72" s="8"/>
    </row>
    <row r="73" spans="1:82" x14ac:dyDescent="0.2">
      <c r="A73" s="11">
        <v>1</v>
      </c>
      <c r="B73" s="1" t="s">
        <v>208</v>
      </c>
      <c r="C73" s="7"/>
      <c r="D73" s="7"/>
      <c r="E73" s="7"/>
      <c r="F73" s="7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5</v>
      </c>
      <c r="T73" s="1">
        <v>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8"/>
      <c r="CA73" s="8"/>
      <c r="CB73" s="8"/>
      <c r="CC73" s="8"/>
      <c r="CD73" s="11">
        <v>1</v>
      </c>
    </row>
    <row r="74" spans="1:82" hidden="1" x14ac:dyDescent="0.2">
      <c r="B74" s="1" t="s">
        <v>209</v>
      </c>
      <c r="C74" s="7"/>
      <c r="D74" s="7"/>
      <c r="E74" s="7"/>
      <c r="F74" s="7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>
        <v>15</v>
      </c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>
        <v>10</v>
      </c>
      <c r="BH74" s="1"/>
      <c r="BI74" s="1"/>
      <c r="BJ74" s="1"/>
      <c r="BK74" s="1"/>
      <c r="BL74" s="1"/>
      <c r="BM74" s="1"/>
      <c r="BN74" s="1"/>
      <c r="BO74" s="1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8"/>
      <c r="CA74" s="8"/>
      <c r="CB74" s="8"/>
      <c r="CC74" s="8"/>
    </row>
    <row r="75" spans="1:82" hidden="1" x14ac:dyDescent="0.2">
      <c r="B75" s="1" t="s">
        <v>210</v>
      </c>
      <c r="C75" s="7"/>
      <c r="D75" s="7"/>
      <c r="E75" s="7"/>
      <c r="F75" s="7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>
        <v>50</v>
      </c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8"/>
      <c r="CA75" s="8"/>
      <c r="CB75" s="8"/>
      <c r="CC75" s="8"/>
    </row>
    <row r="76" spans="1:82" hidden="1" x14ac:dyDescent="0.2">
      <c r="B76" s="1" t="s">
        <v>211</v>
      </c>
      <c r="C76" s="7"/>
      <c r="D76" s="7"/>
      <c r="E76" s="7"/>
      <c r="F76" s="7"/>
      <c r="G76" s="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>
        <v>3</v>
      </c>
      <c r="AX76" s="1"/>
      <c r="AY76" s="1"/>
      <c r="AZ76" s="1"/>
      <c r="BA76" s="1"/>
      <c r="BB76" s="1"/>
      <c r="BC76" s="1">
        <v>2</v>
      </c>
      <c r="BD76" s="1"/>
      <c r="BE76" s="1"/>
      <c r="BF76" s="1"/>
      <c r="BG76" s="1"/>
      <c r="BH76" s="1"/>
      <c r="BI76" s="1">
        <v>5</v>
      </c>
      <c r="BJ76" s="1"/>
      <c r="BK76" s="1"/>
      <c r="BL76" s="1"/>
      <c r="BM76" s="1"/>
      <c r="BN76" s="1"/>
      <c r="BO76" s="1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8"/>
      <c r="CA76" s="8"/>
      <c r="CB76" s="8"/>
      <c r="CC76" s="8"/>
    </row>
    <row r="77" spans="1:82" hidden="1" x14ac:dyDescent="0.2">
      <c r="A77" s="11" t="s">
        <v>275</v>
      </c>
      <c r="B77" s="14" t="s">
        <v>232</v>
      </c>
      <c r="C77" s="14">
        <f t="shared" ref="C77:BN77" si="2">SUM(C30:C76)</f>
        <v>100</v>
      </c>
      <c r="D77" s="14">
        <f t="shared" si="2"/>
        <v>100</v>
      </c>
      <c r="E77" s="14">
        <f t="shared" si="2"/>
        <v>100</v>
      </c>
      <c r="F77" s="14">
        <f t="shared" si="2"/>
        <v>100</v>
      </c>
      <c r="G77" s="14">
        <f t="shared" si="2"/>
        <v>100</v>
      </c>
      <c r="H77" s="14">
        <f t="shared" si="2"/>
        <v>100</v>
      </c>
      <c r="I77" s="14">
        <f t="shared" si="2"/>
        <v>100</v>
      </c>
      <c r="J77" s="14">
        <f t="shared" si="2"/>
        <v>100</v>
      </c>
      <c r="K77" s="14">
        <f t="shared" si="2"/>
        <v>100</v>
      </c>
      <c r="L77" s="14">
        <f t="shared" si="2"/>
        <v>100</v>
      </c>
      <c r="M77" s="14">
        <f t="shared" si="2"/>
        <v>100</v>
      </c>
      <c r="N77" s="14">
        <f t="shared" si="2"/>
        <v>100</v>
      </c>
      <c r="O77" s="14">
        <f t="shared" si="2"/>
        <v>100</v>
      </c>
      <c r="P77" s="14">
        <f t="shared" si="2"/>
        <v>100</v>
      </c>
      <c r="Q77" s="14">
        <f t="shared" si="2"/>
        <v>100</v>
      </c>
      <c r="R77" s="14">
        <f t="shared" si="2"/>
        <v>100</v>
      </c>
      <c r="S77" s="14">
        <f t="shared" si="2"/>
        <v>100</v>
      </c>
      <c r="T77" s="14">
        <f t="shared" si="2"/>
        <v>100</v>
      </c>
      <c r="U77" s="14">
        <f t="shared" si="2"/>
        <v>100</v>
      </c>
      <c r="V77" s="14">
        <f t="shared" si="2"/>
        <v>100</v>
      </c>
      <c r="W77" s="14">
        <f t="shared" si="2"/>
        <v>100</v>
      </c>
      <c r="X77" s="14">
        <f t="shared" si="2"/>
        <v>100</v>
      </c>
      <c r="Y77" s="14">
        <f t="shared" si="2"/>
        <v>100</v>
      </c>
      <c r="Z77" s="14">
        <f t="shared" si="2"/>
        <v>100</v>
      </c>
      <c r="AA77" s="14">
        <f t="shared" si="2"/>
        <v>100</v>
      </c>
      <c r="AB77" s="14">
        <f t="shared" si="2"/>
        <v>100</v>
      </c>
      <c r="AC77" s="14">
        <f t="shared" si="2"/>
        <v>100</v>
      </c>
      <c r="AD77" s="14">
        <f t="shared" si="2"/>
        <v>100</v>
      </c>
      <c r="AE77" s="14">
        <f t="shared" si="2"/>
        <v>100</v>
      </c>
      <c r="AF77" s="14">
        <f t="shared" si="2"/>
        <v>100</v>
      </c>
      <c r="AG77" s="14">
        <f t="shared" si="2"/>
        <v>100</v>
      </c>
      <c r="AH77" s="14">
        <f t="shared" si="2"/>
        <v>100</v>
      </c>
      <c r="AI77" s="14">
        <f t="shared" si="2"/>
        <v>100</v>
      </c>
      <c r="AJ77" s="14">
        <f t="shared" si="2"/>
        <v>100</v>
      </c>
      <c r="AK77" s="14">
        <f t="shared" si="2"/>
        <v>100</v>
      </c>
      <c r="AL77" s="14">
        <f t="shared" si="2"/>
        <v>100</v>
      </c>
      <c r="AM77" s="14">
        <f t="shared" si="2"/>
        <v>100</v>
      </c>
      <c r="AN77" s="14">
        <f t="shared" si="2"/>
        <v>100</v>
      </c>
      <c r="AO77" s="14">
        <f t="shared" si="2"/>
        <v>100</v>
      </c>
      <c r="AP77" s="14">
        <f t="shared" si="2"/>
        <v>100</v>
      </c>
      <c r="AQ77" s="14">
        <f t="shared" si="2"/>
        <v>100</v>
      </c>
      <c r="AR77" s="14">
        <f t="shared" si="2"/>
        <v>100</v>
      </c>
      <c r="AS77" s="14">
        <f t="shared" si="2"/>
        <v>100</v>
      </c>
      <c r="AT77" s="14">
        <f t="shared" si="2"/>
        <v>100</v>
      </c>
      <c r="AU77" s="14">
        <f t="shared" si="2"/>
        <v>100</v>
      </c>
      <c r="AV77" s="14">
        <f t="shared" si="2"/>
        <v>100</v>
      </c>
      <c r="AW77" s="14">
        <f t="shared" si="2"/>
        <v>100</v>
      </c>
      <c r="AX77" s="14">
        <f t="shared" si="2"/>
        <v>100</v>
      </c>
      <c r="AY77" s="14">
        <f t="shared" si="2"/>
        <v>100</v>
      </c>
      <c r="AZ77" s="14">
        <f t="shared" si="2"/>
        <v>100</v>
      </c>
      <c r="BA77" s="14">
        <f t="shared" si="2"/>
        <v>100</v>
      </c>
      <c r="BB77" s="14">
        <f t="shared" si="2"/>
        <v>100</v>
      </c>
      <c r="BC77" s="14">
        <f t="shared" si="2"/>
        <v>100</v>
      </c>
      <c r="BD77" s="14">
        <f t="shared" si="2"/>
        <v>100</v>
      </c>
      <c r="BE77" s="14">
        <f t="shared" si="2"/>
        <v>100</v>
      </c>
      <c r="BF77" s="14">
        <f t="shared" si="2"/>
        <v>100</v>
      </c>
      <c r="BG77" s="14">
        <f t="shared" si="2"/>
        <v>100</v>
      </c>
      <c r="BH77" s="14">
        <f t="shared" si="2"/>
        <v>100</v>
      </c>
      <c r="BI77" s="14">
        <f t="shared" si="2"/>
        <v>100</v>
      </c>
      <c r="BJ77" s="14">
        <f t="shared" si="2"/>
        <v>100</v>
      </c>
      <c r="BK77" s="14">
        <f t="shared" si="2"/>
        <v>100</v>
      </c>
      <c r="BL77" s="14">
        <f t="shared" si="2"/>
        <v>100</v>
      </c>
      <c r="BM77" s="14">
        <f t="shared" si="2"/>
        <v>100</v>
      </c>
      <c r="BN77" s="14">
        <f t="shared" si="2"/>
        <v>100</v>
      </c>
      <c r="BO77" s="14">
        <f t="shared" ref="BO77:CC77" si="3">SUM(BO30:BO76)</f>
        <v>100</v>
      </c>
      <c r="BP77" s="14">
        <f t="shared" si="3"/>
        <v>100</v>
      </c>
      <c r="BQ77" s="14">
        <f t="shared" si="3"/>
        <v>100</v>
      </c>
      <c r="BR77" s="14">
        <f t="shared" si="3"/>
        <v>100</v>
      </c>
      <c r="BS77" s="14">
        <f t="shared" si="3"/>
        <v>100</v>
      </c>
      <c r="BT77" s="14">
        <f t="shared" si="3"/>
        <v>100</v>
      </c>
      <c r="BU77" s="14">
        <f t="shared" si="3"/>
        <v>100</v>
      </c>
      <c r="BV77" s="14">
        <f t="shared" si="3"/>
        <v>100</v>
      </c>
      <c r="BW77" s="14">
        <f t="shared" si="3"/>
        <v>100</v>
      </c>
      <c r="BX77" s="14">
        <f t="shared" si="3"/>
        <v>100</v>
      </c>
      <c r="BY77" s="14">
        <f t="shared" si="3"/>
        <v>100</v>
      </c>
      <c r="BZ77" s="14">
        <f t="shared" si="3"/>
        <v>100</v>
      </c>
      <c r="CA77" s="14">
        <f t="shared" si="3"/>
        <v>100</v>
      </c>
      <c r="CB77" s="14">
        <f t="shared" si="3"/>
        <v>100</v>
      </c>
      <c r="CC77" s="14">
        <f t="shared" si="3"/>
        <v>100</v>
      </c>
    </row>
    <row r="78" spans="1:82" hidden="1" x14ac:dyDescent="0.2">
      <c r="A78" s="11" t="s">
        <v>275</v>
      </c>
      <c r="B78" s="4" t="s">
        <v>102</v>
      </c>
      <c r="C78" s="5">
        <v>60</v>
      </c>
      <c r="D78" s="5">
        <v>45</v>
      </c>
      <c r="E78" s="5">
        <v>70</v>
      </c>
      <c r="F78" s="5">
        <v>10</v>
      </c>
      <c r="G78" s="5">
        <v>10</v>
      </c>
      <c r="H78" s="5">
        <v>40</v>
      </c>
      <c r="I78" s="5">
        <v>0</v>
      </c>
      <c r="J78" s="6">
        <v>60</v>
      </c>
      <c r="K78" s="6">
        <v>5</v>
      </c>
      <c r="L78" s="6">
        <v>10</v>
      </c>
      <c r="M78" s="6">
        <v>15</v>
      </c>
      <c r="N78" s="6">
        <v>35</v>
      </c>
      <c r="O78" s="6">
        <v>40</v>
      </c>
      <c r="P78" s="6">
        <v>0</v>
      </c>
      <c r="Q78" s="6">
        <v>0</v>
      </c>
      <c r="R78" s="6">
        <v>55</v>
      </c>
      <c r="S78" s="6">
        <v>55</v>
      </c>
      <c r="T78" s="6">
        <v>10</v>
      </c>
      <c r="U78" s="6">
        <v>60</v>
      </c>
      <c r="V78" s="6">
        <v>5</v>
      </c>
      <c r="W78" s="6">
        <v>0</v>
      </c>
      <c r="X78" s="6">
        <v>10</v>
      </c>
      <c r="Y78" s="6">
        <v>5</v>
      </c>
      <c r="Z78" s="6">
        <v>10</v>
      </c>
      <c r="AA78" s="6">
        <v>70</v>
      </c>
      <c r="AB78" s="6">
        <v>95</v>
      </c>
      <c r="AC78" s="6">
        <v>70</v>
      </c>
      <c r="AD78" s="6">
        <v>15</v>
      </c>
      <c r="AE78" s="6">
        <v>50</v>
      </c>
      <c r="AF78" s="6">
        <v>0</v>
      </c>
      <c r="AG78" s="6">
        <v>90</v>
      </c>
      <c r="AH78" s="6">
        <v>10</v>
      </c>
      <c r="AI78" s="6">
        <v>60</v>
      </c>
      <c r="AJ78" s="6">
        <v>60</v>
      </c>
      <c r="AK78" s="6">
        <v>50</v>
      </c>
      <c r="AL78" s="6">
        <v>20</v>
      </c>
      <c r="AM78" s="6">
        <v>50</v>
      </c>
      <c r="AN78" s="6">
        <v>0</v>
      </c>
      <c r="AO78" s="6">
        <v>0</v>
      </c>
      <c r="AP78" s="6">
        <v>40</v>
      </c>
      <c r="AQ78" s="6">
        <v>0</v>
      </c>
      <c r="AR78" s="6">
        <v>50</v>
      </c>
      <c r="AS78" s="6">
        <v>0</v>
      </c>
      <c r="AT78" s="6">
        <v>50</v>
      </c>
      <c r="AU78" s="6">
        <v>5</v>
      </c>
      <c r="AV78" s="6">
        <v>100</v>
      </c>
      <c r="AW78" s="6">
        <v>65</v>
      </c>
      <c r="AX78" s="6">
        <v>10</v>
      </c>
      <c r="AY78" s="6">
        <v>60</v>
      </c>
      <c r="AZ78" s="6">
        <v>0</v>
      </c>
      <c r="BA78" s="6">
        <v>25</v>
      </c>
      <c r="BB78" s="6">
        <v>10</v>
      </c>
      <c r="BC78" s="6">
        <v>60</v>
      </c>
      <c r="BD78" s="6">
        <v>30</v>
      </c>
      <c r="BE78" s="6">
        <v>40</v>
      </c>
      <c r="BF78" s="6">
        <v>45</v>
      </c>
      <c r="BG78" s="6">
        <v>20</v>
      </c>
      <c r="BH78" s="6">
        <v>55</v>
      </c>
      <c r="BI78" s="6">
        <v>70</v>
      </c>
      <c r="BJ78" s="6">
        <v>20</v>
      </c>
      <c r="BK78" s="6">
        <v>70</v>
      </c>
      <c r="BL78" s="6">
        <v>55</v>
      </c>
      <c r="BM78" s="6">
        <v>40</v>
      </c>
      <c r="BN78" s="6">
        <v>80</v>
      </c>
      <c r="BO78" s="6">
        <v>20</v>
      </c>
      <c r="BP78" s="6">
        <v>60</v>
      </c>
      <c r="BQ78" s="5">
        <v>60</v>
      </c>
      <c r="BR78" s="5">
        <v>60</v>
      </c>
      <c r="BS78" s="5">
        <v>40</v>
      </c>
      <c r="BT78" s="5">
        <v>15</v>
      </c>
      <c r="BU78" s="5">
        <v>30</v>
      </c>
      <c r="BV78" s="5">
        <v>70</v>
      </c>
      <c r="BW78" s="5">
        <v>40</v>
      </c>
      <c r="BX78" s="5">
        <v>5</v>
      </c>
      <c r="BY78" s="5">
        <v>15</v>
      </c>
      <c r="BZ78" s="5">
        <v>65</v>
      </c>
      <c r="CA78" s="5">
        <v>20</v>
      </c>
      <c r="CB78" s="5">
        <v>60</v>
      </c>
      <c r="CC78" s="5">
        <v>60</v>
      </c>
    </row>
    <row r="79" spans="1:82" hidden="1" x14ac:dyDescent="0.2">
      <c r="B79" s="1" t="s">
        <v>53</v>
      </c>
      <c r="C79" s="1"/>
      <c r="D79" s="1"/>
      <c r="E79" s="1">
        <v>20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>
        <v>5</v>
      </c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>
        <v>5</v>
      </c>
      <c r="BG79" s="1"/>
      <c r="BH79" s="1">
        <v>10</v>
      </c>
      <c r="BI79" s="1"/>
      <c r="BJ79" s="1"/>
      <c r="BK79" s="1"/>
      <c r="BL79" s="1">
        <v>20</v>
      </c>
      <c r="BM79" s="1">
        <v>20</v>
      </c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:82" hidden="1" x14ac:dyDescent="0.2">
      <c r="B80" s="1" t="s">
        <v>54</v>
      </c>
      <c r="C80" s="1"/>
      <c r="D80" s="1"/>
      <c r="E80" s="1"/>
      <c r="F80" s="1"/>
      <c r="G80" s="1"/>
      <c r="H80" s="1">
        <v>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>
        <v>2</v>
      </c>
      <c r="V80" s="1"/>
      <c r="W80" s="1"/>
      <c r="X80" s="1"/>
      <c r="Y80" s="1"/>
      <c r="Z80" s="1"/>
      <c r="AA80" s="1"/>
      <c r="AB80" s="1"/>
      <c r="AC80" s="1">
        <v>5</v>
      </c>
      <c r="AD80" s="1"/>
      <c r="AE80" s="1"/>
      <c r="AF80" s="1"/>
      <c r="AG80" s="1"/>
      <c r="AH80" s="1">
        <v>5</v>
      </c>
      <c r="AI80" s="1"/>
      <c r="AJ80" s="1"/>
      <c r="AK80" s="1"/>
      <c r="AL80" s="1">
        <v>100</v>
      </c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>
        <v>25</v>
      </c>
      <c r="AY80" s="1"/>
      <c r="AZ80" s="1"/>
      <c r="BA80" s="1"/>
      <c r="BB80" s="1">
        <v>13</v>
      </c>
      <c r="BC80" s="1"/>
      <c r="BD80" s="1"/>
      <c r="BE80" s="1"/>
      <c r="BF80" s="1">
        <v>1</v>
      </c>
      <c r="BG80" s="1"/>
      <c r="BH80" s="1"/>
      <c r="BI80" s="1"/>
      <c r="BJ80" s="1"/>
      <c r="BK80" s="1"/>
      <c r="BL80" s="1"/>
      <c r="BM80" s="1"/>
      <c r="BN80" s="1">
        <v>15</v>
      </c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1:82" hidden="1" x14ac:dyDescent="0.2">
      <c r="B81" s="1" t="s">
        <v>55</v>
      </c>
      <c r="C81" s="1"/>
      <c r="D81" s="1"/>
      <c r="E81" s="1">
        <v>15</v>
      </c>
      <c r="F81" s="1"/>
      <c r="G81" s="1"/>
      <c r="H81" s="1"/>
      <c r="I81" s="1"/>
      <c r="J81" s="1"/>
      <c r="K81" s="1"/>
      <c r="L81" s="1">
        <v>20</v>
      </c>
      <c r="M81" s="1">
        <v>5</v>
      </c>
      <c r="N81" s="1"/>
      <c r="O81" s="1"/>
      <c r="P81" s="1"/>
      <c r="Q81" s="1"/>
      <c r="R81" s="1">
        <v>15</v>
      </c>
      <c r="S81" s="1"/>
      <c r="T81" s="1"/>
      <c r="U81" s="1">
        <v>10</v>
      </c>
      <c r="V81" s="1"/>
      <c r="W81" s="1"/>
      <c r="X81" s="1"/>
      <c r="Y81" s="1"/>
      <c r="Z81" s="1"/>
      <c r="AA81" s="1">
        <v>5</v>
      </c>
      <c r="AB81" s="1"/>
      <c r="AC81" s="1"/>
      <c r="AD81" s="1"/>
      <c r="AE81" s="1"/>
      <c r="AF81" s="1"/>
      <c r="AG81" s="1"/>
      <c r="AH81" s="1"/>
      <c r="AI81" s="1">
        <v>5</v>
      </c>
      <c r="AJ81" s="1">
        <v>10</v>
      </c>
      <c r="AK81" s="1"/>
      <c r="AL81" s="1"/>
      <c r="AM81" s="1"/>
      <c r="AN81" s="1"/>
      <c r="AO81" s="1"/>
      <c r="AP81" s="1">
        <v>10</v>
      </c>
      <c r="AQ81" s="1"/>
      <c r="AR81" s="1"/>
      <c r="AS81" s="1"/>
      <c r="AT81" s="1"/>
      <c r="AU81" s="1"/>
      <c r="AV81" s="1"/>
      <c r="AW81" s="1"/>
      <c r="AX81" s="1"/>
      <c r="AY81" s="1">
        <v>20</v>
      </c>
      <c r="AZ81" s="1"/>
      <c r="BA81" s="1"/>
      <c r="BB81" s="1"/>
      <c r="BC81" s="1"/>
      <c r="BD81" s="1"/>
      <c r="BE81" s="1">
        <v>20</v>
      </c>
      <c r="BF81" s="1">
        <v>10</v>
      </c>
      <c r="BG81" s="1"/>
      <c r="BH81" s="1">
        <v>15</v>
      </c>
      <c r="BI81" s="1">
        <v>30</v>
      </c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>
        <v>25</v>
      </c>
      <c r="BW81" s="1">
        <v>30</v>
      </c>
      <c r="BX81" s="1"/>
      <c r="BY81" s="1">
        <v>8</v>
      </c>
      <c r="BZ81" s="1">
        <v>5</v>
      </c>
      <c r="CA81" s="1"/>
      <c r="CB81" s="1">
        <v>10</v>
      </c>
      <c r="CC81" s="1"/>
    </row>
    <row r="82" spans="1:82" hidden="1" x14ac:dyDescent="0.2">
      <c r="B82" s="1" t="s">
        <v>56</v>
      </c>
      <c r="C82" s="1">
        <v>5</v>
      </c>
      <c r="D82" s="1"/>
      <c r="E82" s="1"/>
      <c r="F82" s="1">
        <v>25</v>
      </c>
      <c r="G82" s="1">
        <v>100</v>
      </c>
      <c r="H82" s="1"/>
      <c r="I82" s="1"/>
      <c r="J82" s="1"/>
      <c r="K82" s="1">
        <v>100</v>
      </c>
      <c r="L82" s="1"/>
      <c r="M82" s="1">
        <v>10</v>
      </c>
      <c r="N82" s="1">
        <v>40</v>
      </c>
      <c r="O82" s="1">
        <v>15</v>
      </c>
      <c r="P82" s="1"/>
      <c r="Q82" s="1"/>
      <c r="R82" s="1"/>
      <c r="S82" s="1"/>
      <c r="T82" s="1"/>
      <c r="U82" s="1"/>
      <c r="V82" s="1">
        <v>30</v>
      </c>
      <c r="W82" s="1"/>
      <c r="X82" s="1"/>
      <c r="Y82" s="1"/>
      <c r="Z82" s="1"/>
      <c r="AA82" s="1">
        <v>5</v>
      </c>
      <c r="AB82" s="1">
        <v>3</v>
      </c>
      <c r="AC82" s="1">
        <v>30</v>
      </c>
      <c r="AD82" s="1"/>
      <c r="AE82" s="1"/>
      <c r="AF82" s="1"/>
      <c r="AG82" s="1">
        <v>2</v>
      </c>
      <c r="AH82" s="1">
        <v>29</v>
      </c>
      <c r="AI82" s="1">
        <v>25</v>
      </c>
      <c r="AJ82" s="1"/>
      <c r="AK82" s="1">
        <v>30</v>
      </c>
      <c r="AL82" s="1"/>
      <c r="AM82" s="1">
        <v>22</v>
      </c>
      <c r="AN82" s="1"/>
      <c r="AO82" s="1"/>
      <c r="AP82" s="1"/>
      <c r="AQ82" s="1"/>
      <c r="AR82" s="1"/>
      <c r="AS82" s="1"/>
      <c r="AT82" s="1">
        <v>25</v>
      </c>
      <c r="AU82" s="1">
        <v>80</v>
      </c>
      <c r="AV82" s="1">
        <v>50</v>
      </c>
      <c r="AW82" s="1"/>
      <c r="AX82" s="1">
        <v>25</v>
      </c>
      <c r="AY82" s="1">
        <v>10</v>
      </c>
      <c r="AZ82" s="1"/>
      <c r="BA82" s="1"/>
      <c r="BB82" s="1">
        <v>13</v>
      </c>
      <c r="BC82" s="1">
        <v>10</v>
      </c>
      <c r="BD82" s="1">
        <v>15</v>
      </c>
      <c r="BE82" s="1">
        <v>15</v>
      </c>
      <c r="BF82" s="1">
        <v>9</v>
      </c>
      <c r="BG82" s="1">
        <v>20</v>
      </c>
      <c r="BH82" s="1">
        <v>25</v>
      </c>
      <c r="BI82" s="1"/>
      <c r="BJ82" s="1">
        <v>40</v>
      </c>
      <c r="BK82" s="1">
        <v>25</v>
      </c>
      <c r="BL82" s="1"/>
      <c r="BM82" s="1">
        <v>30</v>
      </c>
      <c r="BN82" s="1"/>
      <c r="BO82" s="1"/>
      <c r="BP82" s="1">
        <v>20</v>
      </c>
      <c r="BQ82" s="1">
        <v>60</v>
      </c>
      <c r="BR82" s="1">
        <v>5</v>
      </c>
      <c r="BS82" s="1">
        <v>5</v>
      </c>
      <c r="BT82" s="1"/>
      <c r="BU82" s="1"/>
      <c r="BV82" s="1"/>
      <c r="BW82" s="1">
        <v>14</v>
      </c>
      <c r="BX82" s="1">
        <v>40</v>
      </c>
      <c r="BY82" s="1">
        <v>30</v>
      </c>
      <c r="BZ82" s="1"/>
      <c r="CA82" s="1"/>
      <c r="CB82" s="1">
        <v>10</v>
      </c>
      <c r="CC82" s="1">
        <v>3</v>
      </c>
    </row>
    <row r="83" spans="1:82" hidden="1" x14ac:dyDescent="0.2">
      <c r="B83" s="1" t="s">
        <v>57</v>
      </c>
      <c r="C83" s="1">
        <v>1</v>
      </c>
      <c r="D83" s="1"/>
      <c r="E83" s="1"/>
      <c r="F83" s="1"/>
      <c r="G83" s="1"/>
      <c r="H83" s="1">
        <v>5</v>
      </c>
      <c r="I83" s="1"/>
      <c r="J83" s="1">
        <v>20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>
        <v>40</v>
      </c>
      <c r="Z83" s="1">
        <v>10</v>
      </c>
      <c r="AA83" s="1">
        <v>5</v>
      </c>
      <c r="AB83" s="1"/>
      <c r="AC83" s="1"/>
      <c r="AD83" s="1"/>
      <c r="AE83" s="1"/>
      <c r="AF83" s="1"/>
      <c r="AG83" s="1"/>
      <c r="AH83" s="1">
        <v>29</v>
      </c>
      <c r="AI83" s="1">
        <v>2</v>
      </c>
      <c r="AJ83" s="1"/>
      <c r="AK83" s="1"/>
      <c r="AL83" s="1"/>
      <c r="AM83" s="1"/>
      <c r="AN83" s="1"/>
      <c r="AO83" s="1"/>
      <c r="AP83" s="1">
        <v>10</v>
      </c>
      <c r="AQ83" s="1"/>
      <c r="AR83" s="1">
        <v>5</v>
      </c>
      <c r="AS83" s="1"/>
      <c r="AT83" s="1"/>
      <c r="AU83" s="1"/>
      <c r="AV83" s="1"/>
      <c r="AW83" s="1"/>
      <c r="AX83" s="1"/>
      <c r="AY83" s="1">
        <v>10</v>
      </c>
      <c r="AZ83" s="1"/>
      <c r="BA83" s="1"/>
      <c r="BB83" s="1">
        <v>13</v>
      </c>
      <c r="BC83" s="1">
        <v>5</v>
      </c>
      <c r="BD83" s="1"/>
      <c r="BE83" s="1">
        <v>5</v>
      </c>
      <c r="BF83" s="1">
        <v>5</v>
      </c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>
        <v>5</v>
      </c>
      <c r="BT83" s="1"/>
      <c r="BU83" s="1"/>
      <c r="BV83" s="1">
        <v>10</v>
      </c>
      <c r="BW83" s="1">
        <v>3</v>
      </c>
      <c r="BX83" s="1"/>
      <c r="BY83" s="1"/>
      <c r="BZ83" s="1">
        <v>1</v>
      </c>
      <c r="CA83" s="1"/>
      <c r="CB83" s="1"/>
      <c r="CC83" s="1"/>
    </row>
    <row r="84" spans="1:82" hidden="1" x14ac:dyDescent="0.2">
      <c r="B84" s="1" t="s">
        <v>58</v>
      </c>
      <c r="C84" s="1">
        <v>12</v>
      </c>
      <c r="D84" s="1">
        <v>10</v>
      </c>
      <c r="E84" s="1"/>
      <c r="F84" s="1"/>
      <c r="G84" s="1"/>
      <c r="H84" s="1">
        <v>20</v>
      </c>
      <c r="I84" s="1"/>
      <c r="J84" s="1">
        <v>15</v>
      </c>
      <c r="K84" s="1"/>
      <c r="L84" s="1"/>
      <c r="M84" s="1">
        <v>14</v>
      </c>
      <c r="N84" s="1">
        <v>20</v>
      </c>
      <c r="O84" s="1">
        <v>10</v>
      </c>
      <c r="P84" s="1"/>
      <c r="Q84" s="1"/>
      <c r="R84" s="1"/>
      <c r="S84" s="1"/>
      <c r="T84" s="1"/>
      <c r="U84" s="1">
        <v>7</v>
      </c>
      <c r="V84" s="1"/>
      <c r="W84" s="1"/>
      <c r="X84" s="1">
        <v>10</v>
      </c>
      <c r="Y84" s="1">
        <v>10</v>
      </c>
      <c r="Z84" s="1"/>
      <c r="AA84" s="1">
        <v>15</v>
      </c>
      <c r="AB84" s="1">
        <v>5</v>
      </c>
      <c r="AC84" s="1"/>
      <c r="AD84" s="1"/>
      <c r="AE84" s="1">
        <v>20</v>
      </c>
      <c r="AF84" s="1"/>
      <c r="AG84" s="1"/>
      <c r="AH84" s="1">
        <v>30</v>
      </c>
      <c r="AI84" s="1">
        <v>5</v>
      </c>
      <c r="AJ84" s="1">
        <v>30</v>
      </c>
      <c r="AK84" s="1"/>
      <c r="AL84" s="1"/>
      <c r="AM84" s="1"/>
      <c r="AN84" s="1"/>
      <c r="AO84" s="1"/>
      <c r="AP84" s="1">
        <v>20</v>
      </c>
      <c r="AQ84" s="1"/>
      <c r="AR84" s="1">
        <v>20</v>
      </c>
      <c r="AS84" s="1"/>
      <c r="AT84" s="1">
        <v>10</v>
      </c>
      <c r="AU84" s="1"/>
      <c r="AV84" s="1">
        <v>50</v>
      </c>
      <c r="AW84" s="1">
        <v>15</v>
      </c>
      <c r="AX84" s="1"/>
      <c r="AY84" s="1">
        <v>7</v>
      </c>
      <c r="AZ84" s="1"/>
      <c r="BA84" s="1">
        <v>50</v>
      </c>
      <c r="BB84" s="1"/>
      <c r="BC84" s="1">
        <v>30</v>
      </c>
      <c r="BD84" s="1">
        <v>10</v>
      </c>
      <c r="BE84" s="1">
        <v>20</v>
      </c>
      <c r="BF84" s="1">
        <v>15</v>
      </c>
      <c r="BG84" s="1"/>
      <c r="BH84" s="1"/>
      <c r="BI84" s="1">
        <v>15</v>
      </c>
      <c r="BJ84" s="1">
        <v>20</v>
      </c>
      <c r="BK84" s="1"/>
      <c r="BL84" s="1">
        <v>15</v>
      </c>
      <c r="BM84" s="1"/>
      <c r="BN84" s="1">
        <v>40</v>
      </c>
      <c r="BO84" s="1">
        <v>70</v>
      </c>
      <c r="BP84" s="1">
        <v>10</v>
      </c>
      <c r="BQ84" s="1">
        <v>15</v>
      </c>
      <c r="BR84" s="1">
        <v>10</v>
      </c>
      <c r="BS84" s="1"/>
      <c r="BT84" s="1">
        <v>20</v>
      </c>
      <c r="BU84" s="1"/>
      <c r="BV84" s="1">
        <v>20</v>
      </c>
      <c r="BW84" s="1">
        <v>15</v>
      </c>
      <c r="BX84" s="1"/>
      <c r="BY84" s="1">
        <v>5</v>
      </c>
      <c r="BZ84" s="1">
        <v>5</v>
      </c>
      <c r="CA84" s="1"/>
      <c r="CB84" s="1">
        <v>10</v>
      </c>
      <c r="CC84" s="1"/>
    </row>
    <row r="85" spans="1:82" hidden="1" x14ac:dyDescent="0.2">
      <c r="B85" s="1" t="s">
        <v>59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v>1</v>
      </c>
      <c r="AB85" s="1"/>
      <c r="AC85" s="1"/>
      <c r="AD85" s="1"/>
      <c r="AE85" s="1"/>
      <c r="AF85" s="1"/>
      <c r="AG85" s="1"/>
      <c r="AH85" s="1"/>
      <c r="AI85" s="1">
        <v>2</v>
      </c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>
        <v>10</v>
      </c>
      <c r="AU85" s="1"/>
      <c r="AV85" s="1"/>
      <c r="AW85" s="1"/>
      <c r="AX85" s="1"/>
      <c r="AY85" s="1"/>
      <c r="AZ85" s="1"/>
      <c r="BA85" s="1"/>
      <c r="BB85" s="1"/>
      <c r="BC85" s="1"/>
      <c r="BD85" s="1">
        <v>4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>
        <v>1</v>
      </c>
      <c r="CC85" s="1"/>
    </row>
    <row r="86" spans="1:82" hidden="1" x14ac:dyDescent="0.2">
      <c r="B86" s="1" t="s">
        <v>60</v>
      </c>
      <c r="C86" s="1">
        <v>15</v>
      </c>
      <c r="D86" s="1">
        <v>5</v>
      </c>
      <c r="E86" s="1"/>
      <c r="F86" s="1"/>
      <c r="G86" s="1"/>
      <c r="H86" s="1"/>
      <c r="I86" s="1"/>
      <c r="J86" s="1"/>
      <c r="K86" s="1"/>
      <c r="L86" s="1"/>
      <c r="M86" s="1"/>
      <c r="N86" s="1">
        <v>5</v>
      </c>
      <c r="O86" s="1"/>
      <c r="P86" s="1"/>
      <c r="Q86" s="1"/>
      <c r="R86" s="1"/>
      <c r="S86" s="1"/>
      <c r="T86" s="1"/>
      <c r="U86" s="1">
        <v>11</v>
      </c>
      <c r="V86" s="1"/>
      <c r="W86" s="1"/>
      <c r="X86" s="1">
        <v>10</v>
      </c>
      <c r="Y86" s="1"/>
      <c r="Z86" s="1"/>
      <c r="AA86" s="1">
        <v>2</v>
      </c>
      <c r="AB86" s="1"/>
      <c r="AC86" s="1">
        <v>5</v>
      </c>
      <c r="AD86" s="1"/>
      <c r="AE86" s="1"/>
      <c r="AF86" s="1"/>
      <c r="AG86" s="1"/>
      <c r="AH86" s="1"/>
      <c r="AI86" s="1">
        <v>3</v>
      </c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>
        <v>10</v>
      </c>
      <c r="AU86" s="1"/>
      <c r="AV86" s="1"/>
      <c r="AW86" s="1"/>
      <c r="AX86" s="1"/>
      <c r="AY86" s="1"/>
      <c r="AZ86" s="1"/>
      <c r="BA86" s="1"/>
      <c r="BB86" s="1"/>
      <c r="BC86" s="1">
        <v>5</v>
      </c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>
        <v>5</v>
      </c>
      <c r="BS86" s="1"/>
      <c r="BT86" s="1"/>
      <c r="BU86" s="1"/>
      <c r="BV86" s="1">
        <v>10</v>
      </c>
      <c r="BW86" s="1">
        <v>20</v>
      </c>
      <c r="BX86" s="1"/>
      <c r="BY86" s="1"/>
      <c r="BZ86" s="1"/>
      <c r="CA86" s="1"/>
      <c r="CB86" s="1">
        <v>1</v>
      </c>
      <c r="CC86" s="1">
        <v>3</v>
      </c>
    </row>
    <row r="87" spans="1:82" hidden="1" x14ac:dyDescent="0.2">
      <c r="B87" s="1" t="s">
        <v>61</v>
      </c>
      <c r="C87" s="1"/>
      <c r="D87" s="1">
        <v>35</v>
      </c>
      <c r="E87" s="1"/>
      <c r="F87" s="1">
        <v>75</v>
      </c>
      <c r="G87" s="1"/>
      <c r="H87" s="1">
        <v>5</v>
      </c>
      <c r="I87" s="1"/>
      <c r="J87" s="1"/>
      <c r="K87" s="1"/>
      <c r="L87" s="1"/>
      <c r="M87" s="1">
        <v>1</v>
      </c>
      <c r="N87" s="1"/>
      <c r="O87" s="1"/>
      <c r="P87" s="1"/>
      <c r="Q87" s="1"/>
      <c r="R87" s="1"/>
      <c r="S87" s="1"/>
      <c r="T87" s="1">
        <v>100</v>
      </c>
      <c r="U87" s="1">
        <v>10</v>
      </c>
      <c r="V87" s="1">
        <v>70</v>
      </c>
      <c r="W87" s="1"/>
      <c r="X87" s="1">
        <v>80</v>
      </c>
      <c r="Y87" s="1"/>
      <c r="Z87" s="1"/>
      <c r="AA87" s="1">
        <v>5</v>
      </c>
      <c r="AB87" s="1"/>
      <c r="AC87" s="1">
        <v>20</v>
      </c>
      <c r="AD87" s="1">
        <v>60</v>
      </c>
      <c r="AE87" s="1">
        <v>20</v>
      </c>
      <c r="AF87" s="1"/>
      <c r="AG87" s="1">
        <v>5</v>
      </c>
      <c r="AH87" s="1"/>
      <c r="AI87" s="1">
        <v>2</v>
      </c>
      <c r="AJ87" s="1">
        <v>10</v>
      </c>
      <c r="AK87" s="1"/>
      <c r="AL87" s="1"/>
      <c r="AM87" s="1"/>
      <c r="AN87" s="1"/>
      <c r="AO87" s="1"/>
      <c r="AP87" s="1"/>
      <c r="AQ87" s="1"/>
      <c r="AR87" s="1">
        <v>5</v>
      </c>
      <c r="AS87" s="1"/>
      <c r="AT87" s="1"/>
      <c r="AU87" s="1"/>
      <c r="AV87" s="1"/>
      <c r="AW87" s="1">
        <v>5</v>
      </c>
      <c r="AX87" s="1">
        <v>25</v>
      </c>
      <c r="AY87" s="1">
        <v>2</v>
      </c>
      <c r="AZ87" s="1"/>
      <c r="BA87" s="1">
        <v>40</v>
      </c>
      <c r="BB87" s="1">
        <v>45</v>
      </c>
      <c r="BC87" s="1">
        <v>10</v>
      </c>
      <c r="BD87" s="1"/>
      <c r="BE87" s="1"/>
      <c r="BF87" s="1"/>
      <c r="BG87" s="1"/>
      <c r="BH87" s="1"/>
      <c r="BI87" s="1">
        <v>15</v>
      </c>
      <c r="BJ87" s="1"/>
      <c r="BK87" s="1"/>
      <c r="BL87" s="1">
        <v>15</v>
      </c>
      <c r="BM87" s="1"/>
      <c r="BN87" s="1">
        <v>20</v>
      </c>
      <c r="BO87" s="1"/>
      <c r="BP87" s="1"/>
      <c r="BQ87" s="1">
        <v>5</v>
      </c>
      <c r="BR87" s="1">
        <v>5</v>
      </c>
      <c r="BS87" s="1">
        <v>30</v>
      </c>
      <c r="BT87" s="1">
        <v>60</v>
      </c>
      <c r="BU87" s="1"/>
      <c r="BV87" s="1">
        <v>10</v>
      </c>
      <c r="BW87" s="1"/>
      <c r="BX87" s="1">
        <v>40</v>
      </c>
      <c r="BY87" s="1"/>
      <c r="BZ87" s="1"/>
      <c r="CA87" s="1"/>
      <c r="CB87" s="1">
        <v>28</v>
      </c>
      <c r="CC87" s="1">
        <v>40</v>
      </c>
    </row>
    <row r="88" spans="1:82" hidden="1" x14ac:dyDescent="0.2">
      <c r="B88" s="1" t="s">
        <v>62</v>
      </c>
      <c r="C88" s="1">
        <v>1</v>
      </c>
      <c r="D88" s="1"/>
      <c r="E88" s="1"/>
      <c r="F88" s="1"/>
      <c r="G88" s="1"/>
      <c r="H88" s="1"/>
      <c r="I88" s="1"/>
      <c r="J88" s="1">
        <v>15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>
        <v>5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>
        <v>10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>
        <v>25</v>
      </c>
      <c r="AY88" s="1"/>
      <c r="AZ88" s="1"/>
      <c r="BA88" s="1"/>
      <c r="BB88" s="1"/>
      <c r="BC88" s="1"/>
      <c r="BD88" s="1">
        <v>20</v>
      </c>
      <c r="BE88" s="1">
        <v>15</v>
      </c>
      <c r="BF88" s="1"/>
      <c r="BG88" s="1"/>
      <c r="BH88" s="1">
        <v>15</v>
      </c>
      <c r="BI88" s="1"/>
      <c r="BJ88" s="1"/>
      <c r="BK88" s="1">
        <v>35</v>
      </c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>
        <v>3</v>
      </c>
    </row>
    <row r="89" spans="1:82" hidden="1" x14ac:dyDescent="0.2">
      <c r="B89" s="1" t="s">
        <v>63</v>
      </c>
      <c r="C89" s="1"/>
      <c r="D89" s="1"/>
      <c r="E89" s="1">
        <v>20</v>
      </c>
      <c r="F89" s="1"/>
      <c r="G89" s="1"/>
      <c r="H89" s="1"/>
      <c r="I89" s="1"/>
      <c r="J89" s="1"/>
      <c r="K89" s="1"/>
      <c r="L89" s="1"/>
      <c r="M89" s="1"/>
      <c r="N89" s="1">
        <v>5</v>
      </c>
      <c r="O89" s="1">
        <v>15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>
        <v>7</v>
      </c>
      <c r="AC89" s="1"/>
      <c r="AD89" s="1"/>
      <c r="AE89" s="1"/>
      <c r="AF89" s="1"/>
      <c r="AG89" s="1"/>
      <c r="AH89" s="1"/>
      <c r="AI89" s="1">
        <v>2</v>
      </c>
      <c r="AJ89" s="1"/>
      <c r="AK89" s="1">
        <v>70</v>
      </c>
      <c r="AL89" s="1"/>
      <c r="AM89" s="1">
        <v>21</v>
      </c>
      <c r="AN89" s="1"/>
      <c r="AO89" s="1"/>
      <c r="AP89" s="1"/>
      <c r="AQ89" s="1"/>
      <c r="AR89" s="1">
        <v>15</v>
      </c>
      <c r="AS89" s="1"/>
      <c r="AT89" s="1"/>
      <c r="AU89" s="1"/>
      <c r="AV89" s="1"/>
      <c r="AW89" s="1">
        <v>10</v>
      </c>
      <c r="AX89" s="1"/>
      <c r="AY89" s="1"/>
      <c r="AZ89" s="1"/>
      <c r="BA89" s="1"/>
      <c r="BB89" s="1"/>
      <c r="BC89" s="1">
        <v>5</v>
      </c>
      <c r="BD89" s="1"/>
      <c r="BE89" s="1"/>
      <c r="BF89" s="1"/>
      <c r="BG89" s="1"/>
      <c r="BH89" s="1"/>
      <c r="BI89" s="1"/>
      <c r="BJ89" s="1"/>
      <c r="BK89" s="1"/>
      <c r="BL89" s="1">
        <v>10</v>
      </c>
      <c r="BM89" s="1"/>
      <c r="BN89" s="1"/>
      <c r="BO89" s="1"/>
      <c r="BP89" s="1"/>
      <c r="BQ89" s="1"/>
      <c r="BR89" s="1">
        <v>10</v>
      </c>
      <c r="BS89" s="1"/>
      <c r="BT89" s="1"/>
      <c r="BU89" s="1"/>
      <c r="BV89" s="1"/>
      <c r="BW89" s="1"/>
      <c r="BX89" s="1"/>
      <c r="BY89" s="1"/>
      <c r="BZ89" s="1">
        <v>3</v>
      </c>
      <c r="CA89" s="1"/>
      <c r="CB89" s="1"/>
      <c r="CC89" s="1"/>
    </row>
    <row r="90" spans="1:82" hidden="1" x14ac:dyDescent="0.2">
      <c r="B90" s="1" t="s">
        <v>64</v>
      </c>
      <c r="C90" s="1">
        <v>12</v>
      </c>
      <c r="D90" s="1"/>
      <c r="E90" s="1"/>
      <c r="F90" s="1"/>
      <c r="G90" s="1"/>
      <c r="H90" s="1">
        <v>5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>
        <v>2</v>
      </c>
      <c r="V90" s="1"/>
      <c r="W90" s="1"/>
      <c r="X90" s="1"/>
      <c r="Y90" s="1">
        <v>30</v>
      </c>
      <c r="Z90" s="1"/>
      <c r="AA90" s="1">
        <v>5</v>
      </c>
      <c r="AB90" s="1"/>
      <c r="AC90" s="1"/>
      <c r="AD90" s="1"/>
      <c r="AE90" s="1"/>
      <c r="AF90" s="1"/>
      <c r="AG90" s="1"/>
      <c r="AH90" s="1"/>
      <c r="AI90" s="1">
        <v>2</v>
      </c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>
        <v>40</v>
      </c>
      <c r="AU90" s="1"/>
      <c r="AV90" s="1"/>
      <c r="AW90" s="1"/>
      <c r="AX90" s="1"/>
      <c r="AY90" s="1">
        <v>5</v>
      </c>
      <c r="AZ90" s="1"/>
      <c r="BA90" s="1"/>
      <c r="BB90" s="1"/>
      <c r="BC90" s="1">
        <v>5</v>
      </c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>
        <v>5</v>
      </c>
      <c r="BT90" s="1"/>
      <c r="BU90" s="1"/>
      <c r="BV90" s="1"/>
      <c r="BW90" s="1">
        <v>3</v>
      </c>
      <c r="BX90" s="1"/>
      <c r="BY90" s="1">
        <v>30</v>
      </c>
      <c r="BZ90" s="1">
        <v>10</v>
      </c>
      <c r="CA90" s="1"/>
      <c r="CB90" s="1">
        <v>10</v>
      </c>
      <c r="CC90" s="1"/>
    </row>
    <row r="91" spans="1:82" hidden="1" x14ac:dyDescent="0.2">
      <c r="B91" s="1" t="s">
        <v>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>
        <v>40</v>
      </c>
      <c r="AA91" s="1"/>
      <c r="AB91" s="1"/>
      <c r="AC91" s="1"/>
      <c r="AD91" s="1">
        <v>30</v>
      </c>
      <c r="AE91" s="1"/>
      <c r="AF91" s="1"/>
      <c r="AG91" s="1">
        <v>2</v>
      </c>
      <c r="AH91" s="1"/>
      <c r="AI91" s="1"/>
      <c r="AJ91" s="1"/>
      <c r="AK91" s="1"/>
      <c r="AL91" s="1"/>
      <c r="AM91" s="1">
        <v>15</v>
      </c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>
        <v>10</v>
      </c>
      <c r="BB91" s="1"/>
      <c r="BC91" s="1"/>
      <c r="BD91" s="1"/>
      <c r="BE91" s="1"/>
      <c r="BF91" s="1">
        <v>10</v>
      </c>
      <c r="BG91" s="1"/>
      <c r="BH91" s="1"/>
      <c r="BI91" s="1"/>
      <c r="BJ91" s="1"/>
      <c r="BK91" s="1"/>
      <c r="BL91" s="1"/>
      <c r="BM91" s="1"/>
      <c r="BN91" s="1"/>
      <c r="BO91" s="1"/>
      <c r="BP91" s="1">
        <v>15</v>
      </c>
      <c r="BQ91" s="1">
        <v>20</v>
      </c>
      <c r="BR91" s="1"/>
      <c r="BS91" s="1"/>
      <c r="BT91" s="1"/>
      <c r="BU91" s="1"/>
      <c r="BV91" s="1"/>
      <c r="BW91" s="1"/>
      <c r="BX91" s="1"/>
      <c r="BY91" s="1"/>
      <c r="BZ91" s="1">
        <v>10</v>
      </c>
      <c r="CA91" s="1"/>
      <c r="CB91" s="1"/>
      <c r="CC91" s="1">
        <v>20</v>
      </c>
    </row>
    <row r="92" spans="1:82" hidden="1" x14ac:dyDescent="0.2">
      <c r="B92" s="1" t="s">
        <v>66</v>
      </c>
      <c r="C92" s="1">
        <v>5</v>
      </c>
      <c r="D92" s="1"/>
      <c r="E92" s="1"/>
      <c r="F92" s="1"/>
      <c r="G92" s="1"/>
      <c r="H92" s="1"/>
      <c r="I92" s="1"/>
      <c r="J92" s="1">
        <v>10</v>
      </c>
      <c r="K92" s="1"/>
      <c r="L92" s="1"/>
      <c r="M92" s="1"/>
      <c r="N92" s="1"/>
      <c r="O92" s="1">
        <v>10</v>
      </c>
      <c r="P92" s="1"/>
      <c r="Q92" s="1"/>
      <c r="R92" s="1"/>
      <c r="S92" s="1"/>
      <c r="T92" s="1"/>
      <c r="U92" s="1">
        <v>11</v>
      </c>
      <c r="V92" s="1"/>
      <c r="W92" s="1"/>
      <c r="X92" s="1"/>
      <c r="Y92" s="1"/>
      <c r="Z92" s="1"/>
      <c r="AA92" s="1">
        <v>2</v>
      </c>
      <c r="AB92" s="1"/>
      <c r="AC92" s="1"/>
      <c r="AD92" s="1"/>
      <c r="AE92" s="1">
        <v>10</v>
      </c>
      <c r="AF92" s="1"/>
      <c r="AG92" s="1"/>
      <c r="AH92" s="1"/>
      <c r="AI92" s="1">
        <v>2</v>
      </c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>
        <v>5</v>
      </c>
      <c r="AZ92" s="1"/>
      <c r="BA92" s="1"/>
      <c r="BB92" s="1">
        <v>16</v>
      </c>
      <c r="BC92" s="1">
        <v>5</v>
      </c>
      <c r="BD92" s="1">
        <v>7</v>
      </c>
      <c r="BE92" s="1">
        <v>15</v>
      </c>
      <c r="BF92" s="1"/>
      <c r="BG92" s="1"/>
      <c r="BH92" s="1">
        <v>5</v>
      </c>
      <c r="BI92" s="1"/>
      <c r="BJ92" s="1"/>
      <c r="BK92" s="1">
        <v>25</v>
      </c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>
        <v>5</v>
      </c>
      <c r="BZ92" s="1">
        <v>10</v>
      </c>
      <c r="CA92" s="1"/>
      <c r="CB92" s="1">
        <v>10</v>
      </c>
      <c r="CC92" s="1"/>
    </row>
    <row r="93" spans="1:82" hidden="1" x14ac:dyDescent="0.2">
      <c r="B93" s="1" t="s">
        <v>67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>
        <v>7</v>
      </c>
      <c r="V93" s="1"/>
      <c r="W93" s="1"/>
      <c r="X93" s="1"/>
      <c r="Y93" s="1"/>
      <c r="Z93" s="1"/>
      <c r="AA93" s="1">
        <v>2</v>
      </c>
      <c r="AB93" s="1"/>
      <c r="AC93" s="1"/>
      <c r="AD93" s="1"/>
      <c r="AE93" s="1"/>
      <c r="AF93" s="1"/>
      <c r="AG93" s="1">
        <v>1</v>
      </c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>
        <v>3</v>
      </c>
      <c r="AZ93" s="1"/>
      <c r="BA93" s="1"/>
      <c r="BB93" s="1"/>
      <c r="BC93" s="1"/>
      <c r="BD93" s="1">
        <v>4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>
        <v>5</v>
      </c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1:82" x14ac:dyDescent="0.2">
      <c r="A94" s="11">
        <v>1</v>
      </c>
      <c r="B94" s="1" t="s">
        <v>68</v>
      </c>
      <c r="C94" s="1">
        <v>22</v>
      </c>
      <c r="D94" s="1">
        <v>30</v>
      </c>
      <c r="E94" s="1"/>
      <c r="F94" s="1"/>
      <c r="G94" s="1"/>
      <c r="H94" s="1">
        <v>25</v>
      </c>
      <c r="I94" s="1"/>
      <c r="J94" s="1">
        <v>25</v>
      </c>
      <c r="K94" s="1"/>
      <c r="L94" s="1">
        <v>40</v>
      </c>
      <c r="M94" s="1">
        <v>50</v>
      </c>
      <c r="N94" s="1"/>
      <c r="O94" s="1"/>
      <c r="P94" s="1"/>
      <c r="Q94" s="1"/>
      <c r="R94" s="1">
        <v>80</v>
      </c>
      <c r="S94" s="1">
        <v>80</v>
      </c>
      <c r="T94" s="1"/>
      <c r="U94" s="1">
        <v>10</v>
      </c>
      <c r="V94" s="1"/>
      <c r="W94" s="1"/>
      <c r="X94" s="1"/>
      <c r="Y94" s="1">
        <v>20</v>
      </c>
      <c r="Z94" s="1">
        <v>10</v>
      </c>
      <c r="AA94" s="1">
        <v>20</v>
      </c>
      <c r="AB94" s="1">
        <v>10</v>
      </c>
      <c r="AC94" s="1">
        <v>40</v>
      </c>
      <c r="AD94" s="1">
        <v>10</v>
      </c>
      <c r="AE94" s="1"/>
      <c r="AF94" s="1"/>
      <c r="AG94" s="1">
        <v>90</v>
      </c>
      <c r="AH94" s="1">
        <v>5</v>
      </c>
      <c r="AI94" s="1">
        <v>25</v>
      </c>
      <c r="AJ94" s="1">
        <v>10</v>
      </c>
      <c r="AK94" s="1"/>
      <c r="AL94" s="1"/>
      <c r="AM94" s="1">
        <v>22</v>
      </c>
      <c r="AN94" s="1"/>
      <c r="AO94" s="1"/>
      <c r="AP94" s="1"/>
      <c r="AQ94" s="1"/>
      <c r="AR94" s="1">
        <v>15</v>
      </c>
      <c r="AS94" s="1"/>
      <c r="AT94" s="1"/>
      <c r="AU94" s="1"/>
      <c r="AV94" s="1"/>
      <c r="AW94" s="1">
        <v>35</v>
      </c>
      <c r="AX94" s="1"/>
      <c r="AY94" s="1">
        <v>5</v>
      </c>
      <c r="AZ94" s="1"/>
      <c r="BA94" s="1"/>
      <c r="BB94" s="1"/>
      <c r="BC94" s="1"/>
      <c r="BD94" s="1">
        <v>20</v>
      </c>
      <c r="BE94" s="1"/>
      <c r="BF94" s="1"/>
      <c r="BG94" s="1">
        <v>40</v>
      </c>
      <c r="BH94" s="1">
        <v>10</v>
      </c>
      <c r="BI94" s="1">
        <v>10</v>
      </c>
      <c r="BJ94" s="1"/>
      <c r="BK94" s="1"/>
      <c r="BL94" s="1">
        <v>15</v>
      </c>
      <c r="BM94" s="1">
        <v>50</v>
      </c>
      <c r="BN94" s="1">
        <v>18</v>
      </c>
      <c r="BO94" s="1">
        <v>30</v>
      </c>
      <c r="BP94" s="1"/>
      <c r="BQ94" s="1"/>
      <c r="BR94" s="1">
        <v>30</v>
      </c>
      <c r="BS94" s="1">
        <v>20</v>
      </c>
      <c r="BT94" s="1"/>
      <c r="BU94" s="1">
        <v>100</v>
      </c>
      <c r="BV94" s="1"/>
      <c r="BW94" s="1"/>
      <c r="BX94" s="1"/>
      <c r="BY94" s="1">
        <v>10</v>
      </c>
      <c r="BZ94" s="1"/>
      <c r="CA94" s="1"/>
      <c r="CB94" s="1"/>
      <c r="CC94" s="1">
        <v>25</v>
      </c>
      <c r="CD94" s="11">
        <v>1</v>
      </c>
    </row>
    <row r="95" spans="1:82" hidden="1" x14ac:dyDescent="0.2">
      <c r="B95" s="1" t="s">
        <v>69</v>
      </c>
      <c r="C95" s="1">
        <v>25</v>
      </c>
      <c r="D95" s="1">
        <v>20</v>
      </c>
      <c r="E95" s="1">
        <v>45</v>
      </c>
      <c r="F95" s="1"/>
      <c r="G95" s="1"/>
      <c r="H95" s="1">
        <v>30</v>
      </c>
      <c r="I95" s="1"/>
      <c r="J95" s="1"/>
      <c r="K95" s="1"/>
      <c r="L95" s="1">
        <v>40</v>
      </c>
      <c r="M95" s="1">
        <v>20</v>
      </c>
      <c r="N95" s="1">
        <v>30</v>
      </c>
      <c r="O95" s="1">
        <v>40</v>
      </c>
      <c r="P95" s="1"/>
      <c r="Q95" s="1"/>
      <c r="R95" s="1">
        <v>5</v>
      </c>
      <c r="S95" s="1">
        <v>20</v>
      </c>
      <c r="T95" s="1"/>
      <c r="U95" s="1">
        <v>15</v>
      </c>
      <c r="V95" s="1"/>
      <c r="W95" s="1"/>
      <c r="X95" s="1"/>
      <c r="Y95" s="1"/>
      <c r="Z95" s="1">
        <v>30</v>
      </c>
      <c r="AA95" s="1">
        <v>29</v>
      </c>
      <c r="AB95" s="1">
        <v>75</v>
      </c>
      <c r="AC95" s="1"/>
      <c r="AD95" s="1"/>
      <c r="AE95" s="1">
        <v>50</v>
      </c>
      <c r="AF95" s="1"/>
      <c r="AG95" s="1"/>
      <c r="AH95" s="1"/>
      <c r="AI95" s="1">
        <v>25</v>
      </c>
      <c r="AJ95" s="1">
        <v>30</v>
      </c>
      <c r="AK95" s="1"/>
      <c r="AL95" s="1"/>
      <c r="AM95" s="1">
        <v>10</v>
      </c>
      <c r="AN95" s="1"/>
      <c r="AO95" s="1"/>
      <c r="AP95" s="1">
        <v>58</v>
      </c>
      <c r="AQ95" s="1"/>
      <c r="AR95" s="1">
        <v>40</v>
      </c>
      <c r="AS95" s="1"/>
      <c r="AT95" s="1"/>
      <c r="AU95" s="1"/>
      <c r="AV95" s="1"/>
      <c r="AW95" s="1">
        <v>35</v>
      </c>
      <c r="AX95" s="1"/>
      <c r="AY95" s="1">
        <v>30</v>
      </c>
      <c r="AZ95" s="1"/>
      <c r="BA95" s="1"/>
      <c r="BB95" s="1"/>
      <c r="BC95" s="1">
        <v>20</v>
      </c>
      <c r="BD95" s="1">
        <v>20</v>
      </c>
      <c r="BE95" s="1"/>
      <c r="BF95" s="1">
        <v>25</v>
      </c>
      <c r="BG95" s="1">
        <v>40</v>
      </c>
      <c r="BH95" s="1">
        <v>20</v>
      </c>
      <c r="BI95" s="1">
        <v>30</v>
      </c>
      <c r="BJ95" s="1">
        <v>40</v>
      </c>
      <c r="BK95" s="1"/>
      <c r="BL95" s="1">
        <v>25</v>
      </c>
      <c r="BM95" s="1"/>
      <c r="BN95" s="1">
        <v>5</v>
      </c>
      <c r="BO95" s="1"/>
      <c r="BP95" s="1">
        <v>40</v>
      </c>
      <c r="BQ95" s="1"/>
      <c r="BR95" s="1">
        <v>35</v>
      </c>
      <c r="BS95" s="1">
        <v>15</v>
      </c>
      <c r="BT95" s="1">
        <v>20</v>
      </c>
      <c r="BU95" s="1"/>
      <c r="BV95" s="1">
        <v>25</v>
      </c>
      <c r="BW95" s="1">
        <v>13</v>
      </c>
      <c r="BX95" s="1">
        <v>20</v>
      </c>
      <c r="BY95" s="1">
        <v>12</v>
      </c>
      <c r="BZ95" s="1">
        <v>51</v>
      </c>
      <c r="CA95" s="1">
        <v>100</v>
      </c>
      <c r="CB95" s="1">
        <v>10</v>
      </c>
      <c r="CC95" s="1">
        <v>6</v>
      </c>
    </row>
    <row r="96" spans="1:82" hidden="1" x14ac:dyDescent="0.2">
      <c r="B96" s="1" t="s">
        <v>70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>
        <v>2</v>
      </c>
      <c r="AB96" s="1"/>
      <c r="AC96" s="1"/>
      <c r="AD96" s="1"/>
      <c r="AE96" s="1"/>
      <c r="AF96" s="1"/>
      <c r="AG96" s="1"/>
      <c r="AH96" s="1">
        <v>2</v>
      </c>
      <c r="AI96" s="1"/>
      <c r="AJ96" s="1"/>
      <c r="AK96" s="1"/>
      <c r="AL96" s="1"/>
      <c r="AM96" s="1">
        <v>10</v>
      </c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>
        <v>15</v>
      </c>
      <c r="BL96" s="1"/>
      <c r="BM96" s="1"/>
      <c r="BN96" s="1"/>
      <c r="BO96" s="1"/>
      <c r="BP96" s="1">
        <v>15</v>
      </c>
      <c r="BQ96" s="1"/>
      <c r="BR96" s="1"/>
      <c r="BS96" s="1">
        <v>10</v>
      </c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1:81" hidden="1" x14ac:dyDescent="0.2">
      <c r="B97" s="1" t="s">
        <v>234</v>
      </c>
      <c r="C97" s="1">
        <v>2</v>
      </c>
      <c r="D97" s="1"/>
      <c r="E97" s="1"/>
      <c r="F97" s="1"/>
      <c r="G97" s="1"/>
      <c r="H97" s="1">
        <v>5</v>
      </c>
      <c r="I97" s="1"/>
      <c r="J97" s="1">
        <v>15</v>
      </c>
      <c r="K97" s="1"/>
      <c r="L97" s="1"/>
      <c r="M97" s="1"/>
      <c r="N97" s="1"/>
      <c r="O97" s="1">
        <v>10</v>
      </c>
      <c r="P97" s="1"/>
      <c r="Q97" s="1"/>
      <c r="R97" s="1"/>
      <c r="S97" s="1"/>
      <c r="T97" s="1"/>
      <c r="U97" s="1">
        <v>10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>
        <v>20</v>
      </c>
      <c r="AV97" s="1"/>
      <c r="AW97" s="1"/>
      <c r="AX97" s="1"/>
      <c r="AY97" s="1">
        <v>3</v>
      </c>
      <c r="AZ97" s="1"/>
      <c r="BA97" s="1"/>
      <c r="BB97" s="1"/>
      <c r="BC97" s="1">
        <v>5</v>
      </c>
      <c r="BD97" s="1"/>
      <c r="BE97" s="1">
        <v>10</v>
      </c>
      <c r="BF97" s="1"/>
      <c r="BG97" s="1"/>
      <c r="BH97" s="1"/>
      <c r="BI97" s="1"/>
      <c r="BJ97" s="1"/>
      <c r="BK97" s="1"/>
      <c r="BL97" s="1"/>
      <c r="BM97" s="1"/>
      <c r="BN97" s="1">
        <v>2</v>
      </c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>
        <v>5</v>
      </c>
      <c r="CA97" s="1"/>
      <c r="CB97" s="1">
        <v>10</v>
      </c>
      <c r="CC97" s="1"/>
    </row>
    <row r="98" spans="1:81" hidden="1" x14ac:dyDescent="0.2">
      <c r="B98" s="1" t="s">
        <v>111</v>
      </c>
      <c r="C98" s="15"/>
      <c r="D98" s="1"/>
      <c r="E98" s="1"/>
      <c r="F98" s="1"/>
      <c r="G98" s="1"/>
      <c r="H98" s="15"/>
      <c r="I98" s="1"/>
      <c r="J98" s="15"/>
      <c r="K98" s="1"/>
      <c r="L98" s="1"/>
      <c r="M98" s="1"/>
      <c r="O98" s="15"/>
      <c r="P98" s="1"/>
      <c r="Q98" s="1"/>
      <c r="R98" s="1"/>
      <c r="S98" s="1"/>
      <c r="T98" s="1"/>
      <c r="U98" s="15"/>
      <c r="V98" s="1"/>
      <c r="W98" s="1"/>
      <c r="X98" s="1"/>
      <c r="Y98" s="1"/>
      <c r="Z98" s="1">
        <v>10</v>
      </c>
      <c r="AA98" s="1">
        <v>2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>
        <v>2</v>
      </c>
      <c r="AQ98" s="1"/>
      <c r="AR98" s="1"/>
      <c r="AS98" s="1"/>
      <c r="AT98" s="1"/>
      <c r="AU98" s="15"/>
      <c r="AV98" s="17"/>
      <c r="AW98" s="17"/>
      <c r="AX98" s="17"/>
      <c r="AY98" s="15"/>
      <c r="AZ98" s="17"/>
      <c r="BA98" s="17"/>
      <c r="BB98" s="17"/>
      <c r="BC98" s="15"/>
      <c r="BD98" s="17"/>
      <c r="BE98" s="15"/>
      <c r="BF98" s="1">
        <v>20</v>
      </c>
      <c r="BG98" s="1"/>
      <c r="BH98" s="1"/>
      <c r="BI98" s="1"/>
      <c r="BJ98" s="1"/>
      <c r="BK98" s="1"/>
      <c r="BL98" s="1"/>
      <c r="BM98" s="1"/>
      <c r="BN98" s="15"/>
      <c r="BO98" s="1"/>
      <c r="BP98" s="1"/>
      <c r="BQ98" s="1"/>
      <c r="BR98" s="1"/>
      <c r="BS98" s="1">
        <v>5</v>
      </c>
      <c r="BT98" s="1"/>
      <c r="BU98" s="1"/>
      <c r="BV98" s="1"/>
      <c r="BW98" s="1">
        <v>2</v>
      </c>
      <c r="BX98" s="1"/>
      <c r="BY98" s="1"/>
      <c r="BZ98" s="15"/>
      <c r="CA98" s="17"/>
      <c r="CB98" s="15"/>
      <c r="CC98" s="1"/>
    </row>
    <row r="99" spans="1:81" hidden="1" x14ac:dyDescent="0.2">
      <c r="A99" s="11" t="s">
        <v>275</v>
      </c>
      <c r="B99" s="14" t="s">
        <v>232</v>
      </c>
      <c r="C99" s="14">
        <f t="shared" ref="C99:BN99" si="4">SUM(C79:C98)</f>
        <v>100</v>
      </c>
      <c r="D99" s="14">
        <f t="shared" si="4"/>
        <v>100</v>
      </c>
      <c r="E99" s="14">
        <f t="shared" si="4"/>
        <v>100</v>
      </c>
      <c r="F99" s="14">
        <f t="shared" si="4"/>
        <v>100</v>
      </c>
      <c r="G99" s="14">
        <f t="shared" si="4"/>
        <v>100</v>
      </c>
      <c r="H99" s="14">
        <f t="shared" si="4"/>
        <v>100</v>
      </c>
      <c r="I99" s="14">
        <f t="shared" si="4"/>
        <v>0</v>
      </c>
      <c r="J99" s="14">
        <f t="shared" si="4"/>
        <v>100</v>
      </c>
      <c r="K99" s="14">
        <f t="shared" si="4"/>
        <v>100</v>
      </c>
      <c r="L99" s="14">
        <f t="shared" si="4"/>
        <v>100</v>
      </c>
      <c r="M99" s="14">
        <f t="shared" si="4"/>
        <v>100</v>
      </c>
      <c r="N99" s="14">
        <f t="shared" si="4"/>
        <v>100</v>
      </c>
      <c r="O99" s="14">
        <f t="shared" si="4"/>
        <v>100</v>
      </c>
      <c r="P99" s="14">
        <f t="shared" si="4"/>
        <v>0</v>
      </c>
      <c r="Q99" s="14">
        <f t="shared" si="4"/>
        <v>0</v>
      </c>
      <c r="R99" s="14">
        <f t="shared" si="4"/>
        <v>100</v>
      </c>
      <c r="S99" s="14">
        <f t="shared" si="4"/>
        <v>100</v>
      </c>
      <c r="T99" s="14">
        <f t="shared" si="4"/>
        <v>100</v>
      </c>
      <c r="U99" s="14">
        <f t="shared" si="4"/>
        <v>100</v>
      </c>
      <c r="V99" s="14">
        <f t="shared" si="4"/>
        <v>100</v>
      </c>
      <c r="W99" s="14">
        <f t="shared" si="4"/>
        <v>0</v>
      </c>
      <c r="X99" s="14">
        <f t="shared" si="4"/>
        <v>100</v>
      </c>
      <c r="Y99" s="14">
        <f t="shared" si="4"/>
        <v>100</v>
      </c>
      <c r="Z99" s="14">
        <f t="shared" si="4"/>
        <v>100</v>
      </c>
      <c r="AA99" s="14">
        <f t="shared" si="4"/>
        <v>100</v>
      </c>
      <c r="AB99" s="14">
        <f t="shared" si="4"/>
        <v>100</v>
      </c>
      <c r="AC99" s="14">
        <f t="shared" si="4"/>
        <v>100</v>
      </c>
      <c r="AD99" s="14">
        <f t="shared" si="4"/>
        <v>100</v>
      </c>
      <c r="AE99" s="14">
        <f t="shared" si="4"/>
        <v>100</v>
      </c>
      <c r="AF99" s="14">
        <f t="shared" si="4"/>
        <v>0</v>
      </c>
      <c r="AG99" s="14">
        <f t="shared" si="4"/>
        <v>100</v>
      </c>
      <c r="AH99" s="14">
        <f t="shared" si="4"/>
        <v>100</v>
      </c>
      <c r="AI99" s="14">
        <f t="shared" si="4"/>
        <v>100</v>
      </c>
      <c r="AJ99" s="14">
        <f t="shared" si="4"/>
        <v>100</v>
      </c>
      <c r="AK99" s="14">
        <f t="shared" si="4"/>
        <v>100</v>
      </c>
      <c r="AL99" s="14">
        <f t="shared" si="4"/>
        <v>100</v>
      </c>
      <c r="AM99" s="14">
        <f t="shared" si="4"/>
        <v>100</v>
      </c>
      <c r="AN99" s="14">
        <f t="shared" si="4"/>
        <v>0</v>
      </c>
      <c r="AO99" s="14">
        <f t="shared" si="4"/>
        <v>0</v>
      </c>
      <c r="AP99" s="14">
        <f t="shared" si="4"/>
        <v>100</v>
      </c>
      <c r="AQ99" s="14">
        <f t="shared" si="4"/>
        <v>0</v>
      </c>
      <c r="AR99" s="14">
        <f t="shared" si="4"/>
        <v>100</v>
      </c>
      <c r="AS99" s="14">
        <f t="shared" si="4"/>
        <v>0</v>
      </c>
      <c r="AT99" s="14">
        <f t="shared" si="4"/>
        <v>100</v>
      </c>
      <c r="AU99" s="14">
        <f t="shared" si="4"/>
        <v>100</v>
      </c>
      <c r="AV99" s="14">
        <f t="shared" si="4"/>
        <v>100</v>
      </c>
      <c r="AW99" s="14">
        <f t="shared" si="4"/>
        <v>100</v>
      </c>
      <c r="AX99" s="14">
        <f t="shared" si="4"/>
        <v>100</v>
      </c>
      <c r="AY99" s="14">
        <f t="shared" si="4"/>
        <v>100</v>
      </c>
      <c r="AZ99" s="14">
        <f t="shared" si="4"/>
        <v>0</v>
      </c>
      <c r="BA99" s="14">
        <f t="shared" si="4"/>
        <v>100</v>
      </c>
      <c r="BB99" s="14">
        <f t="shared" si="4"/>
        <v>100</v>
      </c>
      <c r="BC99" s="14">
        <f t="shared" si="4"/>
        <v>100</v>
      </c>
      <c r="BD99" s="14">
        <f t="shared" si="4"/>
        <v>100</v>
      </c>
      <c r="BE99" s="14">
        <f t="shared" si="4"/>
        <v>100</v>
      </c>
      <c r="BF99" s="14">
        <f t="shared" si="4"/>
        <v>100</v>
      </c>
      <c r="BG99" s="14">
        <f t="shared" si="4"/>
        <v>100</v>
      </c>
      <c r="BH99" s="14">
        <f t="shared" si="4"/>
        <v>100</v>
      </c>
      <c r="BI99" s="14">
        <f t="shared" si="4"/>
        <v>100</v>
      </c>
      <c r="BJ99" s="14">
        <f t="shared" si="4"/>
        <v>100</v>
      </c>
      <c r="BK99" s="14">
        <f t="shared" si="4"/>
        <v>100</v>
      </c>
      <c r="BL99" s="14">
        <f t="shared" si="4"/>
        <v>100</v>
      </c>
      <c r="BM99" s="14">
        <f t="shared" si="4"/>
        <v>100</v>
      </c>
      <c r="BN99" s="14">
        <f t="shared" si="4"/>
        <v>100</v>
      </c>
      <c r="BO99" s="14">
        <f t="shared" ref="BO99:CC99" si="5">SUM(BO79:BO98)</f>
        <v>100</v>
      </c>
      <c r="BP99" s="14">
        <f t="shared" si="5"/>
        <v>100</v>
      </c>
      <c r="BQ99" s="14">
        <f t="shared" si="5"/>
        <v>100</v>
      </c>
      <c r="BR99" s="14">
        <f t="shared" si="5"/>
        <v>100</v>
      </c>
      <c r="BS99" s="14">
        <f t="shared" si="5"/>
        <v>100</v>
      </c>
      <c r="BT99" s="14">
        <f t="shared" si="5"/>
        <v>100</v>
      </c>
      <c r="BU99" s="14">
        <f t="shared" si="5"/>
        <v>100</v>
      </c>
      <c r="BV99" s="14">
        <f t="shared" si="5"/>
        <v>100</v>
      </c>
      <c r="BW99" s="14">
        <f t="shared" si="5"/>
        <v>100</v>
      </c>
      <c r="BX99" s="14">
        <f t="shared" si="5"/>
        <v>100</v>
      </c>
      <c r="BY99" s="14">
        <f t="shared" si="5"/>
        <v>100</v>
      </c>
      <c r="BZ99" s="14">
        <f t="shared" si="5"/>
        <v>100</v>
      </c>
      <c r="CA99" s="14">
        <f t="shared" si="5"/>
        <v>100</v>
      </c>
      <c r="CB99" s="14">
        <f t="shared" si="5"/>
        <v>100</v>
      </c>
      <c r="CC99" s="14">
        <f t="shared" si="5"/>
        <v>100</v>
      </c>
    </row>
    <row r="100" spans="1:81" hidden="1" x14ac:dyDescent="0.2">
      <c r="A100" s="11" t="s">
        <v>275</v>
      </c>
      <c r="B100" s="4" t="s">
        <v>103</v>
      </c>
      <c r="C100" s="5">
        <v>40</v>
      </c>
      <c r="D100" s="5">
        <v>55</v>
      </c>
      <c r="E100" s="5">
        <v>30</v>
      </c>
      <c r="F100" s="5">
        <v>90</v>
      </c>
      <c r="G100" s="5">
        <v>90</v>
      </c>
      <c r="H100" s="5">
        <v>60</v>
      </c>
      <c r="I100" s="5">
        <v>100</v>
      </c>
      <c r="J100" s="6">
        <v>40</v>
      </c>
      <c r="K100" s="6">
        <v>95</v>
      </c>
      <c r="L100" s="6">
        <v>90</v>
      </c>
      <c r="M100" s="6">
        <v>85</v>
      </c>
      <c r="N100" s="6">
        <v>65</v>
      </c>
      <c r="O100" s="6">
        <v>60</v>
      </c>
      <c r="P100" s="6">
        <v>100</v>
      </c>
      <c r="Q100" s="6">
        <v>100</v>
      </c>
      <c r="R100" s="6">
        <v>45</v>
      </c>
      <c r="S100" s="6">
        <v>45</v>
      </c>
      <c r="T100" s="6">
        <v>90</v>
      </c>
      <c r="U100" s="6">
        <v>40</v>
      </c>
      <c r="V100" s="6">
        <v>95</v>
      </c>
      <c r="W100" s="6">
        <v>100</v>
      </c>
      <c r="X100" s="6">
        <v>90</v>
      </c>
      <c r="Y100" s="6">
        <v>95</v>
      </c>
      <c r="Z100" s="6">
        <v>90</v>
      </c>
      <c r="AA100" s="6">
        <v>30</v>
      </c>
      <c r="AB100" s="6">
        <v>5</v>
      </c>
      <c r="AC100" s="6">
        <v>30</v>
      </c>
      <c r="AD100" s="6">
        <v>85</v>
      </c>
      <c r="AE100" s="6">
        <v>50</v>
      </c>
      <c r="AF100" s="6">
        <v>100</v>
      </c>
      <c r="AG100" s="6">
        <v>10</v>
      </c>
      <c r="AH100" s="6">
        <v>90</v>
      </c>
      <c r="AI100" s="6">
        <v>40</v>
      </c>
      <c r="AJ100" s="6">
        <v>40</v>
      </c>
      <c r="AK100" s="6">
        <v>50</v>
      </c>
      <c r="AL100" s="6">
        <v>80</v>
      </c>
      <c r="AM100" s="6">
        <v>50</v>
      </c>
      <c r="AN100" s="6">
        <v>100</v>
      </c>
      <c r="AO100" s="6">
        <v>100</v>
      </c>
      <c r="AP100" s="6">
        <v>60</v>
      </c>
      <c r="AQ100" s="6">
        <v>100</v>
      </c>
      <c r="AR100" s="6">
        <v>50</v>
      </c>
      <c r="AS100" s="6">
        <v>100</v>
      </c>
      <c r="AT100" s="6">
        <v>50</v>
      </c>
      <c r="AU100" s="6">
        <v>95</v>
      </c>
      <c r="AV100" s="6">
        <v>0</v>
      </c>
      <c r="AW100" s="6">
        <v>35</v>
      </c>
      <c r="AX100" s="6">
        <v>90</v>
      </c>
      <c r="AY100" s="6">
        <v>40</v>
      </c>
      <c r="AZ100" s="6">
        <v>100</v>
      </c>
      <c r="BA100" s="6">
        <v>75</v>
      </c>
      <c r="BB100" s="6">
        <v>90</v>
      </c>
      <c r="BC100" s="6">
        <v>40</v>
      </c>
      <c r="BD100" s="6">
        <v>70</v>
      </c>
      <c r="BE100" s="6">
        <v>60</v>
      </c>
      <c r="BF100" s="6">
        <v>55</v>
      </c>
      <c r="BG100" s="6">
        <v>80</v>
      </c>
      <c r="BH100" s="6">
        <v>45</v>
      </c>
      <c r="BI100" s="6">
        <v>30</v>
      </c>
      <c r="BJ100" s="6">
        <v>80</v>
      </c>
      <c r="BK100" s="6">
        <v>30</v>
      </c>
      <c r="BL100" s="6">
        <v>45</v>
      </c>
      <c r="BM100" s="6">
        <v>60</v>
      </c>
      <c r="BN100" s="6">
        <v>20</v>
      </c>
      <c r="BO100" s="6">
        <v>80</v>
      </c>
      <c r="BP100" s="6">
        <v>40</v>
      </c>
      <c r="BQ100" s="5">
        <v>40</v>
      </c>
      <c r="BR100" s="5">
        <v>40</v>
      </c>
      <c r="BS100" s="5">
        <v>60</v>
      </c>
      <c r="BT100" s="5">
        <v>85</v>
      </c>
      <c r="BU100" s="5">
        <v>70</v>
      </c>
      <c r="BV100" s="5">
        <v>30</v>
      </c>
      <c r="BW100" s="5">
        <v>60</v>
      </c>
      <c r="BX100" s="5">
        <v>95</v>
      </c>
      <c r="BY100" s="5">
        <v>85</v>
      </c>
      <c r="BZ100" s="5">
        <v>35</v>
      </c>
      <c r="CA100" s="5">
        <v>80</v>
      </c>
      <c r="CB100" s="5">
        <v>40</v>
      </c>
      <c r="CC100" s="5">
        <v>40</v>
      </c>
    </row>
    <row r="101" spans="1:81" hidden="1" x14ac:dyDescent="0.2">
      <c r="B101" s="1" t="s">
        <v>71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1:81" hidden="1" x14ac:dyDescent="0.2">
      <c r="B102" s="1" t="s">
        <v>72</v>
      </c>
      <c r="C102" s="1">
        <v>2</v>
      </c>
      <c r="D102" s="1"/>
      <c r="E102" s="1"/>
      <c r="F102" s="1"/>
      <c r="G102" s="1"/>
      <c r="H102" s="1"/>
      <c r="I102" s="1"/>
      <c r="J102" s="1">
        <v>10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>
        <v>30</v>
      </c>
      <c r="AA102" s="1">
        <v>2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>
        <v>5</v>
      </c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>
        <v>5</v>
      </c>
      <c r="BX102" s="1"/>
      <c r="BY102" s="1"/>
      <c r="BZ102" s="1">
        <v>10</v>
      </c>
      <c r="CA102" s="1"/>
      <c r="CB102" s="1"/>
      <c r="CC102" s="1"/>
    </row>
    <row r="103" spans="1:81" hidden="1" x14ac:dyDescent="0.2">
      <c r="B103" s="1" t="s">
        <v>73</v>
      </c>
      <c r="C103" s="1"/>
      <c r="D103" s="1"/>
      <c r="E103" s="1"/>
      <c r="F103" s="1"/>
      <c r="G103" s="1"/>
      <c r="H103" s="1">
        <v>5</v>
      </c>
      <c r="I103" s="1"/>
      <c r="J103" s="1"/>
      <c r="K103" s="1">
        <v>2</v>
      </c>
      <c r="L103" s="1">
        <v>10</v>
      </c>
      <c r="M103" s="1">
        <v>2</v>
      </c>
      <c r="N103" s="1"/>
      <c r="O103" s="1">
        <v>2</v>
      </c>
      <c r="P103" s="1">
        <v>2</v>
      </c>
      <c r="Q103" s="1"/>
      <c r="R103" s="1"/>
      <c r="S103" s="1"/>
      <c r="T103" s="1">
        <v>10</v>
      </c>
      <c r="U103" s="1"/>
      <c r="V103" s="1"/>
      <c r="W103" s="1"/>
      <c r="X103" s="1"/>
      <c r="Y103" s="1"/>
      <c r="Z103" s="1"/>
      <c r="AA103" s="1">
        <v>5</v>
      </c>
      <c r="AB103" s="1"/>
      <c r="AC103" s="1">
        <v>20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>
        <v>2</v>
      </c>
      <c r="AS103" s="1"/>
      <c r="AT103" s="1">
        <v>5</v>
      </c>
      <c r="AU103" s="1"/>
      <c r="AV103" s="1"/>
      <c r="AW103" s="1"/>
      <c r="AX103" s="1"/>
      <c r="AY103" s="1">
        <v>5</v>
      </c>
      <c r="AZ103" s="1"/>
      <c r="BA103" s="1">
        <v>40</v>
      </c>
      <c r="BB103" s="1"/>
      <c r="BC103" s="1">
        <v>15</v>
      </c>
      <c r="BD103" s="1"/>
      <c r="BE103" s="1"/>
      <c r="BF103" s="1"/>
      <c r="BG103" s="1"/>
      <c r="BH103" s="1"/>
      <c r="BI103" s="1"/>
      <c r="BJ103" s="1"/>
      <c r="BK103" s="1"/>
      <c r="BL103" s="1">
        <v>20</v>
      </c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>
        <v>5</v>
      </c>
      <c r="BX103" s="1"/>
      <c r="BY103" s="1"/>
      <c r="BZ103" s="1"/>
      <c r="CA103" s="1"/>
      <c r="CB103" s="1">
        <v>20</v>
      </c>
      <c r="CC103" s="1"/>
    </row>
    <row r="104" spans="1:81" hidden="1" x14ac:dyDescent="0.2">
      <c r="B104" s="1" t="s">
        <v>74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>
        <v>10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>
        <v>2</v>
      </c>
      <c r="AJ104" s="1"/>
      <c r="AK104" s="1"/>
      <c r="AL104" s="1"/>
      <c r="AM104" s="1"/>
      <c r="AN104" s="1">
        <v>10</v>
      </c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>
        <v>2</v>
      </c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spans="1:81" hidden="1" x14ac:dyDescent="0.2">
      <c r="B105" s="1" t="s">
        <v>75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5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>
        <v>32</v>
      </c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>
        <v>10</v>
      </c>
      <c r="BH105" s="1">
        <v>25</v>
      </c>
      <c r="BI105" s="1">
        <v>15</v>
      </c>
      <c r="BJ105" s="1"/>
      <c r="BK105" s="1"/>
      <c r="BL105" s="1"/>
      <c r="BM105" s="1"/>
      <c r="BN105" s="1">
        <v>69</v>
      </c>
      <c r="BO105" s="1"/>
      <c r="BP105" s="1"/>
      <c r="BQ105" s="1"/>
      <c r="BR105" s="1"/>
      <c r="BS105" s="1"/>
      <c r="BT105" s="1"/>
      <c r="BU105" s="1"/>
      <c r="BV105" s="1"/>
      <c r="BW105" s="1">
        <v>15</v>
      </c>
      <c r="BX105" s="1"/>
      <c r="BY105" s="1"/>
      <c r="BZ105" s="1"/>
      <c r="CA105" s="1"/>
      <c r="CB105" s="1"/>
      <c r="CC105" s="1"/>
    </row>
    <row r="106" spans="1:81" hidden="1" x14ac:dyDescent="0.2">
      <c r="B106" s="1" t="s">
        <v>76</v>
      </c>
      <c r="C106" s="1"/>
      <c r="D106" s="1"/>
      <c r="E106" s="1"/>
      <c r="F106" s="1"/>
      <c r="G106" s="1"/>
      <c r="H106" s="1">
        <v>5</v>
      </c>
      <c r="I106" s="1"/>
      <c r="J106" s="1"/>
      <c r="K106" s="1"/>
      <c r="L106" s="1"/>
      <c r="M106" s="1">
        <v>2</v>
      </c>
      <c r="N106" s="1"/>
      <c r="O106" s="1">
        <v>2</v>
      </c>
      <c r="P106" s="1"/>
      <c r="Q106" s="1"/>
      <c r="R106" s="1">
        <v>2</v>
      </c>
      <c r="S106" s="1"/>
      <c r="T106" s="1"/>
      <c r="U106" s="1"/>
      <c r="V106" s="1"/>
      <c r="W106" s="1"/>
      <c r="X106" s="1"/>
      <c r="Y106" s="1"/>
      <c r="Z106" s="1"/>
      <c r="AA106" s="1">
        <v>5</v>
      </c>
      <c r="AB106" s="1"/>
      <c r="AC106" s="1"/>
      <c r="AD106" s="1"/>
      <c r="AE106" s="1">
        <v>5</v>
      </c>
      <c r="AF106" s="1"/>
      <c r="AG106" s="1"/>
      <c r="AH106" s="1"/>
      <c r="AI106" s="1">
        <v>5</v>
      </c>
      <c r="AJ106" s="1"/>
      <c r="AK106" s="1"/>
      <c r="AL106" s="1"/>
      <c r="AM106" s="1"/>
      <c r="AN106" s="1"/>
      <c r="AO106" s="1"/>
      <c r="AP106" s="1">
        <v>1</v>
      </c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>
        <v>6</v>
      </c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>
        <v>5</v>
      </c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>
        <v>2</v>
      </c>
    </row>
    <row r="107" spans="1:81" hidden="1" x14ac:dyDescent="0.2">
      <c r="B107" s="1" t="s">
        <v>77</v>
      </c>
      <c r="C107" s="1"/>
      <c r="D107" s="1"/>
      <c r="E107" s="1">
        <v>20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>
        <v>5</v>
      </c>
      <c r="Y107" s="1"/>
      <c r="Z107" s="1"/>
      <c r="AA107" s="1"/>
      <c r="AB107" s="1"/>
      <c r="AC107" s="1">
        <v>10</v>
      </c>
      <c r="AD107" s="1"/>
      <c r="AE107" s="1"/>
      <c r="AF107" s="1"/>
      <c r="AG107" s="1"/>
      <c r="AH107" s="1"/>
      <c r="AI107" s="1"/>
      <c r="AJ107" s="1"/>
      <c r="AK107" s="1"/>
      <c r="AL107" s="1"/>
      <c r="AM107" s="1">
        <v>15</v>
      </c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>
        <v>3</v>
      </c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>
        <v>2</v>
      </c>
      <c r="BX107" s="1">
        <v>7</v>
      </c>
      <c r="BY107" s="1"/>
      <c r="BZ107" s="1"/>
      <c r="CA107" s="1"/>
      <c r="CB107" s="1"/>
      <c r="CC107" s="1"/>
    </row>
    <row r="108" spans="1:81" hidden="1" x14ac:dyDescent="0.2">
      <c r="B108" s="1" t="s">
        <v>78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>
        <v>10</v>
      </c>
      <c r="BJ108" s="1">
        <v>10</v>
      </c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1:81" hidden="1" x14ac:dyDescent="0.2">
      <c r="B109" s="1" t="s">
        <v>79</v>
      </c>
      <c r="C109" s="1">
        <v>15</v>
      </c>
      <c r="D109" s="1"/>
      <c r="E109" s="1">
        <v>10</v>
      </c>
      <c r="F109" s="1"/>
      <c r="G109" s="1">
        <v>20</v>
      </c>
      <c r="H109" s="1">
        <v>5</v>
      </c>
      <c r="I109" s="1">
        <v>7</v>
      </c>
      <c r="J109" s="1"/>
      <c r="K109" s="1">
        <v>3</v>
      </c>
      <c r="L109" s="1"/>
      <c r="M109" s="1">
        <v>10</v>
      </c>
      <c r="N109" s="1">
        <v>2</v>
      </c>
      <c r="O109" s="1">
        <v>20</v>
      </c>
      <c r="P109" s="1">
        <v>2</v>
      </c>
      <c r="Q109" s="1"/>
      <c r="R109" s="16">
        <v>4</v>
      </c>
      <c r="S109" s="1">
        <v>20</v>
      </c>
      <c r="T109" s="1"/>
      <c r="U109" s="1">
        <v>2</v>
      </c>
      <c r="V109" s="1">
        <v>20</v>
      </c>
      <c r="W109" s="1"/>
      <c r="X109" s="1">
        <v>15</v>
      </c>
      <c r="Y109" s="1"/>
      <c r="Z109" s="1">
        <v>10</v>
      </c>
      <c r="AA109" s="1">
        <v>12</v>
      </c>
      <c r="AB109" s="1">
        <v>5</v>
      </c>
      <c r="AC109" s="1">
        <v>20</v>
      </c>
      <c r="AD109" s="1">
        <v>5</v>
      </c>
      <c r="AE109" s="1"/>
      <c r="AF109" s="1">
        <v>20</v>
      </c>
      <c r="AG109" s="1"/>
      <c r="AH109" s="1"/>
      <c r="AI109" s="1">
        <v>5</v>
      </c>
      <c r="AJ109" s="1"/>
      <c r="AK109" s="1"/>
      <c r="AL109" s="1"/>
      <c r="AM109" s="1"/>
      <c r="AN109" s="1">
        <v>30</v>
      </c>
      <c r="AO109" s="1">
        <v>40</v>
      </c>
      <c r="AP109" s="1"/>
      <c r="AQ109" s="1"/>
      <c r="AR109" s="1">
        <v>7</v>
      </c>
      <c r="AS109" s="1"/>
      <c r="AT109" s="1"/>
      <c r="AU109" s="1"/>
      <c r="AV109" s="1"/>
      <c r="AW109" s="1">
        <v>10</v>
      </c>
      <c r="AX109" s="1">
        <v>20</v>
      </c>
      <c r="AY109" s="1">
        <v>5</v>
      </c>
      <c r="AZ109" s="1"/>
      <c r="BA109" s="1">
        <v>10</v>
      </c>
      <c r="BB109" s="1">
        <v>9</v>
      </c>
      <c r="BC109" s="1"/>
      <c r="BD109" s="1">
        <v>15</v>
      </c>
      <c r="BE109" s="1">
        <v>8</v>
      </c>
      <c r="BF109" s="1">
        <v>20</v>
      </c>
      <c r="BG109" s="1">
        <v>10</v>
      </c>
      <c r="BH109" s="1"/>
      <c r="BI109" s="1">
        <v>15</v>
      </c>
      <c r="BJ109" s="1"/>
      <c r="BK109" s="1"/>
      <c r="BL109" s="1"/>
      <c r="BM109" s="1"/>
      <c r="BN109" s="1">
        <v>30</v>
      </c>
      <c r="BO109" s="1">
        <v>18</v>
      </c>
      <c r="BP109" s="1">
        <v>20</v>
      </c>
      <c r="BQ109" s="1"/>
      <c r="BR109" s="1">
        <v>10</v>
      </c>
      <c r="BS109" s="1">
        <v>25</v>
      </c>
      <c r="BT109" s="1">
        <v>10</v>
      </c>
      <c r="BU109" s="1"/>
      <c r="BV109" s="1"/>
      <c r="BW109" s="1">
        <v>10</v>
      </c>
      <c r="BX109" s="1">
        <v>7</v>
      </c>
      <c r="BY109" s="1">
        <v>15</v>
      </c>
      <c r="BZ109" s="1"/>
      <c r="CA109" s="1"/>
      <c r="CB109" s="1">
        <v>15</v>
      </c>
      <c r="CC109" s="1"/>
    </row>
    <row r="110" spans="1:81" hidden="1" x14ac:dyDescent="0.2">
      <c r="B110" s="1" t="s">
        <v>80</v>
      </c>
      <c r="C110" s="1">
        <v>20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v>2</v>
      </c>
      <c r="S110" s="1"/>
      <c r="T110" s="1"/>
      <c r="U110" s="1"/>
      <c r="V110" s="1">
        <v>5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>
        <v>2</v>
      </c>
    </row>
    <row r="111" spans="1:81" hidden="1" x14ac:dyDescent="0.2">
      <c r="B111" s="1" t="s">
        <v>81</v>
      </c>
      <c r="C111" s="1"/>
      <c r="D111" s="1">
        <v>40</v>
      </c>
      <c r="E111" s="1"/>
      <c r="F111" s="1">
        <v>80</v>
      </c>
      <c r="G111" s="1">
        <v>20</v>
      </c>
      <c r="H111" s="1">
        <v>16</v>
      </c>
      <c r="I111" s="1">
        <v>15</v>
      </c>
      <c r="J111" s="1"/>
      <c r="K111" s="1"/>
      <c r="L111" s="1">
        <v>2</v>
      </c>
      <c r="M111" s="1">
        <v>10</v>
      </c>
      <c r="N111" s="1">
        <v>25</v>
      </c>
      <c r="O111" s="1"/>
      <c r="P111" s="1"/>
      <c r="Q111" s="1"/>
      <c r="R111" s="1">
        <v>35</v>
      </c>
      <c r="S111" s="1"/>
      <c r="T111" s="1">
        <v>20</v>
      </c>
      <c r="U111" s="1">
        <v>2</v>
      </c>
      <c r="V111" s="1">
        <v>35</v>
      </c>
      <c r="W111" s="1"/>
      <c r="X111" s="1"/>
      <c r="Y111" s="1">
        <v>14</v>
      </c>
      <c r="Z111" s="1"/>
      <c r="AA111" s="1"/>
      <c r="AB111" s="1">
        <v>15</v>
      </c>
      <c r="AC111" s="1"/>
      <c r="AD111" s="1">
        <v>2</v>
      </c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>
        <v>10</v>
      </c>
      <c r="AS111" s="1"/>
      <c r="AT111" s="1"/>
      <c r="AU111" s="1"/>
      <c r="AV111" s="1"/>
      <c r="AW111" s="1"/>
      <c r="AX111" s="1">
        <v>25</v>
      </c>
      <c r="AY111" s="1">
        <v>5</v>
      </c>
      <c r="AZ111" s="1"/>
      <c r="BA111" s="1"/>
      <c r="BB111" s="1">
        <v>8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>
        <v>5</v>
      </c>
      <c r="BR111" s="1">
        <v>25</v>
      </c>
      <c r="BS111" s="1"/>
      <c r="BT111" s="1"/>
      <c r="BU111" s="1"/>
      <c r="BV111" s="1"/>
      <c r="BW111" s="1">
        <v>10</v>
      </c>
      <c r="BX111" s="1"/>
      <c r="BY111" s="1"/>
      <c r="BZ111" s="1"/>
      <c r="CA111" s="1"/>
      <c r="CB111" s="1"/>
      <c r="CC111" s="1"/>
    </row>
    <row r="112" spans="1:81" hidden="1" x14ac:dyDescent="0.2">
      <c r="B112" s="1" t="s">
        <v>82</v>
      </c>
      <c r="C112" s="1"/>
      <c r="D112" s="1"/>
      <c r="E112" s="1"/>
      <c r="F112" s="1"/>
      <c r="G112" s="1"/>
      <c r="H112" s="1"/>
      <c r="I112" s="1">
        <v>1</v>
      </c>
      <c r="J112" s="1"/>
      <c r="K112" s="1">
        <v>5</v>
      </c>
      <c r="L112" s="1">
        <v>15</v>
      </c>
      <c r="M112" s="1"/>
      <c r="N112" s="1"/>
      <c r="O112" s="1">
        <v>2</v>
      </c>
      <c r="P112" s="1"/>
      <c r="Q112" s="1"/>
      <c r="R112" s="1"/>
      <c r="S112" s="1">
        <v>20</v>
      </c>
      <c r="T112" s="1"/>
      <c r="U112" s="1">
        <v>2</v>
      </c>
      <c r="V112" s="1">
        <v>5</v>
      </c>
      <c r="W112" s="1"/>
      <c r="X112" s="1">
        <v>15</v>
      </c>
      <c r="Y112" s="1"/>
      <c r="Z112" s="1"/>
      <c r="AA112" s="1"/>
      <c r="AB112" s="1"/>
      <c r="AC112" s="1"/>
      <c r="AD112" s="1"/>
      <c r="AE112" s="1"/>
      <c r="AF112" s="1"/>
      <c r="AG112" s="1">
        <v>10</v>
      </c>
      <c r="AH112" s="1"/>
      <c r="AI112" s="1">
        <v>5</v>
      </c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>
        <v>20</v>
      </c>
      <c r="AX112" s="1"/>
      <c r="AY112" s="1"/>
      <c r="AZ112" s="1"/>
      <c r="BA112" s="1"/>
      <c r="BB112" s="1"/>
      <c r="BC112" s="1"/>
      <c r="BD112" s="1"/>
      <c r="BE112" s="1">
        <v>2</v>
      </c>
      <c r="BF112" s="1"/>
      <c r="BG112" s="1"/>
      <c r="BH112" s="1"/>
      <c r="BI112" s="1"/>
      <c r="BJ112" s="1"/>
      <c r="BK112" s="1">
        <v>30</v>
      </c>
      <c r="BL112" s="1"/>
      <c r="BM112" s="1"/>
      <c r="BN112" s="1"/>
      <c r="BO112" s="1">
        <v>25</v>
      </c>
      <c r="BP112" s="1">
        <v>10</v>
      </c>
      <c r="BQ112" s="1">
        <v>5</v>
      </c>
      <c r="BR112" s="1"/>
      <c r="BS112" s="1"/>
      <c r="BT112" s="1"/>
      <c r="BU112" s="1">
        <v>15</v>
      </c>
      <c r="BV112" s="1"/>
      <c r="BW112" s="1"/>
      <c r="BX112" s="1"/>
      <c r="BY112" s="1">
        <v>10</v>
      </c>
      <c r="BZ112" s="1"/>
      <c r="CA112" s="1"/>
      <c r="CB112" s="1"/>
      <c r="CC112" s="1"/>
    </row>
    <row r="113" spans="1:82" hidden="1" x14ac:dyDescent="0.2">
      <c r="B113" s="1" t="s">
        <v>83</v>
      </c>
      <c r="C113" s="1">
        <v>15</v>
      </c>
      <c r="D113" s="1">
        <v>15</v>
      </c>
      <c r="E113" s="1"/>
      <c r="F113" s="1"/>
      <c r="G113" s="1"/>
      <c r="H113" s="1"/>
      <c r="I113" s="1"/>
      <c r="J113" s="1"/>
      <c r="K113" s="1"/>
      <c r="L113" s="1">
        <v>10</v>
      </c>
      <c r="M113" s="1">
        <v>10</v>
      </c>
      <c r="N113" s="1">
        <v>10</v>
      </c>
      <c r="O113" s="1"/>
      <c r="P113" s="1"/>
      <c r="Q113" s="1"/>
      <c r="R113" s="1">
        <v>15</v>
      </c>
      <c r="S113" s="1"/>
      <c r="T113" s="1"/>
      <c r="U113" s="1"/>
      <c r="V113" s="1"/>
      <c r="W113" s="1"/>
      <c r="X113" s="1"/>
      <c r="Y113" s="1"/>
      <c r="Z113" s="1"/>
      <c r="AA113" s="1">
        <v>40</v>
      </c>
      <c r="AB113" s="1">
        <v>15</v>
      </c>
      <c r="AC113" s="1"/>
      <c r="AD113" s="1">
        <v>15</v>
      </c>
      <c r="AE113" s="1"/>
      <c r="AF113" s="1"/>
      <c r="AG113" s="1"/>
      <c r="AH113" s="1">
        <v>35</v>
      </c>
      <c r="AI113" s="1">
        <v>24</v>
      </c>
      <c r="AJ113" s="1"/>
      <c r="AK113" s="16">
        <v>6</v>
      </c>
      <c r="AL113" s="1"/>
      <c r="AM113" s="1"/>
      <c r="AN113" s="1"/>
      <c r="AO113" s="1"/>
      <c r="AP113" s="1">
        <v>30</v>
      </c>
      <c r="AQ113" s="1">
        <v>50</v>
      </c>
      <c r="AR113" s="1">
        <v>13</v>
      </c>
      <c r="AS113" s="1">
        <v>50</v>
      </c>
      <c r="AT113" s="1"/>
      <c r="AU113" s="1"/>
      <c r="AV113" s="1"/>
      <c r="AW113" s="1">
        <v>14</v>
      </c>
      <c r="AX113" s="1"/>
      <c r="AY113" s="1">
        <v>8</v>
      </c>
      <c r="AZ113" s="1"/>
      <c r="BA113" s="1"/>
      <c r="BB113" s="1">
        <v>9</v>
      </c>
      <c r="BC113" s="1">
        <v>25</v>
      </c>
      <c r="BD113" s="1"/>
      <c r="BE113" s="1">
        <v>8</v>
      </c>
      <c r="BF113" s="1"/>
      <c r="BG113" s="1"/>
      <c r="BH113" s="1"/>
      <c r="BI113" s="1"/>
      <c r="BJ113" s="1">
        <v>20</v>
      </c>
      <c r="BK113" s="1"/>
      <c r="BL113" s="1">
        <v>30</v>
      </c>
      <c r="BM113" s="1">
        <v>20</v>
      </c>
      <c r="BN113" s="1"/>
      <c r="BO113" s="1">
        <v>18</v>
      </c>
      <c r="BP113" s="1">
        <v>15</v>
      </c>
      <c r="BQ113" s="1">
        <v>15</v>
      </c>
      <c r="BR113" s="1"/>
      <c r="BS113" s="1"/>
      <c r="BT113" s="1">
        <v>20</v>
      </c>
      <c r="BU113" s="1"/>
      <c r="BV113" s="1">
        <v>20</v>
      </c>
      <c r="BW113" s="1">
        <v>5</v>
      </c>
      <c r="BX113" s="1"/>
      <c r="BY113" s="1"/>
      <c r="BZ113" s="1">
        <v>9</v>
      </c>
      <c r="CA113" s="1"/>
      <c r="CB113" s="1"/>
      <c r="CC113" s="1"/>
    </row>
    <row r="114" spans="1:82" hidden="1" x14ac:dyDescent="0.2">
      <c r="B114" s="1" t="s">
        <v>84</v>
      </c>
      <c r="C114" s="1"/>
      <c r="D114" s="1"/>
      <c r="E114" s="1"/>
      <c r="F114" s="1"/>
      <c r="G114" s="1">
        <v>20</v>
      </c>
      <c r="H114" s="1"/>
      <c r="I114" s="1">
        <v>15</v>
      </c>
      <c r="J114" s="1"/>
      <c r="K114" s="1">
        <v>5</v>
      </c>
      <c r="L114" s="1"/>
      <c r="M114" s="1">
        <v>5</v>
      </c>
      <c r="N114" s="1"/>
      <c r="O114" s="1"/>
      <c r="P114" s="1"/>
      <c r="Q114" s="1"/>
      <c r="R114" s="1">
        <v>2</v>
      </c>
      <c r="S114" s="1">
        <v>15</v>
      </c>
      <c r="T114" s="1"/>
      <c r="U114" s="1">
        <v>2</v>
      </c>
      <c r="V114" s="1">
        <v>5</v>
      </c>
      <c r="W114" s="1"/>
      <c r="X114" s="1"/>
      <c r="Y114" s="1">
        <v>14</v>
      </c>
      <c r="Z114" s="1"/>
      <c r="AA114" s="1"/>
      <c r="AB114" s="1"/>
      <c r="AC114" s="1"/>
      <c r="AD114" s="1">
        <v>15</v>
      </c>
      <c r="AE114" s="1"/>
      <c r="AF114" s="1"/>
      <c r="AG114" s="1"/>
      <c r="AH114" s="1"/>
      <c r="AI114" s="1">
        <v>5</v>
      </c>
      <c r="AJ114" s="1"/>
      <c r="AK114" s="1"/>
      <c r="AL114" s="1"/>
      <c r="AM114" s="1"/>
      <c r="AN114" s="1"/>
      <c r="AO114" s="1"/>
      <c r="AP114" s="1"/>
      <c r="AQ114" s="1"/>
      <c r="AR114" s="1">
        <v>2</v>
      </c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>
        <v>5</v>
      </c>
      <c r="BE114" s="1"/>
      <c r="BF114" s="1">
        <v>17</v>
      </c>
      <c r="BG114" s="1">
        <v>8</v>
      </c>
      <c r="BH114" s="1">
        <v>5</v>
      </c>
      <c r="BI114" s="1"/>
      <c r="BJ114" s="1"/>
      <c r="BK114" s="1"/>
      <c r="BL114" s="1"/>
      <c r="BM114" s="1">
        <v>10</v>
      </c>
      <c r="BN114" s="1"/>
      <c r="BO114" s="1">
        <v>9</v>
      </c>
      <c r="BP114" s="1">
        <v>10</v>
      </c>
      <c r="BQ114" s="1"/>
      <c r="BR114" s="1"/>
      <c r="BS114" s="1">
        <v>20</v>
      </c>
      <c r="BT114" s="1"/>
      <c r="BU114" s="1"/>
      <c r="BV114" s="1"/>
      <c r="BW114" s="1">
        <v>5</v>
      </c>
      <c r="BX114" s="1">
        <v>11</v>
      </c>
      <c r="BY114" s="1"/>
      <c r="BZ114" s="1"/>
      <c r="CA114" s="1"/>
      <c r="CB114" s="1"/>
      <c r="CC114" s="1">
        <v>2</v>
      </c>
    </row>
    <row r="115" spans="1:82" hidden="1" x14ac:dyDescent="0.2">
      <c r="B115" s="1" t="s">
        <v>85</v>
      </c>
      <c r="C115" s="1"/>
      <c r="D115" s="1"/>
      <c r="E115" s="1"/>
      <c r="F115" s="1"/>
      <c r="G115" s="1">
        <v>7</v>
      </c>
      <c r="H115" s="1">
        <v>5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>
        <v>5</v>
      </c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>
        <v>15</v>
      </c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>
        <v>10</v>
      </c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1:82" hidden="1" x14ac:dyDescent="0.2">
      <c r="B116" s="1" t="s">
        <v>86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>
        <v>3</v>
      </c>
      <c r="BG116" s="1"/>
      <c r="BH116" s="1">
        <v>1</v>
      </c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spans="1:82" hidden="1" x14ac:dyDescent="0.2">
      <c r="B117" s="1" t="s">
        <v>87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>
        <v>15</v>
      </c>
      <c r="AF117" s="1"/>
      <c r="AG117" s="1"/>
      <c r="AH117" s="1"/>
      <c r="AI117" s="1"/>
      <c r="AJ117" s="1"/>
      <c r="AK117" s="1"/>
      <c r="AL117" s="1"/>
      <c r="AM117" s="1"/>
      <c r="AN117" s="1">
        <v>20</v>
      </c>
      <c r="AO117" s="1"/>
      <c r="AP117" s="1"/>
      <c r="AQ117" s="1"/>
      <c r="AR117" s="1"/>
      <c r="AS117" s="1"/>
      <c r="AT117" s="1"/>
      <c r="AU117" s="1"/>
      <c r="AV117" s="1"/>
      <c r="AW117" s="1">
        <v>2</v>
      </c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spans="1:82" hidden="1" x14ac:dyDescent="0.2">
      <c r="B118" s="1" t="s">
        <v>88</v>
      </c>
      <c r="C118" s="1">
        <v>5</v>
      </c>
      <c r="D118" s="1"/>
      <c r="E118" s="1"/>
      <c r="F118" s="1"/>
      <c r="G118" s="1">
        <v>5</v>
      </c>
      <c r="H118" s="1">
        <v>5</v>
      </c>
      <c r="I118" s="1"/>
      <c r="J118" s="1"/>
      <c r="K118" s="1"/>
      <c r="L118" s="1">
        <v>2</v>
      </c>
      <c r="M118" s="1"/>
      <c r="N118" s="1">
        <v>2</v>
      </c>
      <c r="O118" s="1">
        <v>10</v>
      </c>
      <c r="P118" s="1"/>
      <c r="Q118" s="1">
        <v>35</v>
      </c>
      <c r="R118" s="1">
        <v>5</v>
      </c>
      <c r="S118" s="1">
        <v>4</v>
      </c>
      <c r="T118" s="1">
        <v>30</v>
      </c>
      <c r="U118" s="11">
        <v>1</v>
      </c>
      <c r="V118" s="1"/>
      <c r="W118" s="1"/>
      <c r="X118" s="1"/>
      <c r="Y118" s="1">
        <v>5</v>
      </c>
      <c r="Z118" s="1">
        <v>20</v>
      </c>
      <c r="AA118" s="1">
        <v>2</v>
      </c>
      <c r="AB118" s="1">
        <v>10</v>
      </c>
      <c r="AC118" s="1"/>
      <c r="AD118" s="1"/>
      <c r="AE118" s="1"/>
      <c r="AF118" s="1">
        <v>15</v>
      </c>
      <c r="AG118" s="1"/>
      <c r="AH118" s="1">
        <v>10</v>
      </c>
      <c r="AI118" s="1">
        <v>5</v>
      </c>
      <c r="AJ118" s="1"/>
      <c r="AK118" s="1"/>
      <c r="AL118" s="1"/>
      <c r="AM118" s="1"/>
      <c r="AN118" s="1">
        <v>10</v>
      </c>
      <c r="AO118" s="1"/>
      <c r="AP118" s="1">
        <v>2</v>
      </c>
      <c r="AQ118" s="1"/>
      <c r="AR118" s="1">
        <v>5</v>
      </c>
      <c r="AS118" s="1"/>
      <c r="AT118" s="1"/>
      <c r="AU118" s="1">
        <v>10</v>
      </c>
      <c r="AV118" s="1"/>
      <c r="AW118" s="1">
        <v>10</v>
      </c>
      <c r="AX118" s="1">
        <v>7</v>
      </c>
      <c r="AY118" s="1">
        <v>5</v>
      </c>
      <c r="AZ118" s="1"/>
      <c r="BA118" s="1"/>
      <c r="BB118" s="1"/>
      <c r="BC118" s="1"/>
      <c r="BD118" s="1">
        <v>20</v>
      </c>
      <c r="BE118" s="1">
        <v>5</v>
      </c>
      <c r="BF118" s="1"/>
      <c r="BG118" s="1">
        <v>14</v>
      </c>
      <c r="BH118" s="1"/>
      <c r="BI118" s="1"/>
      <c r="BJ118" s="1">
        <v>20</v>
      </c>
      <c r="BK118" s="1">
        <v>20</v>
      </c>
      <c r="BL118" s="1">
        <v>15</v>
      </c>
      <c r="BM118" s="1">
        <v>5</v>
      </c>
      <c r="BN118" s="1"/>
      <c r="BO118" s="1"/>
      <c r="BP118" s="1"/>
      <c r="BQ118" s="1"/>
      <c r="BR118" s="1"/>
      <c r="BS118" s="1"/>
      <c r="BT118" s="1">
        <v>15</v>
      </c>
      <c r="BU118" s="1">
        <v>25</v>
      </c>
      <c r="BV118" s="1">
        <v>15</v>
      </c>
      <c r="BW118" s="1">
        <v>5</v>
      </c>
      <c r="BX118" s="1">
        <v>4</v>
      </c>
      <c r="BY118" s="1">
        <v>5</v>
      </c>
      <c r="BZ118" s="1">
        <v>10</v>
      </c>
      <c r="CA118" s="1">
        <v>15</v>
      </c>
      <c r="CB118" s="1"/>
      <c r="CC118" s="1"/>
    </row>
    <row r="119" spans="1:82" hidden="1" x14ac:dyDescent="0.2">
      <c r="B119" s="1" t="s">
        <v>89</v>
      </c>
      <c r="C119" s="1">
        <v>15</v>
      </c>
      <c r="D119" s="1">
        <v>25</v>
      </c>
      <c r="E119" s="1">
        <v>20</v>
      </c>
      <c r="F119" s="1"/>
      <c r="G119" s="1"/>
      <c r="H119" s="1">
        <v>10</v>
      </c>
      <c r="I119" s="1"/>
      <c r="J119" s="1">
        <v>30</v>
      </c>
      <c r="K119" s="1"/>
      <c r="L119" s="1">
        <v>8</v>
      </c>
      <c r="M119" s="1">
        <v>10</v>
      </c>
      <c r="N119" s="1">
        <v>15</v>
      </c>
      <c r="O119" s="1">
        <v>10</v>
      </c>
      <c r="P119" s="1"/>
      <c r="Q119" s="1"/>
      <c r="R119" s="1"/>
      <c r="S119" s="1"/>
      <c r="T119" s="1"/>
      <c r="U119" s="1">
        <v>20</v>
      </c>
      <c r="V119" s="1"/>
      <c r="W119" s="1"/>
      <c r="X119" s="1">
        <v>5</v>
      </c>
      <c r="Y119" s="1">
        <v>10</v>
      </c>
      <c r="Z119" s="1"/>
      <c r="AA119" s="1"/>
      <c r="AB119" s="1">
        <v>5</v>
      </c>
      <c r="AC119" s="1">
        <v>10</v>
      </c>
      <c r="AD119" s="1"/>
      <c r="AE119" s="1">
        <v>15</v>
      </c>
      <c r="AF119" s="1"/>
      <c r="AG119" s="1">
        <v>15</v>
      </c>
      <c r="AH119" s="1"/>
      <c r="AI119" s="1"/>
      <c r="AJ119" s="1">
        <v>15</v>
      </c>
      <c r="AK119" s="1">
        <v>18</v>
      </c>
      <c r="AL119" s="1">
        <v>30</v>
      </c>
      <c r="AM119" s="1"/>
      <c r="AN119" s="1"/>
      <c r="AO119" s="1"/>
      <c r="AP119" s="1">
        <v>17</v>
      </c>
      <c r="AQ119" s="1"/>
      <c r="AR119" s="1">
        <v>5</v>
      </c>
      <c r="AS119" s="1"/>
      <c r="AT119" s="1"/>
      <c r="AU119" s="1"/>
      <c r="AV119" s="1"/>
      <c r="AW119" s="1"/>
      <c r="AX119" s="1">
        <v>7</v>
      </c>
      <c r="AY119" s="1">
        <v>12</v>
      </c>
      <c r="AZ119" s="1"/>
      <c r="BA119" s="1">
        <v>10</v>
      </c>
      <c r="BB119" s="1">
        <v>9</v>
      </c>
      <c r="BC119" s="1"/>
      <c r="BD119" s="1">
        <v>10</v>
      </c>
      <c r="BE119" s="1">
        <v>15</v>
      </c>
      <c r="BF119" s="1"/>
      <c r="BG119" s="1">
        <v>5</v>
      </c>
      <c r="BH119" s="1">
        <v>12</v>
      </c>
      <c r="BI119" s="1">
        <v>15</v>
      </c>
      <c r="BJ119" s="1"/>
      <c r="BK119" s="1">
        <v>10</v>
      </c>
      <c r="BL119" s="1"/>
      <c r="BM119" s="1"/>
      <c r="BN119" s="1"/>
      <c r="BO119" s="1"/>
      <c r="BP119" s="1">
        <v>8</v>
      </c>
      <c r="BQ119" s="1">
        <v>5</v>
      </c>
      <c r="BR119" s="1">
        <v>10</v>
      </c>
      <c r="BS119" s="1">
        <v>10</v>
      </c>
      <c r="BT119" s="1">
        <v>15</v>
      </c>
      <c r="BU119" s="1"/>
      <c r="BV119" s="1">
        <v>20</v>
      </c>
      <c r="BW119" s="1">
        <v>10</v>
      </c>
      <c r="BX119" s="1"/>
      <c r="BY119" s="1">
        <v>5</v>
      </c>
      <c r="BZ119" s="1">
        <v>10</v>
      </c>
      <c r="CA119" s="1"/>
      <c r="CB119" s="1">
        <v>13</v>
      </c>
      <c r="CC119" s="1">
        <v>25</v>
      </c>
    </row>
    <row r="120" spans="1:82" hidden="1" x14ac:dyDescent="0.2">
      <c r="B120" s="1" t="s">
        <v>90</v>
      </c>
      <c r="C120" s="1"/>
      <c r="D120" s="1"/>
      <c r="E120" s="1">
        <v>10</v>
      </c>
      <c r="F120" s="1"/>
      <c r="G120" s="1"/>
      <c r="H120" s="1"/>
      <c r="I120" s="1"/>
      <c r="J120" s="1"/>
      <c r="K120" s="1">
        <v>2</v>
      </c>
      <c r="L120" s="1"/>
      <c r="M120" s="1"/>
      <c r="N120" s="1"/>
      <c r="O120" s="1"/>
      <c r="P120" s="1"/>
      <c r="Q120" s="1"/>
      <c r="R120" s="1"/>
      <c r="S120" s="1"/>
      <c r="T120" s="1"/>
      <c r="U120" s="1">
        <v>7</v>
      </c>
      <c r="V120" s="1"/>
      <c r="W120" s="1"/>
      <c r="X120" s="1"/>
      <c r="Y120" s="1"/>
      <c r="Z120" s="1"/>
      <c r="AA120" s="1"/>
      <c r="AB120" s="1">
        <v>10</v>
      </c>
      <c r="AC120" s="1"/>
      <c r="AD120" s="1">
        <v>15</v>
      </c>
      <c r="AE120" s="1"/>
      <c r="AF120" s="1"/>
      <c r="AG120" s="1">
        <v>15</v>
      </c>
      <c r="AH120" s="1"/>
      <c r="AI120" s="1"/>
      <c r="AJ120" s="1"/>
      <c r="AK120" s="1"/>
      <c r="AL120" s="1">
        <v>45</v>
      </c>
      <c r="AM120" s="1"/>
      <c r="AN120" s="1"/>
      <c r="AO120" s="1"/>
      <c r="AP120" s="1"/>
      <c r="AQ120" s="1"/>
      <c r="AR120" s="1"/>
      <c r="AS120" s="1">
        <v>25</v>
      </c>
      <c r="AT120" s="1">
        <v>5</v>
      </c>
      <c r="AU120" s="1"/>
      <c r="AV120" s="1"/>
      <c r="AW120" s="1"/>
      <c r="AX120" s="1">
        <v>7</v>
      </c>
      <c r="AY120" s="1"/>
      <c r="AZ120" s="1"/>
      <c r="BA120" s="1">
        <v>5</v>
      </c>
      <c r="BB120" s="1">
        <v>9</v>
      </c>
      <c r="BC120" s="1">
        <v>10</v>
      </c>
      <c r="BD120" s="1">
        <v>10</v>
      </c>
      <c r="BE120" s="1">
        <v>10</v>
      </c>
      <c r="BF120" s="1">
        <v>7</v>
      </c>
      <c r="BG120" s="1">
        <v>10</v>
      </c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>
        <v>12</v>
      </c>
    </row>
    <row r="121" spans="1:82" hidden="1" x14ac:dyDescent="0.2">
      <c r="B121" s="1" t="s">
        <v>91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>
        <v>2</v>
      </c>
      <c r="P121" s="1"/>
      <c r="Q121" s="1"/>
      <c r="R121" s="1"/>
      <c r="S121" s="1"/>
      <c r="T121" s="1"/>
      <c r="U121" s="1">
        <v>10</v>
      </c>
      <c r="V121" s="1"/>
      <c r="W121" s="1"/>
      <c r="X121" s="1"/>
      <c r="Y121" s="1"/>
      <c r="Z121" s="1"/>
      <c r="AA121" s="1"/>
      <c r="AB121" s="1">
        <v>10</v>
      </c>
      <c r="AC121" s="1"/>
      <c r="AD121" s="1"/>
      <c r="AE121" s="1"/>
      <c r="AF121" s="1"/>
      <c r="AG121" s="1"/>
      <c r="AH121" s="1">
        <v>10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>
        <v>5</v>
      </c>
      <c r="AS121" s="1">
        <v>25</v>
      </c>
      <c r="AT121" s="1"/>
      <c r="AU121" s="1"/>
      <c r="AV121" s="1"/>
      <c r="AW121" s="1"/>
      <c r="AX121" s="1"/>
      <c r="AY121" s="1">
        <v>18</v>
      </c>
      <c r="AZ121" s="1"/>
      <c r="BA121" s="1"/>
      <c r="BB121" s="1"/>
      <c r="BC121" s="1">
        <v>5</v>
      </c>
      <c r="BD121" s="1"/>
      <c r="BE121" s="1">
        <v>8</v>
      </c>
      <c r="BF121" s="1"/>
      <c r="BG121" s="1">
        <v>5</v>
      </c>
      <c r="BH121" s="1"/>
      <c r="BI121" s="1"/>
      <c r="BJ121" s="1">
        <v>25</v>
      </c>
      <c r="BK121" s="1"/>
      <c r="BL121" s="1"/>
      <c r="BM121" s="1"/>
      <c r="BN121" s="1"/>
      <c r="BO121" s="1">
        <v>5</v>
      </c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>
        <v>12</v>
      </c>
    </row>
    <row r="122" spans="1:82" x14ac:dyDescent="0.2">
      <c r="A122" s="11">
        <v>1</v>
      </c>
      <c r="B122" s="1" t="s">
        <v>92</v>
      </c>
      <c r="C122" s="1"/>
      <c r="D122" s="1"/>
      <c r="E122" s="1">
        <v>10</v>
      </c>
      <c r="F122" s="1">
        <v>10</v>
      </c>
      <c r="G122" s="1"/>
      <c r="H122" s="1">
        <v>20</v>
      </c>
      <c r="I122" s="1">
        <v>2</v>
      </c>
      <c r="J122" s="1"/>
      <c r="K122" s="1">
        <v>10</v>
      </c>
      <c r="L122" s="16">
        <v>3</v>
      </c>
      <c r="M122" s="1">
        <v>10</v>
      </c>
      <c r="N122" s="1"/>
      <c r="O122" s="1">
        <v>20</v>
      </c>
      <c r="P122" s="1">
        <v>2</v>
      </c>
      <c r="Q122" s="1"/>
      <c r="R122" s="1">
        <v>2</v>
      </c>
      <c r="S122" s="1">
        <v>10</v>
      </c>
      <c r="T122" s="1"/>
      <c r="U122" s="1"/>
      <c r="V122" s="1"/>
      <c r="W122" s="1"/>
      <c r="X122" s="1">
        <v>5</v>
      </c>
      <c r="Y122" s="1">
        <v>5</v>
      </c>
      <c r="Z122" s="1">
        <v>30</v>
      </c>
      <c r="AA122" s="1"/>
      <c r="AB122" s="1"/>
      <c r="AC122" s="1"/>
      <c r="AD122" s="1">
        <v>5</v>
      </c>
      <c r="AE122" s="1">
        <v>35</v>
      </c>
      <c r="AF122" s="1">
        <v>20</v>
      </c>
      <c r="AG122" s="1">
        <v>20</v>
      </c>
      <c r="AH122" s="1">
        <v>10</v>
      </c>
      <c r="AI122" s="1">
        <v>10</v>
      </c>
      <c r="AJ122" s="1"/>
      <c r="AK122" s="1"/>
      <c r="AL122" s="1">
        <v>10</v>
      </c>
      <c r="AM122" s="1"/>
      <c r="AN122" s="1"/>
      <c r="AO122" s="1"/>
      <c r="AP122" s="1">
        <v>35</v>
      </c>
      <c r="AQ122" s="1">
        <v>50</v>
      </c>
      <c r="AR122" s="1"/>
      <c r="AS122" s="1"/>
      <c r="AT122" s="1"/>
      <c r="AU122" s="1">
        <v>15</v>
      </c>
      <c r="AV122" s="1"/>
      <c r="AW122" s="1">
        <v>10</v>
      </c>
      <c r="AX122" s="1"/>
      <c r="AY122" s="1"/>
      <c r="AZ122" s="1"/>
      <c r="BA122" s="1"/>
      <c r="BB122" s="1"/>
      <c r="BC122" s="1">
        <v>5</v>
      </c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>
        <v>10</v>
      </c>
      <c r="BQ122" s="1"/>
      <c r="BR122" s="1">
        <v>25</v>
      </c>
      <c r="BS122" s="1"/>
      <c r="BT122" s="1">
        <v>20</v>
      </c>
      <c r="BU122" s="1"/>
      <c r="BV122" s="1">
        <v>25</v>
      </c>
      <c r="BW122" s="1">
        <v>10</v>
      </c>
      <c r="BX122" s="1"/>
      <c r="BY122" s="1">
        <v>3</v>
      </c>
      <c r="BZ122" s="1"/>
      <c r="CA122" s="1">
        <v>70</v>
      </c>
      <c r="CB122" s="1"/>
      <c r="CC122" s="1"/>
      <c r="CD122" s="11">
        <v>1</v>
      </c>
    </row>
    <row r="123" spans="1:82" hidden="1" x14ac:dyDescent="0.2">
      <c r="B123" s="1" t="s">
        <v>93</v>
      </c>
      <c r="C123" s="1"/>
      <c r="D123" s="1">
        <v>10</v>
      </c>
      <c r="E123" s="1">
        <v>10</v>
      </c>
      <c r="F123" s="1"/>
      <c r="G123" s="1">
        <v>20</v>
      </c>
      <c r="H123" s="1">
        <v>5</v>
      </c>
      <c r="I123" s="1">
        <v>60</v>
      </c>
      <c r="J123" s="1"/>
      <c r="K123" s="1">
        <v>50</v>
      </c>
      <c r="L123" s="1">
        <v>5</v>
      </c>
      <c r="M123" s="1">
        <v>10</v>
      </c>
      <c r="N123" s="1">
        <v>25</v>
      </c>
      <c r="O123" s="1">
        <v>20</v>
      </c>
      <c r="P123" s="1">
        <v>20</v>
      </c>
      <c r="Q123" s="1"/>
      <c r="R123" s="1">
        <v>25</v>
      </c>
      <c r="S123" s="1">
        <v>20</v>
      </c>
      <c r="T123" s="1"/>
      <c r="U123" s="1">
        <v>10</v>
      </c>
      <c r="V123" s="1"/>
      <c r="W123" s="1"/>
      <c r="X123" s="1">
        <v>15</v>
      </c>
      <c r="Y123" s="1">
        <v>20</v>
      </c>
      <c r="Z123" s="1"/>
      <c r="AA123" s="1"/>
      <c r="AB123" s="1">
        <v>10</v>
      </c>
      <c r="AC123" s="1">
        <v>30</v>
      </c>
      <c r="AD123" s="1">
        <v>10</v>
      </c>
      <c r="AE123" s="1">
        <v>30</v>
      </c>
      <c r="AF123" s="1">
        <v>10</v>
      </c>
      <c r="AG123" s="1">
        <v>20</v>
      </c>
      <c r="AH123" s="1">
        <v>5</v>
      </c>
      <c r="AI123" s="1">
        <v>5</v>
      </c>
      <c r="AJ123" s="1">
        <v>15</v>
      </c>
      <c r="AK123" s="1">
        <v>29</v>
      </c>
      <c r="AL123" s="1">
        <v>10</v>
      </c>
      <c r="AM123" s="1"/>
      <c r="AN123" s="1"/>
      <c r="AO123" s="1"/>
      <c r="AP123" s="1"/>
      <c r="AQ123" s="1"/>
      <c r="AR123" s="1">
        <v>10</v>
      </c>
      <c r="AS123" s="1"/>
      <c r="AT123" s="1"/>
      <c r="AU123" s="1">
        <v>29</v>
      </c>
      <c r="AV123" s="1"/>
      <c r="AW123" s="1"/>
      <c r="AX123" s="1"/>
      <c r="AY123" s="1">
        <v>2</v>
      </c>
      <c r="AZ123" s="1">
        <v>100</v>
      </c>
      <c r="BA123" s="1">
        <v>10</v>
      </c>
      <c r="BB123" s="1">
        <v>9</v>
      </c>
      <c r="BC123" s="1"/>
      <c r="BD123" s="1">
        <v>20</v>
      </c>
      <c r="BE123" s="1">
        <v>13</v>
      </c>
      <c r="BF123" s="1">
        <v>15</v>
      </c>
      <c r="BG123" s="1">
        <v>8</v>
      </c>
      <c r="BH123" s="1">
        <v>2</v>
      </c>
      <c r="BI123" s="1"/>
      <c r="BJ123" s="1">
        <v>6</v>
      </c>
      <c r="BK123" s="1">
        <v>25</v>
      </c>
      <c r="BL123" s="1">
        <v>20</v>
      </c>
      <c r="BM123" s="1">
        <v>20</v>
      </c>
      <c r="BN123" s="1"/>
      <c r="BO123" s="1">
        <v>8</v>
      </c>
      <c r="BP123" s="1">
        <v>15</v>
      </c>
      <c r="BQ123" s="1">
        <v>2</v>
      </c>
      <c r="BR123" s="1"/>
      <c r="BS123" s="1">
        <v>20</v>
      </c>
      <c r="BT123" s="1"/>
      <c r="BU123" s="1">
        <v>30</v>
      </c>
      <c r="BV123" s="1">
        <v>6</v>
      </c>
      <c r="BW123" s="1">
        <v>3</v>
      </c>
      <c r="BX123" s="1"/>
      <c r="BY123" s="1"/>
      <c r="BZ123" s="1">
        <v>10</v>
      </c>
      <c r="CA123" s="1">
        <v>15</v>
      </c>
      <c r="CB123" s="1">
        <v>10</v>
      </c>
      <c r="CC123" s="1">
        <v>20</v>
      </c>
    </row>
    <row r="124" spans="1:82" hidden="1" x14ac:dyDescent="0.2">
      <c r="B124" s="1" t="s">
        <v>94</v>
      </c>
      <c r="C124" s="1">
        <v>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>
        <v>3</v>
      </c>
      <c r="P124" s="1">
        <v>2</v>
      </c>
      <c r="Q124" s="1"/>
      <c r="R124" s="1"/>
      <c r="S124" s="1"/>
      <c r="T124" s="1"/>
      <c r="U124" s="1"/>
      <c r="V124" s="1"/>
      <c r="W124" s="1"/>
      <c r="X124" s="1">
        <v>15</v>
      </c>
      <c r="Y124" s="1">
        <v>25</v>
      </c>
      <c r="Z124" s="1"/>
      <c r="AA124" s="1"/>
      <c r="AB124" s="1">
        <v>10</v>
      </c>
      <c r="AC124" s="1"/>
      <c r="AD124" s="1">
        <v>2</v>
      </c>
      <c r="AE124" s="1"/>
      <c r="AF124" s="1"/>
      <c r="AG124" s="1"/>
      <c r="AH124" s="1"/>
      <c r="AI124" s="1"/>
      <c r="AJ124" s="1"/>
      <c r="AK124" s="1">
        <v>18</v>
      </c>
      <c r="AL124" s="1">
        <v>5</v>
      </c>
      <c r="AM124" s="1">
        <v>63</v>
      </c>
      <c r="AN124" s="1"/>
      <c r="AO124" s="1"/>
      <c r="AP124" s="1"/>
      <c r="AQ124" s="1"/>
      <c r="AR124" s="1">
        <v>5</v>
      </c>
      <c r="AS124" s="1"/>
      <c r="AT124" s="1">
        <v>17</v>
      </c>
      <c r="AU124" s="1"/>
      <c r="AV124" s="1"/>
      <c r="AW124" s="1"/>
      <c r="AX124" s="1"/>
      <c r="AY124" s="1"/>
      <c r="AZ124" s="1"/>
      <c r="BA124" s="1">
        <v>2</v>
      </c>
      <c r="BB124" s="1">
        <v>15</v>
      </c>
      <c r="BC124" s="1">
        <v>3</v>
      </c>
      <c r="BD124" s="1"/>
      <c r="BE124" s="1">
        <v>10</v>
      </c>
      <c r="BF124" s="1">
        <v>13</v>
      </c>
      <c r="BG124" s="1"/>
      <c r="BH124" s="1">
        <v>15</v>
      </c>
      <c r="BI124" s="1">
        <v>15</v>
      </c>
      <c r="BJ124" s="1">
        <v>6</v>
      </c>
      <c r="BK124" s="1"/>
      <c r="BL124" s="1"/>
      <c r="BM124" s="1">
        <v>15</v>
      </c>
      <c r="BN124" s="1"/>
      <c r="BO124" s="1"/>
      <c r="BP124" s="1">
        <v>10</v>
      </c>
      <c r="BQ124" s="1">
        <v>46</v>
      </c>
      <c r="BR124" s="1"/>
      <c r="BS124" s="1"/>
      <c r="BT124" s="1"/>
      <c r="BU124" s="1">
        <v>30</v>
      </c>
      <c r="BV124" s="1"/>
      <c r="BW124" s="1"/>
      <c r="BX124" s="1"/>
      <c r="BY124" s="1"/>
      <c r="BZ124" s="1"/>
      <c r="CA124" s="1"/>
      <c r="CB124" s="1"/>
      <c r="CC124" s="1"/>
    </row>
    <row r="125" spans="1:82" hidden="1" x14ac:dyDescent="0.2">
      <c r="B125" s="1" t="s">
        <v>95</v>
      </c>
      <c r="C125" s="1"/>
      <c r="D125" s="1"/>
      <c r="E125" s="1">
        <v>20</v>
      </c>
      <c r="F125" s="1"/>
      <c r="G125" s="1"/>
      <c r="H125" s="1"/>
      <c r="I125" s="1"/>
      <c r="J125" s="1"/>
      <c r="K125" s="1">
        <v>12</v>
      </c>
      <c r="L125" s="1"/>
      <c r="M125" s="1"/>
      <c r="N125" s="1"/>
      <c r="O125" s="1">
        <v>2</v>
      </c>
      <c r="P125" s="1">
        <v>20</v>
      </c>
      <c r="Q125" s="1"/>
      <c r="R125" s="1"/>
      <c r="S125" s="1"/>
      <c r="T125" s="1"/>
      <c r="U125" s="1"/>
      <c r="V125" s="1">
        <v>10</v>
      </c>
      <c r="W125" s="1"/>
      <c r="X125" s="1"/>
      <c r="Y125" s="1"/>
      <c r="Z125" s="1"/>
      <c r="AA125" s="1"/>
      <c r="AB125" s="1"/>
      <c r="AC125" s="1">
        <v>5</v>
      </c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>
        <v>2</v>
      </c>
      <c r="AQ125" s="1"/>
      <c r="AR125" s="1">
        <v>5</v>
      </c>
      <c r="AS125" s="1"/>
      <c r="AT125" s="1">
        <v>5</v>
      </c>
      <c r="AU125" s="1">
        <v>40</v>
      </c>
      <c r="AV125" s="1"/>
      <c r="AW125" s="1"/>
      <c r="AX125" s="1"/>
      <c r="AY125" s="1">
        <v>15</v>
      </c>
      <c r="AZ125" s="1"/>
      <c r="BA125" s="1"/>
      <c r="BB125" s="16">
        <v>4</v>
      </c>
      <c r="BC125" s="1"/>
      <c r="BD125" s="1"/>
      <c r="BE125" s="1"/>
      <c r="BF125" s="1"/>
      <c r="BG125" s="1"/>
      <c r="BH125" s="1">
        <v>15</v>
      </c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>
        <v>5</v>
      </c>
      <c r="BT125" s="1"/>
      <c r="BU125" s="1"/>
      <c r="BV125" s="1"/>
      <c r="BW125" s="1"/>
      <c r="BX125" s="1">
        <v>15</v>
      </c>
      <c r="BY125" s="1"/>
      <c r="BZ125" s="1">
        <v>5</v>
      </c>
      <c r="CA125" s="1"/>
      <c r="CB125" s="1">
        <v>5</v>
      </c>
      <c r="CC125" s="1">
        <v>4</v>
      </c>
    </row>
    <row r="126" spans="1:82" hidden="1" x14ac:dyDescent="0.2">
      <c r="B126" s="1" t="s">
        <v>96</v>
      </c>
      <c r="C126" s="1">
        <v>5</v>
      </c>
      <c r="D126" s="1"/>
      <c r="E126" s="1"/>
      <c r="F126" s="1"/>
      <c r="G126" s="1"/>
      <c r="H126" s="1"/>
      <c r="I126" s="1"/>
      <c r="J126" s="1"/>
      <c r="K126" s="1">
        <v>3</v>
      </c>
      <c r="L126" s="1">
        <v>40</v>
      </c>
      <c r="M126" s="1">
        <v>9</v>
      </c>
      <c r="N126" s="1">
        <v>5</v>
      </c>
      <c r="O126" s="1">
        <v>6</v>
      </c>
      <c r="P126" s="1">
        <v>20</v>
      </c>
      <c r="Q126" s="1"/>
      <c r="R126" s="1">
        <v>2</v>
      </c>
      <c r="S126" s="1">
        <v>10</v>
      </c>
      <c r="T126" s="1"/>
      <c r="U126" s="1">
        <v>2</v>
      </c>
      <c r="V126" s="1"/>
      <c r="W126" s="1"/>
      <c r="X126" s="1">
        <v>15</v>
      </c>
      <c r="Y126" s="1"/>
      <c r="Z126" s="1"/>
      <c r="AA126" s="1">
        <v>5</v>
      </c>
      <c r="AB126" s="1"/>
      <c r="AC126" s="1"/>
      <c r="AD126" s="1"/>
      <c r="AE126" s="1"/>
      <c r="AF126" s="1">
        <v>15</v>
      </c>
      <c r="AG126" s="1">
        <v>20</v>
      </c>
      <c r="AH126" s="1"/>
      <c r="AI126" s="1">
        <v>10</v>
      </c>
      <c r="AJ126" s="1">
        <v>50</v>
      </c>
      <c r="AK126" s="1"/>
      <c r="AL126" s="1"/>
      <c r="AM126" s="1"/>
      <c r="AN126" s="1">
        <v>30</v>
      </c>
      <c r="AO126" s="1"/>
      <c r="AP126" s="1"/>
      <c r="AQ126" s="1"/>
      <c r="AR126" s="1"/>
      <c r="AS126" s="1"/>
      <c r="AT126" s="1"/>
      <c r="AU126" s="1"/>
      <c r="AV126" s="1"/>
      <c r="AW126" s="1">
        <v>10</v>
      </c>
      <c r="AX126" s="1">
        <v>15</v>
      </c>
      <c r="AY126" s="1"/>
      <c r="AZ126" s="1"/>
      <c r="BA126" s="1"/>
      <c r="BB126" s="1"/>
      <c r="BC126" s="1"/>
      <c r="BD126" s="1">
        <v>20</v>
      </c>
      <c r="BE126" s="1">
        <v>9</v>
      </c>
      <c r="BF126" s="1">
        <v>12</v>
      </c>
      <c r="BG126" s="1">
        <v>10</v>
      </c>
      <c r="BH126" s="1"/>
      <c r="BI126" s="1"/>
      <c r="BJ126" s="1">
        <v>6</v>
      </c>
      <c r="BK126" s="1"/>
      <c r="BL126" s="1"/>
      <c r="BM126" s="1">
        <v>15</v>
      </c>
      <c r="BN126" s="1"/>
      <c r="BO126" s="1">
        <v>7</v>
      </c>
      <c r="BP126" s="1"/>
      <c r="BQ126" s="1">
        <v>10</v>
      </c>
      <c r="BR126" s="1">
        <v>5</v>
      </c>
      <c r="BS126" s="1">
        <v>13</v>
      </c>
      <c r="BT126" s="1"/>
      <c r="BU126" s="1"/>
      <c r="BV126" s="1"/>
      <c r="BW126" s="1">
        <v>3</v>
      </c>
      <c r="BX126" s="1"/>
      <c r="BY126" s="1">
        <v>25</v>
      </c>
      <c r="BZ126" s="1"/>
      <c r="CA126" s="1"/>
      <c r="CB126" s="1"/>
      <c r="CC126" s="1"/>
    </row>
    <row r="127" spans="1:82" hidden="1" x14ac:dyDescent="0.2">
      <c r="B127" s="1" t="s">
        <v>97</v>
      </c>
      <c r="C127" s="1"/>
      <c r="D127" s="1"/>
      <c r="E127" s="1"/>
      <c r="F127" s="1"/>
      <c r="G127" s="1">
        <v>8</v>
      </c>
      <c r="H127" s="1">
        <v>5</v>
      </c>
      <c r="I127" s="1"/>
      <c r="J127" s="1"/>
      <c r="K127" s="1"/>
      <c r="L127" s="1"/>
      <c r="M127" s="1">
        <v>10</v>
      </c>
      <c r="N127" s="1"/>
      <c r="O127" s="1"/>
      <c r="P127" s="1"/>
      <c r="Q127" s="1">
        <v>30</v>
      </c>
      <c r="R127" s="1"/>
      <c r="S127" s="1"/>
      <c r="T127" s="1">
        <v>40</v>
      </c>
      <c r="U127" s="1"/>
      <c r="V127" s="1"/>
      <c r="W127" s="1"/>
      <c r="X127" s="1">
        <v>5</v>
      </c>
      <c r="Y127" s="1">
        <v>5</v>
      </c>
      <c r="Z127" s="1"/>
      <c r="AA127" s="1"/>
      <c r="AB127" s="1">
        <v>5</v>
      </c>
      <c r="AC127" s="1"/>
      <c r="AD127" s="1">
        <v>25</v>
      </c>
      <c r="AE127" s="1"/>
      <c r="AF127" s="1">
        <v>20</v>
      </c>
      <c r="AG127" s="1"/>
      <c r="AH127" s="1"/>
      <c r="AI127" s="1"/>
      <c r="AJ127" s="1"/>
      <c r="AK127" s="1"/>
      <c r="AL127" s="1"/>
      <c r="AM127" s="1">
        <v>5</v>
      </c>
      <c r="AN127" s="1"/>
      <c r="AO127" s="1">
        <v>40</v>
      </c>
      <c r="AP127" s="1"/>
      <c r="AQ127" s="1"/>
      <c r="AR127" s="1">
        <v>5</v>
      </c>
      <c r="AS127" s="1"/>
      <c r="AT127" s="1">
        <v>21</v>
      </c>
      <c r="AU127" s="1"/>
      <c r="AV127" s="1"/>
      <c r="AW127" s="1">
        <v>20</v>
      </c>
      <c r="AX127" s="1">
        <v>15</v>
      </c>
      <c r="AY127" s="1"/>
      <c r="AZ127" s="1"/>
      <c r="BA127" s="1">
        <v>12</v>
      </c>
      <c r="BB127" s="1">
        <v>15</v>
      </c>
      <c r="BC127" s="1">
        <v>15</v>
      </c>
      <c r="BD127" s="1"/>
      <c r="BE127" s="1"/>
      <c r="BF127" s="1"/>
      <c r="BG127" s="1"/>
      <c r="BH127" s="1"/>
      <c r="BI127" s="1"/>
      <c r="BJ127" s="1"/>
      <c r="BK127" s="1"/>
      <c r="BL127" s="1"/>
      <c r="BM127" s="1">
        <v>10</v>
      </c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>
        <v>40</v>
      </c>
      <c r="BY127" s="1">
        <v>30</v>
      </c>
      <c r="BZ127" s="1"/>
      <c r="CA127" s="1"/>
      <c r="CB127" s="1"/>
      <c r="CC127" s="1"/>
    </row>
    <row r="128" spans="1:82" hidden="1" x14ac:dyDescent="0.2">
      <c r="B128" s="1" t="s">
        <v>98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>
        <v>2</v>
      </c>
      <c r="O128" s="1"/>
      <c r="P128" s="1">
        <v>2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>
        <v>5</v>
      </c>
      <c r="AE128" s="1"/>
      <c r="AF128" s="1"/>
      <c r="AG128" s="1"/>
      <c r="AH128" s="1"/>
      <c r="AI128" s="1">
        <v>2</v>
      </c>
      <c r="AJ128" s="1">
        <v>12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>
        <v>10</v>
      </c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>
        <v>7</v>
      </c>
      <c r="BZ128" s="1"/>
      <c r="CA128" s="1"/>
      <c r="CB128" s="1"/>
      <c r="CC128" s="1"/>
    </row>
    <row r="129" spans="1:82" hidden="1" x14ac:dyDescent="0.2">
      <c r="B129" s="1" t="s">
        <v>99</v>
      </c>
      <c r="C129" s="1"/>
      <c r="D129" s="1"/>
      <c r="E129" s="1"/>
      <c r="F129" s="1"/>
      <c r="G129" s="1"/>
      <c r="H129" s="1"/>
      <c r="I129" s="1"/>
      <c r="J129" s="1"/>
      <c r="K129" s="1">
        <v>2</v>
      </c>
      <c r="L129" s="1"/>
      <c r="M129" s="1"/>
      <c r="N129" s="1">
        <v>2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>
        <v>12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>
        <v>2</v>
      </c>
      <c r="AS129" s="1"/>
      <c r="AT129" s="1"/>
      <c r="AU129" s="1"/>
      <c r="AV129" s="1"/>
      <c r="AW129" s="1"/>
      <c r="AX129" s="1"/>
      <c r="AY129" s="1">
        <v>5</v>
      </c>
      <c r="AZ129" s="1"/>
      <c r="BA129" s="1"/>
      <c r="BB129" s="1"/>
      <c r="BC129" s="1"/>
      <c r="BD129" s="1"/>
      <c r="BE129" s="1"/>
      <c r="BF129" s="1"/>
      <c r="BG129" s="1">
        <v>2</v>
      </c>
      <c r="BH129" s="1"/>
      <c r="BI129" s="1">
        <v>20</v>
      </c>
      <c r="BJ129" s="1"/>
      <c r="BK129" s="1"/>
      <c r="BL129" s="1"/>
      <c r="BM129" s="1"/>
      <c r="BN129" s="1"/>
      <c r="BO129" s="1"/>
      <c r="BP129" s="1"/>
      <c r="BQ129" s="1"/>
      <c r="BR129" s="1"/>
      <c r="BS129" s="1">
        <v>2</v>
      </c>
      <c r="BT129" s="1"/>
      <c r="BU129" s="1"/>
      <c r="BV129" s="1">
        <v>2</v>
      </c>
      <c r="BW129" s="1">
        <v>2</v>
      </c>
      <c r="BX129" s="1"/>
      <c r="BY129" s="1"/>
      <c r="BZ129" s="1"/>
      <c r="CA129" s="1"/>
      <c r="CB129" s="1">
        <v>1</v>
      </c>
      <c r="CC129" s="1"/>
    </row>
    <row r="130" spans="1:82" hidden="1" x14ac:dyDescent="0.2">
      <c r="B130" s="1" t="s">
        <v>212</v>
      </c>
      <c r="C130" s="13">
        <v>2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>
        <v>2</v>
      </c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</row>
    <row r="131" spans="1:82" hidden="1" x14ac:dyDescent="0.2">
      <c r="B131" s="1" t="s">
        <v>213</v>
      </c>
      <c r="C131" s="1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2" hidden="1" x14ac:dyDescent="0.2">
      <c r="B132" s="1" t="s">
        <v>214</v>
      </c>
      <c r="C132" s="1">
        <v>2</v>
      </c>
      <c r="D132" s="1">
        <v>5</v>
      </c>
      <c r="E132" s="1"/>
      <c r="F132" s="1"/>
      <c r="G132" s="1"/>
      <c r="H132" s="1"/>
      <c r="I132" s="1"/>
      <c r="J132" s="1"/>
      <c r="K132" s="1"/>
      <c r="L132" s="1">
        <v>2</v>
      </c>
      <c r="M132" s="1">
        <v>5</v>
      </c>
      <c r="N132" s="1">
        <v>5</v>
      </c>
      <c r="O132" s="1"/>
      <c r="P132" s="1">
        <v>30</v>
      </c>
      <c r="Q132" s="1">
        <v>35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>
        <v>10</v>
      </c>
      <c r="AJ132" s="1"/>
      <c r="AK132" s="1"/>
      <c r="AL132" s="1"/>
      <c r="AM132" s="1"/>
      <c r="AN132" s="1"/>
      <c r="AO132" s="1"/>
      <c r="AP132" s="1">
        <v>2</v>
      </c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>
        <v>2</v>
      </c>
      <c r="BC132" s="1"/>
      <c r="BD132" s="1"/>
      <c r="BE132" s="1"/>
      <c r="BF132" s="1"/>
      <c r="BG132" s="1"/>
      <c r="BH132" s="1"/>
      <c r="BI132" s="1"/>
      <c r="BJ132" s="1">
        <v>2</v>
      </c>
      <c r="BK132" s="1">
        <v>15</v>
      </c>
      <c r="BL132" s="1">
        <v>10</v>
      </c>
      <c r="BM132" s="1">
        <v>2</v>
      </c>
      <c r="BN132" s="1"/>
      <c r="BO132" s="1"/>
      <c r="BP132" s="1"/>
      <c r="BQ132" s="1">
        <v>5</v>
      </c>
      <c r="BR132" s="1"/>
      <c r="BS132" s="1"/>
      <c r="BT132" s="1"/>
      <c r="BU132" s="1"/>
      <c r="BV132" s="1"/>
      <c r="BW132" s="1">
        <v>2</v>
      </c>
      <c r="BX132" s="1"/>
      <c r="BY132" s="1"/>
      <c r="BZ132" s="1"/>
      <c r="CA132" s="1"/>
      <c r="CB132" s="1">
        <v>6</v>
      </c>
      <c r="CC132" s="1"/>
    </row>
    <row r="133" spans="1:82" hidden="1" x14ac:dyDescent="0.2">
      <c r="B133" s="1" t="s">
        <v>201</v>
      </c>
      <c r="C133" s="1">
        <v>6</v>
      </c>
      <c r="D133" s="1">
        <v>5</v>
      </c>
      <c r="E133" s="1"/>
      <c r="F133" s="1"/>
      <c r="G133" s="1"/>
      <c r="H133" s="1">
        <v>5</v>
      </c>
      <c r="I133" s="1"/>
      <c r="J133" s="1">
        <v>40</v>
      </c>
      <c r="K133" s="1"/>
      <c r="L133" s="1">
        <v>3</v>
      </c>
      <c r="M133" s="1">
        <v>5</v>
      </c>
      <c r="N133" s="1"/>
      <c r="O133" s="1"/>
      <c r="P133" s="1"/>
      <c r="Q133" s="1"/>
      <c r="R133" s="1"/>
      <c r="S133" s="1"/>
      <c r="T133" s="1"/>
      <c r="U133" s="1">
        <v>10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>
        <v>2</v>
      </c>
      <c r="AK133" s="1">
        <v>29</v>
      </c>
      <c r="AL133" s="1"/>
      <c r="AM133" s="1"/>
      <c r="AN133" s="1"/>
      <c r="AO133" s="1"/>
      <c r="AP133" s="1">
        <v>2</v>
      </c>
      <c r="AQ133" s="1"/>
      <c r="AR133" s="1">
        <v>5</v>
      </c>
      <c r="AS133" s="1"/>
      <c r="AT133" s="1"/>
      <c r="AU133" s="1">
        <v>6</v>
      </c>
      <c r="AV133" s="1"/>
      <c r="AW133" s="1"/>
      <c r="AX133" s="1"/>
      <c r="AY133" s="1">
        <v>5</v>
      </c>
      <c r="AZ133" s="1"/>
      <c r="BA133" s="1">
        <v>5</v>
      </c>
      <c r="BB133" s="1">
        <v>2</v>
      </c>
      <c r="BC133" s="1">
        <v>5</v>
      </c>
      <c r="BD133" s="1"/>
      <c r="BE133" s="1">
        <v>2</v>
      </c>
      <c r="BF133" s="1">
        <v>2</v>
      </c>
      <c r="BG133" s="1"/>
      <c r="BH133" s="1"/>
      <c r="BI133" s="1">
        <v>8</v>
      </c>
      <c r="BJ133" s="1"/>
      <c r="BK133" s="1"/>
      <c r="BL133" s="1"/>
      <c r="BM133" s="1"/>
      <c r="BN133" s="1"/>
      <c r="BO133" s="1">
        <v>5</v>
      </c>
      <c r="BP133" s="1"/>
      <c r="BQ133" s="1">
        <v>2</v>
      </c>
      <c r="BR133" s="1">
        <v>10</v>
      </c>
      <c r="BS133" s="1"/>
      <c r="BT133" s="1">
        <v>5</v>
      </c>
      <c r="BU133" s="1"/>
      <c r="BV133" s="1"/>
      <c r="BW133" s="1">
        <v>2</v>
      </c>
      <c r="BX133" s="1"/>
      <c r="BY133" s="1"/>
      <c r="BZ133" s="1">
        <v>3</v>
      </c>
      <c r="CA133" s="1"/>
      <c r="CB133" s="1">
        <v>15</v>
      </c>
      <c r="CC133" s="1"/>
    </row>
    <row r="134" spans="1:82" hidden="1" x14ac:dyDescent="0.2">
      <c r="B134" s="1" t="s">
        <v>215</v>
      </c>
      <c r="C134" s="1">
        <v>2</v>
      </c>
      <c r="D134" s="1"/>
      <c r="E134" s="1"/>
      <c r="F134" s="1"/>
      <c r="G134" s="1"/>
      <c r="H134" s="1"/>
      <c r="I134" s="1"/>
      <c r="J134" s="1"/>
      <c r="K134" s="1">
        <v>3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>
        <v>1</v>
      </c>
      <c r="Z134" s="1"/>
      <c r="AA134" s="1">
        <v>2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>
        <v>2</v>
      </c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</row>
    <row r="135" spans="1:82" hidden="1" x14ac:dyDescent="0.2">
      <c r="B135" s="1" t="s">
        <v>216</v>
      </c>
      <c r="C135" s="1"/>
      <c r="D135" s="1"/>
      <c r="E135" s="1"/>
      <c r="F135" s="1">
        <v>5</v>
      </c>
      <c r="G135" s="1"/>
      <c r="H135" s="1"/>
      <c r="I135" s="1"/>
      <c r="J135" s="1"/>
      <c r="K135" s="1">
        <v>1</v>
      </c>
      <c r="L135" s="1"/>
      <c r="M135" s="1"/>
      <c r="N135" s="1"/>
      <c r="O135" s="1"/>
      <c r="P135" s="1"/>
      <c r="Q135" s="1"/>
      <c r="R135" s="1"/>
      <c r="S135" s="1"/>
      <c r="T135" s="1"/>
      <c r="U135" s="1">
        <v>2</v>
      </c>
      <c r="V135" s="1"/>
      <c r="W135" s="1"/>
      <c r="X135" s="1"/>
      <c r="Y135" s="1"/>
      <c r="Z135" s="1">
        <v>5</v>
      </c>
      <c r="AA135" s="1">
        <v>2</v>
      </c>
      <c r="AB135" s="1"/>
      <c r="AC135" s="1"/>
      <c r="AD135" s="1"/>
      <c r="AE135" s="1"/>
      <c r="AF135" s="1"/>
      <c r="AG135" s="1"/>
      <c r="AH135" s="1"/>
      <c r="AI135" s="1">
        <v>5</v>
      </c>
      <c r="AJ135" s="1"/>
      <c r="AK135" s="1"/>
      <c r="AL135" s="1"/>
      <c r="AM135" s="1"/>
      <c r="AN135" s="1"/>
      <c r="AO135" s="1">
        <v>20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>
        <v>2</v>
      </c>
      <c r="BG135" s="1">
        <v>2</v>
      </c>
      <c r="BH135" s="1"/>
      <c r="BI135" s="1">
        <v>1</v>
      </c>
      <c r="BJ135" s="1">
        <v>5</v>
      </c>
      <c r="BK135" s="1"/>
      <c r="BL135" s="1"/>
      <c r="BM135" s="1"/>
      <c r="BN135" s="1"/>
      <c r="BO135" s="1"/>
      <c r="BP135" s="1">
        <v>2</v>
      </c>
      <c r="BQ135" s="1"/>
      <c r="BR135" s="1"/>
      <c r="BS135" s="1">
        <v>2</v>
      </c>
      <c r="BT135" s="1"/>
      <c r="BU135" s="1"/>
      <c r="BV135" s="1"/>
      <c r="BW135" s="1"/>
      <c r="BX135" s="1"/>
      <c r="BY135" s="1"/>
      <c r="BZ135" s="1"/>
      <c r="CA135" s="1"/>
      <c r="CB135" s="1"/>
      <c r="CC135" s="1"/>
    </row>
    <row r="136" spans="1:82" hidden="1" x14ac:dyDescent="0.2">
      <c r="B136" s="1" t="s">
        <v>217</v>
      </c>
      <c r="C136" s="1"/>
      <c r="D136" s="1"/>
      <c r="E136" s="1"/>
      <c r="F136" s="1">
        <v>5</v>
      </c>
      <c r="G136" s="1"/>
      <c r="H136" s="1">
        <v>2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>
        <v>5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>
        <v>2</v>
      </c>
      <c r="AQ136" s="1"/>
      <c r="AR136" s="1">
        <v>3</v>
      </c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>
        <v>2</v>
      </c>
      <c r="BT136" s="1"/>
      <c r="BU136" s="1"/>
      <c r="BV136" s="1"/>
      <c r="BW136" s="1"/>
      <c r="BX136" s="1"/>
      <c r="BY136" s="1"/>
      <c r="BZ136" s="1"/>
      <c r="CA136" s="1"/>
      <c r="CB136" s="1"/>
      <c r="CC136" s="1"/>
    </row>
    <row r="137" spans="1:82" x14ac:dyDescent="0.2">
      <c r="A137" s="11">
        <v>1</v>
      </c>
      <c r="B137" s="1" t="s">
        <v>49</v>
      </c>
      <c r="C137" s="1"/>
      <c r="D137" s="1"/>
      <c r="E137" s="1"/>
      <c r="F137" s="1"/>
      <c r="G137" s="1"/>
      <c r="H137" s="1">
        <v>3</v>
      </c>
      <c r="I137" s="1"/>
      <c r="J137" s="1"/>
      <c r="K137" s="1"/>
      <c r="L137" s="1"/>
      <c r="M137" s="1"/>
      <c r="N137" s="1">
        <v>1</v>
      </c>
      <c r="O137" s="1">
        <v>1</v>
      </c>
      <c r="P137" s="1"/>
      <c r="Q137" s="1"/>
      <c r="R137" s="1"/>
      <c r="S137" s="1"/>
      <c r="T137" s="1"/>
      <c r="U137" s="1"/>
      <c r="V137" s="1"/>
      <c r="W137" s="1"/>
      <c r="X137" s="1">
        <v>5</v>
      </c>
      <c r="Y137" s="1">
        <v>1</v>
      </c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>
        <v>3</v>
      </c>
      <c r="AS137" s="1"/>
      <c r="AT137" s="1"/>
      <c r="AU137" s="1"/>
      <c r="AV137" s="1"/>
      <c r="AW137" s="1"/>
      <c r="AX137" s="1"/>
      <c r="AY137" s="1"/>
      <c r="AZ137" s="1"/>
      <c r="BA137" s="1">
        <v>3</v>
      </c>
      <c r="BB137" s="1">
        <v>2</v>
      </c>
      <c r="BC137" s="1"/>
      <c r="BD137" s="1"/>
      <c r="BE137" s="1"/>
      <c r="BF137" s="1">
        <v>1</v>
      </c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>
        <v>5</v>
      </c>
      <c r="BU137" s="1"/>
      <c r="BV137" s="1">
        <v>2</v>
      </c>
      <c r="BW137" s="1"/>
      <c r="BX137" s="1">
        <v>1</v>
      </c>
      <c r="BY137" s="1"/>
      <c r="BZ137" s="1">
        <v>3</v>
      </c>
      <c r="CA137" s="1"/>
      <c r="CB137" s="1"/>
      <c r="CC137" s="1"/>
      <c r="CD137" s="11">
        <v>1</v>
      </c>
    </row>
    <row r="138" spans="1:82" x14ac:dyDescent="0.2">
      <c r="A138" s="11">
        <v>1</v>
      </c>
      <c r="B138" s="1" t="s">
        <v>218</v>
      </c>
      <c r="C138" s="1"/>
      <c r="D138" s="1"/>
      <c r="E138" s="1"/>
      <c r="F138" s="1"/>
      <c r="G138" s="1"/>
      <c r="H138" s="1">
        <v>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>
        <v>1</v>
      </c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>
        <v>5</v>
      </c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1">
        <v>1</v>
      </c>
    </row>
    <row r="139" spans="1:82" hidden="1" x14ac:dyDescent="0.2">
      <c r="B139" s="1" t="s">
        <v>219</v>
      </c>
      <c r="C139" s="1"/>
      <c r="D139" s="1"/>
      <c r="E139" s="1"/>
      <c r="F139" s="1"/>
      <c r="G139" s="1"/>
      <c r="H139" s="1">
        <v>4</v>
      </c>
      <c r="I139" s="1"/>
      <c r="J139" s="1"/>
      <c r="K139" s="1"/>
      <c r="L139" s="1"/>
      <c r="M139" s="1"/>
      <c r="N139" s="1">
        <v>1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>
        <v>2</v>
      </c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>
        <v>2</v>
      </c>
      <c r="AX139" s="1"/>
      <c r="AY139" s="1">
        <v>5</v>
      </c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>
        <v>11</v>
      </c>
    </row>
    <row r="140" spans="1:82" hidden="1" x14ac:dyDescent="0.2">
      <c r="B140" s="1" t="s">
        <v>220</v>
      </c>
      <c r="C140" s="1"/>
      <c r="D140" s="1"/>
      <c r="E140" s="1"/>
      <c r="F140" s="1"/>
      <c r="G140" s="1"/>
      <c r="H140" s="1"/>
      <c r="I140" s="1"/>
      <c r="J140" s="1"/>
      <c r="K140" s="1">
        <v>2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>
        <v>5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>
        <v>2</v>
      </c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>
        <v>5</v>
      </c>
      <c r="BS140" s="1"/>
      <c r="BT140" s="1"/>
      <c r="BU140" s="1"/>
      <c r="BV140" s="1"/>
      <c r="BW140" s="1"/>
      <c r="BX140" s="1">
        <v>15</v>
      </c>
      <c r="BY140" s="1"/>
      <c r="BZ140" s="1"/>
      <c r="CA140" s="1"/>
      <c r="CB140" s="1"/>
      <c r="CC140" s="1"/>
    </row>
    <row r="141" spans="1:82" hidden="1" x14ac:dyDescent="0.2">
      <c r="B141" s="1" t="s">
        <v>221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>
        <v>1</v>
      </c>
      <c r="T141" s="1"/>
      <c r="U141" s="1">
        <v>6</v>
      </c>
      <c r="V141" s="1"/>
      <c r="W141" s="1"/>
      <c r="X141" s="1"/>
      <c r="Y141" s="1"/>
      <c r="Z141" s="1">
        <v>5</v>
      </c>
      <c r="AA141" s="1"/>
      <c r="AB141" s="1"/>
      <c r="AC141" s="1">
        <v>5</v>
      </c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>
        <v>2</v>
      </c>
      <c r="AQ141" s="1"/>
      <c r="AR141" s="1">
        <v>5</v>
      </c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>
        <v>5</v>
      </c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spans="1:82" hidden="1" x14ac:dyDescent="0.2">
      <c r="B142" s="1" t="s">
        <v>222</v>
      </c>
      <c r="C142" s="1"/>
      <c r="D142" s="1"/>
      <c r="E142" s="1"/>
      <c r="F142" s="1"/>
      <c r="G142" s="1"/>
      <c r="H142" s="1"/>
      <c r="I142" s="1"/>
      <c r="J142" s="1">
        <v>20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>
        <v>2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>
        <v>2</v>
      </c>
      <c r="AJ142" s="1">
        <v>2</v>
      </c>
      <c r="AK142" s="1"/>
      <c r="AL142" s="1"/>
      <c r="AM142" s="1"/>
      <c r="AN142" s="1"/>
      <c r="AO142" s="1"/>
      <c r="AP142" s="1">
        <v>5</v>
      </c>
      <c r="AQ142" s="1"/>
      <c r="AR142" s="1"/>
      <c r="AS142" s="1"/>
      <c r="AT142" s="1"/>
      <c r="AU142" s="1"/>
      <c r="AV142" s="1"/>
      <c r="AW142" s="1"/>
      <c r="AX142" s="1"/>
      <c r="AY142" s="1">
        <v>5</v>
      </c>
      <c r="AZ142" s="1"/>
      <c r="BA142" s="1"/>
      <c r="BB142" s="1">
        <v>5</v>
      </c>
      <c r="BC142" s="1">
        <v>5</v>
      </c>
      <c r="BD142" s="1"/>
      <c r="BE142" s="1"/>
      <c r="BF142" s="1"/>
      <c r="BG142" s="1"/>
      <c r="BH142" s="1"/>
      <c r="BI142" s="1"/>
      <c r="BJ142" s="1"/>
      <c r="BK142" s="1"/>
      <c r="BL142" s="1"/>
      <c r="BM142" s="1">
        <v>3</v>
      </c>
      <c r="BN142" s="1"/>
      <c r="BO142" s="1">
        <v>5</v>
      </c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>
        <v>4</v>
      </c>
    </row>
    <row r="143" spans="1:82" hidden="1" x14ac:dyDescent="0.2">
      <c r="B143" s="1" t="s">
        <v>223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>
        <v>2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</row>
    <row r="144" spans="1:82" hidden="1" x14ac:dyDescent="0.2">
      <c r="B144" s="1" t="s">
        <v>200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>
        <v>10</v>
      </c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>
        <v>7</v>
      </c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>
        <v>40</v>
      </c>
      <c r="CA144" s="1"/>
      <c r="CB144" s="1"/>
      <c r="CC144" s="1">
        <v>6</v>
      </c>
    </row>
    <row r="145" spans="1:81" hidden="1" x14ac:dyDescent="0.2">
      <c r="B145" s="1" t="s">
        <v>224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>
        <v>5</v>
      </c>
      <c r="O145" s="1"/>
      <c r="P145" s="1"/>
      <c r="Q145" s="1"/>
      <c r="R145" s="1"/>
      <c r="S145" s="1"/>
      <c r="T145" s="1"/>
      <c r="U145" s="1">
        <v>20</v>
      </c>
      <c r="V145" s="1"/>
      <c r="W145" s="1"/>
      <c r="X145" s="1"/>
      <c r="Y145" s="1"/>
      <c r="Z145" s="1">
        <v>5</v>
      </c>
      <c r="AA145" s="1"/>
      <c r="AB145" s="1">
        <v>5</v>
      </c>
      <c r="AC145" s="1"/>
      <c r="AD145" s="1"/>
      <c r="AE145" s="1"/>
      <c r="AF145" s="1"/>
      <c r="AG145" s="1"/>
      <c r="AH145" s="1">
        <v>15</v>
      </c>
      <c r="AI145" s="1"/>
      <c r="AJ145" s="1">
        <v>2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>
        <v>5</v>
      </c>
      <c r="AU145" s="1"/>
      <c r="AV145" s="1"/>
      <c r="AW145" s="1"/>
      <c r="AX145" s="1"/>
      <c r="AY145" s="1"/>
      <c r="AZ145" s="1"/>
      <c r="BA145" s="1"/>
      <c r="BB145" s="1"/>
      <c r="BC145" s="1">
        <v>10</v>
      </c>
      <c r="BD145" s="1"/>
      <c r="BE145" s="1">
        <v>2</v>
      </c>
      <c r="BF145" s="1"/>
      <c r="BG145" s="1">
        <v>2</v>
      </c>
      <c r="BH145" s="1">
        <v>15</v>
      </c>
      <c r="BI145" s="1">
        <v>1</v>
      </c>
      <c r="BJ145" s="1"/>
      <c r="BK145" s="1"/>
      <c r="BL145" s="1"/>
      <c r="BM145" s="1"/>
      <c r="BN145" s="1">
        <v>1</v>
      </c>
      <c r="BO145" s="1"/>
      <c r="BP145" s="1"/>
      <c r="BQ145" s="1"/>
      <c r="BR145" s="1"/>
      <c r="BS145" s="1"/>
      <c r="BT145" s="1"/>
      <c r="BU145" s="1"/>
      <c r="BV145" s="1">
        <v>10</v>
      </c>
      <c r="BW145" s="1"/>
      <c r="BX145" s="1"/>
      <c r="BY145" s="1"/>
      <c r="BZ145" s="1"/>
      <c r="CA145" s="1"/>
      <c r="CB145" s="1">
        <v>15</v>
      </c>
      <c r="CC145" s="1"/>
    </row>
    <row r="146" spans="1:81" hidden="1" x14ac:dyDescent="0.2">
      <c r="B146" s="1" t="s">
        <v>226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>
        <v>2</v>
      </c>
      <c r="AB146" s="1"/>
      <c r="AC146" s="1"/>
      <c r="AD146" s="1"/>
      <c r="AE146" s="1"/>
      <c r="AF146" s="1"/>
      <c r="AG146" s="1"/>
      <c r="AH146" s="1">
        <v>5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</row>
    <row r="147" spans="1:81" hidden="1" x14ac:dyDescent="0.2">
      <c r="B147" s="1" t="s">
        <v>227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>
        <v>8</v>
      </c>
      <c r="BG147" s="1">
        <v>5</v>
      </c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</row>
    <row r="148" spans="1:81" hidden="1" x14ac:dyDescent="0.2">
      <c r="B148" s="1" t="s">
        <v>228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>
        <v>1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>
        <v>2</v>
      </c>
      <c r="AK148" s="1"/>
      <c r="AL148" s="1"/>
      <c r="AM148" s="1"/>
      <c r="AN148" s="1"/>
      <c r="AO148" s="1"/>
      <c r="AP148" s="1"/>
      <c r="AQ148" s="1"/>
      <c r="AR148" s="1">
        <v>3</v>
      </c>
      <c r="AS148" s="1"/>
      <c r="AT148" s="1"/>
      <c r="AU148" s="1"/>
      <c r="AV148" s="1"/>
      <c r="AW148" s="1"/>
      <c r="AX148" s="1">
        <v>4</v>
      </c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</row>
    <row r="149" spans="1:81" hidden="1" x14ac:dyDescent="0.2">
      <c r="B149" s="1" t="s">
        <v>231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>
        <v>100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</row>
    <row r="150" spans="1:81" hidden="1" x14ac:dyDescent="0.2">
      <c r="B150" s="1" t="s">
        <v>111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>
        <v>2</v>
      </c>
      <c r="V150" s="1"/>
      <c r="W150" s="1"/>
      <c r="X150" s="1"/>
      <c r="Y150" s="1"/>
      <c r="Z150" s="1"/>
      <c r="AA150" s="1">
        <v>2</v>
      </c>
      <c r="AB150" s="1"/>
      <c r="AC150" s="1"/>
      <c r="AD150" s="1"/>
      <c r="AE150" s="1"/>
      <c r="AF150" s="1"/>
      <c r="AG150" s="1"/>
      <c r="AH150" s="1"/>
      <c r="AI150" s="1">
        <v>5</v>
      </c>
      <c r="AJ150" s="1"/>
      <c r="AK150" s="1"/>
      <c r="AL150" s="1"/>
      <c r="AM150" s="1"/>
      <c r="AN150" s="1"/>
      <c r="AO150" s="1"/>
      <c r="AP150" s="1"/>
      <c r="AQ150" s="1"/>
      <c r="AR150" s="1">
        <v>5</v>
      </c>
      <c r="AS150" s="1"/>
      <c r="AT150" s="1"/>
      <c r="AU150" s="1"/>
      <c r="AV150" s="1"/>
      <c r="AW150" s="1">
        <v>2</v>
      </c>
      <c r="AX150" s="1"/>
      <c r="AY150" s="1"/>
      <c r="AZ150" s="1"/>
      <c r="BA150" s="1"/>
      <c r="BB150" s="1"/>
      <c r="BC150" s="1"/>
      <c r="BD150" s="1"/>
      <c r="BE150" s="1">
        <v>2</v>
      </c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>
        <v>1</v>
      </c>
      <c r="BT150" s="1"/>
      <c r="BU150" s="1"/>
      <c r="BV150" s="1"/>
      <c r="BW150" s="1">
        <v>3</v>
      </c>
      <c r="BX150" s="1"/>
      <c r="BY150" s="1"/>
      <c r="BZ150" s="1"/>
      <c r="CA150" s="1"/>
      <c r="CB150" s="1"/>
      <c r="CC150" s="1"/>
    </row>
    <row r="151" spans="1:81" hidden="1" x14ac:dyDescent="0.2">
      <c r="B151" s="1" t="s">
        <v>110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>
        <v>2</v>
      </c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>
        <v>5</v>
      </c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>
        <v>3</v>
      </c>
      <c r="BX151" s="1"/>
      <c r="BY151" s="1"/>
      <c r="BZ151" s="1"/>
      <c r="CA151" s="1"/>
      <c r="CB151" s="1"/>
      <c r="CC151" s="1"/>
    </row>
    <row r="152" spans="1:81" hidden="1" x14ac:dyDescent="0.2">
      <c r="A152" s="11" t="s">
        <v>275</v>
      </c>
      <c r="B152" s="14" t="s">
        <v>232</v>
      </c>
      <c r="C152" s="14">
        <f t="shared" ref="C152:BN152" si="6">SUM(C101:C149)</f>
        <v>100</v>
      </c>
      <c r="D152" s="14">
        <f t="shared" si="6"/>
        <v>100</v>
      </c>
      <c r="E152" s="14">
        <f t="shared" si="6"/>
        <v>100</v>
      </c>
      <c r="F152" s="14">
        <f t="shared" si="6"/>
        <v>100</v>
      </c>
      <c r="G152" s="14">
        <f t="shared" si="6"/>
        <v>100</v>
      </c>
      <c r="H152" s="14">
        <f t="shared" si="6"/>
        <v>100</v>
      </c>
      <c r="I152" s="14">
        <f t="shared" si="6"/>
        <v>100</v>
      </c>
      <c r="J152" s="14">
        <f t="shared" si="6"/>
        <v>100</v>
      </c>
      <c r="K152" s="14">
        <f t="shared" si="6"/>
        <v>100</v>
      </c>
      <c r="L152" s="14">
        <f t="shared" si="6"/>
        <v>100</v>
      </c>
      <c r="M152" s="14">
        <f t="shared" si="6"/>
        <v>100</v>
      </c>
      <c r="N152" s="14">
        <f t="shared" si="6"/>
        <v>100</v>
      </c>
      <c r="O152" s="14">
        <f t="shared" si="6"/>
        <v>100</v>
      </c>
      <c r="P152" s="14">
        <f t="shared" si="6"/>
        <v>100</v>
      </c>
      <c r="Q152" s="14">
        <f t="shared" si="6"/>
        <v>100</v>
      </c>
      <c r="R152" s="14">
        <f t="shared" si="6"/>
        <v>100</v>
      </c>
      <c r="S152" s="14">
        <f t="shared" si="6"/>
        <v>100</v>
      </c>
      <c r="T152" s="14">
        <f t="shared" si="6"/>
        <v>100</v>
      </c>
      <c r="U152" s="14">
        <f t="shared" si="6"/>
        <v>98</v>
      </c>
      <c r="V152" s="14">
        <f t="shared" si="6"/>
        <v>100</v>
      </c>
      <c r="W152" s="14">
        <f t="shared" si="6"/>
        <v>100</v>
      </c>
      <c r="X152" s="14">
        <f t="shared" si="6"/>
        <v>100</v>
      </c>
      <c r="Y152" s="14">
        <f t="shared" si="6"/>
        <v>100</v>
      </c>
      <c r="Z152" s="14">
        <f t="shared" si="6"/>
        <v>105</v>
      </c>
      <c r="AA152" s="14">
        <f t="shared" si="6"/>
        <v>98</v>
      </c>
      <c r="AB152" s="14">
        <f t="shared" si="6"/>
        <v>100</v>
      </c>
      <c r="AC152" s="14">
        <f t="shared" si="6"/>
        <v>100</v>
      </c>
      <c r="AD152" s="14">
        <f t="shared" si="6"/>
        <v>100</v>
      </c>
      <c r="AE152" s="14">
        <f t="shared" si="6"/>
        <v>100</v>
      </c>
      <c r="AF152" s="14">
        <f t="shared" si="6"/>
        <v>100</v>
      </c>
      <c r="AG152" s="14">
        <f t="shared" si="6"/>
        <v>100</v>
      </c>
      <c r="AH152" s="14">
        <f t="shared" si="6"/>
        <v>100</v>
      </c>
      <c r="AI152" s="14">
        <f t="shared" si="6"/>
        <v>95</v>
      </c>
      <c r="AJ152" s="14">
        <f t="shared" si="6"/>
        <v>100</v>
      </c>
      <c r="AK152" s="14">
        <f t="shared" si="6"/>
        <v>100</v>
      </c>
      <c r="AL152" s="14">
        <f t="shared" si="6"/>
        <v>100</v>
      </c>
      <c r="AM152" s="14">
        <f t="shared" si="6"/>
        <v>98</v>
      </c>
      <c r="AN152" s="14">
        <f t="shared" si="6"/>
        <v>100</v>
      </c>
      <c r="AO152" s="14">
        <f t="shared" si="6"/>
        <v>100</v>
      </c>
      <c r="AP152" s="14">
        <f t="shared" si="6"/>
        <v>100</v>
      </c>
      <c r="AQ152" s="14">
        <f t="shared" si="6"/>
        <v>100</v>
      </c>
      <c r="AR152" s="14">
        <f t="shared" si="6"/>
        <v>95</v>
      </c>
      <c r="AS152" s="14">
        <f t="shared" si="6"/>
        <v>100</v>
      </c>
      <c r="AT152" s="14">
        <f t="shared" si="6"/>
        <v>90</v>
      </c>
      <c r="AU152" s="14">
        <f t="shared" si="6"/>
        <v>100</v>
      </c>
      <c r="AV152" s="14">
        <f t="shared" si="6"/>
        <v>0</v>
      </c>
      <c r="AW152" s="14">
        <f t="shared" si="6"/>
        <v>98</v>
      </c>
      <c r="AX152" s="14">
        <f t="shared" si="6"/>
        <v>100</v>
      </c>
      <c r="AY152" s="14">
        <f t="shared" si="6"/>
        <v>100</v>
      </c>
      <c r="AZ152" s="14">
        <f t="shared" si="6"/>
        <v>100</v>
      </c>
      <c r="BA152" s="14">
        <f t="shared" si="6"/>
        <v>100</v>
      </c>
      <c r="BB152" s="14">
        <f t="shared" si="6"/>
        <v>100</v>
      </c>
      <c r="BC152" s="14">
        <f t="shared" si="6"/>
        <v>100</v>
      </c>
      <c r="BD152" s="14">
        <f t="shared" si="6"/>
        <v>100</v>
      </c>
      <c r="BE152" s="14">
        <f t="shared" si="6"/>
        <v>98</v>
      </c>
      <c r="BF152" s="14">
        <f t="shared" si="6"/>
        <v>100</v>
      </c>
      <c r="BG152" s="14">
        <f t="shared" si="6"/>
        <v>100</v>
      </c>
      <c r="BH152" s="14">
        <f t="shared" si="6"/>
        <v>100</v>
      </c>
      <c r="BI152" s="14">
        <f t="shared" si="6"/>
        <v>100</v>
      </c>
      <c r="BJ152" s="14">
        <f t="shared" si="6"/>
        <v>100</v>
      </c>
      <c r="BK152" s="14">
        <f t="shared" si="6"/>
        <v>100</v>
      </c>
      <c r="BL152" s="14">
        <f t="shared" si="6"/>
        <v>95</v>
      </c>
      <c r="BM152" s="14">
        <f t="shared" si="6"/>
        <v>100</v>
      </c>
      <c r="BN152" s="14">
        <f t="shared" si="6"/>
        <v>100</v>
      </c>
      <c r="BO152" s="14">
        <f t="shared" ref="BO152:CC152" si="7">SUM(BO101:BO149)</f>
        <v>100</v>
      </c>
      <c r="BP152" s="14">
        <f t="shared" si="7"/>
        <v>100</v>
      </c>
      <c r="BQ152" s="14">
        <f t="shared" si="7"/>
        <v>100</v>
      </c>
      <c r="BR152" s="14">
        <f t="shared" si="7"/>
        <v>100</v>
      </c>
      <c r="BS152" s="14">
        <f t="shared" si="7"/>
        <v>99</v>
      </c>
      <c r="BT152" s="14">
        <f t="shared" si="7"/>
        <v>100</v>
      </c>
      <c r="BU152" s="14">
        <f t="shared" si="7"/>
        <v>100</v>
      </c>
      <c r="BV152" s="14">
        <f t="shared" si="7"/>
        <v>100</v>
      </c>
      <c r="BW152" s="14">
        <f t="shared" si="7"/>
        <v>94</v>
      </c>
      <c r="BX152" s="14">
        <f t="shared" si="7"/>
        <v>100</v>
      </c>
      <c r="BY152" s="14">
        <f t="shared" si="7"/>
        <v>100</v>
      </c>
      <c r="BZ152" s="14">
        <f t="shared" si="7"/>
        <v>100</v>
      </c>
      <c r="CA152" s="14">
        <f t="shared" si="7"/>
        <v>100</v>
      </c>
      <c r="CB152" s="14">
        <f t="shared" si="7"/>
        <v>100</v>
      </c>
      <c r="CC152" s="14">
        <f t="shared" si="7"/>
        <v>100</v>
      </c>
    </row>
  </sheetData>
  <autoFilter ref="A1:A152" xr:uid="{7462687A-0907-9047-ACBF-7E3E4648CE51}">
    <filterColumn colId="0">
      <filters>
        <filter val="1"/>
      </filters>
    </filterColumn>
  </autoFilter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3EFA-BEA7-434C-801F-E425CEE95B87}">
  <dimension ref="A1:EV80"/>
  <sheetViews>
    <sheetView workbookViewId="0">
      <selection activeCell="L3" sqref="L3"/>
    </sheetView>
  </sheetViews>
  <sheetFormatPr baseColWidth="10" defaultRowHeight="15" x14ac:dyDescent="0.2"/>
  <sheetData>
    <row r="1" spans="1:152" x14ac:dyDescent="0.2">
      <c r="A1" s="2" t="s">
        <v>108</v>
      </c>
      <c r="B1" s="1" t="s">
        <v>107</v>
      </c>
      <c r="C1" s="1" t="s">
        <v>104</v>
      </c>
      <c r="D1" s="1" t="s">
        <v>105</v>
      </c>
      <c r="E1" s="1" t="s">
        <v>106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/>
      <c r="L1" s="4" t="s">
        <v>101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109</v>
      </c>
      <c r="Z1" s="1" t="s">
        <v>18</v>
      </c>
      <c r="AA1" s="1" t="s">
        <v>230</v>
      </c>
      <c r="AB1" s="14" t="s">
        <v>232</v>
      </c>
      <c r="AC1" s="4" t="s">
        <v>100</v>
      </c>
      <c r="AD1" s="1" t="s">
        <v>19</v>
      </c>
      <c r="AE1" s="1" t="s">
        <v>20</v>
      </c>
      <c r="AF1" s="1" t="s">
        <v>21</v>
      </c>
      <c r="AG1" s="1" t="s">
        <v>22</v>
      </c>
      <c r="AH1" s="1" t="s">
        <v>23</v>
      </c>
      <c r="AI1" s="1" t="s">
        <v>24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  <c r="BD1" s="1" t="s">
        <v>45</v>
      </c>
      <c r="BE1" s="1" t="s">
        <v>46</v>
      </c>
      <c r="BF1" s="1" t="s">
        <v>47</v>
      </c>
      <c r="BG1" s="1" t="s">
        <v>48</v>
      </c>
      <c r="BH1" s="1" t="s">
        <v>49</v>
      </c>
      <c r="BI1" s="1" t="s">
        <v>50</v>
      </c>
      <c r="BJ1" s="1" t="s">
        <v>51</v>
      </c>
      <c r="BK1" s="1" t="s">
        <v>52</v>
      </c>
      <c r="BL1" s="1" t="s">
        <v>199</v>
      </c>
      <c r="BM1" s="1" t="s">
        <v>200</v>
      </c>
      <c r="BN1" s="1" t="s">
        <v>201</v>
      </c>
      <c r="BO1" s="1" t="s">
        <v>202</v>
      </c>
      <c r="BP1" s="1" t="s">
        <v>203</v>
      </c>
      <c r="BQ1" s="1" t="s">
        <v>204</v>
      </c>
      <c r="BR1" s="1" t="s">
        <v>205</v>
      </c>
      <c r="BS1" s="1" t="s">
        <v>206</v>
      </c>
      <c r="BT1" s="1" t="s">
        <v>207</v>
      </c>
      <c r="BU1" s="1" t="s">
        <v>208</v>
      </c>
      <c r="BV1" s="1" t="s">
        <v>209</v>
      </c>
      <c r="BW1" s="1" t="s">
        <v>210</v>
      </c>
      <c r="BX1" s="1" t="s">
        <v>211</v>
      </c>
      <c r="BY1" s="14" t="s">
        <v>232</v>
      </c>
      <c r="BZ1" s="4" t="s">
        <v>102</v>
      </c>
      <c r="CA1" s="1" t="s">
        <v>53</v>
      </c>
      <c r="CB1" s="1" t="s">
        <v>54</v>
      </c>
      <c r="CC1" s="1" t="s">
        <v>55</v>
      </c>
      <c r="CD1" s="1" t="s">
        <v>56</v>
      </c>
      <c r="CE1" s="1" t="s">
        <v>57</v>
      </c>
      <c r="CF1" s="1" t="s">
        <v>58</v>
      </c>
      <c r="CG1" s="1" t="s">
        <v>59</v>
      </c>
      <c r="CH1" s="1" t="s">
        <v>60</v>
      </c>
      <c r="CI1" s="1" t="s">
        <v>61</v>
      </c>
      <c r="CJ1" s="1" t="s">
        <v>62</v>
      </c>
      <c r="CK1" s="1" t="s">
        <v>63</v>
      </c>
      <c r="CL1" s="1" t="s">
        <v>64</v>
      </c>
      <c r="CM1" s="1" t="s">
        <v>65</v>
      </c>
      <c r="CN1" s="1" t="s">
        <v>66</v>
      </c>
      <c r="CO1" s="1" t="s">
        <v>67</v>
      </c>
      <c r="CP1" s="1" t="s">
        <v>68</v>
      </c>
      <c r="CQ1" s="1" t="s">
        <v>69</v>
      </c>
      <c r="CR1" s="1" t="s">
        <v>70</v>
      </c>
      <c r="CS1" s="1" t="s">
        <v>234</v>
      </c>
      <c r="CT1" s="1" t="s">
        <v>111</v>
      </c>
      <c r="CU1" s="14" t="s">
        <v>232</v>
      </c>
      <c r="CV1" s="4" t="s">
        <v>103</v>
      </c>
      <c r="CW1" s="1" t="s">
        <v>71</v>
      </c>
      <c r="CX1" s="1" t="s">
        <v>72</v>
      </c>
      <c r="CY1" s="1" t="s">
        <v>73</v>
      </c>
      <c r="CZ1" s="1" t="s">
        <v>74</v>
      </c>
      <c r="DA1" s="1" t="s">
        <v>75</v>
      </c>
      <c r="DB1" s="1" t="s">
        <v>76</v>
      </c>
      <c r="DC1" s="1" t="s">
        <v>77</v>
      </c>
      <c r="DD1" s="1" t="s">
        <v>78</v>
      </c>
      <c r="DE1" s="1" t="s">
        <v>79</v>
      </c>
      <c r="DF1" s="1" t="s">
        <v>80</v>
      </c>
      <c r="DG1" s="1" t="s">
        <v>81</v>
      </c>
      <c r="DH1" s="1" t="s">
        <v>82</v>
      </c>
      <c r="DI1" s="1" t="s">
        <v>83</v>
      </c>
      <c r="DJ1" s="1" t="s">
        <v>84</v>
      </c>
      <c r="DK1" s="1" t="s">
        <v>85</v>
      </c>
      <c r="DL1" s="1" t="s">
        <v>86</v>
      </c>
      <c r="DM1" s="1" t="s">
        <v>87</v>
      </c>
      <c r="DN1" s="1" t="s">
        <v>88</v>
      </c>
      <c r="DO1" s="1" t="s">
        <v>89</v>
      </c>
      <c r="DP1" s="1" t="s">
        <v>90</v>
      </c>
      <c r="DQ1" s="1" t="s">
        <v>91</v>
      </c>
      <c r="DR1" s="1" t="s">
        <v>92</v>
      </c>
      <c r="DS1" s="1" t="s">
        <v>93</v>
      </c>
      <c r="DT1" s="1" t="s">
        <v>94</v>
      </c>
      <c r="DU1" s="1" t="s">
        <v>95</v>
      </c>
      <c r="DV1" s="1" t="s">
        <v>96</v>
      </c>
      <c r="DW1" s="1" t="s">
        <v>97</v>
      </c>
      <c r="DX1" s="1" t="s">
        <v>98</v>
      </c>
      <c r="DY1" s="1" t="s">
        <v>99</v>
      </c>
      <c r="DZ1" s="1" t="s">
        <v>212</v>
      </c>
      <c r="EA1" s="1" t="s">
        <v>213</v>
      </c>
      <c r="EB1" s="1" t="s">
        <v>214</v>
      </c>
      <c r="EC1" s="1" t="s">
        <v>201</v>
      </c>
      <c r="ED1" s="1" t="s">
        <v>215</v>
      </c>
      <c r="EE1" s="1" t="s">
        <v>216</v>
      </c>
      <c r="EF1" s="1" t="s">
        <v>217</v>
      </c>
      <c r="EG1" s="1" t="s">
        <v>49</v>
      </c>
      <c r="EH1" s="1" t="s">
        <v>218</v>
      </c>
      <c r="EI1" s="1" t="s">
        <v>219</v>
      </c>
      <c r="EJ1" s="1" t="s">
        <v>220</v>
      </c>
      <c r="EK1" s="1" t="s">
        <v>221</v>
      </c>
      <c r="EL1" s="1" t="s">
        <v>222</v>
      </c>
      <c r="EM1" s="1" t="s">
        <v>223</v>
      </c>
      <c r="EN1" s="1" t="s">
        <v>200</v>
      </c>
      <c r="EO1" s="1" t="s">
        <v>224</v>
      </c>
      <c r="EP1" s="1" t="s">
        <v>226</v>
      </c>
      <c r="EQ1" s="1" t="s">
        <v>227</v>
      </c>
      <c r="ER1" s="1" t="s">
        <v>228</v>
      </c>
      <c r="ES1" s="1" t="s">
        <v>231</v>
      </c>
      <c r="ET1" s="1" t="s">
        <v>111</v>
      </c>
      <c r="EU1" s="1" t="s">
        <v>110</v>
      </c>
      <c r="EV1" s="14" t="s">
        <v>232</v>
      </c>
    </row>
    <row r="2" spans="1:152" x14ac:dyDescent="0.2">
      <c r="A2" s="9" t="s">
        <v>117</v>
      </c>
      <c r="B2" s="1">
        <v>55</v>
      </c>
      <c r="C2" s="1">
        <v>30</v>
      </c>
      <c r="D2" s="1">
        <v>15</v>
      </c>
      <c r="E2" s="1">
        <v>80</v>
      </c>
      <c r="F2" s="1">
        <v>7</v>
      </c>
      <c r="G2" s="1" t="s">
        <v>0</v>
      </c>
      <c r="H2" s="1" t="s">
        <v>113</v>
      </c>
      <c r="I2" s="1">
        <v>12</v>
      </c>
      <c r="J2" s="1" t="s">
        <v>115</v>
      </c>
      <c r="K2" s="1"/>
      <c r="L2" s="5">
        <v>50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>
        <v>25</v>
      </c>
      <c r="S2" s="1" t="s">
        <v>0</v>
      </c>
      <c r="T2" s="1" t="s">
        <v>0</v>
      </c>
      <c r="U2" s="1">
        <v>30</v>
      </c>
      <c r="V2" s="1">
        <v>5</v>
      </c>
      <c r="W2" s="1">
        <v>25</v>
      </c>
      <c r="X2" s="1" t="s">
        <v>0</v>
      </c>
      <c r="Y2" s="1">
        <v>15</v>
      </c>
      <c r="Z2" s="1" t="s">
        <v>0</v>
      </c>
      <c r="AA2" s="1"/>
      <c r="AB2" s="14">
        <f t="shared" ref="AB2:AB33" si="0">SUM(M2:AA2)</f>
        <v>100</v>
      </c>
      <c r="AC2" s="5">
        <v>50</v>
      </c>
      <c r="AD2" s="1" t="s">
        <v>0</v>
      </c>
      <c r="AE2" s="1" t="s">
        <v>0</v>
      </c>
      <c r="AF2" s="1">
        <v>3</v>
      </c>
      <c r="AG2" s="1" t="s">
        <v>0</v>
      </c>
      <c r="AH2" s="1" t="s">
        <v>0</v>
      </c>
      <c r="AI2" s="1" t="s">
        <v>0</v>
      </c>
      <c r="AJ2" s="1" t="s">
        <v>0</v>
      </c>
      <c r="AK2" s="1">
        <v>3</v>
      </c>
      <c r="AL2" s="1" t="s">
        <v>0</v>
      </c>
      <c r="AM2" s="1" t="s">
        <v>0</v>
      </c>
      <c r="AN2" s="1" t="s">
        <v>0</v>
      </c>
      <c r="AO2" s="1" t="s">
        <v>0</v>
      </c>
      <c r="AP2" s="1">
        <v>5</v>
      </c>
      <c r="AQ2" s="1" t="s">
        <v>0</v>
      </c>
      <c r="AR2" s="1" t="s">
        <v>0</v>
      </c>
      <c r="AS2" s="1" t="s">
        <v>0</v>
      </c>
      <c r="AT2" s="1">
        <v>2</v>
      </c>
      <c r="AU2" s="1"/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>
        <v>5</v>
      </c>
      <c r="BB2" s="1">
        <v>6</v>
      </c>
      <c r="BC2" s="1" t="s">
        <v>0</v>
      </c>
      <c r="BD2" s="1">
        <v>35</v>
      </c>
      <c r="BE2" s="1" t="s">
        <v>0</v>
      </c>
      <c r="BF2" s="1">
        <v>5</v>
      </c>
      <c r="BG2" s="1">
        <v>20</v>
      </c>
      <c r="BH2" s="1" t="s">
        <v>0</v>
      </c>
      <c r="BI2" s="1">
        <v>15</v>
      </c>
      <c r="BJ2" s="1" t="s">
        <v>0</v>
      </c>
      <c r="BK2" s="1" t="s">
        <v>0</v>
      </c>
      <c r="BL2" s="7"/>
      <c r="BM2" s="13">
        <v>1</v>
      </c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14">
        <f t="shared" ref="BY2:BY33" si="1">SUM(AD2:BX2)</f>
        <v>100</v>
      </c>
      <c r="BZ2" s="5">
        <v>60</v>
      </c>
      <c r="CA2" s="1"/>
      <c r="CB2" s="1"/>
      <c r="CC2" s="1"/>
      <c r="CD2" s="1">
        <v>5</v>
      </c>
      <c r="CE2" s="1">
        <v>1</v>
      </c>
      <c r="CF2" s="1">
        <v>12</v>
      </c>
      <c r="CG2" s="1"/>
      <c r="CH2" s="1">
        <v>15</v>
      </c>
      <c r="CI2" s="1"/>
      <c r="CJ2" s="1">
        <v>1</v>
      </c>
      <c r="CK2" s="1"/>
      <c r="CL2" s="1">
        <v>12</v>
      </c>
      <c r="CM2" s="1"/>
      <c r="CN2" s="1">
        <v>5</v>
      </c>
      <c r="CO2" s="1"/>
      <c r="CP2" s="1">
        <v>22</v>
      </c>
      <c r="CQ2" s="1">
        <v>25</v>
      </c>
      <c r="CR2" s="1"/>
      <c r="CS2" s="1">
        <v>2</v>
      </c>
      <c r="CT2" s="15"/>
      <c r="CU2" s="14">
        <f t="shared" ref="CU2:CU33" si="2">SUM(CA2:CT2)</f>
        <v>100</v>
      </c>
      <c r="CV2" s="5">
        <v>40</v>
      </c>
      <c r="CW2" s="1"/>
      <c r="CX2" s="1">
        <v>2</v>
      </c>
      <c r="CY2" s="1"/>
      <c r="CZ2" s="1"/>
      <c r="DA2" s="1"/>
      <c r="DB2" s="1"/>
      <c r="DC2" s="1"/>
      <c r="DD2" s="1"/>
      <c r="DE2" s="1">
        <v>15</v>
      </c>
      <c r="DF2" s="1">
        <v>20</v>
      </c>
      <c r="DG2" s="1"/>
      <c r="DH2" s="1"/>
      <c r="DI2" s="1">
        <v>15</v>
      </c>
      <c r="DJ2" s="1"/>
      <c r="DK2" s="1"/>
      <c r="DL2" s="1"/>
      <c r="DM2" s="1"/>
      <c r="DN2" s="1">
        <v>5</v>
      </c>
      <c r="DO2" s="1">
        <v>15</v>
      </c>
      <c r="DP2" s="1"/>
      <c r="DQ2" s="1"/>
      <c r="DR2" s="1"/>
      <c r="DS2" s="1"/>
      <c r="DT2" s="1">
        <v>5</v>
      </c>
      <c r="DU2" s="1"/>
      <c r="DV2" s="1">
        <v>5</v>
      </c>
      <c r="DW2" s="1"/>
      <c r="DX2" s="1"/>
      <c r="DY2" s="1"/>
      <c r="DZ2" s="13">
        <v>2</v>
      </c>
      <c r="EA2" s="1">
        <v>6</v>
      </c>
      <c r="EB2" s="1">
        <v>2</v>
      </c>
      <c r="EC2" s="1">
        <v>6</v>
      </c>
      <c r="ED2" s="1">
        <v>2</v>
      </c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4">
        <f t="shared" ref="EV2:EV33" si="3">SUM(CW2:ES2)</f>
        <v>100</v>
      </c>
    </row>
    <row r="3" spans="1:152" x14ac:dyDescent="0.2">
      <c r="A3" s="9" t="s">
        <v>118</v>
      </c>
      <c r="B3" s="1">
        <v>30</v>
      </c>
      <c r="C3" s="1">
        <v>25</v>
      </c>
      <c r="D3" s="1">
        <v>10</v>
      </c>
      <c r="E3" s="1">
        <v>90</v>
      </c>
      <c r="F3" s="1">
        <v>3</v>
      </c>
      <c r="G3" s="1" t="s">
        <v>0</v>
      </c>
      <c r="H3" s="1" t="s">
        <v>225</v>
      </c>
      <c r="I3" s="1">
        <v>12</v>
      </c>
      <c r="J3" s="1" t="s">
        <v>115</v>
      </c>
      <c r="K3" s="1"/>
      <c r="L3" s="5">
        <v>1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>
        <v>100</v>
      </c>
      <c r="Z3" s="1" t="s">
        <v>0</v>
      </c>
      <c r="AA3" s="1"/>
      <c r="AB3" s="14">
        <f t="shared" si="0"/>
        <v>100</v>
      </c>
      <c r="AC3" s="5">
        <v>99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>
        <v>21</v>
      </c>
      <c r="AQ3" s="1">
        <v>21</v>
      </c>
      <c r="AR3" s="1" t="s">
        <v>0</v>
      </c>
      <c r="AS3" s="1" t="s">
        <v>0</v>
      </c>
      <c r="AT3" s="1" t="s">
        <v>0</v>
      </c>
      <c r="AU3" s="1"/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>
        <v>2</v>
      </c>
      <c r="BB3" s="1" t="s">
        <v>0</v>
      </c>
      <c r="BC3" s="1">
        <v>14</v>
      </c>
      <c r="BD3" s="1" t="s">
        <v>0</v>
      </c>
      <c r="BE3" s="1" t="s">
        <v>0</v>
      </c>
      <c r="BF3" s="1" t="s">
        <v>0</v>
      </c>
      <c r="BG3" s="1">
        <v>21</v>
      </c>
      <c r="BH3" s="1" t="s">
        <v>0</v>
      </c>
      <c r="BI3" s="1" t="s">
        <v>0</v>
      </c>
      <c r="BJ3" s="1" t="s">
        <v>0</v>
      </c>
      <c r="BK3" s="1">
        <v>21</v>
      </c>
      <c r="BL3" s="7"/>
      <c r="BM3" s="13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14">
        <f t="shared" si="1"/>
        <v>100</v>
      </c>
      <c r="BZ3" s="5">
        <v>45</v>
      </c>
      <c r="CA3" s="1"/>
      <c r="CB3" s="1"/>
      <c r="CC3" s="1"/>
      <c r="CD3" s="1"/>
      <c r="CE3" s="1"/>
      <c r="CF3" s="1">
        <v>10</v>
      </c>
      <c r="CG3" s="1"/>
      <c r="CH3" s="1">
        <v>5</v>
      </c>
      <c r="CI3" s="1">
        <v>35</v>
      </c>
      <c r="CJ3" s="1"/>
      <c r="CK3" s="1"/>
      <c r="CL3" s="1"/>
      <c r="CM3" s="1"/>
      <c r="CN3" s="1"/>
      <c r="CO3" s="1"/>
      <c r="CP3" s="1">
        <v>30</v>
      </c>
      <c r="CQ3" s="1">
        <v>20</v>
      </c>
      <c r="CR3" s="1"/>
      <c r="CS3" s="1"/>
      <c r="CT3" s="1"/>
      <c r="CU3" s="14">
        <f t="shared" si="2"/>
        <v>100</v>
      </c>
      <c r="CV3" s="5">
        <v>55</v>
      </c>
      <c r="CW3" s="1"/>
      <c r="CX3" s="1"/>
      <c r="CY3" s="1"/>
      <c r="CZ3" s="1"/>
      <c r="DA3" s="1"/>
      <c r="DB3" s="1"/>
      <c r="DC3" s="1"/>
      <c r="DD3" s="1"/>
      <c r="DE3" s="1"/>
      <c r="DF3" s="1"/>
      <c r="DG3" s="1">
        <v>40</v>
      </c>
      <c r="DH3" s="1"/>
      <c r="DI3" s="1">
        <v>15</v>
      </c>
      <c r="DJ3" s="1"/>
      <c r="DK3" s="1"/>
      <c r="DL3" s="1"/>
      <c r="DM3" s="1"/>
      <c r="DN3" s="1"/>
      <c r="DO3" s="1">
        <v>25</v>
      </c>
      <c r="DP3" s="1"/>
      <c r="DQ3" s="1"/>
      <c r="DR3" s="1"/>
      <c r="DS3" s="1">
        <v>10</v>
      </c>
      <c r="DT3" s="1"/>
      <c r="DU3" s="1"/>
      <c r="DV3" s="1"/>
      <c r="DW3" s="1"/>
      <c r="DX3" s="1"/>
      <c r="DY3" s="1"/>
      <c r="DZ3" s="13"/>
      <c r="EA3" s="1"/>
      <c r="EB3" s="1">
        <v>5</v>
      </c>
      <c r="EC3" s="1">
        <v>5</v>
      </c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4">
        <f t="shared" si="3"/>
        <v>100</v>
      </c>
    </row>
    <row r="4" spans="1:152" x14ac:dyDescent="0.2">
      <c r="A4" s="9" t="s">
        <v>119</v>
      </c>
      <c r="B4" s="1">
        <v>30</v>
      </c>
      <c r="C4" s="1">
        <v>30</v>
      </c>
      <c r="D4" s="1">
        <v>10</v>
      </c>
      <c r="E4" s="1">
        <v>80</v>
      </c>
      <c r="F4" s="1" t="s">
        <v>0</v>
      </c>
      <c r="G4" s="1" t="s">
        <v>0</v>
      </c>
      <c r="H4" s="1" t="s">
        <v>113</v>
      </c>
      <c r="I4" s="1">
        <v>12</v>
      </c>
      <c r="J4" s="1" t="s">
        <v>115</v>
      </c>
      <c r="K4" s="1"/>
      <c r="L4" s="5">
        <v>5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>
        <v>100</v>
      </c>
      <c r="Z4" s="1" t="s">
        <v>0</v>
      </c>
      <c r="AA4" s="1"/>
      <c r="AB4" s="14">
        <f t="shared" si="0"/>
        <v>100</v>
      </c>
      <c r="AC4" s="5">
        <v>95</v>
      </c>
      <c r="AD4" s="1" t="s">
        <v>0</v>
      </c>
      <c r="AE4" s="1">
        <v>10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>
        <v>15</v>
      </c>
      <c r="AU4" s="1"/>
      <c r="AV4" s="1">
        <v>35</v>
      </c>
      <c r="AW4" s="1" t="s">
        <v>0</v>
      </c>
      <c r="AX4" s="1" t="s">
        <v>0</v>
      </c>
      <c r="AY4" s="1" t="s">
        <v>0</v>
      </c>
      <c r="AZ4" s="1" t="s">
        <v>0</v>
      </c>
      <c r="BA4" s="1">
        <v>5</v>
      </c>
      <c r="BB4" s="1" t="s">
        <v>0</v>
      </c>
      <c r="BC4" s="1">
        <v>25</v>
      </c>
      <c r="BD4" s="1">
        <v>10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7"/>
      <c r="BM4" s="13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14">
        <f t="shared" si="1"/>
        <v>100</v>
      </c>
      <c r="BZ4" s="5">
        <v>70</v>
      </c>
      <c r="CA4" s="1">
        <v>20</v>
      </c>
      <c r="CB4" s="1"/>
      <c r="CC4" s="1">
        <v>15</v>
      </c>
      <c r="CD4" s="1"/>
      <c r="CE4" s="1"/>
      <c r="CF4" s="1"/>
      <c r="CG4" s="1"/>
      <c r="CH4" s="1"/>
      <c r="CI4" s="1"/>
      <c r="CJ4" s="1"/>
      <c r="CK4" s="1">
        <v>20</v>
      </c>
      <c r="CL4" s="1"/>
      <c r="CM4" s="1"/>
      <c r="CN4" s="1"/>
      <c r="CO4" s="1"/>
      <c r="CP4" s="1"/>
      <c r="CQ4" s="1">
        <v>45</v>
      </c>
      <c r="CR4" s="1"/>
      <c r="CS4" s="1"/>
      <c r="CT4" s="1"/>
      <c r="CU4" s="14">
        <f t="shared" si="2"/>
        <v>100</v>
      </c>
      <c r="CV4" s="5">
        <v>30</v>
      </c>
      <c r="CW4" s="1"/>
      <c r="CX4" s="1"/>
      <c r="CY4" s="1"/>
      <c r="CZ4" s="1"/>
      <c r="DA4" s="1"/>
      <c r="DB4" s="1"/>
      <c r="DC4" s="1">
        <v>20</v>
      </c>
      <c r="DD4" s="1"/>
      <c r="DE4" s="1">
        <v>10</v>
      </c>
      <c r="DF4" s="1"/>
      <c r="DG4" s="1"/>
      <c r="DH4" s="1"/>
      <c r="DI4" s="1"/>
      <c r="DJ4" s="1"/>
      <c r="DK4" s="1"/>
      <c r="DL4" s="1"/>
      <c r="DM4" s="1"/>
      <c r="DN4" s="1"/>
      <c r="DO4" s="1">
        <v>20</v>
      </c>
      <c r="DP4" s="1">
        <v>10</v>
      </c>
      <c r="DQ4" s="1"/>
      <c r="DR4" s="1">
        <v>10</v>
      </c>
      <c r="DS4" s="1">
        <v>10</v>
      </c>
      <c r="DT4" s="1"/>
      <c r="DU4" s="1">
        <v>20</v>
      </c>
      <c r="DV4" s="1"/>
      <c r="DW4" s="1"/>
      <c r="DX4" s="1"/>
      <c r="DY4" s="1"/>
      <c r="DZ4" s="13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4">
        <f t="shared" si="3"/>
        <v>100</v>
      </c>
    </row>
    <row r="5" spans="1:152" x14ac:dyDescent="0.2">
      <c r="A5" s="9" t="s">
        <v>120</v>
      </c>
      <c r="B5" s="1">
        <v>10</v>
      </c>
      <c r="C5" s="1">
        <v>90</v>
      </c>
      <c r="D5" s="1">
        <v>10</v>
      </c>
      <c r="E5" s="1">
        <v>10</v>
      </c>
      <c r="F5" s="1" t="s">
        <v>0</v>
      </c>
      <c r="G5" s="1" t="s">
        <v>0</v>
      </c>
      <c r="H5" s="1" t="s">
        <v>225</v>
      </c>
      <c r="I5" s="1">
        <v>12</v>
      </c>
      <c r="J5" s="1" t="s">
        <v>115</v>
      </c>
      <c r="K5" s="1"/>
      <c r="L5" s="5">
        <v>5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>
        <v>20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>
        <v>80</v>
      </c>
      <c r="Z5" s="1" t="s">
        <v>0</v>
      </c>
      <c r="AA5" s="1"/>
      <c r="AB5" s="14">
        <f t="shared" si="0"/>
        <v>100</v>
      </c>
      <c r="AC5" s="5">
        <v>95</v>
      </c>
      <c r="AD5" s="1" t="s">
        <v>0</v>
      </c>
      <c r="AE5" s="1" t="s">
        <v>0</v>
      </c>
      <c r="AF5" s="1" t="s">
        <v>0</v>
      </c>
      <c r="AG5" s="1">
        <v>25</v>
      </c>
      <c r="AH5" s="1" t="s">
        <v>0</v>
      </c>
      <c r="AI5" s="1" t="s">
        <v>0</v>
      </c>
      <c r="AJ5" s="1" t="s">
        <v>0</v>
      </c>
      <c r="AK5" s="16">
        <v>10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>
        <v>40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>
        <v>25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7"/>
      <c r="BM5" s="13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14">
        <f t="shared" si="1"/>
        <v>100</v>
      </c>
      <c r="BZ5" s="5">
        <v>10</v>
      </c>
      <c r="CA5" s="1"/>
      <c r="CB5" s="1"/>
      <c r="CC5" s="1"/>
      <c r="CD5" s="1">
        <v>25</v>
      </c>
      <c r="CE5" s="1"/>
      <c r="CF5" s="1"/>
      <c r="CG5" s="1"/>
      <c r="CH5" s="1"/>
      <c r="CI5" s="1">
        <v>75</v>
      </c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4">
        <f t="shared" si="2"/>
        <v>100</v>
      </c>
      <c r="CV5" s="5">
        <v>90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>
        <v>80</v>
      </c>
      <c r="DH5" s="1"/>
      <c r="DI5" s="1"/>
      <c r="DJ5" s="1"/>
      <c r="DK5" s="1"/>
      <c r="DL5" s="1"/>
      <c r="DM5" s="1"/>
      <c r="DN5" s="1"/>
      <c r="DO5" s="1"/>
      <c r="DP5" s="1"/>
      <c r="DQ5" s="1"/>
      <c r="DR5" s="1">
        <v>10</v>
      </c>
      <c r="DS5" s="1"/>
      <c r="DT5" s="1"/>
      <c r="DU5" s="1"/>
      <c r="DV5" s="1"/>
      <c r="DW5" s="1"/>
      <c r="DX5" s="1"/>
      <c r="DY5" s="1"/>
      <c r="DZ5" s="13"/>
      <c r="EA5" s="1"/>
      <c r="EB5" s="1"/>
      <c r="EC5" s="1"/>
      <c r="ED5" s="1"/>
      <c r="EE5" s="1">
        <v>5</v>
      </c>
      <c r="EF5" s="1">
        <v>5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4">
        <f t="shared" si="3"/>
        <v>100</v>
      </c>
    </row>
    <row r="6" spans="1:152" x14ac:dyDescent="0.2">
      <c r="A6" s="9" t="s">
        <v>121</v>
      </c>
      <c r="B6" s="1">
        <v>80</v>
      </c>
      <c r="C6" s="1">
        <v>50</v>
      </c>
      <c r="D6" s="1">
        <v>90</v>
      </c>
      <c r="E6" s="1">
        <v>15</v>
      </c>
      <c r="F6" s="1">
        <v>2</v>
      </c>
      <c r="G6" s="1" t="s">
        <v>0</v>
      </c>
      <c r="H6" s="1" t="s">
        <v>112</v>
      </c>
      <c r="I6" s="1">
        <v>15</v>
      </c>
      <c r="J6" s="1" t="s">
        <v>116</v>
      </c>
      <c r="K6" s="1"/>
      <c r="L6" s="5">
        <v>15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>
        <v>10</v>
      </c>
      <c r="T6" s="1">
        <v>90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/>
      <c r="AB6" s="14">
        <f t="shared" si="0"/>
        <v>100</v>
      </c>
      <c r="AC6" s="5">
        <v>85</v>
      </c>
      <c r="AD6" s="1" t="s">
        <v>0</v>
      </c>
      <c r="AE6" s="1">
        <v>20</v>
      </c>
      <c r="AF6" s="1">
        <v>40</v>
      </c>
      <c r="AG6" s="1">
        <v>2</v>
      </c>
      <c r="AH6" s="1" t="s">
        <v>0</v>
      </c>
      <c r="AI6" s="1">
        <v>2</v>
      </c>
      <c r="AJ6" s="1">
        <v>2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>
        <v>15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>
        <v>2</v>
      </c>
      <c r="BF6" s="1" t="s">
        <v>0</v>
      </c>
      <c r="BG6" s="1" t="s">
        <v>0</v>
      </c>
      <c r="BH6" s="1" t="s">
        <v>0</v>
      </c>
      <c r="BI6" s="1">
        <v>2</v>
      </c>
      <c r="BJ6" s="1" t="s">
        <v>0</v>
      </c>
      <c r="BK6" s="1">
        <v>15</v>
      </c>
      <c r="BL6" s="7"/>
      <c r="BM6" s="13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14">
        <f t="shared" si="1"/>
        <v>100</v>
      </c>
      <c r="BZ6" s="5">
        <v>10</v>
      </c>
      <c r="CA6" s="1"/>
      <c r="CB6" s="1"/>
      <c r="CC6" s="1"/>
      <c r="CD6" s="1">
        <v>100</v>
      </c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4">
        <f t="shared" si="2"/>
        <v>100</v>
      </c>
      <c r="CV6" s="5">
        <v>90</v>
      </c>
      <c r="CW6" s="1"/>
      <c r="CX6" s="1"/>
      <c r="CY6" s="1"/>
      <c r="CZ6" s="1"/>
      <c r="DA6" s="1"/>
      <c r="DB6" s="1"/>
      <c r="DC6" s="1"/>
      <c r="DD6" s="1"/>
      <c r="DE6" s="1">
        <v>20</v>
      </c>
      <c r="DF6" s="1"/>
      <c r="DG6" s="1">
        <v>20</v>
      </c>
      <c r="DH6" s="1"/>
      <c r="DI6" s="1"/>
      <c r="DJ6" s="1">
        <v>20</v>
      </c>
      <c r="DK6" s="1">
        <v>7</v>
      </c>
      <c r="DL6" s="1"/>
      <c r="DM6" s="1"/>
      <c r="DN6" s="1">
        <v>5</v>
      </c>
      <c r="DO6" s="1"/>
      <c r="DP6" s="1"/>
      <c r="DQ6" s="1"/>
      <c r="DR6" s="1"/>
      <c r="DS6" s="1">
        <v>20</v>
      </c>
      <c r="DT6" s="1"/>
      <c r="DU6" s="1"/>
      <c r="DV6" s="1"/>
      <c r="DW6" s="1">
        <v>8</v>
      </c>
      <c r="DX6" s="1"/>
      <c r="DY6" s="1"/>
      <c r="DZ6" s="13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4">
        <f t="shared" si="3"/>
        <v>100</v>
      </c>
    </row>
    <row r="7" spans="1:152" x14ac:dyDescent="0.2">
      <c r="A7" s="9" t="s">
        <v>122</v>
      </c>
      <c r="B7" s="1">
        <v>25</v>
      </c>
      <c r="C7" s="1">
        <v>30</v>
      </c>
      <c r="D7" s="1">
        <v>15</v>
      </c>
      <c r="E7" s="1">
        <v>80</v>
      </c>
      <c r="F7" s="1" t="s">
        <v>0</v>
      </c>
      <c r="G7" s="1" t="s">
        <v>0</v>
      </c>
      <c r="H7" s="1" t="s">
        <v>113</v>
      </c>
      <c r="I7" s="1">
        <v>15</v>
      </c>
      <c r="J7" s="1" t="s">
        <v>115</v>
      </c>
      <c r="K7" s="1"/>
      <c r="L7" s="5">
        <v>20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>
        <v>60</v>
      </c>
      <c r="S7" s="1" t="s">
        <v>0</v>
      </c>
      <c r="T7" s="1" t="s">
        <v>0</v>
      </c>
      <c r="U7" s="1">
        <v>30</v>
      </c>
      <c r="V7" s="1" t="s">
        <v>0</v>
      </c>
      <c r="W7" s="1" t="s">
        <v>0</v>
      </c>
      <c r="X7" s="1" t="s">
        <v>0</v>
      </c>
      <c r="Y7" s="1">
        <v>10</v>
      </c>
      <c r="Z7" s="1" t="s">
        <v>0</v>
      </c>
      <c r="AA7" s="1"/>
      <c r="AB7" s="14">
        <f t="shared" si="0"/>
        <v>100</v>
      </c>
      <c r="AC7" s="5">
        <v>80</v>
      </c>
      <c r="AD7" s="1" t="s">
        <v>0</v>
      </c>
      <c r="AE7" s="1" t="s">
        <v>0</v>
      </c>
      <c r="AF7" s="1" t="s">
        <v>0</v>
      </c>
      <c r="AG7" s="1" t="s">
        <v>0</v>
      </c>
      <c r="AH7" s="1" t="s">
        <v>0</v>
      </c>
      <c r="AI7" s="1" t="s">
        <v>0</v>
      </c>
      <c r="AJ7" s="1" t="s">
        <v>0</v>
      </c>
      <c r="AK7" s="1" t="s">
        <v>0</v>
      </c>
      <c r="AL7" s="1" t="s">
        <v>0</v>
      </c>
      <c r="AM7" s="1" t="s">
        <v>0</v>
      </c>
      <c r="AN7" s="1">
        <v>10</v>
      </c>
      <c r="AO7" s="1" t="s">
        <v>0</v>
      </c>
      <c r="AP7" s="1" t="s">
        <v>0</v>
      </c>
      <c r="AQ7" s="1">
        <v>49</v>
      </c>
      <c r="AR7" s="1">
        <v>1</v>
      </c>
      <c r="AS7" s="1">
        <v>10</v>
      </c>
      <c r="AT7" s="1" t="s">
        <v>0</v>
      </c>
      <c r="AU7" s="1">
        <v>10</v>
      </c>
      <c r="AV7" s="1" t="s">
        <v>0</v>
      </c>
      <c r="AW7" s="1" t="s">
        <v>0</v>
      </c>
      <c r="AX7" s="1" t="s">
        <v>0</v>
      </c>
      <c r="AY7" s="1" t="s">
        <v>0</v>
      </c>
      <c r="AZ7" s="1" t="s">
        <v>0</v>
      </c>
      <c r="BA7" s="1">
        <v>7</v>
      </c>
      <c r="BB7" s="1" t="s">
        <v>0</v>
      </c>
      <c r="BC7" s="1" t="s">
        <v>0</v>
      </c>
      <c r="BD7" s="1">
        <v>10</v>
      </c>
      <c r="BE7" s="1" t="s">
        <v>0</v>
      </c>
      <c r="BF7" s="1" t="s">
        <v>0</v>
      </c>
      <c r="BG7" s="1" t="s">
        <v>0</v>
      </c>
      <c r="BH7" s="1" t="s">
        <v>0</v>
      </c>
      <c r="BI7" s="1" t="s">
        <v>0</v>
      </c>
      <c r="BJ7" s="1" t="s">
        <v>0</v>
      </c>
      <c r="BK7" s="1" t="s">
        <v>0</v>
      </c>
      <c r="BL7" s="1">
        <v>3</v>
      </c>
      <c r="BM7" s="13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4">
        <f t="shared" si="1"/>
        <v>100</v>
      </c>
      <c r="BZ7" s="5">
        <v>40</v>
      </c>
      <c r="CA7" s="1"/>
      <c r="CB7" s="1">
        <v>5</v>
      </c>
      <c r="CC7" s="1"/>
      <c r="CD7" s="1"/>
      <c r="CE7" s="1">
        <v>5</v>
      </c>
      <c r="CF7" s="1">
        <v>20</v>
      </c>
      <c r="CG7" s="1"/>
      <c r="CH7" s="1"/>
      <c r="CI7" s="1">
        <v>5</v>
      </c>
      <c r="CJ7" s="1"/>
      <c r="CK7" s="1"/>
      <c r="CL7" s="1">
        <v>5</v>
      </c>
      <c r="CM7" s="1"/>
      <c r="CN7" s="1"/>
      <c r="CO7" s="1"/>
      <c r="CP7" s="1">
        <v>25</v>
      </c>
      <c r="CQ7" s="1">
        <v>30</v>
      </c>
      <c r="CR7" s="1"/>
      <c r="CS7" s="1">
        <v>5</v>
      </c>
      <c r="CT7" s="15"/>
      <c r="CU7" s="14">
        <f t="shared" si="2"/>
        <v>100</v>
      </c>
      <c r="CV7" s="5">
        <v>60</v>
      </c>
      <c r="CW7" s="1"/>
      <c r="CX7" s="1"/>
      <c r="CY7" s="1">
        <v>5</v>
      </c>
      <c r="CZ7" s="1"/>
      <c r="DA7" s="1"/>
      <c r="DB7" s="1">
        <v>5</v>
      </c>
      <c r="DC7" s="1"/>
      <c r="DD7" s="1"/>
      <c r="DE7" s="1">
        <v>5</v>
      </c>
      <c r="DF7" s="1"/>
      <c r="DG7" s="1">
        <v>16</v>
      </c>
      <c r="DH7" s="1"/>
      <c r="DI7" s="1"/>
      <c r="DJ7" s="1"/>
      <c r="DK7" s="1">
        <v>5</v>
      </c>
      <c r="DL7" s="1"/>
      <c r="DM7" s="1"/>
      <c r="DN7" s="1">
        <v>5</v>
      </c>
      <c r="DO7" s="1">
        <v>10</v>
      </c>
      <c r="DP7" s="1"/>
      <c r="DQ7" s="1"/>
      <c r="DR7" s="1">
        <v>20</v>
      </c>
      <c r="DS7" s="1">
        <v>5</v>
      </c>
      <c r="DT7" s="1"/>
      <c r="DU7" s="1"/>
      <c r="DV7" s="1"/>
      <c r="DW7" s="1">
        <v>5</v>
      </c>
      <c r="DX7" s="1"/>
      <c r="DY7" s="1"/>
      <c r="DZ7" s="13"/>
      <c r="EA7" s="1"/>
      <c r="EB7" s="1"/>
      <c r="EC7" s="1">
        <v>5</v>
      </c>
      <c r="ED7" s="1"/>
      <c r="EE7" s="1"/>
      <c r="EF7" s="1">
        <v>2</v>
      </c>
      <c r="EG7" s="1">
        <v>3</v>
      </c>
      <c r="EH7" s="1">
        <v>5</v>
      </c>
      <c r="EI7" s="1">
        <v>4</v>
      </c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4">
        <f t="shared" si="3"/>
        <v>100</v>
      </c>
    </row>
    <row r="8" spans="1:152" x14ac:dyDescent="0.2">
      <c r="A8" s="9" t="s">
        <v>123</v>
      </c>
      <c r="B8" s="1">
        <v>85</v>
      </c>
      <c r="C8" s="1">
        <v>20</v>
      </c>
      <c r="D8" s="1">
        <v>7</v>
      </c>
      <c r="E8" s="1">
        <v>90</v>
      </c>
      <c r="F8" s="1">
        <v>2</v>
      </c>
      <c r="G8" s="1"/>
      <c r="H8" s="1" t="s">
        <v>112</v>
      </c>
      <c r="I8" s="1">
        <v>15</v>
      </c>
      <c r="J8" s="1" t="s">
        <v>114</v>
      </c>
      <c r="K8" s="1"/>
      <c r="L8" s="5">
        <v>10</v>
      </c>
      <c r="M8" s="1"/>
      <c r="N8" s="1"/>
      <c r="O8" s="1"/>
      <c r="P8" s="1"/>
      <c r="Q8" s="1"/>
      <c r="R8" s="1">
        <v>30</v>
      </c>
      <c r="S8" s="1"/>
      <c r="T8" s="1">
        <v>20</v>
      </c>
      <c r="U8" s="1">
        <v>20</v>
      </c>
      <c r="V8" s="1"/>
      <c r="W8" s="1">
        <v>30</v>
      </c>
      <c r="X8" s="1"/>
      <c r="Y8" s="1"/>
      <c r="Z8" s="1"/>
      <c r="AA8" s="1"/>
      <c r="AB8" s="14">
        <f t="shared" si="0"/>
        <v>100</v>
      </c>
      <c r="AC8" s="5">
        <v>90</v>
      </c>
      <c r="AD8" s="1"/>
      <c r="AE8" s="1"/>
      <c r="AF8" s="1">
        <v>7</v>
      </c>
      <c r="AG8" s="1"/>
      <c r="AH8" s="1"/>
      <c r="AI8" s="1"/>
      <c r="AJ8" s="1"/>
      <c r="AK8" s="1">
        <v>3</v>
      </c>
      <c r="AL8" s="1"/>
      <c r="AM8" s="1"/>
      <c r="AN8" s="1"/>
      <c r="AO8" s="1"/>
      <c r="AP8" s="1">
        <v>1</v>
      </c>
      <c r="AQ8" s="1">
        <v>16</v>
      </c>
      <c r="AR8" s="1"/>
      <c r="AS8" s="1">
        <v>16</v>
      </c>
      <c r="AT8" s="1"/>
      <c r="AU8" s="1">
        <v>15</v>
      </c>
      <c r="AV8" s="1"/>
      <c r="AW8" s="1"/>
      <c r="AX8" s="1"/>
      <c r="AY8" s="1"/>
      <c r="AZ8" s="1"/>
      <c r="BA8" s="16">
        <v>20</v>
      </c>
      <c r="BB8" s="1">
        <v>2</v>
      </c>
      <c r="BC8" s="1">
        <v>2</v>
      </c>
      <c r="BD8" s="1">
        <v>2</v>
      </c>
      <c r="BE8" s="1"/>
      <c r="BF8" s="1"/>
      <c r="BG8" s="1">
        <v>2</v>
      </c>
      <c r="BH8" s="1"/>
      <c r="BI8" s="1"/>
      <c r="BJ8" s="1"/>
      <c r="BK8" s="1">
        <v>14</v>
      </c>
      <c r="BL8" s="1"/>
      <c r="BM8" s="13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4">
        <f t="shared" si="1"/>
        <v>100</v>
      </c>
      <c r="BZ8" s="5">
        <v>0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4">
        <f t="shared" si="2"/>
        <v>0</v>
      </c>
      <c r="CV8" s="5">
        <v>100</v>
      </c>
      <c r="CW8" s="1"/>
      <c r="CX8" s="1"/>
      <c r="CY8" s="1"/>
      <c r="CZ8" s="1"/>
      <c r="DA8" s="1"/>
      <c r="DB8" s="1"/>
      <c r="DC8" s="1"/>
      <c r="DD8" s="1"/>
      <c r="DE8" s="1">
        <v>7</v>
      </c>
      <c r="DF8" s="1"/>
      <c r="DG8" s="1">
        <v>15</v>
      </c>
      <c r="DH8" s="1">
        <v>1</v>
      </c>
      <c r="DI8" s="1"/>
      <c r="DJ8" s="1">
        <v>15</v>
      </c>
      <c r="DK8" s="1"/>
      <c r="DL8" s="1"/>
      <c r="DM8" s="1"/>
      <c r="DN8" s="1"/>
      <c r="DO8" s="1"/>
      <c r="DP8" s="1"/>
      <c r="DQ8" s="1"/>
      <c r="DR8" s="1">
        <v>2</v>
      </c>
      <c r="DS8" s="1">
        <v>60</v>
      </c>
      <c r="DT8" s="1"/>
      <c r="DU8" s="1"/>
      <c r="DV8" s="1"/>
      <c r="DW8" s="1"/>
      <c r="DX8" s="1"/>
      <c r="DY8" s="1"/>
      <c r="DZ8" s="13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4">
        <f t="shared" si="3"/>
        <v>100</v>
      </c>
    </row>
    <row r="9" spans="1:152" x14ac:dyDescent="0.2">
      <c r="A9" s="12" t="s">
        <v>124</v>
      </c>
      <c r="B9" s="3">
        <v>25</v>
      </c>
      <c r="C9" s="3">
        <v>10</v>
      </c>
      <c r="D9" s="3">
        <v>10</v>
      </c>
      <c r="E9" s="3">
        <v>90</v>
      </c>
      <c r="F9" s="3">
        <v>1</v>
      </c>
      <c r="G9" s="1"/>
      <c r="H9" s="3" t="s">
        <v>113</v>
      </c>
      <c r="I9" s="3">
        <v>12</v>
      </c>
      <c r="J9" s="3" t="s">
        <v>115</v>
      </c>
      <c r="K9" s="1"/>
      <c r="L9" s="6">
        <v>30</v>
      </c>
      <c r="M9" s="1"/>
      <c r="N9" s="1"/>
      <c r="O9" s="1"/>
      <c r="P9" s="1"/>
      <c r="Q9" s="1"/>
      <c r="R9" s="3">
        <v>50</v>
      </c>
      <c r="S9" s="1"/>
      <c r="T9" s="1"/>
      <c r="U9" s="1"/>
      <c r="V9" s="1"/>
      <c r="W9" s="1"/>
      <c r="X9" s="1">
        <v>40</v>
      </c>
      <c r="Y9" s="3">
        <v>10</v>
      </c>
      <c r="Z9" s="1"/>
      <c r="AA9" s="1"/>
      <c r="AB9" s="14">
        <f t="shared" si="0"/>
        <v>100</v>
      </c>
      <c r="AC9" s="6">
        <v>70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>
        <v>20</v>
      </c>
      <c r="AU9" s="1"/>
      <c r="AV9" s="1">
        <v>7</v>
      </c>
      <c r="AW9" s="1"/>
      <c r="AX9" s="1"/>
      <c r="AY9" s="1"/>
      <c r="AZ9" s="1"/>
      <c r="BA9" s="3">
        <v>7</v>
      </c>
      <c r="BB9" s="1">
        <v>30</v>
      </c>
      <c r="BC9" s="3">
        <v>6</v>
      </c>
      <c r="BD9" s="3">
        <v>30</v>
      </c>
      <c r="BE9" s="1"/>
      <c r="BF9" s="1"/>
      <c r="BG9" s="1"/>
      <c r="BH9" s="1"/>
      <c r="BI9" s="1"/>
      <c r="BJ9" s="1"/>
      <c r="BK9" s="1"/>
      <c r="BL9" s="1"/>
      <c r="BM9" s="13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4">
        <f t="shared" si="1"/>
        <v>100</v>
      </c>
      <c r="BZ9" s="6">
        <v>60</v>
      </c>
      <c r="CA9" s="1"/>
      <c r="CB9" s="1"/>
      <c r="CC9" s="1"/>
      <c r="CD9" s="1"/>
      <c r="CE9" s="1">
        <v>20</v>
      </c>
      <c r="CF9" s="1">
        <v>15</v>
      </c>
      <c r="CG9" s="1"/>
      <c r="CH9" s="1"/>
      <c r="CI9" s="1"/>
      <c r="CJ9" s="1">
        <v>15</v>
      </c>
      <c r="CK9" s="1"/>
      <c r="CL9" s="1"/>
      <c r="CM9" s="1"/>
      <c r="CN9" s="1">
        <v>10</v>
      </c>
      <c r="CO9" s="1"/>
      <c r="CP9" s="1">
        <v>25</v>
      </c>
      <c r="CQ9" s="1"/>
      <c r="CR9" s="1"/>
      <c r="CS9" s="1">
        <v>15</v>
      </c>
      <c r="CT9" s="15"/>
      <c r="CU9" s="14">
        <f t="shared" si="2"/>
        <v>100</v>
      </c>
      <c r="CV9" s="6">
        <v>40</v>
      </c>
      <c r="CW9" s="1"/>
      <c r="CX9" s="1">
        <v>10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>
        <v>30</v>
      </c>
      <c r="DP9" s="1"/>
      <c r="DQ9" s="1"/>
      <c r="DR9" s="1"/>
      <c r="DS9" s="1"/>
      <c r="DT9" s="1"/>
      <c r="DU9" s="1"/>
      <c r="DV9" s="1"/>
      <c r="DW9" s="1"/>
      <c r="DX9" s="1"/>
      <c r="DY9" s="1"/>
      <c r="DZ9" s="13"/>
      <c r="EA9" s="1"/>
      <c r="EB9" s="1"/>
      <c r="EC9" s="1">
        <v>40</v>
      </c>
      <c r="ED9" s="1"/>
      <c r="EE9" s="1"/>
      <c r="EF9" s="1"/>
      <c r="EG9" s="1"/>
      <c r="EH9" s="1"/>
      <c r="EI9" s="1"/>
      <c r="EJ9" s="1"/>
      <c r="EK9" s="1"/>
      <c r="EL9" s="1">
        <v>20</v>
      </c>
      <c r="EM9" s="1"/>
      <c r="EN9" s="1"/>
      <c r="EO9" s="1"/>
      <c r="EP9" s="1"/>
      <c r="EQ9" s="1"/>
      <c r="ER9" s="1"/>
      <c r="ES9" s="1"/>
      <c r="ET9" s="1"/>
      <c r="EU9" s="1"/>
      <c r="EV9" s="14">
        <f t="shared" si="3"/>
        <v>100</v>
      </c>
    </row>
    <row r="10" spans="1:152" x14ac:dyDescent="0.2">
      <c r="A10" s="12" t="s">
        <v>125</v>
      </c>
      <c r="B10" s="3">
        <v>40</v>
      </c>
      <c r="C10" s="1">
        <v>15</v>
      </c>
      <c r="D10" s="3">
        <v>10</v>
      </c>
      <c r="E10" s="3">
        <v>90</v>
      </c>
      <c r="F10" s="3">
        <v>1</v>
      </c>
      <c r="G10" s="1"/>
      <c r="H10" s="3" t="s">
        <v>112</v>
      </c>
      <c r="I10" s="3">
        <v>20</v>
      </c>
      <c r="J10" s="3" t="s">
        <v>114</v>
      </c>
      <c r="K10" s="1"/>
      <c r="L10" s="6">
        <v>10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50</v>
      </c>
      <c r="X10" s="1">
        <v>50</v>
      </c>
      <c r="Y10" s="1"/>
      <c r="Z10" s="1"/>
      <c r="AA10" s="1"/>
      <c r="AB10" s="14">
        <f t="shared" si="0"/>
        <v>100</v>
      </c>
      <c r="AC10" s="6">
        <v>90</v>
      </c>
      <c r="AD10" s="3">
        <v>7</v>
      </c>
      <c r="AE10" s="1"/>
      <c r="AF10" s="1"/>
      <c r="AG10" s="1">
        <v>3</v>
      </c>
      <c r="AH10" s="1"/>
      <c r="AI10" s="1"/>
      <c r="AJ10" s="1">
        <v>25</v>
      </c>
      <c r="AK10" s="11">
        <v>10</v>
      </c>
      <c r="AL10" s="1">
        <v>15</v>
      </c>
      <c r="AM10" s="1"/>
      <c r="AN10" s="1"/>
      <c r="AO10" s="1"/>
      <c r="AP10" s="1"/>
      <c r="AQ10" s="1"/>
      <c r="AR10" s="1"/>
      <c r="AS10" s="1">
        <v>10</v>
      </c>
      <c r="AT10" s="1"/>
      <c r="AU10" s="1"/>
      <c r="AV10" s="1"/>
      <c r="AW10" s="1"/>
      <c r="AX10" s="1"/>
      <c r="AY10" s="1">
        <v>15</v>
      </c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>
        <v>15</v>
      </c>
      <c r="BL10" s="1"/>
      <c r="BM10" s="13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4">
        <f t="shared" si="1"/>
        <v>100</v>
      </c>
      <c r="BZ10" s="6">
        <v>5</v>
      </c>
      <c r="CA10" s="1"/>
      <c r="CB10" s="1"/>
      <c r="CC10" s="1"/>
      <c r="CD10" s="1">
        <v>100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4">
        <f t="shared" si="2"/>
        <v>100</v>
      </c>
      <c r="CV10" s="6">
        <v>95</v>
      </c>
      <c r="CW10" s="1"/>
      <c r="CX10" s="1"/>
      <c r="CY10" s="1">
        <v>2</v>
      </c>
      <c r="CZ10" s="1"/>
      <c r="DA10" s="1"/>
      <c r="DB10" s="1"/>
      <c r="DC10" s="1"/>
      <c r="DD10" s="1"/>
      <c r="DE10" s="1">
        <v>3</v>
      </c>
      <c r="DF10" s="1"/>
      <c r="DG10" s="1"/>
      <c r="DH10" s="1">
        <v>5</v>
      </c>
      <c r="DI10" s="1"/>
      <c r="DJ10" s="1">
        <v>5</v>
      </c>
      <c r="DK10" s="1"/>
      <c r="DL10" s="1"/>
      <c r="DM10" s="1"/>
      <c r="DN10" s="1"/>
      <c r="DO10" s="1"/>
      <c r="DP10" s="1">
        <v>2</v>
      </c>
      <c r="DQ10" s="1"/>
      <c r="DR10" s="1">
        <v>10</v>
      </c>
      <c r="DS10" s="1">
        <v>50</v>
      </c>
      <c r="DT10" s="1"/>
      <c r="DU10" s="1">
        <v>12</v>
      </c>
      <c r="DV10" s="1">
        <v>3</v>
      </c>
      <c r="DW10" s="1"/>
      <c r="DX10" s="1"/>
      <c r="DY10" s="1">
        <v>2</v>
      </c>
      <c r="DZ10" s="13"/>
      <c r="EA10" s="1"/>
      <c r="EB10" s="1"/>
      <c r="EC10" s="1"/>
      <c r="ED10" s="1">
        <v>3</v>
      </c>
      <c r="EE10" s="1">
        <v>1</v>
      </c>
      <c r="EF10" s="1"/>
      <c r="EG10" s="1"/>
      <c r="EH10" s="1"/>
      <c r="EI10" s="1"/>
      <c r="EJ10" s="1">
        <v>2</v>
      </c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4">
        <f t="shared" si="3"/>
        <v>100</v>
      </c>
    </row>
    <row r="11" spans="1:152" x14ac:dyDescent="0.2">
      <c r="A11" s="12" t="s">
        <v>126</v>
      </c>
      <c r="B11" s="3">
        <v>25</v>
      </c>
      <c r="C11" s="1">
        <v>15</v>
      </c>
      <c r="D11" s="3">
        <v>15</v>
      </c>
      <c r="E11" s="3">
        <v>90</v>
      </c>
      <c r="F11" s="3">
        <v>2</v>
      </c>
      <c r="G11" s="1"/>
      <c r="H11" s="3" t="s">
        <v>112</v>
      </c>
      <c r="I11" s="3">
        <v>20</v>
      </c>
      <c r="J11" s="3" t="s">
        <v>114</v>
      </c>
      <c r="K11" s="1"/>
      <c r="L11" s="6">
        <v>10</v>
      </c>
      <c r="M11" s="1"/>
      <c r="N11" s="1"/>
      <c r="O11" s="1"/>
      <c r="P11" s="1"/>
      <c r="Q11" s="1"/>
      <c r="R11" s="1">
        <v>20</v>
      </c>
      <c r="S11" s="1"/>
      <c r="T11" s="1"/>
      <c r="U11" s="1"/>
      <c r="V11" s="1"/>
      <c r="W11" s="1"/>
      <c r="X11" s="1"/>
      <c r="Y11" s="1">
        <v>80</v>
      </c>
      <c r="Z11" s="1"/>
      <c r="AA11" s="1"/>
      <c r="AB11" s="14">
        <f t="shared" si="0"/>
        <v>100</v>
      </c>
      <c r="AC11" s="6">
        <v>90</v>
      </c>
      <c r="AD11" s="1"/>
      <c r="AE11" s="1"/>
      <c r="AF11" s="1"/>
      <c r="AG11" s="1"/>
      <c r="AH11" s="1"/>
      <c r="AI11" s="1"/>
      <c r="AJ11" s="1"/>
      <c r="AK11" s="1">
        <v>10</v>
      </c>
      <c r="AL11" s="1">
        <v>2</v>
      </c>
      <c r="AM11" s="1"/>
      <c r="AN11" s="1">
        <v>2</v>
      </c>
      <c r="AO11" s="1"/>
      <c r="AP11" s="1"/>
      <c r="AQ11" s="1"/>
      <c r="AR11" s="1">
        <v>2</v>
      </c>
      <c r="AS11" s="1">
        <v>14</v>
      </c>
      <c r="AT11" s="1"/>
      <c r="AU11" s="1"/>
      <c r="AV11" s="1"/>
      <c r="AW11" s="1"/>
      <c r="AX11" s="1">
        <v>14</v>
      </c>
      <c r="AY11" s="1"/>
      <c r="AZ11" s="1"/>
      <c r="BA11" s="16">
        <v>4</v>
      </c>
      <c r="BB11" s="1"/>
      <c r="BC11" s="1"/>
      <c r="BD11" s="1"/>
      <c r="BE11" s="1"/>
      <c r="BF11" s="1">
        <v>2</v>
      </c>
      <c r="BG11" s="1"/>
      <c r="BH11" s="1"/>
      <c r="BI11" s="1"/>
      <c r="BJ11" s="1"/>
      <c r="BK11" s="1">
        <v>40</v>
      </c>
      <c r="BL11" s="1">
        <v>5</v>
      </c>
      <c r="BM11" s="13">
        <v>5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4">
        <f t="shared" si="1"/>
        <v>100</v>
      </c>
      <c r="BZ11" s="6">
        <v>10</v>
      </c>
      <c r="CA11" s="1"/>
      <c r="CB11" s="1"/>
      <c r="CC11" s="1">
        <v>20</v>
      </c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>
        <v>40</v>
      </c>
      <c r="CQ11" s="1">
        <v>40</v>
      </c>
      <c r="CR11" s="1"/>
      <c r="CS11" s="1"/>
      <c r="CT11" s="1"/>
      <c r="CU11" s="14">
        <f t="shared" si="2"/>
        <v>100</v>
      </c>
      <c r="CV11" s="6">
        <v>90</v>
      </c>
      <c r="CW11" s="1"/>
      <c r="CX11" s="1"/>
      <c r="CY11" s="1">
        <v>10</v>
      </c>
      <c r="CZ11" s="1"/>
      <c r="DA11" s="1"/>
      <c r="DB11" s="1"/>
      <c r="DC11" s="1"/>
      <c r="DD11" s="1"/>
      <c r="DE11" s="1"/>
      <c r="DF11" s="1"/>
      <c r="DG11" s="1">
        <v>2</v>
      </c>
      <c r="DH11" s="1">
        <v>15</v>
      </c>
      <c r="DI11" s="1">
        <v>10</v>
      </c>
      <c r="DJ11" s="1"/>
      <c r="DK11" s="1"/>
      <c r="DL11" s="1"/>
      <c r="DM11" s="1"/>
      <c r="DN11" s="1">
        <v>2</v>
      </c>
      <c r="DO11" s="1">
        <v>8</v>
      </c>
      <c r="DP11" s="1"/>
      <c r="DQ11" s="1"/>
      <c r="DR11" s="16">
        <v>3</v>
      </c>
      <c r="DS11" s="1">
        <v>5</v>
      </c>
      <c r="DT11" s="1"/>
      <c r="DU11" s="1"/>
      <c r="DV11" s="1">
        <v>40</v>
      </c>
      <c r="DW11" s="1"/>
      <c r="DX11" s="1"/>
      <c r="DY11" s="1"/>
      <c r="DZ11" s="13"/>
      <c r="EA11" s="1"/>
      <c r="EB11" s="1">
        <v>2</v>
      </c>
      <c r="EC11" s="1">
        <v>3</v>
      </c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4">
        <f t="shared" si="3"/>
        <v>100</v>
      </c>
    </row>
    <row r="12" spans="1:152" x14ac:dyDescent="0.2">
      <c r="A12" s="12" t="s">
        <v>127</v>
      </c>
      <c r="B12" s="3">
        <v>70</v>
      </c>
      <c r="C12" s="1">
        <v>55</v>
      </c>
      <c r="D12" s="3">
        <v>15</v>
      </c>
      <c r="E12" s="3">
        <v>80</v>
      </c>
      <c r="F12" s="3">
        <v>10</v>
      </c>
      <c r="G12" s="1"/>
      <c r="H12" s="3" t="s">
        <v>112</v>
      </c>
      <c r="I12" s="3">
        <v>20</v>
      </c>
      <c r="J12" s="3" t="s">
        <v>114</v>
      </c>
      <c r="K12" s="1"/>
      <c r="L12" s="6">
        <v>25</v>
      </c>
      <c r="M12" s="1"/>
      <c r="N12" s="1"/>
      <c r="O12" s="1"/>
      <c r="P12" s="1"/>
      <c r="Q12" s="1"/>
      <c r="R12" s="1"/>
      <c r="S12" s="1">
        <v>25</v>
      </c>
      <c r="T12" s="1"/>
      <c r="U12" s="1">
        <v>45</v>
      </c>
      <c r="V12" s="1"/>
      <c r="W12" s="1"/>
      <c r="X12" s="1">
        <v>30</v>
      </c>
      <c r="Y12" s="1"/>
      <c r="Z12" s="1"/>
      <c r="AA12" s="1"/>
      <c r="AB12" s="14">
        <f t="shared" si="0"/>
        <v>100</v>
      </c>
      <c r="AC12" s="6">
        <v>75</v>
      </c>
      <c r="AD12" s="1"/>
      <c r="AE12" s="1">
        <v>23</v>
      </c>
      <c r="AF12" s="1">
        <v>23</v>
      </c>
      <c r="AG12" s="1"/>
      <c r="AH12" s="1"/>
      <c r="AI12" s="1"/>
      <c r="AJ12" s="1">
        <v>10</v>
      </c>
      <c r="AK12" s="1">
        <v>2</v>
      </c>
      <c r="AL12" s="1"/>
      <c r="AM12" s="1"/>
      <c r="AN12" s="1"/>
      <c r="AO12" s="1"/>
      <c r="AP12" s="1"/>
      <c r="AQ12" s="1"/>
      <c r="AR12" s="1"/>
      <c r="AS12" s="1"/>
      <c r="AT12" s="1">
        <v>1</v>
      </c>
      <c r="AU12" s="1"/>
      <c r="AV12" s="1"/>
      <c r="AW12" s="1"/>
      <c r="AX12" s="1"/>
      <c r="AY12" s="1">
        <v>7</v>
      </c>
      <c r="AZ12" s="1">
        <v>2</v>
      </c>
      <c r="BA12" s="1">
        <v>5</v>
      </c>
      <c r="BB12" s="1">
        <v>2</v>
      </c>
      <c r="BC12" s="1">
        <v>2</v>
      </c>
      <c r="BD12" s="1"/>
      <c r="BE12" s="1"/>
      <c r="BF12" s="1"/>
      <c r="BG12" s="1"/>
      <c r="BH12" s="1"/>
      <c r="BI12" s="1">
        <v>23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4">
        <f t="shared" si="1"/>
        <v>100</v>
      </c>
      <c r="BZ12" s="6">
        <v>15</v>
      </c>
      <c r="CA12" s="1"/>
      <c r="CB12" s="1"/>
      <c r="CC12" s="1">
        <v>5</v>
      </c>
      <c r="CD12" s="1">
        <v>10</v>
      </c>
      <c r="CE12" s="1"/>
      <c r="CF12" s="1">
        <v>14</v>
      </c>
      <c r="CG12" s="1"/>
      <c r="CH12" s="1"/>
      <c r="CI12" s="1">
        <v>1</v>
      </c>
      <c r="CJ12" s="1"/>
      <c r="CK12" s="1"/>
      <c r="CL12" s="1"/>
      <c r="CM12" s="1"/>
      <c r="CN12" s="1"/>
      <c r="CO12" s="1"/>
      <c r="CP12" s="1">
        <v>50</v>
      </c>
      <c r="CQ12" s="1">
        <v>20</v>
      </c>
      <c r="CR12" s="1"/>
      <c r="CS12" s="1"/>
      <c r="CT12" s="1"/>
      <c r="CU12" s="14">
        <f t="shared" si="2"/>
        <v>100</v>
      </c>
      <c r="CV12" s="6">
        <v>85</v>
      </c>
      <c r="CW12" s="1"/>
      <c r="CX12" s="1"/>
      <c r="CY12" s="1">
        <v>2</v>
      </c>
      <c r="CZ12" s="1"/>
      <c r="DA12" s="1"/>
      <c r="DB12" s="1">
        <v>2</v>
      </c>
      <c r="DC12" s="1"/>
      <c r="DD12" s="1"/>
      <c r="DE12" s="1">
        <v>10</v>
      </c>
      <c r="DF12" s="1"/>
      <c r="DG12" s="1">
        <v>10</v>
      </c>
      <c r="DH12" s="1"/>
      <c r="DI12" s="1">
        <v>10</v>
      </c>
      <c r="DJ12" s="1">
        <v>5</v>
      </c>
      <c r="DK12" s="1"/>
      <c r="DL12" s="1"/>
      <c r="DM12" s="1"/>
      <c r="DN12" s="1"/>
      <c r="DO12" s="1">
        <v>10</v>
      </c>
      <c r="DP12" s="1"/>
      <c r="DQ12" s="1"/>
      <c r="DR12" s="1">
        <v>10</v>
      </c>
      <c r="DS12" s="1">
        <v>10</v>
      </c>
      <c r="DT12" s="1"/>
      <c r="DU12" s="1"/>
      <c r="DV12" s="1">
        <v>9</v>
      </c>
      <c r="DW12" s="1">
        <v>10</v>
      </c>
      <c r="DX12" s="1"/>
      <c r="DY12" s="1"/>
      <c r="DZ12" s="1"/>
      <c r="EA12" s="1"/>
      <c r="EB12" s="1">
        <v>5</v>
      </c>
      <c r="EC12" s="1">
        <v>5</v>
      </c>
      <c r="ED12" s="1"/>
      <c r="EE12" s="1"/>
      <c r="EF12" s="1"/>
      <c r="EG12" s="1"/>
      <c r="EH12" s="1"/>
      <c r="EI12" s="1"/>
      <c r="EJ12" s="1"/>
      <c r="EK12" s="1"/>
      <c r="EL12" s="1"/>
      <c r="EM12" s="1">
        <v>2</v>
      </c>
      <c r="EN12" s="1"/>
      <c r="EO12" s="1"/>
      <c r="EP12" s="1"/>
      <c r="EQ12" s="1"/>
      <c r="ER12" s="1"/>
      <c r="ES12" s="1"/>
      <c r="ET12" s="1"/>
      <c r="EU12" s="1"/>
      <c r="EV12" s="14">
        <f t="shared" si="3"/>
        <v>100</v>
      </c>
    </row>
    <row r="13" spans="1:152" x14ac:dyDescent="0.2">
      <c r="A13" s="12" t="s">
        <v>128</v>
      </c>
      <c r="B13" s="3">
        <v>50</v>
      </c>
      <c r="C13" s="1">
        <v>15</v>
      </c>
      <c r="D13" s="3">
        <v>90</v>
      </c>
      <c r="E13" s="3">
        <v>10</v>
      </c>
      <c r="F13" s="3">
        <v>2</v>
      </c>
      <c r="G13" s="1"/>
      <c r="H13" s="3" t="s">
        <v>113</v>
      </c>
      <c r="I13" s="3">
        <v>8</v>
      </c>
      <c r="J13" s="16" t="s">
        <v>115</v>
      </c>
      <c r="K13" s="1"/>
      <c r="L13" s="6">
        <v>15</v>
      </c>
      <c r="M13" s="1"/>
      <c r="N13" s="1"/>
      <c r="O13" s="1">
        <v>10</v>
      </c>
      <c r="P13" s="1"/>
      <c r="Q13" s="1">
        <v>40</v>
      </c>
      <c r="R13" s="1">
        <v>30</v>
      </c>
      <c r="S13" s="1"/>
      <c r="T13" s="1"/>
      <c r="U13" s="1">
        <v>10</v>
      </c>
      <c r="V13" s="1"/>
      <c r="W13" s="1"/>
      <c r="X13" s="1"/>
      <c r="Y13" s="1">
        <v>10</v>
      </c>
      <c r="Z13" s="1"/>
      <c r="AA13" s="1"/>
      <c r="AB13" s="14">
        <f t="shared" si="0"/>
        <v>100</v>
      </c>
      <c r="AC13" s="6">
        <v>85</v>
      </c>
      <c r="AD13" s="1"/>
      <c r="AE13" s="1"/>
      <c r="AF13" s="1">
        <v>10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>
        <v>20</v>
      </c>
      <c r="AR13" s="1"/>
      <c r="AS13" s="1">
        <v>15</v>
      </c>
      <c r="AT13" s="1">
        <v>15</v>
      </c>
      <c r="AU13" s="1"/>
      <c r="AV13" s="1">
        <v>5</v>
      </c>
      <c r="AW13" s="1"/>
      <c r="AX13" s="1"/>
      <c r="AY13" s="1"/>
      <c r="AZ13" s="1"/>
      <c r="BA13" s="1">
        <v>10</v>
      </c>
      <c r="BB13" s="1">
        <v>5</v>
      </c>
      <c r="BC13" s="1">
        <v>2</v>
      </c>
      <c r="BD13" s="1">
        <v>15</v>
      </c>
      <c r="BE13" s="1"/>
      <c r="BF13" s="1"/>
      <c r="BG13" s="1"/>
      <c r="BH13" s="1">
        <v>3</v>
      </c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4">
        <f t="shared" si="1"/>
        <v>100</v>
      </c>
      <c r="BZ13" s="6">
        <v>35</v>
      </c>
      <c r="CA13" s="1"/>
      <c r="CB13" s="1"/>
      <c r="CC13" s="1"/>
      <c r="CD13" s="1">
        <v>40</v>
      </c>
      <c r="CE13" s="1"/>
      <c r="CF13" s="1">
        <v>20</v>
      </c>
      <c r="CG13" s="1"/>
      <c r="CH13" s="1">
        <v>5</v>
      </c>
      <c r="CI13" s="1"/>
      <c r="CJ13" s="1"/>
      <c r="CK13" s="1">
        <v>5</v>
      </c>
      <c r="CL13" s="1"/>
      <c r="CM13" s="1"/>
      <c r="CN13" s="1"/>
      <c r="CO13" s="1"/>
      <c r="CP13" s="1"/>
      <c r="CQ13" s="1">
        <v>30</v>
      </c>
      <c r="CR13" s="1"/>
      <c r="CS13" s="1"/>
      <c r="CT13" s="11"/>
      <c r="CU13" s="14">
        <f t="shared" si="2"/>
        <v>100</v>
      </c>
      <c r="CV13" s="6">
        <v>65</v>
      </c>
      <c r="CW13" s="1"/>
      <c r="CX13" s="1"/>
      <c r="CY13" s="1"/>
      <c r="CZ13" s="1"/>
      <c r="DA13" s="1"/>
      <c r="DB13" s="1"/>
      <c r="DC13" s="1"/>
      <c r="DD13" s="1"/>
      <c r="DE13" s="1">
        <v>2</v>
      </c>
      <c r="DF13" s="1"/>
      <c r="DG13" s="1">
        <v>25</v>
      </c>
      <c r="DH13" s="1"/>
      <c r="DI13" s="1">
        <v>10</v>
      </c>
      <c r="DJ13" s="1"/>
      <c r="DK13" s="1"/>
      <c r="DL13" s="1"/>
      <c r="DM13" s="1"/>
      <c r="DN13" s="1">
        <v>2</v>
      </c>
      <c r="DO13" s="1">
        <v>15</v>
      </c>
      <c r="DP13" s="1"/>
      <c r="DQ13" s="1"/>
      <c r="DR13" s="1"/>
      <c r="DS13" s="1">
        <v>25</v>
      </c>
      <c r="DT13" s="1"/>
      <c r="DU13" s="1"/>
      <c r="DV13" s="1">
        <v>5</v>
      </c>
      <c r="DW13" s="1"/>
      <c r="DX13" s="1">
        <v>2</v>
      </c>
      <c r="DY13" s="1">
        <v>2</v>
      </c>
      <c r="DZ13" s="1"/>
      <c r="EA13" s="1"/>
      <c r="EB13" s="1">
        <v>5</v>
      </c>
      <c r="EC13" s="1"/>
      <c r="ED13" s="1"/>
      <c r="EE13" s="1"/>
      <c r="EF13" s="1"/>
      <c r="EG13" s="1">
        <v>1</v>
      </c>
      <c r="EH13" s="1"/>
      <c r="EI13" s="1">
        <v>1</v>
      </c>
      <c r="EJ13" s="1"/>
      <c r="EK13" s="1"/>
      <c r="EL13" s="1"/>
      <c r="EM13" s="1"/>
      <c r="EN13" s="1"/>
      <c r="EO13" s="1">
        <v>5</v>
      </c>
      <c r="EP13" s="1"/>
      <c r="EQ13" s="1"/>
      <c r="ER13" s="1"/>
      <c r="ES13" s="1"/>
      <c r="ET13" s="1"/>
      <c r="EU13" s="1"/>
      <c r="EV13" s="14">
        <f t="shared" si="3"/>
        <v>100</v>
      </c>
    </row>
    <row r="14" spans="1:152" x14ac:dyDescent="0.2">
      <c r="A14" s="12" t="s">
        <v>129</v>
      </c>
      <c r="B14" s="3">
        <v>40</v>
      </c>
      <c r="C14" s="1">
        <v>15</v>
      </c>
      <c r="D14" s="3">
        <v>10</v>
      </c>
      <c r="E14" s="3">
        <v>90</v>
      </c>
      <c r="F14" s="3">
        <v>1</v>
      </c>
      <c r="G14" s="1"/>
      <c r="H14" s="3" t="s">
        <v>112</v>
      </c>
      <c r="I14" s="3">
        <v>20</v>
      </c>
      <c r="J14" s="3" t="s">
        <v>131</v>
      </c>
      <c r="K14" s="1"/>
      <c r="L14" s="6">
        <v>45</v>
      </c>
      <c r="M14" s="1"/>
      <c r="N14" s="1"/>
      <c r="O14" s="1"/>
      <c r="P14" s="1"/>
      <c r="Q14" s="1">
        <v>5</v>
      </c>
      <c r="R14" s="1">
        <v>28</v>
      </c>
      <c r="S14" s="1"/>
      <c r="T14" s="1">
        <v>5</v>
      </c>
      <c r="U14" s="1">
        <v>37</v>
      </c>
      <c r="V14" s="1">
        <v>10</v>
      </c>
      <c r="W14" s="1">
        <v>10</v>
      </c>
      <c r="X14" s="1">
        <v>5</v>
      </c>
      <c r="Y14" s="1"/>
      <c r="Z14" s="1"/>
      <c r="AA14" s="1"/>
      <c r="AB14" s="14">
        <f t="shared" si="0"/>
        <v>100</v>
      </c>
      <c r="AC14" s="6">
        <v>55</v>
      </c>
      <c r="AD14" s="3">
        <v>3</v>
      </c>
      <c r="AE14" s="3">
        <v>2</v>
      </c>
      <c r="AF14" s="3">
        <v>28</v>
      </c>
      <c r="AG14" s="1"/>
      <c r="AH14" s="1"/>
      <c r="AI14" s="1">
        <v>5</v>
      </c>
      <c r="AJ14" s="1"/>
      <c r="AK14" s="1"/>
      <c r="AL14" s="1"/>
      <c r="AM14" s="1"/>
      <c r="AN14" s="1"/>
      <c r="AO14" s="1"/>
      <c r="AP14" s="1"/>
      <c r="AQ14" s="1"/>
      <c r="AR14" s="1"/>
      <c r="AS14" s="1">
        <v>3</v>
      </c>
      <c r="AT14" s="1">
        <v>8</v>
      </c>
      <c r="AU14" s="1">
        <v>1</v>
      </c>
      <c r="AV14" s="1"/>
      <c r="AW14" s="1"/>
      <c r="AX14" s="1"/>
      <c r="AY14" s="1">
        <v>8</v>
      </c>
      <c r="AZ14" s="1">
        <v>5</v>
      </c>
      <c r="BA14" s="1">
        <v>19</v>
      </c>
      <c r="BB14" s="1"/>
      <c r="BC14" s="1"/>
      <c r="BD14" s="1">
        <v>15</v>
      </c>
      <c r="BE14" s="1"/>
      <c r="BF14" s="1"/>
      <c r="BG14" s="1"/>
      <c r="BH14" s="1">
        <v>1</v>
      </c>
      <c r="BI14" s="1"/>
      <c r="BJ14" s="1"/>
      <c r="BK14" s="1"/>
      <c r="BL14" s="1"/>
      <c r="BM14" s="1"/>
      <c r="BN14" s="1"/>
      <c r="BO14" s="1"/>
      <c r="BP14" s="1">
        <v>2</v>
      </c>
      <c r="BQ14" s="1"/>
      <c r="BR14" s="1"/>
      <c r="BS14" s="1"/>
      <c r="BT14" s="1"/>
      <c r="BU14" s="1"/>
      <c r="BV14" s="1"/>
      <c r="BW14" s="1"/>
      <c r="BX14" s="1"/>
      <c r="BY14" s="14">
        <f t="shared" si="1"/>
        <v>100</v>
      </c>
      <c r="BZ14" s="6">
        <v>40</v>
      </c>
      <c r="CA14" s="1"/>
      <c r="CB14" s="1"/>
      <c r="CC14" s="1"/>
      <c r="CD14" s="1">
        <v>15</v>
      </c>
      <c r="CE14" s="1"/>
      <c r="CF14" s="1">
        <v>10</v>
      </c>
      <c r="CG14" s="1"/>
      <c r="CH14" s="1"/>
      <c r="CI14" s="1"/>
      <c r="CJ14" s="1"/>
      <c r="CK14" s="1">
        <v>15</v>
      </c>
      <c r="CL14" s="1"/>
      <c r="CM14" s="1"/>
      <c r="CN14" s="1">
        <v>10</v>
      </c>
      <c r="CO14" s="1"/>
      <c r="CP14" s="1"/>
      <c r="CQ14" s="1">
        <v>40</v>
      </c>
      <c r="CR14" s="1"/>
      <c r="CS14" s="1">
        <v>10</v>
      </c>
      <c r="CT14" s="15"/>
      <c r="CU14" s="14">
        <f t="shared" si="2"/>
        <v>100</v>
      </c>
      <c r="CV14" s="6">
        <v>60</v>
      </c>
      <c r="CW14" s="1"/>
      <c r="CX14" s="1"/>
      <c r="CY14" s="1">
        <v>2</v>
      </c>
      <c r="CZ14" s="1"/>
      <c r="DA14" s="1"/>
      <c r="DB14" s="1">
        <v>2</v>
      </c>
      <c r="DC14" s="1"/>
      <c r="DD14" s="1"/>
      <c r="DE14" s="1">
        <v>20</v>
      </c>
      <c r="DF14" s="1"/>
      <c r="DG14" s="1"/>
      <c r="DH14" s="1">
        <v>2</v>
      </c>
      <c r="DI14" s="1"/>
      <c r="DJ14" s="1"/>
      <c r="DK14" s="1"/>
      <c r="DL14" s="1"/>
      <c r="DM14" s="1"/>
      <c r="DN14" s="1">
        <v>10</v>
      </c>
      <c r="DO14" s="1">
        <v>10</v>
      </c>
      <c r="DP14" s="1"/>
      <c r="DQ14" s="1">
        <v>2</v>
      </c>
      <c r="DR14" s="1">
        <v>20</v>
      </c>
      <c r="DS14" s="1">
        <v>20</v>
      </c>
      <c r="DT14" s="1">
        <v>3</v>
      </c>
      <c r="DU14" s="1">
        <v>2</v>
      </c>
      <c r="DV14" s="1">
        <v>6</v>
      </c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>
        <v>1</v>
      </c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4">
        <f t="shared" si="3"/>
        <v>100</v>
      </c>
    </row>
    <row r="15" spans="1:152" x14ac:dyDescent="0.2">
      <c r="A15" s="12" t="s">
        <v>130</v>
      </c>
      <c r="B15" s="3">
        <v>60</v>
      </c>
      <c r="C15" s="1">
        <v>20</v>
      </c>
      <c r="D15" s="3">
        <v>5</v>
      </c>
      <c r="E15" s="3">
        <v>90</v>
      </c>
      <c r="F15" s="3">
        <v>3</v>
      </c>
      <c r="G15" s="1"/>
      <c r="H15" s="3" t="s">
        <v>112</v>
      </c>
      <c r="I15" s="3">
        <v>20</v>
      </c>
      <c r="J15" s="3" t="s">
        <v>131</v>
      </c>
      <c r="K15" s="1"/>
      <c r="L15" s="6">
        <v>5</v>
      </c>
      <c r="M15" s="1"/>
      <c r="N15" s="1"/>
      <c r="O15" s="1"/>
      <c r="P15" s="1"/>
      <c r="Q15" s="1">
        <v>30</v>
      </c>
      <c r="R15" s="1"/>
      <c r="S15" s="1"/>
      <c r="T15" s="1">
        <v>30</v>
      </c>
      <c r="U15" s="1"/>
      <c r="V15" s="1"/>
      <c r="W15" s="1"/>
      <c r="X15" s="1"/>
      <c r="Y15" s="1">
        <v>40</v>
      </c>
      <c r="Z15" s="1"/>
      <c r="AA15" s="1"/>
      <c r="AB15" s="14">
        <f t="shared" si="0"/>
        <v>100</v>
      </c>
      <c r="AC15" s="6">
        <v>95</v>
      </c>
      <c r="AD15" s="1"/>
      <c r="AE15" s="1">
        <v>2</v>
      </c>
      <c r="AF15" s="1">
        <v>35</v>
      </c>
      <c r="AG15" s="1"/>
      <c r="AH15" s="1"/>
      <c r="AI15" s="1"/>
      <c r="AJ15" s="1"/>
      <c r="AK15" s="1">
        <v>2</v>
      </c>
      <c r="AL15" s="1">
        <v>2</v>
      </c>
      <c r="AM15" s="1">
        <v>3</v>
      </c>
      <c r="AN15" s="1"/>
      <c r="AO15" s="1"/>
      <c r="AP15" s="1"/>
      <c r="AQ15" s="1"/>
      <c r="AR15" s="1"/>
      <c r="AS15" s="1">
        <v>2</v>
      </c>
      <c r="AT15" s="1"/>
      <c r="AU15" s="1"/>
      <c r="AV15" s="1"/>
      <c r="AW15" s="1"/>
      <c r="AX15" s="1"/>
      <c r="AY15" s="1">
        <v>15</v>
      </c>
      <c r="AZ15" s="1"/>
      <c r="BA15" s="1">
        <v>30</v>
      </c>
      <c r="BB15" s="1"/>
      <c r="BC15" s="1"/>
      <c r="BD15" s="1"/>
      <c r="BE15" s="1"/>
      <c r="BF15" s="1"/>
      <c r="BG15" s="1">
        <v>5</v>
      </c>
      <c r="BH15" s="1"/>
      <c r="BI15" s="1"/>
      <c r="BJ15" s="1"/>
      <c r="BK15" s="1"/>
      <c r="BL15" s="1"/>
      <c r="BM15" s="1"/>
      <c r="BN15" s="1"/>
      <c r="BO15" s="1"/>
      <c r="BP15" s="1">
        <v>4</v>
      </c>
      <c r="BQ15" s="1"/>
      <c r="BR15" s="1"/>
      <c r="BS15" s="1"/>
      <c r="BT15" s="1"/>
      <c r="BU15" s="1"/>
      <c r="BV15" s="1"/>
      <c r="BW15" s="1"/>
      <c r="BX15" s="1"/>
      <c r="BY15" s="14">
        <f t="shared" si="1"/>
        <v>100</v>
      </c>
      <c r="BZ15" s="6">
        <v>0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4">
        <f t="shared" si="2"/>
        <v>0</v>
      </c>
      <c r="CV15" s="6">
        <v>100</v>
      </c>
      <c r="CW15" s="1"/>
      <c r="CX15" s="1"/>
      <c r="CY15" s="1">
        <v>2</v>
      </c>
      <c r="CZ15" s="1"/>
      <c r="DA15" s="1"/>
      <c r="DB15" s="1"/>
      <c r="DC15" s="1"/>
      <c r="DD15" s="1"/>
      <c r="DE15" s="1">
        <v>2</v>
      </c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>
        <v>2</v>
      </c>
      <c r="DS15" s="1">
        <v>20</v>
      </c>
      <c r="DT15" s="1">
        <v>2</v>
      </c>
      <c r="DU15" s="1">
        <v>20</v>
      </c>
      <c r="DV15" s="1">
        <v>20</v>
      </c>
      <c r="DW15" s="1"/>
      <c r="DX15" s="1">
        <v>2</v>
      </c>
      <c r="DY15" s="1"/>
      <c r="DZ15" s="1"/>
      <c r="EA15" s="1"/>
      <c r="EB15" s="1">
        <v>30</v>
      </c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4">
        <f t="shared" si="3"/>
        <v>100</v>
      </c>
    </row>
    <row r="16" spans="1:152" x14ac:dyDescent="0.2">
      <c r="A16" s="12" t="s">
        <v>132</v>
      </c>
      <c r="B16" s="3">
        <v>99</v>
      </c>
      <c r="C16" s="1">
        <v>5</v>
      </c>
      <c r="D16" s="3">
        <v>3</v>
      </c>
      <c r="E16" s="3">
        <v>100</v>
      </c>
      <c r="F16" s="1"/>
      <c r="G16" s="1"/>
      <c r="H16" s="1" t="s">
        <v>113</v>
      </c>
      <c r="I16" s="3">
        <v>10</v>
      </c>
      <c r="J16" s="3" t="s">
        <v>114</v>
      </c>
      <c r="K16" s="1"/>
      <c r="L16" s="6">
        <v>15</v>
      </c>
      <c r="M16" s="1"/>
      <c r="N16" s="1"/>
      <c r="O16" s="1"/>
      <c r="P16" s="1"/>
      <c r="Q16" s="1"/>
      <c r="R16" s="1"/>
      <c r="S16" s="1"/>
      <c r="T16" s="1"/>
      <c r="U16" s="1">
        <v>100</v>
      </c>
      <c r="V16" s="1"/>
      <c r="W16" s="1"/>
      <c r="X16" s="1"/>
      <c r="Y16" s="1"/>
      <c r="Z16" s="1"/>
      <c r="AA16" s="1"/>
      <c r="AB16" s="14">
        <f t="shared" si="0"/>
        <v>100</v>
      </c>
      <c r="AC16" s="6">
        <v>85</v>
      </c>
      <c r="AD16" s="1"/>
      <c r="AE16" s="1"/>
      <c r="AF16" s="1">
        <v>10</v>
      </c>
      <c r="AG16" s="1">
        <v>10</v>
      </c>
      <c r="AH16" s="1"/>
      <c r="AI16" s="1"/>
      <c r="AJ16" s="1"/>
      <c r="AK16" s="1"/>
      <c r="AL16" s="1"/>
      <c r="AM16" s="1"/>
      <c r="AN16" s="1"/>
      <c r="AO16" s="1"/>
      <c r="AP16" s="1"/>
      <c r="AQ16" s="1">
        <v>5</v>
      </c>
      <c r="AR16" s="1"/>
      <c r="AS16" s="1">
        <v>10</v>
      </c>
      <c r="AT16" s="1">
        <v>10</v>
      </c>
      <c r="AU16" s="1"/>
      <c r="AV16" s="1">
        <v>5</v>
      </c>
      <c r="AW16" s="1"/>
      <c r="AX16" s="1"/>
      <c r="AY16" s="1"/>
      <c r="AZ16" s="1"/>
      <c r="BA16" s="1">
        <v>15</v>
      </c>
      <c r="BB16" s="1">
        <v>20</v>
      </c>
      <c r="BC16" s="1">
        <v>10</v>
      </c>
      <c r="BD16" s="1"/>
      <c r="BE16" s="1"/>
      <c r="BF16" s="1">
        <v>5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4">
        <f t="shared" si="1"/>
        <v>100</v>
      </c>
      <c r="BZ16" s="6">
        <v>0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4">
        <f t="shared" si="2"/>
        <v>0</v>
      </c>
      <c r="CV16" s="6">
        <v>100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>
        <v>35</v>
      </c>
      <c r="DO16" s="1"/>
      <c r="DP16" s="1"/>
      <c r="DQ16" s="1"/>
      <c r="DR16" s="1"/>
      <c r="DS16" s="1"/>
      <c r="DT16" s="1"/>
      <c r="DU16" s="1"/>
      <c r="DV16" s="1"/>
      <c r="DW16" s="1">
        <v>30</v>
      </c>
      <c r="DX16" s="1"/>
      <c r="DY16" s="1"/>
      <c r="DZ16" s="1"/>
      <c r="EA16" s="1"/>
      <c r="EB16" s="1">
        <v>35</v>
      </c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4">
        <f t="shared" si="3"/>
        <v>100</v>
      </c>
    </row>
    <row r="17" spans="1:152" x14ac:dyDescent="0.2">
      <c r="A17" s="12" t="s">
        <v>133</v>
      </c>
      <c r="B17" s="3">
        <v>60</v>
      </c>
      <c r="C17" s="1">
        <v>20</v>
      </c>
      <c r="D17" s="3">
        <v>10</v>
      </c>
      <c r="E17" s="3">
        <v>90</v>
      </c>
      <c r="F17" s="3">
        <v>2</v>
      </c>
      <c r="G17" s="1"/>
      <c r="H17" s="1" t="s">
        <v>112</v>
      </c>
      <c r="I17" s="3">
        <v>25</v>
      </c>
      <c r="J17" s="1" t="s">
        <v>131</v>
      </c>
      <c r="K17" s="1"/>
      <c r="L17" s="6">
        <v>55</v>
      </c>
      <c r="M17" s="1"/>
      <c r="N17" s="1"/>
      <c r="O17" s="1">
        <v>5</v>
      </c>
      <c r="P17" s="1"/>
      <c r="Q17" s="1"/>
      <c r="R17" s="1"/>
      <c r="S17" s="1">
        <v>30</v>
      </c>
      <c r="T17" s="1">
        <v>5</v>
      </c>
      <c r="U17" s="1">
        <v>30</v>
      </c>
      <c r="V17" s="1"/>
      <c r="W17" s="1">
        <v>30</v>
      </c>
      <c r="X17" s="1"/>
      <c r="Y17" s="1"/>
      <c r="Z17" s="1"/>
      <c r="AA17" s="1"/>
      <c r="AB17" s="14">
        <f t="shared" si="0"/>
        <v>100</v>
      </c>
      <c r="AC17" s="6">
        <v>45</v>
      </c>
      <c r="AD17" s="1">
        <v>5</v>
      </c>
      <c r="AE17" s="1"/>
      <c r="AF17" s="1">
        <v>10</v>
      </c>
      <c r="AG17" s="1"/>
      <c r="AH17" s="1"/>
      <c r="AI17" s="1"/>
      <c r="AJ17" s="1"/>
      <c r="AK17" s="1"/>
      <c r="AL17" s="1"/>
      <c r="AM17" s="1"/>
      <c r="AN17" s="1"/>
      <c r="AO17" s="1">
        <v>5</v>
      </c>
      <c r="AP17" s="1"/>
      <c r="AQ17" s="1">
        <v>20</v>
      </c>
      <c r="AR17" s="1">
        <v>1</v>
      </c>
      <c r="AS17" s="1"/>
      <c r="AT17" s="1"/>
      <c r="AU17" s="1"/>
      <c r="AV17" s="1"/>
      <c r="AW17" s="1"/>
      <c r="AX17" s="1"/>
      <c r="AY17" s="1"/>
      <c r="AZ17" s="1">
        <v>5</v>
      </c>
      <c r="BA17" s="1"/>
      <c r="BB17" s="1"/>
      <c r="BC17" s="1">
        <v>10</v>
      </c>
      <c r="BD17" s="1"/>
      <c r="BE17" s="1"/>
      <c r="BF17" s="1">
        <v>5</v>
      </c>
      <c r="BG17" s="1">
        <v>5</v>
      </c>
      <c r="BH17" s="1">
        <v>2</v>
      </c>
      <c r="BI17" s="1"/>
      <c r="BJ17" s="1"/>
      <c r="BK17" s="1">
        <v>20</v>
      </c>
      <c r="BL17" s="1"/>
      <c r="BM17" s="1">
        <v>1</v>
      </c>
      <c r="BN17" s="1"/>
      <c r="BO17" s="1"/>
      <c r="BP17" s="1"/>
      <c r="BQ17" s="1"/>
      <c r="BR17" s="1">
        <v>7</v>
      </c>
      <c r="BS17" s="1">
        <v>1</v>
      </c>
      <c r="BT17" s="1">
        <v>3</v>
      </c>
      <c r="BU17" s="1"/>
      <c r="BV17" s="1"/>
      <c r="BW17" s="1"/>
      <c r="BX17" s="1"/>
      <c r="BY17" s="14">
        <f t="shared" si="1"/>
        <v>100</v>
      </c>
      <c r="BZ17" s="6">
        <v>55</v>
      </c>
      <c r="CA17" s="1"/>
      <c r="CB17" s="1"/>
      <c r="CC17" s="1">
        <v>15</v>
      </c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v>80</v>
      </c>
      <c r="CQ17" s="1">
        <v>5</v>
      </c>
      <c r="CR17" s="1"/>
      <c r="CS17" s="1"/>
      <c r="CT17" s="1"/>
      <c r="CU17" s="14">
        <f t="shared" si="2"/>
        <v>100</v>
      </c>
      <c r="CV17" s="6">
        <v>45</v>
      </c>
      <c r="CW17" s="1"/>
      <c r="CX17" s="1"/>
      <c r="CY17" s="1"/>
      <c r="CZ17" s="1"/>
      <c r="DA17" s="1">
        <v>5</v>
      </c>
      <c r="DB17" s="1">
        <v>2</v>
      </c>
      <c r="DC17" s="1"/>
      <c r="DD17" s="1"/>
      <c r="DE17" s="16">
        <v>4</v>
      </c>
      <c r="DF17" s="1">
        <v>2</v>
      </c>
      <c r="DG17" s="1">
        <v>35</v>
      </c>
      <c r="DH17" s="1"/>
      <c r="DI17" s="1">
        <v>15</v>
      </c>
      <c r="DJ17" s="1">
        <v>2</v>
      </c>
      <c r="DK17" s="1"/>
      <c r="DL17" s="1"/>
      <c r="DM17" s="1"/>
      <c r="DN17" s="1">
        <v>5</v>
      </c>
      <c r="DO17" s="1"/>
      <c r="DP17" s="1"/>
      <c r="DQ17" s="1"/>
      <c r="DR17" s="1">
        <v>2</v>
      </c>
      <c r="DS17" s="1">
        <v>25</v>
      </c>
      <c r="DT17" s="1"/>
      <c r="DU17" s="1"/>
      <c r="DV17" s="1">
        <v>2</v>
      </c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>
        <v>1</v>
      </c>
      <c r="ES17" s="1"/>
      <c r="ET17" s="1"/>
      <c r="EU17" s="1"/>
      <c r="EV17" s="14">
        <f t="shared" si="3"/>
        <v>100</v>
      </c>
    </row>
    <row r="18" spans="1:152" x14ac:dyDescent="0.2">
      <c r="A18" s="12" t="s">
        <v>134</v>
      </c>
      <c r="B18" s="3">
        <v>65</v>
      </c>
      <c r="C18" s="1">
        <v>30</v>
      </c>
      <c r="D18" s="3">
        <v>10</v>
      </c>
      <c r="E18" s="3">
        <v>90</v>
      </c>
      <c r="F18" s="3">
        <v>4</v>
      </c>
      <c r="G18" s="1"/>
      <c r="H18" s="1" t="s">
        <v>112</v>
      </c>
      <c r="I18" s="3">
        <v>25</v>
      </c>
      <c r="J18" s="1" t="s">
        <v>131</v>
      </c>
      <c r="K18" s="1"/>
      <c r="L18" s="6">
        <v>15</v>
      </c>
      <c r="M18" s="1"/>
      <c r="N18" s="1"/>
      <c r="O18" s="1"/>
      <c r="P18" s="1"/>
      <c r="Q18" s="1">
        <v>30</v>
      </c>
      <c r="R18" s="1"/>
      <c r="S18" s="1"/>
      <c r="T18" s="1"/>
      <c r="U18" s="1">
        <v>35</v>
      </c>
      <c r="V18" s="1"/>
      <c r="W18" s="1">
        <v>35</v>
      </c>
      <c r="X18" s="1"/>
      <c r="Y18" s="1"/>
      <c r="Z18" s="1"/>
      <c r="AA18" s="1"/>
      <c r="AB18" s="14">
        <f t="shared" si="0"/>
        <v>100</v>
      </c>
      <c r="AC18" s="6">
        <v>85</v>
      </c>
      <c r="AD18" s="1"/>
      <c r="AE18" s="1"/>
      <c r="AF18" s="1">
        <v>20</v>
      </c>
      <c r="AG18" s="1">
        <v>10</v>
      </c>
      <c r="AH18" s="1"/>
      <c r="AI18" s="1"/>
      <c r="AJ18" s="1">
        <v>15</v>
      </c>
      <c r="AK18" s="1">
        <v>3</v>
      </c>
      <c r="AL18" s="1"/>
      <c r="AM18" s="1"/>
      <c r="AN18" s="1"/>
      <c r="AO18" s="1"/>
      <c r="AP18" s="1"/>
      <c r="AQ18" s="1">
        <v>5</v>
      </c>
      <c r="AR18" s="1">
        <v>5</v>
      </c>
      <c r="AS18" s="1"/>
      <c r="AT18" s="1"/>
      <c r="AU18" s="1"/>
      <c r="AV18" s="1"/>
      <c r="AW18" s="1"/>
      <c r="AX18" s="1"/>
      <c r="AY18" s="1"/>
      <c r="AZ18" s="1"/>
      <c r="BA18" s="1">
        <v>5</v>
      </c>
      <c r="BB18" s="1"/>
      <c r="BC18" s="1"/>
      <c r="BD18" s="1"/>
      <c r="BE18" s="1"/>
      <c r="BF18" s="1">
        <v>17</v>
      </c>
      <c r="BG18" s="1"/>
      <c r="BH18" s="1"/>
      <c r="BI18" s="1"/>
      <c r="BJ18" s="1"/>
      <c r="BK18" s="1">
        <v>15</v>
      </c>
      <c r="BL18" s="1"/>
      <c r="BM18" s="1"/>
      <c r="BN18" s="1"/>
      <c r="BO18" s="1"/>
      <c r="BP18" s="1"/>
      <c r="BQ18" s="1"/>
      <c r="BR18" s="1"/>
      <c r="BS18" s="1"/>
      <c r="BT18" s="1"/>
      <c r="BU18" s="1">
        <v>5</v>
      </c>
      <c r="BV18" s="1"/>
      <c r="BW18" s="1"/>
      <c r="BX18" s="1"/>
      <c r="BY18" s="14">
        <f t="shared" si="1"/>
        <v>100</v>
      </c>
      <c r="BZ18" s="6">
        <v>55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>
        <v>80</v>
      </c>
      <c r="CQ18" s="1">
        <v>20</v>
      </c>
      <c r="CR18" s="1"/>
      <c r="CS18" s="1"/>
      <c r="CT18" s="1"/>
      <c r="CU18" s="14">
        <f t="shared" si="2"/>
        <v>100</v>
      </c>
      <c r="CV18" s="6">
        <v>45</v>
      </c>
      <c r="CW18" s="1"/>
      <c r="CX18" s="1"/>
      <c r="CY18" s="1"/>
      <c r="CZ18" s="1"/>
      <c r="DA18" s="1"/>
      <c r="DB18" s="1"/>
      <c r="DC18" s="1"/>
      <c r="DD18" s="1"/>
      <c r="DE18" s="1">
        <v>20</v>
      </c>
      <c r="DF18" s="1"/>
      <c r="DG18" s="1"/>
      <c r="DH18" s="1">
        <v>20</v>
      </c>
      <c r="DI18" s="1"/>
      <c r="DJ18" s="1">
        <v>15</v>
      </c>
      <c r="DK18" s="1"/>
      <c r="DL18" s="1"/>
      <c r="DM18" s="1"/>
      <c r="DN18" s="1">
        <v>4</v>
      </c>
      <c r="DO18" s="1"/>
      <c r="DP18" s="1"/>
      <c r="DQ18" s="1"/>
      <c r="DR18" s="1">
        <v>10</v>
      </c>
      <c r="DS18" s="1">
        <v>20</v>
      </c>
      <c r="DT18" s="1"/>
      <c r="DU18" s="1"/>
      <c r="DV18" s="1">
        <v>10</v>
      </c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>
        <v>1</v>
      </c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4">
        <f t="shared" si="3"/>
        <v>100</v>
      </c>
    </row>
    <row r="19" spans="1:152" x14ac:dyDescent="0.2">
      <c r="A19" s="12" t="s">
        <v>135</v>
      </c>
      <c r="B19" s="3">
        <v>90</v>
      </c>
      <c r="C19" s="1">
        <v>90</v>
      </c>
      <c r="D19" s="3">
        <v>7</v>
      </c>
      <c r="E19" s="3">
        <v>10</v>
      </c>
      <c r="F19" s="1"/>
      <c r="G19" s="1"/>
      <c r="H19" s="1" t="s">
        <v>112</v>
      </c>
      <c r="I19" s="3">
        <v>25</v>
      </c>
      <c r="J19" s="1" t="s">
        <v>131</v>
      </c>
      <c r="K19" s="1"/>
      <c r="L19" s="6">
        <v>5</v>
      </c>
      <c r="M19" s="1"/>
      <c r="N19" s="1"/>
      <c r="O19" s="1"/>
      <c r="P19" s="1"/>
      <c r="Q19" s="1"/>
      <c r="R19" s="1"/>
      <c r="S19" s="1"/>
      <c r="T19" s="1">
        <v>100</v>
      </c>
      <c r="U19" s="1"/>
      <c r="V19" s="1"/>
      <c r="W19" s="1"/>
      <c r="X19" s="1"/>
      <c r="Y19" s="1"/>
      <c r="Z19" s="1"/>
      <c r="AA19" s="1"/>
      <c r="AB19" s="14">
        <f t="shared" si="0"/>
        <v>100</v>
      </c>
      <c r="AC19" s="6">
        <v>95</v>
      </c>
      <c r="AD19" s="1">
        <v>2</v>
      </c>
      <c r="AE19" s="1"/>
      <c r="AF19" s="1"/>
      <c r="AG19" s="1"/>
      <c r="AH19" s="1"/>
      <c r="AI19" s="1"/>
      <c r="AJ19" s="1"/>
      <c r="AK19" s="1">
        <v>5</v>
      </c>
      <c r="AL19" s="1">
        <v>15</v>
      </c>
      <c r="AM19" s="1"/>
      <c r="AN19" s="1">
        <v>2</v>
      </c>
      <c r="AO19" s="1"/>
      <c r="AP19" s="1"/>
      <c r="AQ19" s="1">
        <v>2</v>
      </c>
      <c r="AR19" s="1"/>
      <c r="AS19" s="1">
        <v>5</v>
      </c>
      <c r="AT19" s="1"/>
      <c r="AU19" s="1"/>
      <c r="AV19" s="1"/>
      <c r="AW19" s="1"/>
      <c r="AX19" s="1">
        <v>1</v>
      </c>
      <c r="AY19" s="1"/>
      <c r="AZ19" s="1">
        <v>5</v>
      </c>
      <c r="BA19" s="1">
        <v>20</v>
      </c>
      <c r="BB19" s="1">
        <v>20</v>
      </c>
      <c r="BC19" s="1"/>
      <c r="BD19" s="1"/>
      <c r="BE19" s="1"/>
      <c r="BF19" s="1"/>
      <c r="BG19" s="1"/>
      <c r="BH19" s="1"/>
      <c r="BI19" s="1"/>
      <c r="BJ19" s="11"/>
      <c r="BK19" s="1"/>
      <c r="BL19" s="1"/>
      <c r="BM19" s="1">
        <v>15</v>
      </c>
      <c r="BN19" s="1"/>
      <c r="BO19" s="1"/>
      <c r="BP19" s="1">
        <v>3</v>
      </c>
      <c r="BQ19" s="1"/>
      <c r="BR19" s="1"/>
      <c r="BS19" s="1"/>
      <c r="BT19" s="1"/>
      <c r="BU19" s="1">
        <v>5</v>
      </c>
      <c r="BV19" s="1"/>
      <c r="BW19" s="1"/>
      <c r="BX19" s="1"/>
      <c r="BY19" s="14">
        <f t="shared" si="1"/>
        <v>100</v>
      </c>
      <c r="BZ19" s="6">
        <v>10</v>
      </c>
      <c r="CA19" s="1"/>
      <c r="CB19" s="1"/>
      <c r="CC19" s="1"/>
      <c r="CD19" s="1"/>
      <c r="CE19" s="1"/>
      <c r="CF19" s="1"/>
      <c r="CG19" s="1"/>
      <c r="CH19" s="1"/>
      <c r="CI19" s="1">
        <v>100</v>
      </c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4">
        <f t="shared" si="2"/>
        <v>100</v>
      </c>
      <c r="CV19" s="6">
        <v>90</v>
      </c>
      <c r="CW19" s="1"/>
      <c r="CX19" s="1"/>
      <c r="CY19" s="1">
        <v>10</v>
      </c>
      <c r="CZ19" s="1"/>
      <c r="DA19" s="1"/>
      <c r="DB19" s="1"/>
      <c r="DC19" s="1"/>
      <c r="DD19" s="1"/>
      <c r="DE19" s="1"/>
      <c r="DF19" s="1"/>
      <c r="DG19" s="1">
        <v>20</v>
      </c>
      <c r="DH19" s="1"/>
      <c r="DI19" s="1"/>
      <c r="DJ19" s="1"/>
      <c r="DK19" s="1"/>
      <c r="DL19" s="1"/>
      <c r="DM19" s="1"/>
      <c r="DN19" s="1">
        <v>30</v>
      </c>
      <c r="DO19" s="1"/>
      <c r="DP19" s="1"/>
      <c r="DQ19" s="1"/>
      <c r="DR19" s="1"/>
      <c r="DS19" s="1"/>
      <c r="DT19" s="1"/>
      <c r="DU19" s="1"/>
      <c r="DV19" s="1"/>
      <c r="DW19" s="1">
        <v>40</v>
      </c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4">
        <f t="shared" si="3"/>
        <v>100</v>
      </c>
    </row>
    <row r="20" spans="1:152" x14ac:dyDescent="0.2">
      <c r="A20" s="12" t="s">
        <v>136</v>
      </c>
      <c r="B20" s="3">
        <v>30</v>
      </c>
      <c r="C20" s="1">
        <v>15</v>
      </c>
      <c r="D20" s="3">
        <v>10</v>
      </c>
      <c r="E20" s="3">
        <v>85</v>
      </c>
      <c r="F20" s="1"/>
      <c r="G20" s="1"/>
      <c r="H20" s="1" t="s">
        <v>113</v>
      </c>
      <c r="I20" s="3">
        <v>10</v>
      </c>
      <c r="J20" s="1" t="s">
        <v>115</v>
      </c>
      <c r="K20" s="1"/>
      <c r="L20" s="6">
        <v>10</v>
      </c>
      <c r="M20" s="1">
        <v>10</v>
      </c>
      <c r="N20" s="1"/>
      <c r="O20" s="1">
        <v>19</v>
      </c>
      <c r="P20" s="1"/>
      <c r="Q20" s="1"/>
      <c r="R20" s="1"/>
      <c r="S20" s="1"/>
      <c r="T20" s="1">
        <v>30</v>
      </c>
      <c r="U20" s="1"/>
      <c r="V20" s="1"/>
      <c r="W20" s="1"/>
      <c r="X20" s="1">
        <v>30</v>
      </c>
      <c r="Y20" s="1">
        <v>10</v>
      </c>
      <c r="Z20" s="1"/>
      <c r="AA20" s="1">
        <v>1</v>
      </c>
      <c r="AB20" s="14">
        <f t="shared" si="0"/>
        <v>100</v>
      </c>
      <c r="AC20" s="6">
        <v>90</v>
      </c>
      <c r="AD20" s="1"/>
      <c r="AE20" s="1">
        <v>2</v>
      </c>
      <c r="AF20" s="1"/>
      <c r="AG20" s="1"/>
      <c r="AH20" s="1"/>
      <c r="AI20" s="1"/>
      <c r="AJ20" s="1"/>
      <c r="AK20" s="1">
        <v>2</v>
      </c>
      <c r="AL20" s="1"/>
      <c r="AM20" s="1"/>
      <c r="AN20" s="1"/>
      <c r="AO20" s="1"/>
      <c r="AP20" s="1"/>
      <c r="AQ20" s="1"/>
      <c r="AR20" s="1"/>
      <c r="AS20" s="1"/>
      <c r="AT20" s="1">
        <v>30</v>
      </c>
      <c r="AU20" s="1">
        <v>2</v>
      </c>
      <c r="AV20" s="1">
        <v>10</v>
      </c>
      <c r="AW20" s="1"/>
      <c r="AX20" s="1"/>
      <c r="AY20" s="1"/>
      <c r="AZ20" s="1"/>
      <c r="BA20" s="1">
        <v>10</v>
      </c>
      <c r="BB20" s="1">
        <v>15</v>
      </c>
      <c r="BC20" s="1"/>
      <c r="BD20" s="1">
        <v>29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4">
        <f t="shared" si="1"/>
        <v>100</v>
      </c>
      <c r="BZ20" s="6">
        <v>60</v>
      </c>
      <c r="CA20" s="1"/>
      <c r="CB20" s="1">
        <v>2</v>
      </c>
      <c r="CC20" s="1">
        <v>10</v>
      </c>
      <c r="CD20" s="1"/>
      <c r="CE20" s="1"/>
      <c r="CF20" s="1">
        <v>7</v>
      </c>
      <c r="CG20" s="1"/>
      <c r="CH20" s="1">
        <v>11</v>
      </c>
      <c r="CI20" s="1">
        <v>10</v>
      </c>
      <c r="CJ20" s="1">
        <v>5</v>
      </c>
      <c r="CK20" s="1"/>
      <c r="CL20" s="1">
        <v>2</v>
      </c>
      <c r="CM20" s="1"/>
      <c r="CN20" s="1">
        <v>11</v>
      </c>
      <c r="CO20" s="1">
        <v>7</v>
      </c>
      <c r="CP20" s="1">
        <v>10</v>
      </c>
      <c r="CQ20" s="1">
        <v>15</v>
      </c>
      <c r="CR20" s="1"/>
      <c r="CS20" s="1">
        <v>10</v>
      </c>
      <c r="CT20" s="15"/>
      <c r="CU20" s="14">
        <f t="shared" si="2"/>
        <v>100</v>
      </c>
      <c r="CV20" s="6">
        <v>40</v>
      </c>
      <c r="CW20" s="1"/>
      <c r="CX20" s="1"/>
      <c r="CY20" s="1"/>
      <c r="CZ20" s="1"/>
      <c r="DA20" s="1"/>
      <c r="DB20" s="1"/>
      <c r="DC20" s="1"/>
      <c r="DD20" s="1"/>
      <c r="DE20" s="1">
        <v>2</v>
      </c>
      <c r="DF20" s="1"/>
      <c r="DG20" s="1">
        <v>2</v>
      </c>
      <c r="DH20" s="1">
        <v>2</v>
      </c>
      <c r="DI20" s="1"/>
      <c r="DJ20" s="1">
        <v>2</v>
      </c>
      <c r="DK20" s="1"/>
      <c r="DL20" s="1"/>
      <c r="DM20" s="1"/>
      <c r="DN20" s="11">
        <v>1</v>
      </c>
      <c r="DO20" s="1">
        <v>20</v>
      </c>
      <c r="DP20" s="1">
        <v>7</v>
      </c>
      <c r="DQ20" s="1">
        <v>10</v>
      </c>
      <c r="DR20" s="1"/>
      <c r="DS20" s="1">
        <v>10</v>
      </c>
      <c r="DT20" s="1"/>
      <c r="DU20" s="1"/>
      <c r="DV20" s="1">
        <v>2</v>
      </c>
      <c r="DW20" s="1"/>
      <c r="DX20" s="1"/>
      <c r="DY20" s="1"/>
      <c r="DZ20" s="1"/>
      <c r="EA20" s="1"/>
      <c r="EB20" s="1"/>
      <c r="EC20" s="1">
        <v>10</v>
      </c>
      <c r="ED20" s="1"/>
      <c r="EE20" s="1">
        <v>2</v>
      </c>
      <c r="EF20" s="1"/>
      <c r="EG20" s="1"/>
      <c r="EH20" s="1"/>
      <c r="EI20" s="1"/>
      <c r="EJ20" s="1"/>
      <c r="EK20" s="1">
        <v>6</v>
      </c>
      <c r="EL20" s="1">
        <v>2</v>
      </c>
      <c r="EM20" s="1"/>
      <c r="EN20" s="1"/>
      <c r="EO20" s="1">
        <v>20</v>
      </c>
      <c r="EP20" s="1"/>
      <c r="EQ20" s="1"/>
      <c r="ER20" s="1"/>
      <c r="ES20" s="1"/>
      <c r="ET20" s="1">
        <v>2</v>
      </c>
      <c r="EU20" s="1"/>
      <c r="EV20" s="14">
        <f t="shared" si="3"/>
        <v>98</v>
      </c>
    </row>
    <row r="21" spans="1:152" x14ac:dyDescent="0.2">
      <c r="A21" s="12" t="s">
        <v>137</v>
      </c>
      <c r="B21" s="3">
        <v>80</v>
      </c>
      <c r="C21" s="1">
        <v>35</v>
      </c>
      <c r="D21" s="3">
        <v>5</v>
      </c>
      <c r="E21" s="3">
        <v>90</v>
      </c>
      <c r="F21" s="3">
        <v>3</v>
      </c>
      <c r="G21" s="1"/>
      <c r="H21" s="1" t="s">
        <v>112</v>
      </c>
      <c r="I21" s="3">
        <v>25</v>
      </c>
      <c r="J21" s="1" t="s">
        <v>235</v>
      </c>
      <c r="K21" s="1"/>
      <c r="L21" s="6">
        <v>5</v>
      </c>
      <c r="M21" s="1"/>
      <c r="N21" s="1"/>
      <c r="O21" s="1"/>
      <c r="P21" s="1"/>
      <c r="Q21" s="1">
        <v>30</v>
      </c>
      <c r="R21" s="1">
        <v>30</v>
      </c>
      <c r="S21" s="1">
        <v>40</v>
      </c>
      <c r="T21" s="1"/>
      <c r="U21" s="1"/>
      <c r="V21" s="1"/>
      <c r="W21" s="1"/>
      <c r="X21" s="1"/>
      <c r="Y21" s="1"/>
      <c r="Z21" s="1"/>
      <c r="AA21" s="1"/>
      <c r="AB21" s="14">
        <f t="shared" si="0"/>
        <v>100</v>
      </c>
      <c r="AC21" s="6">
        <v>95</v>
      </c>
      <c r="AD21" s="1"/>
      <c r="AE21" s="1"/>
      <c r="AF21" s="1">
        <v>15</v>
      </c>
      <c r="AG21" s="1"/>
      <c r="AH21" s="1"/>
      <c r="AI21" s="11"/>
      <c r="AJ21" s="1"/>
      <c r="AK21" s="1"/>
      <c r="AL21" s="1">
        <v>1</v>
      </c>
      <c r="AM21" s="1"/>
      <c r="AN21" s="1">
        <v>1</v>
      </c>
      <c r="AO21" s="1"/>
      <c r="AP21" s="1"/>
      <c r="AQ21" s="1"/>
      <c r="AR21" s="1"/>
      <c r="AS21" s="1">
        <v>7</v>
      </c>
      <c r="AT21" s="1">
        <v>10</v>
      </c>
      <c r="AU21" s="1"/>
      <c r="AV21" s="1"/>
      <c r="AW21" s="1">
        <v>5</v>
      </c>
      <c r="AX21" s="1"/>
      <c r="AY21" s="1"/>
      <c r="AZ21" s="1"/>
      <c r="BA21" s="1">
        <v>2</v>
      </c>
      <c r="BB21" s="1">
        <v>10</v>
      </c>
      <c r="BC21" s="1">
        <v>5</v>
      </c>
      <c r="BD21" s="1">
        <v>5</v>
      </c>
      <c r="BE21" s="1"/>
      <c r="BF21" s="1"/>
      <c r="BG21" s="1"/>
      <c r="BH21" s="1"/>
      <c r="BI21" s="1"/>
      <c r="BJ21" s="1"/>
      <c r="BK21" s="1">
        <v>14</v>
      </c>
      <c r="BL21" s="1"/>
      <c r="BM21" s="1"/>
      <c r="BN21" s="1"/>
      <c r="BO21" s="1"/>
      <c r="BP21" s="1"/>
      <c r="BQ21" s="1">
        <v>15</v>
      </c>
      <c r="BR21" s="1"/>
      <c r="BS21" s="1"/>
      <c r="BT21" s="1">
        <v>10</v>
      </c>
      <c r="BU21" s="1"/>
      <c r="BV21" s="1"/>
      <c r="BW21" s="1"/>
      <c r="BX21" s="1"/>
      <c r="BY21" s="14">
        <f t="shared" si="1"/>
        <v>100</v>
      </c>
      <c r="BZ21" s="6">
        <v>5</v>
      </c>
      <c r="CA21" s="1"/>
      <c r="CB21" s="1"/>
      <c r="CC21" s="1"/>
      <c r="CD21" s="1">
        <v>30</v>
      </c>
      <c r="CE21" s="1"/>
      <c r="CF21" s="1"/>
      <c r="CG21" s="1"/>
      <c r="CH21" s="1"/>
      <c r="CI21" s="1">
        <v>70</v>
      </c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4">
        <f t="shared" si="2"/>
        <v>100</v>
      </c>
      <c r="CV21" s="6">
        <v>95</v>
      </c>
      <c r="CW21" s="1"/>
      <c r="CX21" s="1"/>
      <c r="CY21" s="1"/>
      <c r="CZ21" s="1">
        <v>10</v>
      </c>
      <c r="DA21" s="1"/>
      <c r="DB21" s="1"/>
      <c r="DC21" s="1"/>
      <c r="DD21" s="1"/>
      <c r="DE21" s="1">
        <v>20</v>
      </c>
      <c r="DF21" s="1">
        <v>5</v>
      </c>
      <c r="DG21" s="1">
        <v>35</v>
      </c>
      <c r="DH21" s="1">
        <v>5</v>
      </c>
      <c r="DI21" s="1"/>
      <c r="DJ21" s="1">
        <v>5</v>
      </c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>
        <v>10</v>
      </c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>
        <v>5</v>
      </c>
      <c r="EG21" s="1"/>
      <c r="EH21" s="1"/>
      <c r="EI21" s="1"/>
      <c r="EJ21" s="1">
        <v>5</v>
      </c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4">
        <f t="shared" si="3"/>
        <v>100</v>
      </c>
    </row>
    <row r="22" spans="1:152" x14ac:dyDescent="0.2">
      <c r="A22" s="12" t="s">
        <v>138</v>
      </c>
      <c r="B22" s="3">
        <v>80</v>
      </c>
      <c r="C22" s="1">
        <v>5</v>
      </c>
      <c r="D22" s="3">
        <v>3</v>
      </c>
      <c r="E22" s="3">
        <v>100</v>
      </c>
      <c r="F22" s="3">
        <v>5</v>
      </c>
      <c r="G22" s="1"/>
      <c r="H22" s="1" t="s">
        <v>112</v>
      </c>
      <c r="I22" s="3">
        <v>10</v>
      </c>
      <c r="J22" s="1" t="s">
        <v>115</v>
      </c>
      <c r="K22" s="1"/>
      <c r="L22" s="6">
        <v>15</v>
      </c>
      <c r="M22" s="1"/>
      <c r="N22" s="1"/>
      <c r="O22" s="1"/>
      <c r="P22" s="1"/>
      <c r="Q22" s="1">
        <v>10</v>
      </c>
      <c r="R22" s="1"/>
      <c r="S22" s="1"/>
      <c r="T22" s="1"/>
      <c r="U22" s="1"/>
      <c r="V22" s="1"/>
      <c r="W22" s="1">
        <v>45</v>
      </c>
      <c r="X22" s="1"/>
      <c r="Y22" s="1">
        <v>45</v>
      </c>
      <c r="Z22" s="1"/>
      <c r="AA22" s="1"/>
      <c r="AB22" s="14">
        <f t="shared" si="0"/>
        <v>100</v>
      </c>
      <c r="AC22" s="6">
        <v>75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>
        <v>35</v>
      </c>
      <c r="AP22" s="1"/>
      <c r="AQ22" s="1"/>
      <c r="AR22" s="1"/>
      <c r="AS22" s="1"/>
      <c r="AT22" s="1"/>
      <c r="AU22" s="1"/>
      <c r="AV22" s="1">
        <v>5</v>
      </c>
      <c r="AW22" s="1"/>
      <c r="AX22" s="1"/>
      <c r="AY22" s="1">
        <v>45</v>
      </c>
      <c r="AZ22" s="1"/>
      <c r="BA22" s="1"/>
      <c r="BB22" s="1">
        <v>5</v>
      </c>
      <c r="BC22" s="1"/>
      <c r="BD22" s="1"/>
      <c r="BE22" s="1"/>
      <c r="BF22" s="1"/>
      <c r="BG22" s="1"/>
      <c r="BH22" s="1"/>
      <c r="BI22" s="1"/>
      <c r="BJ22" s="1">
        <v>10</v>
      </c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4">
        <f t="shared" si="1"/>
        <v>100</v>
      </c>
      <c r="BZ22" s="6">
        <v>0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4">
        <f t="shared" si="2"/>
        <v>0</v>
      </c>
      <c r="CV22" s="6">
        <v>100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>
        <v>100</v>
      </c>
      <c r="ET22" s="1"/>
      <c r="EU22" s="1"/>
      <c r="EV22" s="14">
        <f t="shared" si="3"/>
        <v>100</v>
      </c>
    </row>
    <row r="23" spans="1:152" x14ac:dyDescent="0.2">
      <c r="A23" s="12" t="s">
        <v>139</v>
      </c>
      <c r="B23" s="3">
        <v>70</v>
      </c>
      <c r="C23" s="1">
        <v>40</v>
      </c>
      <c r="D23" s="3">
        <v>7</v>
      </c>
      <c r="E23" s="3">
        <v>90</v>
      </c>
      <c r="F23" s="3">
        <v>3</v>
      </c>
      <c r="G23" s="1"/>
      <c r="H23" s="1" t="s">
        <v>112</v>
      </c>
      <c r="I23" s="1">
        <v>20</v>
      </c>
      <c r="J23" s="1" t="s">
        <v>114</v>
      </c>
      <c r="K23" s="1"/>
      <c r="L23" s="6">
        <v>45</v>
      </c>
      <c r="M23" s="1"/>
      <c r="N23" s="1"/>
      <c r="O23" s="1"/>
      <c r="P23" s="1"/>
      <c r="Q23" s="1">
        <v>25</v>
      </c>
      <c r="R23" s="1">
        <v>15</v>
      </c>
      <c r="S23" s="1"/>
      <c r="T23" s="1">
        <v>20</v>
      </c>
      <c r="U23" s="1">
        <v>10</v>
      </c>
      <c r="V23" s="1"/>
      <c r="W23" s="1">
        <v>13</v>
      </c>
      <c r="X23" s="1">
        <v>7</v>
      </c>
      <c r="Y23" s="1">
        <v>10</v>
      </c>
      <c r="Z23" s="1"/>
      <c r="AA23" s="1"/>
      <c r="AB23" s="14">
        <f t="shared" si="0"/>
        <v>100</v>
      </c>
      <c r="AC23" s="6">
        <v>55</v>
      </c>
      <c r="AD23" s="1"/>
      <c r="AE23" s="1"/>
      <c r="AF23" s="1"/>
      <c r="AG23" s="1"/>
      <c r="AH23" s="1"/>
      <c r="AI23" s="1"/>
      <c r="AJ23" s="1"/>
      <c r="AK23" s="1">
        <v>10</v>
      </c>
      <c r="AL23" s="1">
        <v>6</v>
      </c>
      <c r="AM23" s="1"/>
      <c r="AN23" s="1"/>
      <c r="AO23" s="1"/>
      <c r="AP23" s="1"/>
      <c r="AQ23" s="1"/>
      <c r="AR23" s="1"/>
      <c r="AS23" s="1"/>
      <c r="AT23" s="1">
        <v>2</v>
      </c>
      <c r="AU23" s="1"/>
      <c r="AV23" s="1"/>
      <c r="AW23" s="1">
        <v>3</v>
      </c>
      <c r="AX23" s="1"/>
      <c r="AY23" s="1"/>
      <c r="AZ23" s="1">
        <v>15</v>
      </c>
      <c r="BA23" s="1"/>
      <c r="BB23" s="1">
        <v>6</v>
      </c>
      <c r="BC23" s="1"/>
      <c r="BD23" s="1"/>
      <c r="BE23" s="1"/>
      <c r="BF23" s="1"/>
      <c r="BG23" s="1">
        <v>15</v>
      </c>
      <c r="BH23" s="1">
        <v>6</v>
      </c>
      <c r="BI23" s="1">
        <v>10</v>
      </c>
      <c r="BJ23" s="1">
        <v>6</v>
      </c>
      <c r="BK23" s="1">
        <v>15</v>
      </c>
      <c r="BL23" s="1"/>
      <c r="BM23" s="1">
        <v>6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4">
        <f t="shared" si="1"/>
        <v>100</v>
      </c>
      <c r="BZ23" s="6">
        <v>10</v>
      </c>
      <c r="CA23" s="1"/>
      <c r="CB23" s="1"/>
      <c r="CC23" s="1"/>
      <c r="CD23" s="1"/>
      <c r="CE23" s="1"/>
      <c r="CF23" s="1">
        <v>10</v>
      </c>
      <c r="CG23" s="1"/>
      <c r="CH23" s="1">
        <v>10</v>
      </c>
      <c r="CI23" s="1">
        <v>80</v>
      </c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4">
        <f t="shared" si="2"/>
        <v>100</v>
      </c>
      <c r="CV23" s="6">
        <v>90</v>
      </c>
      <c r="CW23" s="1"/>
      <c r="CX23" s="1"/>
      <c r="CY23" s="1"/>
      <c r="CZ23" s="1"/>
      <c r="DA23" s="1"/>
      <c r="DB23" s="1"/>
      <c r="DC23" s="1">
        <v>5</v>
      </c>
      <c r="DD23" s="1"/>
      <c r="DE23" s="1">
        <v>15</v>
      </c>
      <c r="DF23" s="1"/>
      <c r="DG23" s="1"/>
      <c r="DH23" s="1">
        <v>15</v>
      </c>
      <c r="DI23" s="1"/>
      <c r="DJ23" s="1"/>
      <c r="DK23" s="1"/>
      <c r="DL23" s="1"/>
      <c r="DM23" s="1"/>
      <c r="DN23" s="1"/>
      <c r="DO23" s="1">
        <v>5</v>
      </c>
      <c r="DP23" s="1"/>
      <c r="DQ23" s="1"/>
      <c r="DR23" s="1">
        <v>5</v>
      </c>
      <c r="DS23" s="1">
        <v>15</v>
      </c>
      <c r="DT23" s="1">
        <v>15</v>
      </c>
      <c r="DU23" s="1"/>
      <c r="DV23" s="1">
        <v>15</v>
      </c>
      <c r="DW23" s="1">
        <v>5</v>
      </c>
      <c r="DX23" s="1"/>
      <c r="DY23" s="1"/>
      <c r="DZ23" s="1"/>
      <c r="EA23" s="1"/>
      <c r="EB23" s="1"/>
      <c r="EC23" s="1"/>
      <c r="ED23" s="1"/>
      <c r="EE23" s="1"/>
      <c r="EF23" s="1"/>
      <c r="EG23" s="1">
        <v>5</v>
      </c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4">
        <f t="shared" si="3"/>
        <v>100</v>
      </c>
    </row>
    <row r="24" spans="1:152" x14ac:dyDescent="0.2">
      <c r="A24" s="12" t="s">
        <v>140</v>
      </c>
      <c r="B24" s="3">
        <v>70</v>
      </c>
      <c r="C24" s="1">
        <v>80</v>
      </c>
      <c r="D24" s="3">
        <v>10</v>
      </c>
      <c r="E24" s="3">
        <v>80</v>
      </c>
      <c r="F24" s="3">
        <v>15</v>
      </c>
      <c r="G24" s="1"/>
      <c r="H24" s="1" t="s">
        <v>112</v>
      </c>
      <c r="I24" s="1">
        <v>10</v>
      </c>
      <c r="J24" s="1" t="s">
        <v>115</v>
      </c>
      <c r="K24" s="1"/>
      <c r="L24" s="6">
        <v>1</v>
      </c>
      <c r="M24" s="1"/>
      <c r="N24" s="1"/>
      <c r="O24" s="1">
        <v>50</v>
      </c>
      <c r="P24" s="1">
        <v>50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4">
        <f t="shared" si="0"/>
        <v>100</v>
      </c>
      <c r="AC24" s="6">
        <v>99</v>
      </c>
      <c r="AD24" s="1"/>
      <c r="AE24" s="1"/>
      <c r="AF24" s="1"/>
      <c r="AG24" s="1">
        <v>1</v>
      </c>
      <c r="AH24" s="1"/>
      <c r="AI24" s="1">
        <v>5</v>
      </c>
      <c r="AJ24" s="1"/>
      <c r="AK24" s="1"/>
      <c r="AL24" s="1">
        <v>5</v>
      </c>
      <c r="AM24" s="1"/>
      <c r="AN24" s="1"/>
      <c r="AO24" s="1"/>
      <c r="AP24" s="1"/>
      <c r="AQ24" s="1">
        <v>35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>
        <v>5</v>
      </c>
      <c r="BD24" s="1"/>
      <c r="BE24" s="1"/>
      <c r="BF24" s="1"/>
      <c r="BG24" s="1"/>
      <c r="BH24" s="1">
        <v>1</v>
      </c>
      <c r="BI24" s="1">
        <v>24</v>
      </c>
      <c r="BJ24" s="1"/>
      <c r="BK24" s="1">
        <v>24</v>
      </c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4">
        <f t="shared" si="1"/>
        <v>100</v>
      </c>
      <c r="BZ24" s="6">
        <v>5</v>
      </c>
      <c r="CA24" s="1"/>
      <c r="CB24" s="1"/>
      <c r="CC24" s="1"/>
      <c r="CD24" s="1"/>
      <c r="CE24" s="1">
        <v>40</v>
      </c>
      <c r="CF24" s="1">
        <v>10</v>
      </c>
      <c r="CG24" s="1"/>
      <c r="CH24" s="1"/>
      <c r="CI24" s="1"/>
      <c r="CJ24" s="1"/>
      <c r="CK24" s="1"/>
      <c r="CL24" s="1">
        <v>30</v>
      </c>
      <c r="CM24" s="1"/>
      <c r="CN24" s="1"/>
      <c r="CO24" s="1"/>
      <c r="CP24" s="1">
        <v>20</v>
      </c>
      <c r="CQ24" s="1"/>
      <c r="CR24" s="1"/>
      <c r="CS24" s="1"/>
      <c r="CT24" s="1"/>
      <c r="CU24" s="14">
        <f t="shared" si="2"/>
        <v>100</v>
      </c>
      <c r="CV24" s="6">
        <v>95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>
        <v>14</v>
      </c>
      <c r="DH24" s="1"/>
      <c r="DI24" s="1"/>
      <c r="DJ24" s="1">
        <v>14</v>
      </c>
      <c r="DK24" s="1"/>
      <c r="DL24" s="1"/>
      <c r="DM24" s="1"/>
      <c r="DN24" s="1">
        <v>5</v>
      </c>
      <c r="DO24" s="1">
        <v>10</v>
      </c>
      <c r="DP24" s="1"/>
      <c r="DQ24" s="1"/>
      <c r="DR24" s="1">
        <v>5</v>
      </c>
      <c r="DS24" s="1">
        <v>20</v>
      </c>
      <c r="DT24" s="1">
        <v>25</v>
      </c>
      <c r="DU24" s="1"/>
      <c r="DV24" s="1"/>
      <c r="DW24" s="1">
        <v>5</v>
      </c>
      <c r="DX24" s="1"/>
      <c r="DY24" s="1"/>
      <c r="DZ24" s="1"/>
      <c r="EA24" s="1"/>
      <c r="EB24" s="1"/>
      <c r="EC24" s="1"/>
      <c r="ED24" s="1">
        <v>1</v>
      </c>
      <c r="EE24" s="1"/>
      <c r="EF24" s="1"/>
      <c r="EG24" s="1">
        <v>1</v>
      </c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4">
        <f t="shared" si="3"/>
        <v>100</v>
      </c>
    </row>
    <row r="25" spans="1:152" x14ac:dyDescent="0.2">
      <c r="A25" s="12" t="s">
        <v>141</v>
      </c>
      <c r="B25" s="3">
        <v>70</v>
      </c>
      <c r="C25" s="1">
        <v>20</v>
      </c>
      <c r="D25" s="3">
        <v>20</v>
      </c>
      <c r="E25" s="3">
        <v>80</v>
      </c>
      <c r="F25" s="3">
        <v>3</v>
      </c>
      <c r="G25" s="1"/>
      <c r="H25" s="1" t="s">
        <v>112</v>
      </c>
      <c r="I25" s="1">
        <v>10</v>
      </c>
      <c r="J25" s="1" t="s">
        <v>115</v>
      </c>
      <c r="K25" s="1"/>
      <c r="L25" s="6">
        <v>25</v>
      </c>
      <c r="M25" s="1"/>
      <c r="N25" s="1"/>
      <c r="O25" s="1"/>
      <c r="P25" s="1"/>
      <c r="Q25" s="1"/>
      <c r="R25" s="1"/>
      <c r="S25" s="1"/>
      <c r="T25" s="1"/>
      <c r="U25" s="1">
        <v>100</v>
      </c>
      <c r="V25" s="1"/>
      <c r="W25" s="1"/>
      <c r="X25" s="1"/>
      <c r="Y25" s="1"/>
      <c r="Z25" s="1"/>
      <c r="AA25" s="1"/>
      <c r="AB25" s="14">
        <f t="shared" si="0"/>
        <v>100</v>
      </c>
      <c r="AC25" s="6">
        <v>75</v>
      </c>
      <c r="AD25" s="1"/>
      <c r="AE25" s="1"/>
      <c r="AF25" s="1">
        <v>25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>
        <v>40</v>
      </c>
      <c r="AT25" s="1"/>
      <c r="AU25" s="1"/>
      <c r="AV25" s="1"/>
      <c r="AW25" s="1"/>
      <c r="AX25" s="1"/>
      <c r="AY25" s="1"/>
      <c r="AZ25" s="1"/>
      <c r="BA25" s="1">
        <v>23</v>
      </c>
      <c r="BB25" s="1">
        <v>5</v>
      </c>
      <c r="BC25" s="1"/>
      <c r="BD25" s="1">
        <v>5</v>
      </c>
      <c r="BE25" s="1"/>
      <c r="BF25" s="1"/>
      <c r="BG25" s="1"/>
      <c r="BH25" s="1">
        <v>2</v>
      </c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4">
        <f t="shared" si="1"/>
        <v>100</v>
      </c>
      <c r="BZ25" s="6">
        <v>10</v>
      </c>
      <c r="CA25" s="1"/>
      <c r="CB25" s="1"/>
      <c r="CC25" s="1"/>
      <c r="CD25" s="1"/>
      <c r="CE25" s="1">
        <v>10</v>
      </c>
      <c r="CF25" s="1"/>
      <c r="CG25" s="1"/>
      <c r="CH25" s="1"/>
      <c r="CI25" s="1"/>
      <c r="CJ25" s="1"/>
      <c r="CK25" s="1"/>
      <c r="CL25" s="1"/>
      <c r="CM25" s="1">
        <v>40</v>
      </c>
      <c r="CN25" s="1"/>
      <c r="CO25" s="1"/>
      <c r="CP25" s="1">
        <v>10</v>
      </c>
      <c r="CQ25" s="1">
        <v>30</v>
      </c>
      <c r="CR25" s="1"/>
      <c r="CS25" s="1"/>
      <c r="CT25" s="1">
        <v>10</v>
      </c>
      <c r="CU25" s="14">
        <f t="shared" si="2"/>
        <v>100</v>
      </c>
      <c r="CV25" s="6">
        <v>90</v>
      </c>
      <c r="CW25" s="1"/>
      <c r="CX25" s="1">
        <v>30</v>
      </c>
      <c r="CY25" s="1"/>
      <c r="CZ25" s="1"/>
      <c r="DA25" s="1"/>
      <c r="DB25" s="1"/>
      <c r="DC25" s="1"/>
      <c r="DD25" s="1"/>
      <c r="DE25" s="1">
        <v>10</v>
      </c>
      <c r="DF25" s="1"/>
      <c r="DG25" s="1"/>
      <c r="DH25" s="1"/>
      <c r="DI25" s="1"/>
      <c r="DJ25" s="1"/>
      <c r="DK25" s="1"/>
      <c r="DL25" s="1"/>
      <c r="DM25" s="1"/>
      <c r="DN25" s="1">
        <v>20</v>
      </c>
      <c r="DO25" s="1"/>
      <c r="DP25" s="1"/>
      <c r="DQ25" s="1"/>
      <c r="DR25" s="1">
        <v>30</v>
      </c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>
        <v>5</v>
      </c>
      <c r="EF25" s="1"/>
      <c r="EG25" s="1"/>
      <c r="EH25" s="1"/>
      <c r="EI25" s="1"/>
      <c r="EJ25" s="1"/>
      <c r="EK25" s="1">
        <v>5</v>
      </c>
      <c r="EL25" s="1"/>
      <c r="EM25" s="1"/>
      <c r="EN25" s="1"/>
      <c r="EO25" s="1">
        <v>5</v>
      </c>
      <c r="EP25" s="1"/>
      <c r="EQ25" s="1"/>
      <c r="ER25" s="1"/>
      <c r="ES25" s="1"/>
      <c r="ET25" s="1"/>
      <c r="EU25" s="1"/>
      <c r="EV25" s="14">
        <f t="shared" si="3"/>
        <v>105</v>
      </c>
    </row>
    <row r="26" spans="1:152" x14ac:dyDescent="0.2">
      <c r="A26" s="12" t="s">
        <v>142</v>
      </c>
      <c r="B26" s="3">
        <v>30</v>
      </c>
      <c r="C26" s="1">
        <v>15</v>
      </c>
      <c r="D26" s="3">
        <v>20</v>
      </c>
      <c r="E26" s="3">
        <v>80</v>
      </c>
      <c r="F26" s="1"/>
      <c r="G26" s="1"/>
      <c r="H26" s="1" t="s">
        <v>113</v>
      </c>
      <c r="I26" s="1">
        <v>10</v>
      </c>
      <c r="J26" s="1" t="s">
        <v>115</v>
      </c>
      <c r="K26" s="1"/>
      <c r="L26" s="6">
        <v>55</v>
      </c>
      <c r="M26" s="1">
        <v>5</v>
      </c>
      <c r="N26" s="1"/>
      <c r="O26" s="1">
        <v>10</v>
      </c>
      <c r="P26" s="1"/>
      <c r="Q26" s="1">
        <v>10</v>
      </c>
      <c r="R26" s="1">
        <v>15</v>
      </c>
      <c r="S26" s="1">
        <v>5</v>
      </c>
      <c r="T26" s="1"/>
      <c r="U26" s="1">
        <v>10</v>
      </c>
      <c r="V26" s="1"/>
      <c r="W26" s="1">
        <v>5</v>
      </c>
      <c r="X26" s="1"/>
      <c r="Y26" s="1">
        <v>40</v>
      </c>
      <c r="Z26" s="1"/>
      <c r="AA26" s="1"/>
      <c r="AB26" s="14">
        <f t="shared" si="0"/>
        <v>100</v>
      </c>
      <c r="AC26" s="6">
        <v>45</v>
      </c>
      <c r="AD26" s="1"/>
      <c r="AE26" s="1"/>
      <c r="AF26" s="1"/>
      <c r="AG26" s="1"/>
      <c r="AH26" s="1"/>
      <c r="AI26" s="1"/>
      <c r="AJ26" s="1"/>
      <c r="AK26" s="1">
        <v>16</v>
      </c>
      <c r="AL26" s="1"/>
      <c r="AM26" s="1">
        <v>5</v>
      </c>
      <c r="AN26" s="1"/>
      <c r="AO26" s="1"/>
      <c r="AP26" s="1"/>
      <c r="AQ26" s="1"/>
      <c r="AR26" s="1"/>
      <c r="AS26" s="1"/>
      <c r="AT26" s="1">
        <v>10</v>
      </c>
      <c r="AU26" s="1">
        <v>10</v>
      </c>
      <c r="AV26" s="1">
        <v>5</v>
      </c>
      <c r="AW26" s="1"/>
      <c r="AX26" s="1"/>
      <c r="AY26" s="1"/>
      <c r="AZ26" s="1"/>
      <c r="BA26" s="1">
        <v>10</v>
      </c>
      <c r="BB26" s="1">
        <v>15</v>
      </c>
      <c r="BC26" s="1">
        <v>10</v>
      </c>
      <c r="BD26" s="1">
        <v>15</v>
      </c>
      <c r="BE26" s="1"/>
      <c r="BF26" s="1"/>
      <c r="BG26" s="1"/>
      <c r="BH26" s="1">
        <v>2</v>
      </c>
      <c r="BI26" s="1"/>
      <c r="BJ26" s="1"/>
      <c r="BK26" s="1"/>
      <c r="BL26" s="1">
        <v>2</v>
      </c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4">
        <f t="shared" si="1"/>
        <v>100</v>
      </c>
      <c r="BZ26" s="6">
        <v>70</v>
      </c>
      <c r="CA26" s="1"/>
      <c r="CB26" s="1"/>
      <c r="CC26" s="1">
        <v>5</v>
      </c>
      <c r="CD26" s="1">
        <v>5</v>
      </c>
      <c r="CE26" s="1">
        <v>5</v>
      </c>
      <c r="CF26" s="1">
        <v>15</v>
      </c>
      <c r="CG26" s="1">
        <v>1</v>
      </c>
      <c r="CH26" s="1">
        <v>2</v>
      </c>
      <c r="CI26" s="1">
        <v>5</v>
      </c>
      <c r="CJ26" s="1"/>
      <c r="CK26" s="1"/>
      <c r="CL26" s="1">
        <v>5</v>
      </c>
      <c r="CM26" s="1"/>
      <c r="CN26" s="1">
        <v>2</v>
      </c>
      <c r="CO26" s="1">
        <v>2</v>
      </c>
      <c r="CP26" s="1">
        <v>20</v>
      </c>
      <c r="CQ26" s="1">
        <v>29</v>
      </c>
      <c r="CR26" s="1">
        <v>2</v>
      </c>
      <c r="CS26" s="1"/>
      <c r="CT26" s="1">
        <v>2</v>
      </c>
      <c r="CU26" s="14">
        <f t="shared" si="2"/>
        <v>100</v>
      </c>
      <c r="CV26" s="6">
        <v>30</v>
      </c>
      <c r="CW26" s="1"/>
      <c r="CX26" s="1">
        <v>2</v>
      </c>
      <c r="CY26" s="1">
        <v>5</v>
      </c>
      <c r="CZ26" s="1"/>
      <c r="DA26" s="1"/>
      <c r="DB26" s="1">
        <v>5</v>
      </c>
      <c r="DC26" s="1"/>
      <c r="DD26" s="1"/>
      <c r="DE26" s="1">
        <v>12</v>
      </c>
      <c r="DF26" s="1"/>
      <c r="DG26" s="1"/>
      <c r="DH26" s="1"/>
      <c r="DI26" s="1">
        <v>40</v>
      </c>
      <c r="DJ26" s="1"/>
      <c r="DK26" s="1">
        <v>5</v>
      </c>
      <c r="DL26" s="1"/>
      <c r="DM26" s="1"/>
      <c r="DN26" s="1">
        <v>2</v>
      </c>
      <c r="DO26" s="1"/>
      <c r="DP26" s="1"/>
      <c r="DQ26" s="1"/>
      <c r="DR26" s="1"/>
      <c r="DS26" s="1"/>
      <c r="DT26" s="1"/>
      <c r="DU26" s="1"/>
      <c r="DV26" s="1">
        <v>5</v>
      </c>
      <c r="DW26" s="1"/>
      <c r="DX26" s="1"/>
      <c r="DY26" s="1">
        <v>12</v>
      </c>
      <c r="DZ26" s="1">
        <v>2</v>
      </c>
      <c r="EA26" s="1"/>
      <c r="EB26" s="1"/>
      <c r="EC26" s="1"/>
      <c r="ED26" s="1">
        <v>2</v>
      </c>
      <c r="EE26" s="1">
        <v>2</v>
      </c>
      <c r="EF26" s="1"/>
      <c r="EG26" s="1"/>
      <c r="EH26" s="1"/>
      <c r="EI26" s="1">
        <v>2</v>
      </c>
      <c r="EJ26" s="1"/>
      <c r="EK26" s="1"/>
      <c r="EL26" s="1"/>
      <c r="EM26" s="1"/>
      <c r="EN26" s="1"/>
      <c r="EO26" s="1"/>
      <c r="EP26" s="1">
        <v>2</v>
      </c>
      <c r="EQ26" s="1"/>
      <c r="ER26" s="1"/>
      <c r="ES26" s="1"/>
      <c r="ET26" s="1">
        <v>2</v>
      </c>
      <c r="EU26" s="1"/>
      <c r="EV26" s="14">
        <f t="shared" si="3"/>
        <v>98</v>
      </c>
    </row>
    <row r="27" spans="1:152" x14ac:dyDescent="0.2">
      <c r="A27" s="12" t="s">
        <v>143</v>
      </c>
      <c r="B27" s="3">
        <v>50</v>
      </c>
      <c r="C27" s="1">
        <v>50</v>
      </c>
      <c r="D27" s="3">
        <v>30</v>
      </c>
      <c r="E27" s="3">
        <v>70</v>
      </c>
      <c r="F27" s="3">
        <v>1</v>
      </c>
      <c r="G27" s="1"/>
      <c r="H27" s="1" t="s">
        <v>113</v>
      </c>
      <c r="I27" s="1">
        <v>5</v>
      </c>
      <c r="J27" s="16" t="s">
        <v>235</v>
      </c>
      <c r="K27" s="1"/>
      <c r="L27" s="6">
        <v>10</v>
      </c>
      <c r="M27" s="1"/>
      <c r="N27" s="1"/>
      <c r="O27" s="1"/>
      <c r="P27" s="1"/>
      <c r="Q27" s="1">
        <v>70</v>
      </c>
      <c r="R27" s="1"/>
      <c r="S27" s="1"/>
      <c r="T27" s="1">
        <v>10</v>
      </c>
      <c r="U27" s="1">
        <v>15</v>
      </c>
      <c r="V27" s="1"/>
      <c r="W27" s="1"/>
      <c r="X27" s="1"/>
      <c r="Y27" s="1">
        <v>5</v>
      </c>
      <c r="Z27" s="1"/>
      <c r="AA27" s="1"/>
      <c r="AB27" s="14">
        <f t="shared" si="0"/>
        <v>100</v>
      </c>
      <c r="AC27" s="6">
        <v>90</v>
      </c>
      <c r="AD27" s="1"/>
      <c r="AE27" s="1"/>
      <c r="AF27" s="1"/>
      <c r="AG27" s="1"/>
      <c r="AH27" s="1"/>
      <c r="AI27" s="1"/>
      <c r="AJ27" s="1"/>
      <c r="AK27" s="1">
        <v>2</v>
      </c>
      <c r="AL27" s="1"/>
      <c r="AM27" s="1"/>
      <c r="AN27" s="1"/>
      <c r="AO27" s="1"/>
      <c r="AP27" s="1"/>
      <c r="AQ27" s="1"/>
      <c r="AR27" s="1"/>
      <c r="AS27" s="1">
        <v>10</v>
      </c>
      <c r="AT27" s="1">
        <v>30</v>
      </c>
      <c r="AU27" s="1"/>
      <c r="AV27" s="1">
        <v>15</v>
      </c>
      <c r="AW27" s="1"/>
      <c r="AX27" s="1"/>
      <c r="AY27" s="1"/>
      <c r="AZ27" s="1"/>
      <c r="BA27" s="1"/>
      <c r="BB27" s="1"/>
      <c r="BC27" s="1"/>
      <c r="BD27" s="1">
        <v>30</v>
      </c>
      <c r="BE27" s="1"/>
      <c r="BF27" s="1"/>
      <c r="BG27" s="1"/>
      <c r="BH27" s="1">
        <v>3</v>
      </c>
      <c r="BI27" s="1"/>
      <c r="BJ27" s="1"/>
      <c r="BK27" s="1">
        <v>10</v>
      </c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4">
        <f t="shared" si="1"/>
        <v>100</v>
      </c>
      <c r="BZ27" s="6">
        <v>95</v>
      </c>
      <c r="CA27" s="1"/>
      <c r="CB27" s="1"/>
      <c r="CC27" s="1"/>
      <c r="CD27" s="1">
        <v>3</v>
      </c>
      <c r="CE27" s="1"/>
      <c r="CF27" s="1">
        <v>5</v>
      </c>
      <c r="CG27" s="1"/>
      <c r="CH27" s="1"/>
      <c r="CI27" s="1"/>
      <c r="CJ27" s="1"/>
      <c r="CK27" s="1">
        <v>7</v>
      </c>
      <c r="CL27" s="1"/>
      <c r="CM27" s="1"/>
      <c r="CN27" s="1"/>
      <c r="CO27" s="1"/>
      <c r="CP27" s="1">
        <v>10</v>
      </c>
      <c r="CQ27" s="1">
        <v>75</v>
      </c>
      <c r="CR27" s="1"/>
      <c r="CS27" s="1"/>
      <c r="CT27" s="1"/>
      <c r="CU27" s="14">
        <f t="shared" si="2"/>
        <v>100</v>
      </c>
      <c r="CV27" s="6">
        <v>5</v>
      </c>
      <c r="CW27" s="1"/>
      <c r="CX27" s="1"/>
      <c r="CY27" s="1"/>
      <c r="CZ27" s="1"/>
      <c r="DA27" s="1"/>
      <c r="DB27" s="1"/>
      <c r="DC27" s="1"/>
      <c r="DD27" s="1"/>
      <c r="DE27" s="1">
        <v>5</v>
      </c>
      <c r="DF27" s="1"/>
      <c r="DG27" s="1">
        <v>15</v>
      </c>
      <c r="DH27" s="1"/>
      <c r="DI27" s="1">
        <v>15</v>
      </c>
      <c r="DJ27" s="1"/>
      <c r="DK27" s="1"/>
      <c r="DL27" s="1"/>
      <c r="DM27" s="1"/>
      <c r="DN27" s="1">
        <v>10</v>
      </c>
      <c r="DO27" s="1">
        <v>5</v>
      </c>
      <c r="DP27" s="1">
        <v>10</v>
      </c>
      <c r="DQ27" s="1">
        <v>10</v>
      </c>
      <c r="DR27" s="1"/>
      <c r="DS27" s="1">
        <v>10</v>
      </c>
      <c r="DT27" s="1">
        <v>10</v>
      </c>
      <c r="DU27" s="1"/>
      <c r="DV27" s="1"/>
      <c r="DW27" s="1">
        <v>5</v>
      </c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>
        <v>5</v>
      </c>
      <c r="EP27" s="1"/>
      <c r="EQ27" s="1"/>
      <c r="ER27" s="1"/>
      <c r="ES27" s="1"/>
      <c r="ET27" s="1"/>
      <c r="EU27" s="1"/>
      <c r="EV27" s="14">
        <f t="shared" si="3"/>
        <v>100</v>
      </c>
    </row>
    <row r="28" spans="1:152" x14ac:dyDescent="0.2">
      <c r="A28" s="12" t="s">
        <v>144</v>
      </c>
      <c r="B28" s="3">
        <v>30</v>
      </c>
      <c r="C28" s="1">
        <v>20</v>
      </c>
      <c r="D28" s="3">
        <v>5</v>
      </c>
      <c r="E28" s="3">
        <v>90</v>
      </c>
      <c r="F28" s="1"/>
      <c r="G28" s="1"/>
      <c r="H28" s="1" t="s">
        <v>112</v>
      </c>
      <c r="I28" s="1">
        <v>12</v>
      </c>
      <c r="J28" s="1" t="s">
        <v>145</v>
      </c>
      <c r="K28" s="1"/>
      <c r="L28" s="6">
        <v>15</v>
      </c>
      <c r="M28" s="1"/>
      <c r="N28" s="1"/>
      <c r="O28" s="1"/>
      <c r="P28" s="1"/>
      <c r="Q28" s="1"/>
      <c r="R28" s="1">
        <v>20</v>
      </c>
      <c r="S28" s="1"/>
      <c r="T28" s="1">
        <v>60</v>
      </c>
      <c r="U28" s="1">
        <v>20</v>
      </c>
      <c r="V28" s="1"/>
      <c r="W28" s="1"/>
      <c r="X28" s="1"/>
      <c r="Y28" s="1"/>
      <c r="Z28" s="1"/>
      <c r="AA28" s="1"/>
      <c r="AB28" s="14">
        <f t="shared" si="0"/>
        <v>100</v>
      </c>
      <c r="AC28" s="6">
        <v>85</v>
      </c>
      <c r="AD28" s="1"/>
      <c r="AE28" s="1"/>
      <c r="AF28" s="1">
        <v>15</v>
      </c>
      <c r="AG28" s="1">
        <v>25</v>
      </c>
      <c r="AH28" s="1"/>
      <c r="AI28" s="1"/>
      <c r="AJ28" s="1"/>
      <c r="AK28" s="1">
        <v>20</v>
      </c>
      <c r="AL28" s="1">
        <v>7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5</v>
      </c>
      <c r="BB28" s="1"/>
      <c r="BC28" s="1">
        <v>10</v>
      </c>
      <c r="BD28" s="1"/>
      <c r="BE28" s="1"/>
      <c r="BF28" s="1"/>
      <c r="BG28" s="1"/>
      <c r="BH28" s="1"/>
      <c r="BI28" s="1"/>
      <c r="BJ28" s="1"/>
      <c r="BK28" s="1">
        <v>15</v>
      </c>
      <c r="BL28" s="1"/>
      <c r="BM28" s="1"/>
      <c r="BN28" s="1"/>
      <c r="BO28" s="1"/>
      <c r="BP28" s="1"/>
      <c r="BQ28" s="1"/>
      <c r="BR28" s="1"/>
      <c r="BS28" s="1">
        <v>3</v>
      </c>
      <c r="BT28" s="1"/>
      <c r="BU28" s="1"/>
      <c r="BV28" s="1"/>
      <c r="BW28" s="1"/>
      <c r="BX28" s="1"/>
      <c r="BY28" s="14">
        <f t="shared" si="1"/>
        <v>100</v>
      </c>
      <c r="BZ28" s="6">
        <v>70</v>
      </c>
      <c r="CA28" s="1"/>
      <c r="CB28" s="1">
        <v>5</v>
      </c>
      <c r="CC28" s="1"/>
      <c r="CD28" s="1">
        <v>30</v>
      </c>
      <c r="CE28" s="1"/>
      <c r="CF28" s="1"/>
      <c r="CG28" s="1"/>
      <c r="CH28" s="1">
        <v>5</v>
      </c>
      <c r="CI28" s="1">
        <v>20</v>
      </c>
      <c r="CJ28" s="1"/>
      <c r="CK28" s="1"/>
      <c r="CL28" s="1"/>
      <c r="CM28" s="1"/>
      <c r="CN28" s="1"/>
      <c r="CO28" s="1"/>
      <c r="CP28" s="1">
        <v>40</v>
      </c>
      <c r="CQ28" s="1"/>
      <c r="CR28" s="1"/>
      <c r="CS28" s="1"/>
      <c r="CT28" s="1"/>
      <c r="CU28" s="14">
        <f t="shared" si="2"/>
        <v>100</v>
      </c>
      <c r="CV28" s="6">
        <v>30</v>
      </c>
      <c r="CW28" s="1"/>
      <c r="CX28" s="1"/>
      <c r="CY28" s="1">
        <v>20</v>
      </c>
      <c r="CZ28" s="1"/>
      <c r="DA28" s="1"/>
      <c r="DB28" s="1"/>
      <c r="DC28" s="1">
        <v>10</v>
      </c>
      <c r="DD28" s="1"/>
      <c r="DE28" s="1">
        <v>20</v>
      </c>
      <c r="DF28" s="1"/>
      <c r="DG28" s="1"/>
      <c r="DH28" s="1"/>
      <c r="DI28" s="1"/>
      <c r="DJ28" s="1"/>
      <c r="DK28" s="1"/>
      <c r="DL28" s="1"/>
      <c r="DM28" s="1"/>
      <c r="DN28" s="1"/>
      <c r="DO28" s="1">
        <v>10</v>
      </c>
      <c r="DP28" s="1"/>
      <c r="DQ28" s="1"/>
      <c r="DR28" s="1"/>
      <c r="DS28" s="1">
        <v>30</v>
      </c>
      <c r="DT28" s="1"/>
      <c r="DU28" s="1">
        <v>5</v>
      </c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>
        <v>5</v>
      </c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4">
        <f t="shared" si="3"/>
        <v>100</v>
      </c>
    </row>
    <row r="29" spans="1:152" x14ac:dyDescent="0.2">
      <c r="A29" s="12" t="s">
        <v>146</v>
      </c>
      <c r="B29" s="3">
        <v>65</v>
      </c>
      <c r="C29" s="1">
        <v>35</v>
      </c>
      <c r="D29" s="3">
        <v>15</v>
      </c>
      <c r="E29" s="3">
        <v>90</v>
      </c>
      <c r="F29" s="3">
        <v>2</v>
      </c>
      <c r="G29" s="1"/>
      <c r="H29" s="1" t="s">
        <v>113</v>
      </c>
      <c r="I29" s="1">
        <v>10</v>
      </c>
      <c r="J29" s="1" t="s">
        <v>116</v>
      </c>
      <c r="K29" s="1"/>
      <c r="L29" s="6">
        <v>40</v>
      </c>
      <c r="M29" s="1"/>
      <c r="N29" s="1"/>
      <c r="O29" s="1"/>
      <c r="P29" s="1"/>
      <c r="Q29" s="1">
        <v>10</v>
      </c>
      <c r="R29" s="1">
        <v>30</v>
      </c>
      <c r="S29" s="1">
        <v>10</v>
      </c>
      <c r="T29" s="1">
        <v>15</v>
      </c>
      <c r="U29" s="1">
        <v>35</v>
      </c>
      <c r="V29" s="1"/>
      <c r="W29" s="1"/>
      <c r="X29" s="1"/>
      <c r="Y29" s="1"/>
      <c r="Z29" s="1"/>
      <c r="AA29" s="1"/>
      <c r="AB29" s="14">
        <f t="shared" si="0"/>
        <v>100</v>
      </c>
      <c r="AC29" s="6">
        <v>60</v>
      </c>
      <c r="AD29" s="1">
        <v>2</v>
      </c>
      <c r="AE29" s="1"/>
      <c r="AF29" s="1">
        <v>40</v>
      </c>
      <c r="AG29" s="1">
        <v>5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>
        <v>13</v>
      </c>
      <c r="AS29" s="1">
        <v>2</v>
      </c>
      <c r="AT29" s="1">
        <v>7</v>
      </c>
      <c r="AU29" s="1"/>
      <c r="AV29" s="1">
        <v>4</v>
      </c>
      <c r="AW29" s="1"/>
      <c r="AX29" s="1"/>
      <c r="AY29" s="1">
        <v>5</v>
      </c>
      <c r="AZ29" s="1"/>
      <c r="BA29" s="1">
        <v>5</v>
      </c>
      <c r="BB29" s="1"/>
      <c r="BC29" s="1"/>
      <c r="BD29" s="1">
        <v>9</v>
      </c>
      <c r="BE29" s="1"/>
      <c r="BF29" s="1">
        <v>8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4">
        <f t="shared" si="1"/>
        <v>100</v>
      </c>
      <c r="BZ29" s="6">
        <v>15</v>
      </c>
      <c r="CA29" s="1"/>
      <c r="CB29" s="1"/>
      <c r="CC29" s="1"/>
      <c r="CD29" s="1"/>
      <c r="CE29" s="1"/>
      <c r="CF29" s="1"/>
      <c r="CG29" s="1"/>
      <c r="CH29" s="1"/>
      <c r="CI29" s="1">
        <v>60</v>
      </c>
      <c r="CJ29" s="1"/>
      <c r="CK29" s="1"/>
      <c r="CL29" s="1"/>
      <c r="CM29" s="1">
        <v>30</v>
      </c>
      <c r="CN29" s="1"/>
      <c r="CO29" s="1"/>
      <c r="CP29" s="1">
        <v>10</v>
      </c>
      <c r="CQ29" s="1"/>
      <c r="CR29" s="1"/>
      <c r="CS29" s="1"/>
      <c r="CT29" s="1"/>
      <c r="CU29" s="14">
        <f t="shared" si="2"/>
        <v>100</v>
      </c>
      <c r="CV29" s="6">
        <v>85</v>
      </c>
      <c r="CW29" s="1"/>
      <c r="CX29" s="1"/>
      <c r="CY29" s="1"/>
      <c r="CZ29" s="1"/>
      <c r="DA29" s="1"/>
      <c r="DB29" s="1"/>
      <c r="DC29" s="1"/>
      <c r="DD29" s="1"/>
      <c r="DE29" s="1">
        <v>5</v>
      </c>
      <c r="DF29" s="1"/>
      <c r="DG29" s="1">
        <v>2</v>
      </c>
      <c r="DH29" s="1"/>
      <c r="DI29" s="1">
        <v>15</v>
      </c>
      <c r="DJ29" s="1">
        <v>15</v>
      </c>
      <c r="DK29" s="1"/>
      <c r="DL29" s="1"/>
      <c r="DM29" s="1"/>
      <c r="DN29" s="1"/>
      <c r="DO29" s="1"/>
      <c r="DP29" s="1">
        <v>15</v>
      </c>
      <c r="DQ29" s="1"/>
      <c r="DR29" s="1">
        <v>5</v>
      </c>
      <c r="DS29" s="1">
        <v>10</v>
      </c>
      <c r="DT29" s="1">
        <v>2</v>
      </c>
      <c r="DU29" s="1"/>
      <c r="DV29" s="1"/>
      <c r="DW29" s="1">
        <v>25</v>
      </c>
      <c r="DX29" s="1">
        <v>5</v>
      </c>
      <c r="DY29" s="1"/>
      <c r="DZ29" s="1"/>
      <c r="EA29" s="1"/>
      <c r="EB29" s="1"/>
      <c r="EC29" s="1"/>
      <c r="ED29" s="1"/>
      <c r="EE29" s="1"/>
      <c r="EF29" s="1"/>
      <c r="EG29" s="1"/>
      <c r="EH29" s="1">
        <v>1</v>
      </c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4">
        <f t="shared" si="3"/>
        <v>100</v>
      </c>
    </row>
    <row r="30" spans="1:152" x14ac:dyDescent="0.2">
      <c r="A30" s="12" t="s">
        <v>147</v>
      </c>
      <c r="B30" s="3">
        <v>30</v>
      </c>
      <c r="C30" s="1">
        <v>20</v>
      </c>
      <c r="D30" s="3">
        <v>10</v>
      </c>
      <c r="E30" s="3">
        <v>88</v>
      </c>
      <c r="F30" s="1"/>
      <c r="G30" s="1"/>
      <c r="H30" s="16" t="s">
        <v>113</v>
      </c>
      <c r="I30" s="1">
        <v>8</v>
      </c>
      <c r="J30" s="1" t="s">
        <v>115</v>
      </c>
      <c r="K30" s="1"/>
      <c r="L30" s="6">
        <v>15</v>
      </c>
      <c r="M30" s="1"/>
      <c r="N30" s="1"/>
      <c r="O30" s="1"/>
      <c r="P30" s="1"/>
      <c r="Q30" s="1">
        <v>100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4">
        <f t="shared" si="0"/>
        <v>100</v>
      </c>
      <c r="AC30" s="6">
        <v>85</v>
      </c>
      <c r="AD30" s="1"/>
      <c r="AE30" s="1"/>
      <c r="AF30" s="1">
        <v>50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v>15</v>
      </c>
      <c r="AT30" s="1"/>
      <c r="AU30" s="1"/>
      <c r="AV30" s="1"/>
      <c r="AW30" s="1"/>
      <c r="AX30" s="1"/>
      <c r="AY30" s="1">
        <v>5</v>
      </c>
      <c r="AZ30" s="1"/>
      <c r="BA30" s="1">
        <v>15</v>
      </c>
      <c r="BB30" s="1"/>
      <c r="BC30" s="1"/>
      <c r="BD30" s="1"/>
      <c r="BE30" s="1"/>
      <c r="BF30" s="1"/>
      <c r="BG30" s="1">
        <v>15</v>
      </c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4">
        <f t="shared" si="1"/>
        <v>100</v>
      </c>
      <c r="BZ30" s="6">
        <v>50</v>
      </c>
      <c r="CA30" s="1"/>
      <c r="CB30" s="1"/>
      <c r="CC30" s="1"/>
      <c r="CD30" s="1"/>
      <c r="CE30" s="1"/>
      <c r="CF30" s="1">
        <v>20</v>
      </c>
      <c r="CG30" s="1"/>
      <c r="CH30" s="1"/>
      <c r="CI30" s="1">
        <v>20</v>
      </c>
      <c r="CJ30" s="1"/>
      <c r="CK30" s="1"/>
      <c r="CL30" s="1"/>
      <c r="CM30" s="1"/>
      <c r="CN30" s="1">
        <v>10</v>
      </c>
      <c r="CO30" s="1"/>
      <c r="CP30" s="1"/>
      <c r="CQ30" s="1">
        <v>50</v>
      </c>
      <c r="CR30" s="1"/>
      <c r="CS30" s="1"/>
      <c r="CT30" s="1"/>
      <c r="CU30" s="14">
        <f t="shared" si="2"/>
        <v>100</v>
      </c>
      <c r="CV30" s="6">
        <v>50</v>
      </c>
      <c r="CW30" s="1"/>
      <c r="CX30" s="1"/>
      <c r="CY30" s="1"/>
      <c r="CZ30" s="1"/>
      <c r="DA30" s="1"/>
      <c r="DB30" s="1">
        <v>5</v>
      </c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>
        <v>15</v>
      </c>
      <c r="DN30" s="1"/>
      <c r="DO30" s="1">
        <v>15</v>
      </c>
      <c r="DP30" s="1"/>
      <c r="DQ30" s="1"/>
      <c r="DR30" s="1">
        <v>35</v>
      </c>
      <c r="DS30" s="1">
        <v>30</v>
      </c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4">
        <f t="shared" si="3"/>
        <v>100</v>
      </c>
    </row>
    <row r="31" spans="1:152" x14ac:dyDescent="0.2">
      <c r="A31" s="12" t="s">
        <v>148</v>
      </c>
      <c r="B31" s="3">
        <v>70</v>
      </c>
      <c r="C31" s="1">
        <v>40</v>
      </c>
      <c r="D31" s="3">
        <v>5</v>
      </c>
      <c r="E31" s="3">
        <v>90</v>
      </c>
      <c r="F31" s="3">
        <v>2</v>
      </c>
      <c r="G31" s="1"/>
      <c r="H31" s="1" t="s">
        <v>112</v>
      </c>
      <c r="I31" s="1">
        <v>8</v>
      </c>
      <c r="J31" s="1" t="s">
        <v>116</v>
      </c>
      <c r="K31" s="1"/>
      <c r="L31" s="6">
        <v>5</v>
      </c>
      <c r="M31" s="1"/>
      <c r="N31" s="1"/>
      <c r="O31" s="1"/>
      <c r="P31" s="1"/>
      <c r="Q31" s="1">
        <v>50</v>
      </c>
      <c r="R31" s="1"/>
      <c r="S31" s="1"/>
      <c r="T31" s="1"/>
      <c r="U31" s="1">
        <v>50</v>
      </c>
      <c r="V31" s="1"/>
      <c r="W31" s="1"/>
      <c r="X31" s="1"/>
      <c r="Y31" s="1"/>
      <c r="Z31" s="1"/>
      <c r="AA31" s="1"/>
      <c r="AB31" s="14">
        <f t="shared" si="0"/>
        <v>100</v>
      </c>
      <c r="AC31" s="6">
        <v>95</v>
      </c>
      <c r="AD31" s="1"/>
      <c r="AE31" s="1"/>
      <c r="AF31" s="16">
        <v>5</v>
      </c>
      <c r="AG31" s="1"/>
      <c r="AH31" s="1"/>
      <c r="AI31" s="1">
        <v>5</v>
      </c>
      <c r="AJ31" s="1">
        <v>10</v>
      </c>
      <c r="AK31" s="1">
        <v>1</v>
      </c>
      <c r="AL31" s="1"/>
      <c r="AM31" s="1"/>
      <c r="AN31" s="1">
        <v>1</v>
      </c>
      <c r="AO31" s="1"/>
      <c r="AP31" s="1"/>
      <c r="AQ31" s="1">
        <v>35</v>
      </c>
      <c r="AR31" s="1"/>
      <c r="AS31" s="1">
        <v>13</v>
      </c>
      <c r="AT31" s="1">
        <v>1</v>
      </c>
      <c r="AU31" s="1"/>
      <c r="AV31" s="1"/>
      <c r="AW31" s="1"/>
      <c r="AX31" s="1"/>
      <c r="AY31" s="1"/>
      <c r="AZ31" s="1">
        <v>9</v>
      </c>
      <c r="BA31" s="1">
        <v>9</v>
      </c>
      <c r="BB31" s="1"/>
      <c r="BC31" s="1"/>
      <c r="BD31" s="1"/>
      <c r="BE31" s="1"/>
      <c r="BF31" s="1">
        <v>7</v>
      </c>
      <c r="BG31" s="1"/>
      <c r="BH31" s="1">
        <v>1</v>
      </c>
      <c r="BI31" s="1"/>
      <c r="BJ31" s="1"/>
      <c r="BK31" s="1">
        <v>3</v>
      </c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4">
        <f t="shared" si="1"/>
        <v>100</v>
      </c>
      <c r="BZ31" s="6">
        <v>0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4">
        <f t="shared" si="2"/>
        <v>0</v>
      </c>
      <c r="CV31" s="6">
        <v>100</v>
      </c>
      <c r="CW31" s="1"/>
      <c r="CX31" s="1"/>
      <c r="CY31" s="1"/>
      <c r="CZ31" s="1"/>
      <c r="DA31" s="1"/>
      <c r="DB31" s="1"/>
      <c r="DC31" s="1"/>
      <c r="DD31" s="1"/>
      <c r="DE31" s="1">
        <v>20</v>
      </c>
      <c r="DF31" s="1"/>
      <c r="DG31" s="1"/>
      <c r="DH31" s="1"/>
      <c r="DI31" s="1"/>
      <c r="DJ31" s="1"/>
      <c r="DK31" s="1"/>
      <c r="DL31" s="1"/>
      <c r="DM31" s="1"/>
      <c r="DN31" s="1">
        <v>15</v>
      </c>
      <c r="DO31" s="1"/>
      <c r="DP31" s="1"/>
      <c r="DQ31" s="1"/>
      <c r="DR31" s="1">
        <v>20</v>
      </c>
      <c r="DS31" s="1">
        <v>10</v>
      </c>
      <c r="DT31" s="1"/>
      <c r="DU31" s="1"/>
      <c r="DV31" s="1">
        <v>15</v>
      </c>
      <c r="DW31" s="1">
        <v>20</v>
      </c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4">
        <f t="shared" si="3"/>
        <v>100</v>
      </c>
    </row>
    <row r="32" spans="1:152" x14ac:dyDescent="0.2">
      <c r="A32" s="12" t="s">
        <v>149</v>
      </c>
      <c r="B32" s="3">
        <v>80</v>
      </c>
      <c r="C32" s="1">
        <v>30</v>
      </c>
      <c r="D32" s="3">
        <v>7</v>
      </c>
      <c r="E32" s="3">
        <v>90</v>
      </c>
      <c r="F32" s="3">
        <v>11</v>
      </c>
      <c r="G32" s="1"/>
      <c r="H32" s="1" t="s">
        <v>112</v>
      </c>
      <c r="I32" s="1">
        <v>12</v>
      </c>
      <c r="J32" s="1" t="s">
        <v>115</v>
      </c>
      <c r="K32" s="1"/>
      <c r="L32" s="6">
        <v>55</v>
      </c>
      <c r="M32" s="1"/>
      <c r="N32" s="1"/>
      <c r="O32" s="1"/>
      <c r="P32" s="1"/>
      <c r="Q32" s="1"/>
      <c r="R32" s="1">
        <v>25</v>
      </c>
      <c r="S32" s="1">
        <v>10</v>
      </c>
      <c r="T32" s="1"/>
      <c r="U32" s="1">
        <v>30</v>
      </c>
      <c r="V32" s="1"/>
      <c r="W32" s="1">
        <v>35</v>
      </c>
      <c r="X32" s="1"/>
      <c r="Y32" s="1"/>
      <c r="Z32" s="1"/>
      <c r="AA32" s="1"/>
      <c r="AB32" s="14">
        <f t="shared" si="0"/>
        <v>100</v>
      </c>
      <c r="AC32" s="5">
        <v>45</v>
      </c>
      <c r="AD32" s="1"/>
      <c r="AE32" s="1"/>
      <c r="AF32" s="1"/>
      <c r="AG32" s="1">
        <v>10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10</v>
      </c>
      <c r="AX32" s="1"/>
      <c r="AY32" s="1">
        <v>30</v>
      </c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>
        <v>50</v>
      </c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4">
        <f t="shared" si="1"/>
        <v>100</v>
      </c>
      <c r="BZ32" s="6">
        <v>90</v>
      </c>
      <c r="CA32" s="1"/>
      <c r="CB32" s="1"/>
      <c r="CC32" s="1"/>
      <c r="CD32" s="1">
        <v>2</v>
      </c>
      <c r="CE32" s="1"/>
      <c r="CF32" s="1"/>
      <c r="CG32" s="1"/>
      <c r="CH32" s="1"/>
      <c r="CI32" s="1">
        <v>5</v>
      </c>
      <c r="CJ32" s="1"/>
      <c r="CK32" s="1"/>
      <c r="CL32" s="1"/>
      <c r="CM32" s="1">
        <v>2</v>
      </c>
      <c r="CN32" s="1"/>
      <c r="CO32" s="1">
        <v>1</v>
      </c>
      <c r="CP32" s="1">
        <v>90</v>
      </c>
      <c r="CQ32" s="1"/>
      <c r="CR32" s="1"/>
      <c r="CS32" s="1"/>
      <c r="CT32" s="1"/>
      <c r="CU32" s="14">
        <f t="shared" si="2"/>
        <v>100</v>
      </c>
      <c r="CV32" s="6">
        <v>10</v>
      </c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>
        <v>10</v>
      </c>
      <c r="DI32" s="1"/>
      <c r="DJ32" s="1"/>
      <c r="DK32" s="1"/>
      <c r="DL32" s="1"/>
      <c r="DM32" s="1"/>
      <c r="DN32" s="1"/>
      <c r="DO32" s="1">
        <v>15</v>
      </c>
      <c r="DP32" s="1">
        <v>15</v>
      </c>
      <c r="DQ32" s="1"/>
      <c r="DR32" s="1">
        <v>20</v>
      </c>
      <c r="DS32" s="1">
        <v>20</v>
      </c>
      <c r="DT32" s="1"/>
      <c r="DU32" s="1"/>
      <c r="DV32" s="1">
        <v>20</v>
      </c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4">
        <f t="shared" si="3"/>
        <v>100</v>
      </c>
    </row>
    <row r="33" spans="1:152" x14ac:dyDescent="0.2">
      <c r="A33" s="12" t="s">
        <v>150</v>
      </c>
      <c r="B33" s="3">
        <v>85</v>
      </c>
      <c r="C33" s="1">
        <v>20</v>
      </c>
      <c r="D33" s="3">
        <v>10</v>
      </c>
      <c r="E33" s="3">
        <v>40</v>
      </c>
      <c r="F33" s="1"/>
      <c r="G33" s="1"/>
      <c r="H33" s="1" t="s">
        <v>112</v>
      </c>
      <c r="I33" s="1">
        <v>15</v>
      </c>
      <c r="J33" s="1" t="s">
        <v>115</v>
      </c>
      <c r="K33" s="1"/>
      <c r="L33" s="6">
        <v>10</v>
      </c>
      <c r="M33" s="1"/>
      <c r="N33" s="1"/>
      <c r="O33" s="1"/>
      <c r="P33" s="1"/>
      <c r="Q33" s="1">
        <v>31</v>
      </c>
      <c r="R33" s="1">
        <v>16</v>
      </c>
      <c r="S33" s="1"/>
      <c r="T33" s="1"/>
      <c r="U33" s="1">
        <v>37</v>
      </c>
      <c r="V33" s="1"/>
      <c r="W33" s="1"/>
      <c r="X33" s="1"/>
      <c r="Y33" s="1">
        <v>16</v>
      </c>
      <c r="Z33" s="1"/>
      <c r="AA33" s="1"/>
      <c r="AB33" s="14">
        <f t="shared" si="0"/>
        <v>100</v>
      </c>
      <c r="AC33" s="5">
        <v>90</v>
      </c>
      <c r="AD33" s="1"/>
      <c r="AE33" s="1"/>
      <c r="AF33" s="1">
        <v>19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>
        <v>9</v>
      </c>
      <c r="AT33" s="1">
        <v>9</v>
      </c>
      <c r="AU33" s="1"/>
      <c r="AV33" s="1"/>
      <c r="AW33" s="1"/>
      <c r="AX33" s="1"/>
      <c r="AY33" s="1"/>
      <c r="AZ33" s="1"/>
      <c r="BA33" s="1">
        <v>18</v>
      </c>
      <c r="BB33" s="1">
        <v>13</v>
      </c>
      <c r="BC33" s="1">
        <v>5</v>
      </c>
      <c r="BD33" s="1">
        <v>18</v>
      </c>
      <c r="BE33" s="1"/>
      <c r="BF33" s="1"/>
      <c r="BG33" s="1">
        <v>9</v>
      </c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4">
        <f t="shared" si="1"/>
        <v>100</v>
      </c>
      <c r="BZ33" s="6">
        <v>10</v>
      </c>
      <c r="CA33" s="1"/>
      <c r="CB33" s="1">
        <v>5</v>
      </c>
      <c r="CC33" s="1"/>
      <c r="CD33" s="1">
        <v>29</v>
      </c>
      <c r="CE33" s="1">
        <v>29</v>
      </c>
      <c r="CF33" s="1">
        <v>30</v>
      </c>
      <c r="CG33" s="1"/>
      <c r="CH33" s="1"/>
      <c r="CI33" s="1"/>
      <c r="CJ33" s="1"/>
      <c r="CK33" s="1"/>
      <c r="CL33" s="1"/>
      <c r="CM33" s="1"/>
      <c r="CN33" s="1"/>
      <c r="CO33" s="1"/>
      <c r="CP33" s="1">
        <v>5</v>
      </c>
      <c r="CQ33" s="1"/>
      <c r="CR33" s="1">
        <v>2</v>
      </c>
      <c r="CS33" s="1"/>
      <c r="CT33" s="1"/>
      <c r="CU33" s="14">
        <f t="shared" si="2"/>
        <v>100</v>
      </c>
      <c r="CV33" s="6">
        <v>90</v>
      </c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>
        <v>35</v>
      </c>
      <c r="DJ33" s="1"/>
      <c r="DK33" s="1"/>
      <c r="DL33" s="1"/>
      <c r="DM33" s="1"/>
      <c r="DN33" s="1">
        <v>10</v>
      </c>
      <c r="DO33" s="1"/>
      <c r="DP33" s="1"/>
      <c r="DQ33" s="1">
        <v>10</v>
      </c>
      <c r="DR33" s="1">
        <v>10</v>
      </c>
      <c r="DS33" s="1">
        <v>5</v>
      </c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>
        <v>10</v>
      </c>
      <c r="EO33" s="1">
        <v>15</v>
      </c>
      <c r="EP33" s="1">
        <v>5</v>
      </c>
      <c r="EQ33" s="1"/>
      <c r="ER33" s="1"/>
      <c r="ES33" s="1"/>
      <c r="ET33" s="1"/>
      <c r="EU33" s="1"/>
      <c r="EV33" s="14">
        <f t="shared" si="3"/>
        <v>100</v>
      </c>
    </row>
    <row r="34" spans="1:152" x14ac:dyDescent="0.2">
      <c r="A34" s="12" t="s">
        <v>151</v>
      </c>
      <c r="B34" s="3">
        <v>40</v>
      </c>
      <c r="C34" s="1">
        <v>70</v>
      </c>
      <c r="D34" s="3">
        <v>10</v>
      </c>
      <c r="E34" s="3">
        <v>80</v>
      </c>
      <c r="F34" s="3">
        <v>4</v>
      </c>
      <c r="G34" s="1"/>
      <c r="H34" s="1" t="s">
        <v>113</v>
      </c>
      <c r="I34" s="1">
        <v>15</v>
      </c>
      <c r="J34" s="1" t="s">
        <v>115</v>
      </c>
      <c r="K34" s="1"/>
      <c r="L34" s="6">
        <v>10</v>
      </c>
      <c r="M34" s="1"/>
      <c r="N34" s="1"/>
      <c r="O34" s="1">
        <v>11</v>
      </c>
      <c r="P34" s="1"/>
      <c r="Q34" s="1">
        <v>17</v>
      </c>
      <c r="R34" s="1">
        <v>11</v>
      </c>
      <c r="S34" s="1"/>
      <c r="T34" s="1">
        <v>11</v>
      </c>
      <c r="U34" s="1">
        <v>22</v>
      </c>
      <c r="V34" s="1"/>
      <c r="W34" s="1"/>
      <c r="X34" s="1">
        <v>11</v>
      </c>
      <c r="Y34" s="1">
        <v>17</v>
      </c>
      <c r="Z34" s="1"/>
      <c r="AA34" s="1"/>
      <c r="AB34" s="14">
        <f t="shared" ref="AB34:AB65" si="4">SUM(M34:AA34)</f>
        <v>100</v>
      </c>
      <c r="AC34" s="5">
        <v>40</v>
      </c>
      <c r="AD34" s="1">
        <v>2</v>
      </c>
      <c r="AE34" s="1"/>
      <c r="AF34" s="1">
        <v>20</v>
      </c>
      <c r="AG34" s="1"/>
      <c r="AH34" s="1"/>
      <c r="AI34" s="1"/>
      <c r="AJ34" s="1">
        <v>2</v>
      </c>
      <c r="AK34" s="1"/>
      <c r="AL34" s="1"/>
      <c r="AM34" s="1"/>
      <c r="AN34" s="1">
        <v>1</v>
      </c>
      <c r="AO34" s="1">
        <v>2</v>
      </c>
      <c r="AP34" s="1"/>
      <c r="AQ34" s="1">
        <v>40</v>
      </c>
      <c r="AR34" s="1"/>
      <c r="AS34" s="1">
        <v>5</v>
      </c>
      <c r="AT34" s="1">
        <v>2</v>
      </c>
      <c r="AU34" s="1">
        <v>1</v>
      </c>
      <c r="AV34" s="1"/>
      <c r="AW34" s="1"/>
      <c r="AX34" s="1"/>
      <c r="AY34" s="1"/>
      <c r="AZ34" s="1"/>
      <c r="BA34" s="1">
        <v>5</v>
      </c>
      <c r="BB34" s="1">
        <v>3</v>
      </c>
      <c r="BC34" s="1">
        <v>12</v>
      </c>
      <c r="BD34" s="1"/>
      <c r="BE34" s="1"/>
      <c r="BF34" s="1"/>
      <c r="BG34" s="1"/>
      <c r="BH34" s="1"/>
      <c r="BI34" s="1"/>
      <c r="BJ34" s="1"/>
      <c r="BK34" s="1">
        <v>5</v>
      </c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4">
        <f t="shared" ref="BY34:BY65" si="5">SUM(AD34:BX34)</f>
        <v>100</v>
      </c>
      <c r="BZ34" s="6">
        <v>60</v>
      </c>
      <c r="CA34" s="1"/>
      <c r="CB34" s="1"/>
      <c r="CC34" s="1">
        <v>5</v>
      </c>
      <c r="CD34" s="1">
        <v>25</v>
      </c>
      <c r="CE34" s="1">
        <v>2</v>
      </c>
      <c r="CF34" s="1">
        <v>5</v>
      </c>
      <c r="CG34" s="1">
        <v>2</v>
      </c>
      <c r="CH34" s="1">
        <v>3</v>
      </c>
      <c r="CI34" s="1">
        <v>2</v>
      </c>
      <c r="CJ34" s="1"/>
      <c r="CK34" s="1">
        <v>2</v>
      </c>
      <c r="CL34" s="1">
        <v>2</v>
      </c>
      <c r="CM34" s="1"/>
      <c r="CN34" s="1">
        <v>2</v>
      </c>
      <c r="CO34" s="1"/>
      <c r="CP34" s="1">
        <v>25</v>
      </c>
      <c r="CQ34" s="1">
        <v>25</v>
      </c>
      <c r="CR34" s="1"/>
      <c r="CS34" s="1"/>
      <c r="CT34" s="1"/>
      <c r="CU34" s="14">
        <f t="shared" ref="CU34:CU65" si="6">SUM(CA34:CT34)</f>
        <v>100</v>
      </c>
      <c r="CV34" s="6">
        <v>40</v>
      </c>
      <c r="CW34" s="1"/>
      <c r="CX34" s="1"/>
      <c r="CY34" s="1"/>
      <c r="CZ34" s="1">
        <v>2</v>
      </c>
      <c r="DA34" s="1"/>
      <c r="DB34" s="1">
        <v>5</v>
      </c>
      <c r="DC34" s="1"/>
      <c r="DD34" s="1"/>
      <c r="DE34" s="1">
        <v>5</v>
      </c>
      <c r="DF34" s="1"/>
      <c r="DG34" s="1"/>
      <c r="DH34" s="1">
        <v>5</v>
      </c>
      <c r="DI34" s="1">
        <v>24</v>
      </c>
      <c r="DJ34" s="1">
        <v>5</v>
      </c>
      <c r="DK34" s="1"/>
      <c r="DL34" s="1"/>
      <c r="DM34" s="1"/>
      <c r="DN34" s="1">
        <v>5</v>
      </c>
      <c r="DO34" s="1"/>
      <c r="DP34" s="1"/>
      <c r="DQ34" s="1"/>
      <c r="DR34" s="1">
        <v>10</v>
      </c>
      <c r="DS34" s="1">
        <v>5</v>
      </c>
      <c r="DT34" s="1"/>
      <c r="DU34" s="1"/>
      <c r="DV34" s="1">
        <v>10</v>
      </c>
      <c r="DW34" s="1"/>
      <c r="DX34" s="1">
        <v>2</v>
      </c>
      <c r="DY34" s="1"/>
      <c r="DZ34" s="1"/>
      <c r="EA34" s="1"/>
      <c r="EB34" s="1">
        <v>10</v>
      </c>
      <c r="EC34" s="1"/>
      <c r="ED34" s="1"/>
      <c r="EE34" s="1">
        <v>5</v>
      </c>
      <c r="EF34" s="1"/>
      <c r="EG34" s="1"/>
      <c r="EH34" s="1"/>
      <c r="EI34" s="1"/>
      <c r="EJ34" s="1"/>
      <c r="EK34" s="1"/>
      <c r="EL34" s="1">
        <v>2</v>
      </c>
      <c r="EM34" s="1"/>
      <c r="EN34" s="1"/>
      <c r="EO34" s="1"/>
      <c r="EP34" s="1"/>
      <c r="EQ34" s="1"/>
      <c r="ER34" s="1"/>
      <c r="ES34" s="1"/>
      <c r="ET34" s="1">
        <v>5</v>
      </c>
      <c r="EU34" s="1"/>
      <c r="EV34" s="14">
        <f t="shared" ref="EV34:EV65" si="7">SUM(CW34:ES34)</f>
        <v>95</v>
      </c>
    </row>
    <row r="35" spans="1:152" x14ac:dyDescent="0.2">
      <c r="A35" s="12" t="s">
        <v>152</v>
      </c>
      <c r="B35" s="3">
        <v>40</v>
      </c>
      <c r="C35" s="1">
        <v>25</v>
      </c>
      <c r="D35" s="3">
        <v>15</v>
      </c>
      <c r="E35" s="1">
        <v>80</v>
      </c>
      <c r="F35" s="3">
        <v>4</v>
      </c>
      <c r="G35" s="1"/>
      <c r="H35" s="1" t="s">
        <v>113</v>
      </c>
      <c r="I35" s="1">
        <v>15</v>
      </c>
      <c r="J35" s="1" t="s">
        <v>115</v>
      </c>
      <c r="K35" s="1"/>
      <c r="L35" s="6">
        <v>10</v>
      </c>
      <c r="M35" s="1"/>
      <c r="N35" s="1"/>
      <c r="O35" s="1">
        <v>10</v>
      </c>
      <c r="P35" s="1"/>
      <c r="Q35" s="1"/>
      <c r="R35" s="1">
        <v>30</v>
      </c>
      <c r="S35" s="1"/>
      <c r="T35" s="1">
        <v>15</v>
      </c>
      <c r="U35" s="1"/>
      <c r="V35" s="1"/>
      <c r="W35" s="1"/>
      <c r="X35" s="1">
        <v>15</v>
      </c>
      <c r="Y35" s="1">
        <v>25</v>
      </c>
      <c r="Z35" s="1">
        <v>5</v>
      </c>
      <c r="AA35" s="1"/>
      <c r="AB35" s="14">
        <f t="shared" si="4"/>
        <v>100</v>
      </c>
      <c r="AC35" s="5">
        <v>90</v>
      </c>
      <c r="AD35" s="1"/>
      <c r="AE35" s="1"/>
      <c r="AF35" s="1">
        <v>42</v>
      </c>
      <c r="AG35" s="1"/>
      <c r="AH35" s="1"/>
      <c r="AI35" s="1"/>
      <c r="AJ35" s="1"/>
      <c r="AK35" s="1">
        <v>2</v>
      </c>
      <c r="AL35" s="1"/>
      <c r="AM35" s="1">
        <v>3</v>
      </c>
      <c r="AN35" s="1"/>
      <c r="AO35" s="1"/>
      <c r="AP35" s="1"/>
      <c r="AQ35" s="1"/>
      <c r="AR35" s="1"/>
      <c r="AS35" s="1"/>
      <c r="AT35" s="1">
        <v>10</v>
      </c>
      <c r="AU35" s="1"/>
      <c r="AV35" s="1">
        <v>10</v>
      </c>
      <c r="AW35" s="1"/>
      <c r="AX35" s="1"/>
      <c r="AY35" s="1"/>
      <c r="AZ35" s="1"/>
      <c r="BA35" s="1"/>
      <c r="BB35" s="1">
        <v>10</v>
      </c>
      <c r="BC35" s="1"/>
      <c r="BD35" s="1">
        <v>10</v>
      </c>
      <c r="BE35" s="1"/>
      <c r="BF35" s="1"/>
      <c r="BG35" s="1"/>
      <c r="BH35" s="1">
        <v>3</v>
      </c>
      <c r="BI35" s="1"/>
      <c r="BJ35" s="1"/>
      <c r="BK35" s="1">
        <v>10</v>
      </c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4">
        <f t="shared" si="5"/>
        <v>100</v>
      </c>
      <c r="BZ35" s="6">
        <v>60</v>
      </c>
      <c r="CA35" s="1"/>
      <c r="CB35" s="1"/>
      <c r="CC35" s="1">
        <v>10</v>
      </c>
      <c r="CD35" s="1"/>
      <c r="CE35" s="1"/>
      <c r="CF35" s="1">
        <v>30</v>
      </c>
      <c r="CG35" s="1"/>
      <c r="CH35" s="1"/>
      <c r="CI35" s="1">
        <v>10</v>
      </c>
      <c r="CJ35" s="1">
        <v>10</v>
      </c>
      <c r="CK35" s="1"/>
      <c r="CL35" s="1"/>
      <c r="CM35" s="1"/>
      <c r="CN35" s="1"/>
      <c r="CO35" s="1"/>
      <c r="CP35" s="1">
        <v>10</v>
      </c>
      <c r="CQ35" s="1">
        <v>30</v>
      </c>
      <c r="CR35" s="1"/>
      <c r="CS35" s="1"/>
      <c r="CT35" s="1"/>
      <c r="CU35" s="14">
        <f t="shared" si="6"/>
        <v>100</v>
      </c>
      <c r="CV35" s="6">
        <v>40</v>
      </c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>
        <v>15</v>
      </c>
      <c r="DP35" s="1"/>
      <c r="DQ35" s="1"/>
      <c r="DR35" s="1"/>
      <c r="DS35" s="1">
        <v>15</v>
      </c>
      <c r="DT35" s="1"/>
      <c r="DU35" s="1"/>
      <c r="DV35" s="1">
        <v>50</v>
      </c>
      <c r="DW35" s="1"/>
      <c r="DX35" s="1">
        <v>12</v>
      </c>
      <c r="DY35" s="1"/>
      <c r="DZ35" s="1"/>
      <c r="EA35" s="1"/>
      <c r="EB35" s="1"/>
      <c r="EC35" s="1">
        <v>2</v>
      </c>
      <c r="ED35" s="1"/>
      <c r="EE35" s="1"/>
      <c r="EF35" s="1"/>
      <c r="EG35" s="1"/>
      <c r="EH35" s="1"/>
      <c r="EI35" s="1"/>
      <c r="EJ35" s="1"/>
      <c r="EK35" s="1"/>
      <c r="EL35" s="1">
        <v>2</v>
      </c>
      <c r="EM35" s="1"/>
      <c r="EN35" s="1"/>
      <c r="EO35" s="1">
        <v>2</v>
      </c>
      <c r="EP35" s="1"/>
      <c r="EQ35" s="1"/>
      <c r="ER35" s="1">
        <v>2</v>
      </c>
      <c r="ES35" s="1"/>
      <c r="ET35" s="1"/>
      <c r="EU35" s="1"/>
      <c r="EV35" s="14">
        <f t="shared" si="7"/>
        <v>100</v>
      </c>
    </row>
    <row r="36" spans="1:152" x14ac:dyDescent="0.2">
      <c r="A36" s="12" t="s">
        <v>153</v>
      </c>
      <c r="B36" s="3">
        <v>5</v>
      </c>
      <c r="C36" s="1">
        <v>50</v>
      </c>
      <c r="D36" s="3">
        <v>15</v>
      </c>
      <c r="E36" s="3">
        <v>80</v>
      </c>
      <c r="F36" s="1"/>
      <c r="G36" s="1"/>
      <c r="H36" s="1" t="s">
        <v>225</v>
      </c>
      <c r="I36" s="1">
        <v>12</v>
      </c>
      <c r="J36" s="1" t="s">
        <v>115</v>
      </c>
      <c r="K36" s="1"/>
      <c r="L36" s="6">
        <v>15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4">
        <f t="shared" si="4"/>
        <v>0</v>
      </c>
      <c r="AC36" s="5">
        <v>75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25</v>
      </c>
      <c r="BB36" s="1"/>
      <c r="BC36" s="1"/>
      <c r="BD36" s="1"/>
      <c r="BE36" s="1"/>
      <c r="BF36" s="1"/>
      <c r="BG36" s="1">
        <v>75</v>
      </c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4">
        <f t="shared" si="5"/>
        <v>100</v>
      </c>
      <c r="BZ36" s="6">
        <v>50</v>
      </c>
      <c r="CA36" s="1"/>
      <c r="CB36" s="1"/>
      <c r="CC36" s="1"/>
      <c r="CD36" s="1">
        <v>30</v>
      </c>
      <c r="CE36" s="1"/>
      <c r="CF36" s="1"/>
      <c r="CG36" s="1"/>
      <c r="CH36" s="1"/>
      <c r="CI36" s="1"/>
      <c r="CJ36" s="1"/>
      <c r="CK36" s="1">
        <v>70</v>
      </c>
      <c r="CL36" s="1"/>
      <c r="CM36" s="1"/>
      <c r="CN36" s="1"/>
      <c r="CO36" s="1"/>
      <c r="CP36" s="1"/>
      <c r="CQ36" s="1"/>
      <c r="CR36" s="1"/>
      <c r="CS36" s="1"/>
      <c r="CT36" s="1"/>
      <c r="CU36" s="14">
        <f t="shared" si="6"/>
        <v>100</v>
      </c>
      <c r="CV36" s="6">
        <v>50</v>
      </c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6">
        <v>6</v>
      </c>
      <c r="DJ36" s="1"/>
      <c r="DK36" s="1"/>
      <c r="DL36" s="1"/>
      <c r="DM36" s="1"/>
      <c r="DN36" s="1"/>
      <c r="DO36" s="1">
        <v>18</v>
      </c>
      <c r="DP36" s="1"/>
      <c r="DQ36" s="1"/>
      <c r="DR36" s="1"/>
      <c r="DS36" s="1">
        <v>29</v>
      </c>
      <c r="DT36" s="1">
        <v>18</v>
      </c>
      <c r="DU36" s="1"/>
      <c r="DV36" s="1"/>
      <c r="DW36" s="1"/>
      <c r="DX36" s="1"/>
      <c r="DY36" s="1"/>
      <c r="DZ36" s="1"/>
      <c r="EA36" s="1"/>
      <c r="EB36" s="1"/>
      <c r="EC36" s="1">
        <v>29</v>
      </c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4">
        <f t="shared" si="7"/>
        <v>100</v>
      </c>
    </row>
    <row r="37" spans="1:152" x14ac:dyDescent="0.2">
      <c r="A37" s="12" t="s">
        <v>154</v>
      </c>
      <c r="B37" s="1">
        <v>5</v>
      </c>
      <c r="C37" s="1">
        <v>20</v>
      </c>
      <c r="D37" s="3">
        <v>60</v>
      </c>
      <c r="E37" s="3">
        <v>40</v>
      </c>
      <c r="F37" s="1"/>
      <c r="G37" s="1"/>
      <c r="H37" s="1" t="s">
        <v>225</v>
      </c>
      <c r="I37" s="1">
        <v>12</v>
      </c>
      <c r="J37" s="1" t="s">
        <v>115</v>
      </c>
      <c r="K37" s="1"/>
      <c r="L37" s="6">
        <v>40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100</v>
      </c>
      <c r="Z37" s="1"/>
      <c r="AA37" s="1"/>
      <c r="AB37" s="14">
        <f t="shared" si="4"/>
        <v>100</v>
      </c>
      <c r="AC37" s="5">
        <v>60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>
        <v>20</v>
      </c>
      <c r="BD37" s="1"/>
      <c r="BE37" s="1"/>
      <c r="BF37" s="1"/>
      <c r="BG37" s="1"/>
      <c r="BH37" s="1"/>
      <c r="BI37" s="1"/>
      <c r="BJ37" s="11"/>
      <c r="BK37" s="1"/>
      <c r="BL37" s="1"/>
      <c r="BM37" s="1"/>
      <c r="BN37" s="1"/>
      <c r="BO37" s="1"/>
      <c r="BP37" s="1">
        <v>80</v>
      </c>
      <c r="BQ37" s="1"/>
      <c r="BR37" s="1"/>
      <c r="BS37" s="1"/>
      <c r="BT37" s="1"/>
      <c r="BU37" s="1"/>
      <c r="BV37" s="1"/>
      <c r="BW37" s="1"/>
      <c r="BX37" s="1"/>
      <c r="BY37" s="14">
        <f t="shared" si="5"/>
        <v>100</v>
      </c>
      <c r="BZ37" s="6">
        <v>20</v>
      </c>
      <c r="CA37" s="1"/>
      <c r="CB37" s="1">
        <v>100</v>
      </c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4">
        <f t="shared" si="6"/>
        <v>100</v>
      </c>
      <c r="CV37" s="6">
        <v>80</v>
      </c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>
        <v>30</v>
      </c>
      <c r="DP37" s="1">
        <v>45</v>
      </c>
      <c r="DQ37" s="1"/>
      <c r="DR37" s="1">
        <v>10</v>
      </c>
      <c r="DS37" s="1">
        <v>10</v>
      </c>
      <c r="DT37" s="1">
        <v>5</v>
      </c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4">
        <f t="shared" si="7"/>
        <v>100</v>
      </c>
    </row>
    <row r="38" spans="1:152" x14ac:dyDescent="0.2">
      <c r="A38" s="12" t="s">
        <v>155</v>
      </c>
      <c r="B38" s="1">
        <v>35</v>
      </c>
      <c r="C38" s="1">
        <v>30</v>
      </c>
      <c r="D38" s="1">
        <v>20</v>
      </c>
      <c r="E38" s="3">
        <v>80</v>
      </c>
      <c r="F38" s="3">
        <v>6</v>
      </c>
      <c r="G38" s="1"/>
      <c r="H38" s="1" t="s">
        <v>112</v>
      </c>
      <c r="I38" s="1">
        <v>25</v>
      </c>
      <c r="J38" s="1" t="s">
        <v>131</v>
      </c>
      <c r="K38" s="1"/>
      <c r="L38" s="6">
        <v>45</v>
      </c>
      <c r="M38" s="1"/>
      <c r="N38" s="1"/>
      <c r="O38" s="1"/>
      <c r="P38" s="1"/>
      <c r="Q38" s="1"/>
      <c r="R38" s="1"/>
      <c r="S38" s="1"/>
      <c r="T38" s="1"/>
      <c r="U38" s="1">
        <v>40</v>
      </c>
      <c r="V38" s="1"/>
      <c r="W38" s="1"/>
      <c r="X38" s="1">
        <v>60</v>
      </c>
      <c r="Y38" s="1"/>
      <c r="Z38" s="1"/>
      <c r="AA38" s="1"/>
      <c r="AB38" s="14">
        <f t="shared" si="4"/>
        <v>100</v>
      </c>
      <c r="AC38" s="5">
        <v>55</v>
      </c>
      <c r="AD38" s="1"/>
      <c r="AE38" s="1"/>
      <c r="AF38" s="1">
        <v>40</v>
      </c>
      <c r="AG38" s="1"/>
      <c r="AH38" s="1"/>
      <c r="AI38" s="1"/>
      <c r="AJ38" s="1">
        <v>20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>
        <v>40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4">
        <f t="shared" si="5"/>
        <v>100</v>
      </c>
      <c r="BZ38" s="6">
        <v>50</v>
      </c>
      <c r="CA38" s="1"/>
      <c r="CB38" s="1"/>
      <c r="CC38" s="1"/>
      <c r="CD38" s="1">
        <v>22</v>
      </c>
      <c r="CE38" s="1"/>
      <c r="CF38" s="1"/>
      <c r="CG38" s="1"/>
      <c r="CH38" s="1"/>
      <c r="CI38" s="1"/>
      <c r="CJ38" s="1"/>
      <c r="CK38" s="1">
        <v>21</v>
      </c>
      <c r="CL38" s="1"/>
      <c r="CM38" s="1">
        <v>15</v>
      </c>
      <c r="CN38" s="1"/>
      <c r="CO38" s="1"/>
      <c r="CP38" s="1">
        <v>22</v>
      </c>
      <c r="CQ38" s="1">
        <v>10</v>
      </c>
      <c r="CR38" s="1">
        <v>10</v>
      </c>
      <c r="CS38" s="1"/>
      <c r="CT38" s="1"/>
      <c r="CU38" s="14">
        <f t="shared" si="6"/>
        <v>100</v>
      </c>
      <c r="CV38" s="6">
        <v>50</v>
      </c>
      <c r="CW38" s="1"/>
      <c r="CX38" s="1"/>
      <c r="CY38" s="1"/>
      <c r="CZ38" s="1"/>
      <c r="DA38" s="1"/>
      <c r="DB38" s="1"/>
      <c r="DC38" s="1">
        <v>15</v>
      </c>
      <c r="DD38" s="1"/>
      <c r="DE38" s="1"/>
      <c r="DF38" s="1"/>
      <c r="DG38" s="1"/>
      <c r="DH38" s="1"/>
      <c r="DI38" s="1"/>
      <c r="DJ38" s="1"/>
      <c r="DK38" s="1">
        <v>15</v>
      </c>
      <c r="DL38" s="1"/>
      <c r="DM38" s="1"/>
      <c r="DN38" s="1"/>
      <c r="DO38" s="1"/>
      <c r="DP38" s="1"/>
      <c r="DQ38" s="1"/>
      <c r="DR38" s="1"/>
      <c r="DS38" s="1"/>
      <c r="DT38" s="1">
        <v>63</v>
      </c>
      <c r="DU38" s="1"/>
      <c r="DV38" s="1"/>
      <c r="DW38" s="1">
        <v>5</v>
      </c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>
        <v>2</v>
      </c>
      <c r="EV38" s="14">
        <f t="shared" si="7"/>
        <v>98</v>
      </c>
    </row>
    <row r="39" spans="1:152" x14ac:dyDescent="0.2">
      <c r="A39" s="12" t="s">
        <v>156</v>
      </c>
      <c r="B39" s="1">
        <v>80</v>
      </c>
      <c r="C39" s="1">
        <v>25</v>
      </c>
      <c r="D39" s="1">
        <v>5</v>
      </c>
      <c r="E39" s="3">
        <v>90</v>
      </c>
      <c r="F39" s="3">
        <v>2</v>
      </c>
      <c r="G39" s="1"/>
      <c r="H39" s="1" t="s">
        <v>112</v>
      </c>
      <c r="I39" s="1">
        <v>25</v>
      </c>
      <c r="J39" s="1" t="s">
        <v>160</v>
      </c>
      <c r="K39" s="1"/>
      <c r="L39" s="6">
        <v>45</v>
      </c>
      <c r="M39" s="1"/>
      <c r="N39" s="1"/>
      <c r="O39" s="1"/>
      <c r="P39" s="1"/>
      <c r="Q39" s="1"/>
      <c r="R39" s="1"/>
      <c r="S39" s="1">
        <v>5</v>
      </c>
      <c r="T39" s="1"/>
      <c r="U39" s="1">
        <v>30</v>
      </c>
      <c r="V39" s="1"/>
      <c r="W39" s="1">
        <v>35</v>
      </c>
      <c r="X39" s="1"/>
      <c r="Y39" s="1">
        <v>15</v>
      </c>
      <c r="Z39" s="1">
        <v>15</v>
      </c>
      <c r="AA39" s="1"/>
      <c r="AB39" s="14">
        <f t="shared" si="4"/>
        <v>100</v>
      </c>
      <c r="AC39" s="5">
        <v>55</v>
      </c>
      <c r="AD39" s="1"/>
      <c r="AE39" s="1"/>
      <c r="AF39" s="1">
        <v>25</v>
      </c>
      <c r="AG39" s="1"/>
      <c r="AH39" s="1"/>
      <c r="AI39" s="1"/>
      <c r="AJ39" s="1"/>
      <c r="AK39" s="1"/>
      <c r="AL39" s="1"/>
      <c r="AM39" s="1"/>
      <c r="AN39" s="1"/>
      <c r="AO39" s="1">
        <v>7</v>
      </c>
      <c r="AP39" s="1"/>
      <c r="AQ39" s="1">
        <v>10</v>
      </c>
      <c r="AR39" s="1"/>
      <c r="AS39" s="1"/>
      <c r="AT39" s="1"/>
      <c r="AU39" s="1"/>
      <c r="AV39" s="1"/>
      <c r="AW39" s="1"/>
      <c r="AX39" s="1"/>
      <c r="AY39" s="1"/>
      <c r="AZ39" s="1">
        <v>40</v>
      </c>
      <c r="BA39" s="1">
        <v>15</v>
      </c>
      <c r="BB39" s="1">
        <v>3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4">
        <f t="shared" si="5"/>
        <v>100</v>
      </c>
      <c r="BZ39" s="6">
        <v>0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4">
        <f t="shared" si="6"/>
        <v>0</v>
      </c>
      <c r="CV39" s="6">
        <v>100</v>
      </c>
      <c r="CW39" s="1"/>
      <c r="CX39" s="1"/>
      <c r="CY39" s="1"/>
      <c r="CZ39" s="1">
        <v>10</v>
      </c>
      <c r="DA39" s="1"/>
      <c r="DB39" s="1"/>
      <c r="DC39" s="1"/>
      <c r="DD39" s="1"/>
      <c r="DE39" s="1">
        <v>30</v>
      </c>
      <c r="DF39" s="1"/>
      <c r="DG39" s="1"/>
      <c r="DH39" s="1"/>
      <c r="DI39" s="1"/>
      <c r="DJ39" s="1"/>
      <c r="DK39" s="1"/>
      <c r="DL39" s="1"/>
      <c r="DM39" s="1">
        <v>20</v>
      </c>
      <c r="DN39" s="1">
        <v>10</v>
      </c>
      <c r="DO39" s="1"/>
      <c r="DP39" s="1"/>
      <c r="DQ39" s="1"/>
      <c r="DR39" s="1"/>
      <c r="DS39" s="1"/>
      <c r="DT39" s="1"/>
      <c r="DU39" s="1"/>
      <c r="DV39" s="1">
        <v>30</v>
      </c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4">
        <f t="shared" si="7"/>
        <v>100</v>
      </c>
    </row>
    <row r="40" spans="1:152" x14ac:dyDescent="0.2">
      <c r="A40" s="12" t="s">
        <v>157</v>
      </c>
      <c r="B40" s="1">
        <v>50</v>
      </c>
      <c r="C40" s="1">
        <v>70</v>
      </c>
      <c r="D40" s="1">
        <v>5</v>
      </c>
      <c r="E40" s="3">
        <v>90</v>
      </c>
      <c r="F40" s="3">
        <v>5</v>
      </c>
      <c r="G40" s="1"/>
      <c r="H40" s="1" t="s">
        <v>112</v>
      </c>
      <c r="I40" s="1">
        <v>25</v>
      </c>
      <c r="J40" s="1" t="s">
        <v>131</v>
      </c>
      <c r="K40" s="1"/>
      <c r="L40" s="6">
        <v>40</v>
      </c>
      <c r="M40" s="1"/>
      <c r="N40" s="1"/>
      <c r="O40" s="1"/>
      <c r="P40" s="1"/>
      <c r="Q40" s="1"/>
      <c r="R40" s="1">
        <v>60</v>
      </c>
      <c r="S40" s="1"/>
      <c r="T40" s="1"/>
      <c r="U40" s="1">
        <v>40</v>
      </c>
      <c r="V40" s="1"/>
      <c r="W40" s="1"/>
      <c r="X40" s="1"/>
      <c r="Y40" s="1"/>
      <c r="Z40" s="1"/>
      <c r="AA40" s="1"/>
      <c r="AB40" s="14">
        <f t="shared" si="4"/>
        <v>100</v>
      </c>
      <c r="AC40" s="5">
        <v>60</v>
      </c>
      <c r="AD40" s="1"/>
      <c r="AE40" s="1"/>
      <c r="AF40" s="1">
        <v>25</v>
      </c>
      <c r="AG40" s="1"/>
      <c r="AH40" s="1"/>
      <c r="AI40" s="1"/>
      <c r="AJ40" s="1"/>
      <c r="AK40" s="1">
        <v>7</v>
      </c>
      <c r="AL40" s="1"/>
      <c r="AM40" s="1"/>
      <c r="AN40" s="1"/>
      <c r="AO40" s="1">
        <v>10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>
        <v>1</v>
      </c>
      <c r="BG40" s="1"/>
      <c r="BH40" s="1"/>
      <c r="BI40" s="1">
        <v>25</v>
      </c>
      <c r="BJ40" s="11"/>
      <c r="BK40" s="1">
        <v>12</v>
      </c>
      <c r="BL40" s="1"/>
      <c r="BM40" s="1"/>
      <c r="BN40" s="1"/>
      <c r="BO40" s="1"/>
      <c r="BP40" s="1">
        <v>20</v>
      </c>
      <c r="BQ40" s="1"/>
      <c r="BR40" s="1"/>
      <c r="BS40" s="1"/>
      <c r="BT40" s="1"/>
      <c r="BU40" s="1"/>
      <c r="BV40" s="1"/>
      <c r="BW40" s="1"/>
      <c r="BX40" s="1"/>
      <c r="BY40" s="14">
        <f t="shared" si="5"/>
        <v>100</v>
      </c>
      <c r="BZ40" s="6">
        <v>0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4">
        <f t="shared" si="6"/>
        <v>0</v>
      </c>
      <c r="CV40" s="6">
        <v>100</v>
      </c>
      <c r="CW40" s="1"/>
      <c r="CX40" s="1"/>
      <c r="CY40" s="1"/>
      <c r="CZ40" s="1"/>
      <c r="DA40" s="1"/>
      <c r="DB40" s="1"/>
      <c r="DC40" s="1"/>
      <c r="DD40" s="1"/>
      <c r="DE40" s="1">
        <v>40</v>
      </c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>
        <v>40</v>
      </c>
      <c r="DX40" s="1"/>
      <c r="DY40" s="1"/>
      <c r="DZ40" s="1"/>
      <c r="EA40" s="1"/>
      <c r="EB40" s="1"/>
      <c r="EC40" s="1"/>
      <c r="ED40" s="1"/>
      <c r="EE40" s="1">
        <v>20</v>
      </c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4">
        <f t="shared" si="7"/>
        <v>100</v>
      </c>
    </row>
    <row r="41" spans="1:152" x14ac:dyDescent="0.2">
      <c r="A41" s="12" t="s">
        <v>158</v>
      </c>
      <c r="B41" s="1">
        <v>30</v>
      </c>
      <c r="C41" s="1">
        <v>25</v>
      </c>
      <c r="D41" s="1">
        <v>15</v>
      </c>
      <c r="E41" s="3">
        <v>90</v>
      </c>
      <c r="F41" s="3">
        <v>1</v>
      </c>
      <c r="G41" s="1"/>
      <c r="H41" s="1" t="s">
        <v>113</v>
      </c>
      <c r="I41" s="1">
        <v>25</v>
      </c>
      <c r="J41" s="1" t="s">
        <v>114</v>
      </c>
      <c r="K41" s="1"/>
      <c r="L41" s="6">
        <v>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30</v>
      </c>
      <c r="Y41" s="1">
        <v>70</v>
      </c>
      <c r="Z41" s="1"/>
      <c r="AA41" s="1"/>
      <c r="AB41" s="14">
        <f t="shared" si="4"/>
        <v>100</v>
      </c>
      <c r="AC41" s="5">
        <v>95</v>
      </c>
      <c r="AD41" s="1"/>
      <c r="AE41" s="1"/>
      <c r="AF41" s="1">
        <v>25</v>
      </c>
      <c r="AG41" s="1"/>
      <c r="AH41" s="1"/>
      <c r="AI41" s="1">
        <v>5</v>
      </c>
      <c r="AJ41" s="1"/>
      <c r="AK41" s="1"/>
      <c r="AL41" s="1"/>
      <c r="AM41" s="1"/>
      <c r="AN41" s="1"/>
      <c r="AO41" s="1"/>
      <c r="AP41" s="1"/>
      <c r="AQ41" s="1"/>
      <c r="AR41" s="1"/>
      <c r="AS41" s="1">
        <v>25</v>
      </c>
      <c r="AT41" s="1">
        <v>10</v>
      </c>
      <c r="AU41" s="1">
        <v>2</v>
      </c>
      <c r="AV41" s="1">
        <v>8</v>
      </c>
      <c r="AW41" s="1"/>
      <c r="AX41" s="1"/>
      <c r="AY41" s="1"/>
      <c r="AZ41" s="1"/>
      <c r="BA41" s="1"/>
      <c r="BB41" s="1">
        <v>12</v>
      </c>
      <c r="BC41" s="1">
        <v>3</v>
      </c>
      <c r="BD41" s="1">
        <v>5</v>
      </c>
      <c r="BE41" s="1"/>
      <c r="BF41" s="1"/>
      <c r="BG41" s="1"/>
      <c r="BH41" s="1">
        <v>2</v>
      </c>
      <c r="BI41" s="1"/>
      <c r="BJ41" s="1"/>
      <c r="BK41" s="1"/>
      <c r="BL41" s="1">
        <v>3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4">
        <f t="shared" si="5"/>
        <v>100</v>
      </c>
      <c r="BZ41" s="6">
        <v>40</v>
      </c>
      <c r="CA41" s="1"/>
      <c r="CB41" s="1"/>
      <c r="CC41" s="1">
        <v>10</v>
      </c>
      <c r="CD41" s="1"/>
      <c r="CE41" s="1">
        <v>10</v>
      </c>
      <c r="CF41" s="1">
        <v>20</v>
      </c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>
        <v>58</v>
      </c>
      <c r="CR41" s="1"/>
      <c r="CS41" s="1"/>
      <c r="CT41" s="1">
        <v>2</v>
      </c>
      <c r="CU41" s="14">
        <f t="shared" si="6"/>
        <v>100</v>
      </c>
      <c r="CV41" s="6">
        <v>60</v>
      </c>
      <c r="CW41" s="1"/>
      <c r="CX41" s="1"/>
      <c r="CY41" s="1"/>
      <c r="CZ41" s="1"/>
      <c r="DA41" s="1"/>
      <c r="DB41" s="1">
        <v>1</v>
      </c>
      <c r="DC41" s="1"/>
      <c r="DD41" s="1"/>
      <c r="DE41" s="1"/>
      <c r="DF41" s="1"/>
      <c r="DG41" s="1"/>
      <c r="DH41" s="1"/>
      <c r="DI41" s="1">
        <v>30</v>
      </c>
      <c r="DJ41" s="1"/>
      <c r="DK41" s="1"/>
      <c r="DL41" s="1"/>
      <c r="DM41" s="1"/>
      <c r="DN41" s="1">
        <v>2</v>
      </c>
      <c r="DO41" s="1">
        <v>17</v>
      </c>
      <c r="DP41" s="1"/>
      <c r="DQ41" s="1"/>
      <c r="DR41" s="1">
        <v>35</v>
      </c>
      <c r="DS41" s="1"/>
      <c r="DT41" s="1"/>
      <c r="DU41" s="1">
        <v>2</v>
      </c>
      <c r="DV41" s="1"/>
      <c r="DW41" s="1"/>
      <c r="DX41" s="1"/>
      <c r="DY41" s="1"/>
      <c r="DZ41" s="1"/>
      <c r="EA41" s="1"/>
      <c r="EB41" s="1">
        <v>2</v>
      </c>
      <c r="EC41" s="1">
        <v>2</v>
      </c>
      <c r="ED41" s="1"/>
      <c r="EE41" s="1"/>
      <c r="EF41" s="1">
        <v>2</v>
      </c>
      <c r="EG41" s="1"/>
      <c r="EH41" s="1"/>
      <c r="EI41" s="1"/>
      <c r="EJ41" s="1"/>
      <c r="EK41" s="1">
        <v>2</v>
      </c>
      <c r="EL41" s="1">
        <v>5</v>
      </c>
      <c r="EM41" s="1"/>
      <c r="EN41" s="1"/>
      <c r="EO41" s="1"/>
      <c r="EP41" s="1"/>
      <c r="EQ41" s="1"/>
      <c r="ER41" s="1"/>
      <c r="ES41" s="1"/>
      <c r="ET41" s="1"/>
      <c r="EU41" s="1"/>
      <c r="EV41" s="14">
        <f t="shared" si="7"/>
        <v>100</v>
      </c>
    </row>
    <row r="42" spans="1:152" x14ac:dyDescent="0.2">
      <c r="A42" s="12" t="s">
        <v>159</v>
      </c>
      <c r="B42" s="1">
        <v>10</v>
      </c>
      <c r="C42" s="1">
        <v>80</v>
      </c>
      <c r="D42" s="1">
        <v>20</v>
      </c>
      <c r="E42" s="3">
        <v>0</v>
      </c>
      <c r="F42" s="1"/>
      <c r="G42" s="1"/>
      <c r="H42" s="1" t="s">
        <v>113</v>
      </c>
      <c r="I42" s="1">
        <v>5</v>
      </c>
      <c r="J42" s="1" t="s">
        <v>174</v>
      </c>
      <c r="K42" s="1"/>
      <c r="L42" s="6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4">
        <f t="shared" si="4"/>
        <v>0</v>
      </c>
      <c r="AC42" s="5">
        <v>100</v>
      </c>
      <c r="AD42" s="1"/>
      <c r="AE42" s="1">
        <v>10</v>
      </c>
      <c r="AF42" s="1">
        <v>20</v>
      </c>
      <c r="AG42" s="1"/>
      <c r="AH42" s="1"/>
      <c r="AI42" s="1"/>
      <c r="AJ42" s="1"/>
      <c r="AK42" s="1">
        <v>10</v>
      </c>
      <c r="AL42" s="1"/>
      <c r="AM42" s="1"/>
      <c r="AN42" s="1"/>
      <c r="AO42" s="1"/>
      <c r="AP42" s="1"/>
      <c r="AQ42" s="1">
        <v>15</v>
      </c>
      <c r="AR42" s="1"/>
      <c r="AS42" s="1"/>
      <c r="AT42" s="1"/>
      <c r="AU42" s="1"/>
      <c r="AV42" s="1"/>
      <c r="AW42" s="1"/>
      <c r="AX42" s="1"/>
      <c r="AY42" s="1"/>
      <c r="AZ42" s="1"/>
      <c r="BA42" s="1">
        <v>20</v>
      </c>
      <c r="BB42" s="1">
        <v>10</v>
      </c>
      <c r="BC42" s="1"/>
      <c r="BD42" s="1"/>
      <c r="BE42" s="1"/>
      <c r="BF42" s="1"/>
      <c r="BG42" s="1"/>
      <c r="BH42" s="1">
        <v>15</v>
      </c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4">
        <f t="shared" si="5"/>
        <v>100</v>
      </c>
      <c r="BZ42" s="6">
        <v>0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4">
        <f t="shared" si="6"/>
        <v>0</v>
      </c>
      <c r="CV42" s="6">
        <v>100</v>
      </c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>
        <v>50</v>
      </c>
      <c r="DJ42" s="1"/>
      <c r="DK42" s="1"/>
      <c r="DL42" s="1"/>
      <c r="DM42" s="1"/>
      <c r="DN42" s="1"/>
      <c r="DO42" s="1"/>
      <c r="DP42" s="1"/>
      <c r="DQ42" s="1"/>
      <c r="DR42" s="1">
        <v>50</v>
      </c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4">
        <f t="shared" si="7"/>
        <v>100</v>
      </c>
    </row>
    <row r="43" spans="1:152" x14ac:dyDescent="0.2">
      <c r="A43" s="12" t="s">
        <v>161</v>
      </c>
      <c r="B43" s="1">
        <v>30</v>
      </c>
      <c r="C43" s="1">
        <v>20</v>
      </c>
      <c r="D43" s="1">
        <v>15</v>
      </c>
      <c r="E43" s="3">
        <v>85</v>
      </c>
      <c r="F43" s="3">
        <v>4</v>
      </c>
      <c r="G43" s="1"/>
      <c r="H43" s="1" t="s">
        <v>113</v>
      </c>
      <c r="I43" s="1">
        <v>15</v>
      </c>
      <c r="J43" s="1" t="s">
        <v>115</v>
      </c>
      <c r="K43" s="1"/>
      <c r="L43" s="6">
        <v>25</v>
      </c>
      <c r="M43" s="1"/>
      <c r="N43" s="1"/>
      <c r="O43" s="1"/>
      <c r="P43" s="1"/>
      <c r="Q43" s="1">
        <v>20</v>
      </c>
      <c r="R43" s="1"/>
      <c r="S43" s="1"/>
      <c r="T43" s="1">
        <v>35</v>
      </c>
      <c r="U43" s="1"/>
      <c r="V43" s="1"/>
      <c r="W43" s="1"/>
      <c r="X43" s="1">
        <v>25</v>
      </c>
      <c r="Y43" s="1">
        <v>20</v>
      </c>
      <c r="Z43" s="1"/>
      <c r="AA43" s="1"/>
      <c r="AB43" s="14">
        <f t="shared" si="4"/>
        <v>100</v>
      </c>
      <c r="AC43" s="5">
        <v>75</v>
      </c>
      <c r="AD43" s="1"/>
      <c r="AE43" s="1"/>
      <c r="AF43" s="1">
        <v>25</v>
      </c>
      <c r="AG43" s="1"/>
      <c r="AH43" s="1"/>
      <c r="AI43" s="1"/>
      <c r="AJ43" s="1">
        <v>40</v>
      </c>
      <c r="AK43" s="1"/>
      <c r="AL43" s="1">
        <v>5</v>
      </c>
      <c r="AM43" s="1"/>
      <c r="AN43" s="1"/>
      <c r="AO43" s="1"/>
      <c r="AP43" s="1"/>
      <c r="AQ43" s="1"/>
      <c r="AR43" s="1"/>
      <c r="AS43" s="1"/>
      <c r="AT43" s="1">
        <v>5</v>
      </c>
      <c r="AU43" s="1"/>
      <c r="AV43" s="1"/>
      <c r="AW43" s="1"/>
      <c r="AX43" s="1"/>
      <c r="AY43" s="1"/>
      <c r="AZ43" s="1"/>
      <c r="BA43" s="1"/>
      <c r="BB43" s="1">
        <v>10</v>
      </c>
      <c r="BC43" s="1"/>
      <c r="BD43" s="1"/>
      <c r="BE43" s="1"/>
      <c r="BF43" s="1"/>
      <c r="BG43" s="1"/>
      <c r="BH43" s="1"/>
      <c r="BI43" s="1"/>
      <c r="BJ43" s="1"/>
      <c r="BK43" s="1">
        <v>15</v>
      </c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4">
        <f t="shared" si="5"/>
        <v>100</v>
      </c>
      <c r="BZ43" s="6">
        <v>50</v>
      </c>
      <c r="CA43" s="1"/>
      <c r="CB43" s="1"/>
      <c r="CC43" s="1"/>
      <c r="CD43" s="1"/>
      <c r="CE43" s="1">
        <v>5</v>
      </c>
      <c r="CF43" s="1">
        <v>20</v>
      </c>
      <c r="CG43" s="1"/>
      <c r="CH43" s="1"/>
      <c r="CI43" s="1">
        <v>5</v>
      </c>
      <c r="CJ43" s="1"/>
      <c r="CK43" s="1">
        <v>15</v>
      </c>
      <c r="CL43" s="1"/>
      <c r="CM43" s="1"/>
      <c r="CN43" s="1"/>
      <c r="CO43" s="1"/>
      <c r="CP43" s="1">
        <v>15</v>
      </c>
      <c r="CQ43" s="1">
        <v>40</v>
      </c>
      <c r="CR43" s="1"/>
      <c r="CS43" s="1"/>
      <c r="CT43" s="1"/>
      <c r="CU43" s="14">
        <f t="shared" si="6"/>
        <v>100</v>
      </c>
      <c r="CV43" s="6">
        <v>50</v>
      </c>
      <c r="CW43" s="1"/>
      <c r="CX43" s="1"/>
      <c r="CY43" s="1">
        <v>2</v>
      </c>
      <c r="CZ43" s="1"/>
      <c r="DA43" s="1"/>
      <c r="DB43" s="1"/>
      <c r="DC43" s="1"/>
      <c r="DD43" s="1"/>
      <c r="DE43" s="1">
        <v>7</v>
      </c>
      <c r="DF43" s="1"/>
      <c r="DG43" s="1">
        <v>10</v>
      </c>
      <c r="DH43" s="1"/>
      <c r="DI43" s="1">
        <v>13</v>
      </c>
      <c r="DJ43" s="1">
        <v>2</v>
      </c>
      <c r="DK43" s="1"/>
      <c r="DL43" s="1"/>
      <c r="DM43" s="1"/>
      <c r="DN43" s="1">
        <v>5</v>
      </c>
      <c r="DO43" s="1">
        <v>5</v>
      </c>
      <c r="DP43" s="1"/>
      <c r="DQ43" s="1">
        <v>5</v>
      </c>
      <c r="DR43" s="1"/>
      <c r="DS43" s="1">
        <v>10</v>
      </c>
      <c r="DT43" s="1">
        <v>5</v>
      </c>
      <c r="DU43" s="1">
        <v>5</v>
      </c>
      <c r="DV43" s="1"/>
      <c r="DW43" s="1">
        <v>5</v>
      </c>
      <c r="DX43" s="1"/>
      <c r="DY43" s="1">
        <v>2</v>
      </c>
      <c r="DZ43" s="1"/>
      <c r="EA43" s="1"/>
      <c r="EB43" s="1"/>
      <c r="EC43" s="1">
        <v>5</v>
      </c>
      <c r="ED43" s="1"/>
      <c r="EE43" s="1"/>
      <c r="EF43" s="1">
        <v>3</v>
      </c>
      <c r="EG43" s="1">
        <v>3</v>
      </c>
      <c r="EH43" s="1"/>
      <c r="EI43" s="1"/>
      <c r="EJ43" s="1"/>
      <c r="EK43" s="1">
        <v>5</v>
      </c>
      <c r="EL43" s="1"/>
      <c r="EM43" s="1"/>
      <c r="EN43" s="1"/>
      <c r="EO43" s="1"/>
      <c r="EP43" s="1"/>
      <c r="EQ43" s="1"/>
      <c r="ER43" s="1">
        <v>3</v>
      </c>
      <c r="ES43" s="1"/>
      <c r="ET43" s="1">
        <v>5</v>
      </c>
      <c r="EU43" s="1"/>
      <c r="EV43" s="14">
        <f t="shared" si="7"/>
        <v>95</v>
      </c>
    </row>
    <row r="44" spans="1:152" x14ac:dyDescent="0.2">
      <c r="A44" s="12" t="s">
        <v>162</v>
      </c>
      <c r="B44" s="1">
        <v>70</v>
      </c>
      <c r="C44" s="1">
        <v>35</v>
      </c>
      <c r="D44" s="1">
        <v>5</v>
      </c>
      <c r="E44" s="1">
        <v>90</v>
      </c>
      <c r="F44" s="3">
        <v>1</v>
      </c>
      <c r="G44" s="1"/>
      <c r="H44" s="1" t="s">
        <v>112</v>
      </c>
      <c r="I44" s="1">
        <v>25</v>
      </c>
      <c r="J44" s="1" t="s">
        <v>160</v>
      </c>
      <c r="K44" s="1"/>
      <c r="L44" s="6">
        <v>15</v>
      </c>
      <c r="M44" s="1"/>
      <c r="N44" s="1"/>
      <c r="O44" s="1"/>
      <c r="P44" s="1">
        <v>15</v>
      </c>
      <c r="Q44" s="1"/>
      <c r="R44" s="1"/>
      <c r="S44" s="1"/>
      <c r="T44" s="1">
        <v>15</v>
      </c>
      <c r="U44" s="1">
        <v>40</v>
      </c>
      <c r="V44" s="1"/>
      <c r="W44" s="1">
        <v>30</v>
      </c>
      <c r="X44" s="1"/>
      <c r="Y44" s="1"/>
      <c r="Z44" s="1"/>
      <c r="AA44" s="1"/>
      <c r="AB44" s="14">
        <f t="shared" si="4"/>
        <v>100</v>
      </c>
      <c r="AC44" s="5">
        <v>85</v>
      </c>
      <c r="AD44" s="1"/>
      <c r="AE44" s="1"/>
      <c r="AF44" s="1">
        <v>25</v>
      </c>
      <c r="AG44" s="1"/>
      <c r="AH44" s="1"/>
      <c r="AI44" s="1"/>
      <c r="AJ44" s="1">
        <v>10</v>
      </c>
      <c r="AK44" s="1">
        <v>15</v>
      </c>
      <c r="AL44" s="1">
        <v>5</v>
      </c>
      <c r="AM44" s="1"/>
      <c r="AN44" s="1"/>
      <c r="AO44" s="1"/>
      <c r="AP44" s="1"/>
      <c r="AQ44" s="1"/>
      <c r="AR44" s="1">
        <v>5</v>
      </c>
      <c r="AS44" s="1"/>
      <c r="AT44" s="1"/>
      <c r="AU44" s="1"/>
      <c r="AV44" s="1"/>
      <c r="AW44" s="1"/>
      <c r="AX44" s="1"/>
      <c r="AY44" s="1"/>
      <c r="AZ44" s="1"/>
      <c r="BA44" s="1"/>
      <c r="BB44" s="1">
        <v>5</v>
      </c>
      <c r="BC44" s="1">
        <v>17</v>
      </c>
      <c r="BD44" s="1">
        <v>5</v>
      </c>
      <c r="BE44" s="1"/>
      <c r="BF44" s="1">
        <v>3</v>
      </c>
      <c r="BG44" s="1"/>
      <c r="BH44" s="1"/>
      <c r="BI44" s="1"/>
      <c r="BJ44" s="1"/>
      <c r="BK44" s="1">
        <v>10</v>
      </c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4">
        <f t="shared" si="5"/>
        <v>100</v>
      </c>
      <c r="BZ44" s="6">
        <v>0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4">
        <f t="shared" si="6"/>
        <v>0</v>
      </c>
      <c r="CV44" s="6">
        <v>100</v>
      </c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>
        <v>50</v>
      </c>
      <c r="DJ44" s="1"/>
      <c r="DK44" s="1"/>
      <c r="DL44" s="1"/>
      <c r="DM44" s="1"/>
      <c r="DN44" s="1"/>
      <c r="DO44" s="1"/>
      <c r="DP44" s="1">
        <v>25</v>
      </c>
      <c r="DQ44" s="1">
        <v>25</v>
      </c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4">
        <f t="shared" si="7"/>
        <v>100</v>
      </c>
    </row>
    <row r="45" spans="1:152" x14ac:dyDescent="0.2">
      <c r="A45" s="12" t="s">
        <v>164</v>
      </c>
      <c r="B45" s="1">
        <v>5</v>
      </c>
      <c r="C45" s="1">
        <v>80</v>
      </c>
      <c r="D45" s="1">
        <v>20</v>
      </c>
      <c r="E45" s="1">
        <v>30</v>
      </c>
      <c r="F45" s="3">
        <v>2</v>
      </c>
      <c r="G45" s="1"/>
      <c r="H45" s="1" t="s">
        <v>225</v>
      </c>
      <c r="I45" s="1">
        <v>15</v>
      </c>
      <c r="J45" s="1" t="s">
        <v>114</v>
      </c>
      <c r="K45" s="1"/>
      <c r="L45" s="6">
        <v>50</v>
      </c>
      <c r="M45" s="1"/>
      <c r="N45" s="1"/>
      <c r="O45" s="1"/>
      <c r="P45" s="1"/>
      <c r="Q45" s="1">
        <v>20</v>
      </c>
      <c r="R45" s="1">
        <v>15</v>
      </c>
      <c r="S45" s="1">
        <v>15</v>
      </c>
      <c r="T45" s="1">
        <v>15</v>
      </c>
      <c r="U45" s="1">
        <v>20</v>
      </c>
      <c r="V45" s="1"/>
      <c r="W45" s="1"/>
      <c r="X45" s="1"/>
      <c r="Y45" s="1">
        <v>15</v>
      </c>
      <c r="Z45" s="1"/>
      <c r="AA45" s="1"/>
      <c r="AB45" s="14">
        <f t="shared" si="4"/>
        <v>100</v>
      </c>
      <c r="AC45" s="5">
        <v>50</v>
      </c>
      <c r="AD45" s="1"/>
      <c r="AE45" s="1"/>
      <c r="AF45" s="1">
        <v>20</v>
      </c>
      <c r="AG45" s="1"/>
      <c r="AH45" s="1"/>
      <c r="AI45" s="1"/>
      <c r="AJ45" s="1"/>
      <c r="AK45" s="1"/>
      <c r="AL45" s="1"/>
      <c r="AM45" s="1"/>
      <c r="AN45" s="1"/>
      <c r="AO45" s="1"/>
      <c r="AP45" s="1">
        <v>10</v>
      </c>
      <c r="AQ45" s="1"/>
      <c r="AR45" s="1"/>
      <c r="AS45" s="1"/>
      <c r="AT45" s="1">
        <v>30</v>
      </c>
      <c r="AU45" s="1"/>
      <c r="AV45" s="1"/>
      <c r="AW45" s="1"/>
      <c r="AX45" s="1"/>
      <c r="AY45" s="1"/>
      <c r="AZ45" s="1"/>
      <c r="BA45" s="1">
        <v>7</v>
      </c>
      <c r="BB45" s="1"/>
      <c r="BC45" s="1">
        <v>11</v>
      </c>
      <c r="BD45" s="1"/>
      <c r="BE45" s="1"/>
      <c r="BF45" s="1"/>
      <c r="BG45" s="1">
        <v>15</v>
      </c>
      <c r="BH45" s="1"/>
      <c r="BI45" s="1"/>
      <c r="BJ45" s="11"/>
      <c r="BK45" s="1"/>
      <c r="BL45" s="1"/>
      <c r="BM45" s="1"/>
      <c r="BN45" s="1"/>
      <c r="BO45" s="1"/>
      <c r="BP45" s="1">
        <v>7</v>
      </c>
      <c r="BQ45" s="1"/>
      <c r="BR45" s="1"/>
      <c r="BS45" s="1"/>
      <c r="BT45" s="1"/>
      <c r="BU45" s="1"/>
      <c r="BV45" s="1"/>
      <c r="BW45" s="1"/>
      <c r="BX45" s="1"/>
      <c r="BY45" s="14">
        <f t="shared" si="5"/>
        <v>100</v>
      </c>
      <c r="BZ45" s="6">
        <v>50</v>
      </c>
      <c r="CA45" s="1">
        <v>5</v>
      </c>
      <c r="CB45" s="1"/>
      <c r="CC45" s="1"/>
      <c r="CD45" s="1">
        <v>25</v>
      </c>
      <c r="CE45" s="1"/>
      <c r="CF45" s="1">
        <v>10</v>
      </c>
      <c r="CG45" s="1">
        <v>10</v>
      </c>
      <c r="CH45" s="1">
        <v>10</v>
      </c>
      <c r="CI45" s="1"/>
      <c r="CJ45" s="1"/>
      <c r="CK45" s="1"/>
      <c r="CL45" s="1">
        <v>40</v>
      </c>
      <c r="CM45" s="1"/>
      <c r="CN45" s="1"/>
      <c r="CO45" s="1"/>
      <c r="CP45" s="1"/>
      <c r="CQ45" s="1"/>
      <c r="CR45" s="1"/>
      <c r="CS45" s="1"/>
      <c r="CT45" s="1"/>
      <c r="CU45" s="14">
        <f t="shared" si="6"/>
        <v>100</v>
      </c>
      <c r="CV45" s="6">
        <v>50</v>
      </c>
      <c r="CW45" s="1"/>
      <c r="CX45" s="1"/>
      <c r="CY45" s="1">
        <v>5</v>
      </c>
      <c r="CZ45" s="1"/>
      <c r="DA45" s="1">
        <v>32</v>
      </c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>
        <v>5</v>
      </c>
      <c r="DQ45" s="1"/>
      <c r="DR45" s="1"/>
      <c r="DS45" s="1"/>
      <c r="DT45" s="1">
        <v>17</v>
      </c>
      <c r="DU45" s="1">
        <v>5</v>
      </c>
      <c r="DV45" s="1"/>
      <c r="DW45" s="1">
        <v>21</v>
      </c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>
        <v>5</v>
      </c>
      <c r="EP45" s="1"/>
      <c r="EQ45" s="1"/>
      <c r="ER45" s="1"/>
      <c r="ES45" s="1"/>
      <c r="ET45" s="1"/>
      <c r="EU45" s="1"/>
      <c r="EV45" s="14">
        <f t="shared" si="7"/>
        <v>90</v>
      </c>
    </row>
    <row r="46" spans="1:152" x14ac:dyDescent="0.2">
      <c r="A46" s="12" t="s">
        <v>165</v>
      </c>
      <c r="B46" s="1">
        <v>25</v>
      </c>
      <c r="C46" s="1">
        <v>35</v>
      </c>
      <c r="D46" s="1">
        <v>10</v>
      </c>
      <c r="E46" s="1">
        <v>90</v>
      </c>
      <c r="F46" s="3">
        <v>3</v>
      </c>
      <c r="G46" s="1"/>
      <c r="H46" s="1" t="s">
        <v>112</v>
      </c>
      <c r="I46" s="1">
        <v>25</v>
      </c>
      <c r="J46" s="1" t="s">
        <v>114</v>
      </c>
      <c r="K46" s="1"/>
      <c r="L46" s="6">
        <v>70</v>
      </c>
      <c r="M46" s="1"/>
      <c r="N46" s="1"/>
      <c r="O46" s="1"/>
      <c r="P46" s="1"/>
      <c r="Q46" s="1">
        <v>25</v>
      </c>
      <c r="R46" s="1"/>
      <c r="S46" s="1"/>
      <c r="T46" s="1">
        <v>25</v>
      </c>
      <c r="U46" s="1">
        <v>15</v>
      </c>
      <c r="V46" s="1"/>
      <c r="W46" s="1">
        <v>10</v>
      </c>
      <c r="X46" s="1">
        <v>10</v>
      </c>
      <c r="Y46" s="1">
        <v>15</v>
      </c>
      <c r="Z46" s="1"/>
      <c r="AA46" s="1"/>
      <c r="AB46" s="14">
        <f t="shared" si="4"/>
        <v>100</v>
      </c>
      <c r="AC46" s="5">
        <v>30</v>
      </c>
      <c r="AD46" s="1"/>
      <c r="AE46" s="1"/>
      <c r="AF46" s="1">
        <v>45</v>
      </c>
      <c r="AG46" s="1"/>
      <c r="AH46" s="1"/>
      <c r="AI46" s="1"/>
      <c r="AJ46" s="1"/>
      <c r="AK46" s="1">
        <v>12</v>
      </c>
      <c r="AL46" s="1"/>
      <c r="AM46" s="1"/>
      <c r="AN46" s="1"/>
      <c r="AO46" s="1"/>
      <c r="AP46" s="1"/>
      <c r="AQ46" s="1"/>
      <c r="AR46" s="1"/>
      <c r="AS46" s="1">
        <v>13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>
        <v>10</v>
      </c>
      <c r="BI46" s="1"/>
      <c r="BJ46" s="1"/>
      <c r="BK46" s="1">
        <v>20</v>
      </c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4">
        <f t="shared" si="5"/>
        <v>100</v>
      </c>
      <c r="BZ46" s="6">
        <v>5</v>
      </c>
      <c r="CA46" s="1"/>
      <c r="CB46" s="1"/>
      <c r="CC46" s="1"/>
      <c r="CD46" s="1">
        <v>80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>
        <v>20</v>
      </c>
      <c r="CT46" s="15"/>
      <c r="CU46" s="14">
        <f t="shared" si="6"/>
        <v>100</v>
      </c>
      <c r="CV46" s="6">
        <v>95</v>
      </c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>
        <v>10</v>
      </c>
      <c r="DO46" s="1"/>
      <c r="DP46" s="1"/>
      <c r="DQ46" s="1"/>
      <c r="DR46" s="1">
        <v>15</v>
      </c>
      <c r="DS46" s="1">
        <v>29</v>
      </c>
      <c r="DT46" s="1"/>
      <c r="DU46" s="1">
        <v>40</v>
      </c>
      <c r="DV46" s="1"/>
      <c r="DW46" s="1"/>
      <c r="DX46" s="1"/>
      <c r="DY46" s="1"/>
      <c r="DZ46" s="1"/>
      <c r="EA46" s="1"/>
      <c r="EB46" s="1"/>
      <c r="EC46" s="1">
        <v>6</v>
      </c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4">
        <f t="shared" si="7"/>
        <v>100</v>
      </c>
    </row>
    <row r="47" spans="1:152" x14ac:dyDescent="0.2">
      <c r="A47" s="12" t="s">
        <v>163</v>
      </c>
      <c r="B47" s="1">
        <v>5</v>
      </c>
      <c r="C47" s="1">
        <v>15</v>
      </c>
      <c r="D47" s="1">
        <v>5</v>
      </c>
      <c r="E47" s="1">
        <v>90</v>
      </c>
      <c r="F47" s="1"/>
      <c r="G47" s="1"/>
      <c r="H47" s="1" t="s">
        <v>225</v>
      </c>
      <c r="I47" s="1">
        <v>20</v>
      </c>
      <c r="J47" s="1" t="s">
        <v>166</v>
      </c>
      <c r="K47" s="1"/>
      <c r="L47" s="6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4">
        <f t="shared" si="4"/>
        <v>0</v>
      </c>
      <c r="AC47" s="5">
        <v>100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>
        <v>25</v>
      </c>
      <c r="BD47" s="1"/>
      <c r="BE47" s="1"/>
      <c r="BF47" s="1"/>
      <c r="BG47" s="1"/>
      <c r="BH47" s="1">
        <v>10</v>
      </c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>
        <v>15</v>
      </c>
      <c r="BW47" s="1">
        <v>50</v>
      </c>
      <c r="BX47" s="1"/>
      <c r="BY47" s="14">
        <f t="shared" si="5"/>
        <v>100</v>
      </c>
      <c r="BZ47" s="6">
        <v>100</v>
      </c>
      <c r="CA47" s="1"/>
      <c r="CB47" s="1"/>
      <c r="CC47" s="1"/>
      <c r="CD47" s="1">
        <v>50</v>
      </c>
      <c r="CE47" s="1"/>
      <c r="CF47" s="1">
        <v>50</v>
      </c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7"/>
      <c r="CU47" s="14">
        <f t="shared" si="6"/>
        <v>100</v>
      </c>
      <c r="CV47" s="6">
        <v>0</v>
      </c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4">
        <f t="shared" si="7"/>
        <v>0</v>
      </c>
    </row>
    <row r="48" spans="1:152" x14ac:dyDescent="0.2">
      <c r="A48" s="12" t="s">
        <v>167</v>
      </c>
      <c r="B48" s="1">
        <v>45</v>
      </c>
      <c r="C48" s="1">
        <v>35</v>
      </c>
      <c r="D48" s="1">
        <v>7</v>
      </c>
      <c r="E48" s="1">
        <v>80</v>
      </c>
      <c r="F48" s="1">
        <v>2</v>
      </c>
      <c r="G48" s="1"/>
      <c r="H48" s="1" t="s">
        <v>112</v>
      </c>
      <c r="I48" s="1">
        <v>10</v>
      </c>
      <c r="J48" s="1" t="s">
        <v>174</v>
      </c>
      <c r="K48" s="1"/>
      <c r="L48" s="6">
        <v>45</v>
      </c>
      <c r="M48" s="1">
        <v>15</v>
      </c>
      <c r="N48" s="1"/>
      <c r="O48" s="1"/>
      <c r="P48" s="1"/>
      <c r="Q48" s="1"/>
      <c r="R48" s="1">
        <v>10</v>
      </c>
      <c r="S48" s="1"/>
      <c r="T48" s="1"/>
      <c r="U48" s="1">
        <v>45</v>
      </c>
      <c r="V48" s="1"/>
      <c r="W48" s="1"/>
      <c r="X48" s="1">
        <v>15</v>
      </c>
      <c r="Y48" s="1">
        <v>15</v>
      </c>
      <c r="Z48" s="1"/>
      <c r="AA48" s="1"/>
      <c r="AB48" s="14">
        <f t="shared" si="4"/>
        <v>100</v>
      </c>
      <c r="AC48" s="5">
        <v>55</v>
      </c>
      <c r="AD48" s="1"/>
      <c r="AE48" s="1"/>
      <c r="AF48" s="1">
        <v>15</v>
      </c>
      <c r="AG48" s="1">
        <v>10</v>
      </c>
      <c r="AH48" s="1"/>
      <c r="AI48" s="1"/>
      <c r="AJ48" s="1"/>
      <c r="AK48" s="1"/>
      <c r="AL48" s="1"/>
      <c r="AM48" s="1"/>
      <c r="AN48" s="1"/>
      <c r="AO48" s="1"/>
      <c r="AP48" s="1"/>
      <c r="AQ48" s="1">
        <v>5</v>
      </c>
      <c r="AR48" s="1"/>
      <c r="AS48" s="1"/>
      <c r="AT48" s="1"/>
      <c r="AU48" s="1">
        <v>2</v>
      </c>
      <c r="AV48" s="1"/>
      <c r="AW48" s="1"/>
      <c r="AX48" s="1">
        <v>25</v>
      </c>
      <c r="AY48" s="1">
        <v>15</v>
      </c>
      <c r="AZ48" s="1"/>
      <c r="BA48" s="1">
        <v>20</v>
      </c>
      <c r="BB48" s="1">
        <v>5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>
        <v>3</v>
      </c>
      <c r="BY48" s="14">
        <f t="shared" si="5"/>
        <v>100</v>
      </c>
      <c r="BZ48" s="6">
        <v>65</v>
      </c>
      <c r="CA48" s="1"/>
      <c r="CB48" s="1"/>
      <c r="CC48" s="1"/>
      <c r="CD48" s="1"/>
      <c r="CE48" s="1"/>
      <c r="CF48" s="1">
        <v>15</v>
      </c>
      <c r="CG48" s="1"/>
      <c r="CH48" s="1"/>
      <c r="CI48" s="1">
        <v>5</v>
      </c>
      <c r="CJ48" s="1"/>
      <c r="CK48" s="1">
        <v>10</v>
      </c>
      <c r="CL48" s="1"/>
      <c r="CM48" s="1"/>
      <c r="CN48" s="1"/>
      <c r="CO48" s="1"/>
      <c r="CP48" s="1">
        <v>35</v>
      </c>
      <c r="CQ48" s="1">
        <v>35</v>
      </c>
      <c r="CR48" s="1"/>
      <c r="CS48" s="1"/>
      <c r="CT48" s="17"/>
      <c r="CU48" s="14">
        <f t="shared" si="6"/>
        <v>100</v>
      </c>
      <c r="CV48" s="6">
        <v>35</v>
      </c>
      <c r="CW48" s="1"/>
      <c r="CX48" s="1"/>
      <c r="CY48" s="1"/>
      <c r="CZ48" s="1"/>
      <c r="DA48" s="1"/>
      <c r="DB48" s="1"/>
      <c r="DC48" s="1"/>
      <c r="DD48" s="1"/>
      <c r="DE48" s="1">
        <v>10</v>
      </c>
      <c r="DF48" s="1"/>
      <c r="DG48" s="1"/>
      <c r="DH48" s="1">
        <v>20</v>
      </c>
      <c r="DI48" s="1">
        <v>14</v>
      </c>
      <c r="DJ48" s="1"/>
      <c r="DK48" s="1"/>
      <c r="DL48" s="1"/>
      <c r="DM48" s="1">
        <v>2</v>
      </c>
      <c r="DN48" s="1">
        <v>10</v>
      </c>
      <c r="DO48" s="1"/>
      <c r="DP48" s="1"/>
      <c r="DQ48" s="1"/>
      <c r="DR48" s="1">
        <v>10</v>
      </c>
      <c r="DS48" s="1"/>
      <c r="DT48" s="1"/>
      <c r="DU48" s="1"/>
      <c r="DV48" s="1">
        <v>10</v>
      </c>
      <c r="DW48" s="1">
        <v>20</v>
      </c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>
        <v>2</v>
      </c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>
        <v>2</v>
      </c>
      <c r="EU48" s="1"/>
      <c r="EV48" s="14">
        <f t="shared" si="7"/>
        <v>98</v>
      </c>
    </row>
    <row r="49" spans="1:152" x14ac:dyDescent="0.2">
      <c r="A49" s="12" t="s">
        <v>168</v>
      </c>
      <c r="B49" s="1">
        <v>70</v>
      </c>
      <c r="C49" s="1">
        <v>15</v>
      </c>
      <c r="D49" s="1">
        <v>5</v>
      </c>
      <c r="E49" s="1">
        <v>90</v>
      </c>
      <c r="F49" s="1">
        <v>1</v>
      </c>
      <c r="G49" s="1"/>
      <c r="H49" s="1" t="s">
        <v>112</v>
      </c>
      <c r="I49" s="1">
        <v>15</v>
      </c>
      <c r="J49" s="1" t="s">
        <v>174</v>
      </c>
      <c r="K49" s="1"/>
      <c r="L49" s="6">
        <v>50</v>
      </c>
      <c r="M49" s="1"/>
      <c r="N49" s="1"/>
      <c r="O49" s="1"/>
      <c r="P49" s="1">
        <v>5</v>
      </c>
      <c r="Q49" s="1"/>
      <c r="R49" s="1">
        <v>15</v>
      </c>
      <c r="S49" s="1"/>
      <c r="T49" s="1"/>
      <c r="U49" s="1"/>
      <c r="V49" s="1"/>
      <c r="W49" s="1"/>
      <c r="X49" s="1">
        <v>58</v>
      </c>
      <c r="Y49" s="1">
        <v>20</v>
      </c>
      <c r="Z49" s="1">
        <v>2</v>
      </c>
      <c r="AA49" s="1"/>
      <c r="AB49" s="14">
        <f t="shared" si="4"/>
        <v>100</v>
      </c>
      <c r="AC49" s="5">
        <v>50</v>
      </c>
      <c r="AD49" s="1"/>
      <c r="AE49" s="1"/>
      <c r="AF49" s="1"/>
      <c r="AG49" s="1">
        <v>10</v>
      </c>
      <c r="AH49" s="1"/>
      <c r="AI49" s="1"/>
      <c r="AJ49" s="1"/>
      <c r="AK49" s="1"/>
      <c r="AL49" s="1"/>
      <c r="AM49" s="1"/>
      <c r="AN49" s="1"/>
      <c r="AO49" s="1">
        <v>10</v>
      </c>
      <c r="AP49" s="1"/>
      <c r="AQ49" s="1"/>
      <c r="AR49" s="1"/>
      <c r="AS49" s="1">
        <v>30</v>
      </c>
      <c r="AT49" s="1"/>
      <c r="AU49" s="1"/>
      <c r="AV49" s="1"/>
      <c r="AW49" s="1"/>
      <c r="AX49" s="1"/>
      <c r="AY49" s="1"/>
      <c r="AZ49" s="1"/>
      <c r="BA49" s="1">
        <v>5</v>
      </c>
      <c r="BB49" s="1">
        <v>5</v>
      </c>
      <c r="BC49" s="1">
        <v>20</v>
      </c>
      <c r="BD49" s="1"/>
      <c r="BE49" s="1"/>
      <c r="BF49" s="1"/>
      <c r="BG49" s="1">
        <v>15</v>
      </c>
      <c r="BH49" s="1"/>
      <c r="BI49" s="1"/>
      <c r="BJ49" s="1"/>
      <c r="BK49" s="1"/>
      <c r="BL49" s="1">
        <v>5</v>
      </c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4">
        <f t="shared" si="5"/>
        <v>100</v>
      </c>
      <c r="BZ49" s="6">
        <v>10</v>
      </c>
      <c r="CA49" s="1"/>
      <c r="CB49" s="1">
        <v>25</v>
      </c>
      <c r="CC49" s="1"/>
      <c r="CD49" s="1">
        <v>25</v>
      </c>
      <c r="CE49" s="1"/>
      <c r="CF49" s="1"/>
      <c r="CG49" s="1"/>
      <c r="CH49" s="1"/>
      <c r="CI49" s="1">
        <v>25</v>
      </c>
      <c r="CJ49" s="1">
        <v>25</v>
      </c>
      <c r="CK49" s="1"/>
      <c r="CL49" s="1"/>
      <c r="CM49" s="1"/>
      <c r="CN49" s="1"/>
      <c r="CO49" s="1"/>
      <c r="CP49" s="1"/>
      <c r="CQ49" s="1"/>
      <c r="CR49" s="1"/>
      <c r="CS49" s="1"/>
      <c r="CT49" s="17"/>
      <c r="CU49" s="14">
        <f t="shared" si="6"/>
        <v>100</v>
      </c>
      <c r="CV49" s="6">
        <v>90</v>
      </c>
      <c r="CW49" s="1"/>
      <c r="CX49" s="1"/>
      <c r="CY49" s="1"/>
      <c r="CZ49" s="1"/>
      <c r="DA49" s="1"/>
      <c r="DB49" s="1"/>
      <c r="DC49" s="1"/>
      <c r="DD49" s="1"/>
      <c r="DE49" s="1">
        <v>20</v>
      </c>
      <c r="DF49" s="1"/>
      <c r="DG49" s="1">
        <v>25</v>
      </c>
      <c r="DH49" s="1"/>
      <c r="DI49" s="1"/>
      <c r="DJ49" s="1"/>
      <c r="DK49" s="1"/>
      <c r="DL49" s="1"/>
      <c r="DM49" s="1"/>
      <c r="DN49" s="1">
        <v>7</v>
      </c>
      <c r="DO49" s="1">
        <v>7</v>
      </c>
      <c r="DP49" s="1">
        <v>7</v>
      </c>
      <c r="DQ49" s="1"/>
      <c r="DR49" s="1"/>
      <c r="DS49" s="1"/>
      <c r="DT49" s="1"/>
      <c r="DU49" s="1"/>
      <c r="DV49" s="1">
        <v>15</v>
      </c>
      <c r="DW49" s="1">
        <v>15</v>
      </c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>
        <v>4</v>
      </c>
      <c r="ES49" s="1"/>
      <c r="ET49" s="1"/>
      <c r="EU49" s="1"/>
      <c r="EV49" s="14">
        <f t="shared" si="7"/>
        <v>100</v>
      </c>
    </row>
    <row r="50" spans="1:152" x14ac:dyDescent="0.2">
      <c r="A50" s="12" t="s">
        <v>169</v>
      </c>
      <c r="B50" s="1">
        <v>50</v>
      </c>
      <c r="C50" s="1">
        <v>15</v>
      </c>
      <c r="D50" s="1">
        <v>10</v>
      </c>
      <c r="E50" s="1">
        <v>90</v>
      </c>
      <c r="F50" s="1"/>
      <c r="G50" s="1"/>
      <c r="H50" s="1" t="s">
        <v>113</v>
      </c>
      <c r="I50" s="1">
        <v>8</v>
      </c>
      <c r="J50" s="1" t="s">
        <v>115</v>
      </c>
      <c r="K50" s="1"/>
      <c r="L50" s="6">
        <v>15</v>
      </c>
      <c r="M50" s="1">
        <v>15</v>
      </c>
      <c r="N50" s="1"/>
      <c r="O50" s="1">
        <v>5</v>
      </c>
      <c r="P50" s="1">
        <v>5</v>
      </c>
      <c r="Q50" s="1">
        <v>10</v>
      </c>
      <c r="R50" s="1">
        <v>10</v>
      </c>
      <c r="S50" s="1"/>
      <c r="T50" s="1">
        <v>5</v>
      </c>
      <c r="U50" s="1">
        <v>5</v>
      </c>
      <c r="V50" s="1"/>
      <c r="W50" s="1"/>
      <c r="X50" s="1"/>
      <c r="Y50" s="1">
        <v>45</v>
      </c>
      <c r="Z50" s="1"/>
      <c r="AA50" s="1"/>
      <c r="AB50" s="14">
        <f t="shared" si="4"/>
        <v>100</v>
      </c>
      <c r="AC50" s="5">
        <v>85</v>
      </c>
      <c r="AD50" s="1"/>
      <c r="AE50" s="1"/>
      <c r="AF50" s="1"/>
      <c r="AG50" s="1"/>
      <c r="AH50" s="1"/>
      <c r="AI50" s="1"/>
      <c r="AJ50" s="1"/>
      <c r="AK50" s="1"/>
      <c r="AL50" s="1">
        <v>1</v>
      </c>
      <c r="AM50" s="1">
        <v>1</v>
      </c>
      <c r="AN50" s="1"/>
      <c r="AO50" s="1"/>
      <c r="AP50" s="1"/>
      <c r="AQ50" s="1"/>
      <c r="AR50" s="1">
        <v>7</v>
      </c>
      <c r="AS50" s="1">
        <v>5</v>
      </c>
      <c r="AT50" s="1">
        <v>20</v>
      </c>
      <c r="AU50" s="1">
        <v>2</v>
      </c>
      <c r="AV50" s="1">
        <v>5</v>
      </c>
      <c r="AW50" s="1"/>
      <c r="AX50" s="1"/>
      <c r="AY50" s="1">
        <v>2</v>
      </c>
      <c r="AZ50" s="1"/>
      <c r="BA50" s="1">
        <v>27</v>
      </c>
      <c r="BB50" s="1">
        <v>10</v>
      </c>
      <c r="BC50" s="1">
        <v>5</v>
      </c>
      <c r="BD50" s="1">
        <v>15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4">
        <f t="shared" si="5"/>
        <v>100</v>
      </c>
      <c r="BZ50" s="6">
        <v>60</v>
      </c>
      <c r="CA50" s="1"/>
      <c r="CB50" s="1"/>
      <c r="CC50" s="1">
        <v>20</v>
      </c>
      <c r="CD50" s="1">
        <v>10</v>
      </c>
      <c r="CE50" s="1">
        <v>10</v>
      </c>
      <c r="CF50" s="1">
        <v>7</v>
      </c>
      <c r="CG50" s="1"/>
      <c r="CH50" s="1"/>
      <c r="CI50" s="1">
        <v>2</v>
      </c>
      <c r="CJ50" s="1"/>
      <c r="CK50" s="1"/>
      <c r="CL50" s="1">
        <v>5</v>
      </c>
      <c r="CM50" s="1"/>
      <c r="CN50" s="1">
        <v>5</v>
      </c>
      <c r="CO50" s="1">
        <v>3</v>
      </c>
      <c r="CP50" s="1">
        <v>5</v>
      </c>
      <c r="CQ50" s="1">
        <v>30</v>
      </c>
      <c r="CR50" s="1"/>
      <c r="CS50" s="1">
        <v>3</v>
      </c>
      <c r="CT50" s="15"/>
      <c r="CU50" s="14">
        <f t="shared" si="6"/>
        <v>100</v>
      </c>
      <c r="CV50" s="6">
        <v>40</v>
      </c>
      <c r="CW50" s="1"/>
      <c r="CX50" s="1">
        <v>5</v>
      </c>
      <c r="CY50" s="1">
        <v>5</v>
      </c>
      <c r="CZ50" s="1"/>
      <c r="DA50" s="1"/>
      <c r="DB50" s="1"/>
      <c r="DC50" s="1"/>
      <c r="DD50" s="1"/>
      <c r="DE50" s="1">
        <v>5</v>
      </c>
      <c r="DF50" s="1"/>
      <c r="DG50" s="1">
        <v>5</v>
      </c>
      <c r="DH50" s="1"/>
      <c r="DI50" s="1">
        <v>8</v>
      </c>
      <c r="DJ50" s="1"/>
      <c r="DK50" s="1"/>
      <c r="DL50" s="1"/>
      <c r="DM50" s="1"/>
      <c r="DN50" s="1">
        <v>5</v>
      </c>
      <c r="DO50" s="1">
        <v>12</v>
      </c>
      <c r="DP50" s="1"/>
      <c r="DQ50" s="1">
        <v>18</v>
      </c>
      <c r="DR50" s="1"/>
      <c r="DS50" s="1">
        <v>2</v>
      </c>
      <c r="DT50" s="1"/>
      <c r="DU50" s="1">
        <v>15</v>
      </c>
      <c r="DV50" s="1"/>
      <c r="DW50" s="1"/>
      <c r="DX50" s="1"/>
      <c r="DY50" s="1">
        <v>5</v>
      </c>
      <c r="DZ50" s="1"/>
      <c r="EA50" s="1"/>
      <c r="EB50" s="1"/>
      <c r="EC50" s="1">
        <v>5</v>
      </c>
      <c r="ED50" s="1"/>
      <c r="EE50" s="1"/>
      <c r="EF50" s="1"/>
      <c r="EG50" s="1"/>
      <c r="EH50" s="1"/>
      <c r="EI50" s="1">
        <v>5</v>
      </c>
      <c r="EJ50" s="1"/>
      <c r="EK50" s="1"/>
      <c r="EL50" s="1">
        <v>5</v>
      </c>
      <c r="EM50" s="1"/>
      <c r="EN50" s="1"/>
      <c r="EO50" s="1"/>
      <c r="EP50" s="1"/>
      <c r="EQ50" s="1"/>
      <c r="ER50" s="1"/>
      <c r="ES50" s="1"/>
      <c r="ET50" s="1"/>
      <c r="EU50" s="1"/>
      <c r="EV50" s="14">
        <f t="shared" si="7"/>
        <v>100</v>
      </c>
    </row>
    <row r="51" spans="1:152" x14ac:dyDescent="0.2">
      <c r="A51" s="12" t="s">
        <v>170</v>
      </c>
      <c r="B51" s="1">
        <v>10</v>
      </c>
      <c r="C51" s="1">
        <v>90</v>
      </c>
      <c r="D51" s="1">
        <v>10</v>
      </c>
      <c r="E51" s="1">
        <v>30</v>
      </c>
      <c r="F51" s="1">
        <v>3</v>
      </c>
      <c r="G51" s="1"/>
      <c r="H51" s="1" t="s">
        <v>225</v>
      </c>
      <c r="I51" s="1">
        <v>15</v>
      </c>
      <c r="J51" s="1" t="s">
        <v>174</v>
      </c>
      <c r="K51" s="1"/>
      <c r="L51" s="6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4">
        <f t="shared" si="4"/>
        <v>0</v>
      </c>
      <c r="AC51" s="5">
        <v>100</v>
      </c>
      <c r="AD51" s="1"/>
      <c r="AE51" s="1">
        <v>2</v>
      </c>
      <c r="AF51" s="1">
        <v>2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>
        <v>1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>
        <v>95</v>
      </c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4">
        <f t="shared" si="5"/>
        <v>100</v>
      </c>
      <c r="BZ51" s="6">
        <v>0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7"/>
      <c r="CU51" s="14">
        <f t="shared" si="6"/>
        <v>0</v>
      </c>
      <c r="CV51" s="6">
        <v>100</v>
      </c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>
        <v>100</v>
      </c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4">
        <f t="shared" si="7"/>
        <v>100</v>
      </c>
    </row>
    <row r="52" spans="1:152" x14ac:dyDescent="0.2">
      <c r="A52" s="12" t="s">
        <v>171</v>
      </c>
      <c r="B52" s="1">
        <v>40</v>
      </c>
      <c r="C52" s="1">
        <v>20</v>
      </c>
      <c r="D52" s="1">
        <v>80</v>
      </c>
      <c r="E52" s="1">
        <v>15</v>
      </c>
      <c r="F52" s="1">
        <v>3</v>
      </c>
      <c r="G52" s="1"/>
      <c r="H52" s="1" t="s">
        <v>112</v>
      </c>
      <c r="I52" s="1">
        <v>15</v>
      </c>
      <c r="J52" s="1" t="s">
        <v>116</v>
      </c>
      <c r="K52" s="1"/>
      <c r="L52" s="6">
        <v>15</v>
      </c>
      <c r="M52" s="1"/>
      <c r="N52" s="1"/>
      <c r="O52" s="1"/>
      <c r="P52" s="1"/>
      <c r="Q52" s="1">
        <v>15</v>
      </c>
      <c r="R52" s="1"/>
      <c r="S52" s="1"/>
      <c r="T52" s="1">
        <v>35</v>
      </c>
      <c r="U52" s="1"/>
      <c r="V52" s="1"/>
      <c r="W52" s="1"/>
      <c r="X52" s="1">
        <v>10</v>
      </c>
      <c r="Y52" s="1">
        <v>40</v>
      </c>
      <c r="Z52" s="1"/>
      <c r="AA52" s="1"/>
      <c r="AB52" s="14">
        <f t="shared" si="4"/>
        <v>100</v>
      </c>
      <c r="AC52" s="5">
        <v>85</v>
      </c>
      <c r="AD52" s="1"/>
      <c r="AE52" s="1"/>
      <c r="AF52" s="1">
        <v>10</v>
      </c>
      <c r="AG52" s="1"/>
      <c r="AH52" s="1"/>
      <c r="AI52" s="1"/>
      <c r="AJ52" s="1"/>
      <c r="AK52" s="1">
        <v>10</v>
      </c>
      <c r="AL52" s="1"/>
      <c r="AM52" s="1"/>
      <c r="AN52" s="1"/>
      <c r="AO52" s="1"/>
      <c r="AP52" s="1"/>
      <c r="AQ52" s="1">
        <v>25</v>
      </c>
      <c r="AR52" s="1"/>
      <c r="AS52" s="1">
        <v>10</v>
      </c>
      <c r="AT52" s="1"/>
      <c r="AU52" s="1"/>
      <c r="AV52" s="1"/>
      <c r="AW52" s="1"/>
      <c r="AX52" s="1"/>
      <c r="AY52" s="1"/>
      <c r="AZ52" s="1"/>
      <c r="BA52" s="1">
        <v>7</v>
      </c>
      <c r="BB52" s="1">
        <v>8</v>
      </c>
      <c r="BC52" s="1">
        <v>5</v>
      </c>
      <c r="BD52" s="1"/>
      <c r="BE52" s="1"/>
      <c r="BF52" s="1"/>
      <c r="BG52" s="1"/>
      <c r="BH52" s="1"/>
      <c r="BI52" s="1"/>
      <c r="BJ52" s="1"/>
      <c r="BK52" s="1">
        <v>25</v>
      </c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4">
        <f t="shared" si="5"/>
        <v>100</v>
      </c>
      <c r="BZ52" s="6">
        <v>25</v>
      </c>
      <c r="CA52" s="1"/>
      <c r="CB52" s="1"/>
      <c r="CC52" s="1"/>
      <c r="CD52" s="1"/>
      <c r="CE52" s="1"/>
      <c r="CF52" s="1">
        <v>50</v>
      </c>
      <c r="CG52" s="1"/>
      <c r="CH52" s="1"/>
      <c r="CI52" s="1">
        <v>40</v>
      </c>
      <c r="CJ52" s="1"/>
      <c r="CK52" s="1"/>
      <c r="CL52" s="1"/>
      <c r="CM52" s="1">
        <v>10</v>
      </c>
      <c r="CN52" s="1"/>
      <c r="CO52" s="1"/>
      <c r="CP52" s="1"/>
      <c r="CQ52" s="1"/>
      <c r="CR52" s="1"/>
      <c r="CS52" s="1"/>
      <c r="CT52" s="17"/>
      <c r="CU52" s="14">
        <f t="shared" si="6"/>
        <v>100</v>
      </c>
      <c r="CV52" s="6">
        <v>75</v>
      </c>
      <c r="CW52" s="1"/>
      <c r="CX52" s="1"/>
      <c r="CY52" s="1">
        <v>40</v>
      </c>
      <c r="CZ52" s="1"/>
      <c r="DA52" s="1"/>
      <c r="DB52" s="1"/>
      <c r="DC52" s="1">
        <v>3</v>
      </c>
      <c r="DD52" s="1"/>
      <c r="DE52" s="1">
        <v>10</v>
      </c>
      <c r="DF52" s="1"/>
      <c r="DG52" s="1"/>
      <c r="DH52" s="1"/>
      <c r="DI52" s="1"/>
      <c r="DJ52" s="1"/>
      <c r="DK52" s="1"/>
      <c r="DL52" s="1"/>
      <c r="DM52" s="1"/>
      <c r="DN52" s="1"/>
      <c r="DO52" s="1">
        <v>10</v>
      </c>
      <c r="DP52" s="1">
        <v>5</v>
      </c>
      <c r="DQ52" s="1"/>
      <c r="DR52" s="1"/>
      <c r="DS52" s="1">
        <v>10</v>
      </c>
      <c r="DT52" s="1">
        <v>2</v>
      </c>
      <c r="DU52" s="1"/>
      <c r="DV52" s="1"/>
      <c r="DW52" s="1">
        <v>12</v>
      </c>
      <c r="DX52" s="1"/>
      <c r="DY52" s="1"/>
      <c r="DZ52" s="1"/>
      <c r="EA52" s="1"/>
      <c r="EB52" s="1"/>
      <c r="EC52" s="1">
        <v>5</v>
      </c>
      <c r="ED52" s="1"/>
      <c r="EE52" s="1"/>
      <c r="EF52" s="1"/>
      <c r="EG52" s="1">
        <v>3</v>
      </c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4">
        <f t="shared" si="7"/>
        <v>100</v>
      </c>
    </row>
    <row r="53" spans="1:152" x14ac:dyDescent="0.2">
      <c r="A53" s="12" t="s">
        <v>172</v>
      </c>
      <c r="B53" s="1">
        <v>45</v>
      </c>
      <c r="C53" s="1">
        <v>15</v>
      </c>
      <c r="D53" s="1">
        <v>7</v>
      </c>
      <c r="E53" s="1">
        <v>90</v>
      </c>
      <c r="F53" s="1"/>
      <c r="G53" s="1"/>
      <c r="H53" s="1" t="s">
        <v>112</v>
      </c>
      <c r="I53" s="1">
        <v>20</v>
      </c>
      <c r="J53" s="1" t="s">
        <v>131</v>
      </c>
      <c r="K53" s="1"/>
      <c r="L53" s="6">
        <v>20</v>
      </c>
      <c r="M53" s="1"/>
      <c r="N53" s="1"/>
      <c r="O53" s="1">
        <v>30</v>
      </c>
      <c r="P53" s="1"/>
      <c r="Q53" s="1">
        <v>20</v>
      </c>
      <c r="R53" s="1"/>
      <c r="S53" s="1"/>
      <c r="T53" s="1"/>
      <c r="U53" s="1">
        <v>35</v>
      </c>
      <c r="V53" s="1">
        <v>15</v>
      </c>
      <c r="W53" s="1"/>
      <c r="X53" s="1"/>
      <c r="Y53" s="1"/>
      <c r="Z53" s="1"/>
      <c r="AA53" s="1"/>
      <c r="AB53" s="14">
        <f t="shared" si="4"/>
        <v>100</v>
      </c>
      <c r="AC53" s="5">
        <v>80</v>
      </c>
      <c r="AD53" s="1">
        <v>5</v>
      </c>
      <c r="AE53" s="1"/>
      <c r="AF53" s="1">
        <v>7</v>
      </c>
      <c r="AG53" s="1"/>
      <c r="AH53" s="1">
        <v>10</v>
      </c>
      <c r="AI53" s="1"/>
      <c r="AJ53" s="1"/>
      <c r="AK53" s="1">
        <v>5</v>
      </c>
      <c r="AL53" s="1"/>
      <c r="AM53" s="1"/>
      <c r="AN53" s="1"/>
      <c r="AO53" s="1"/>
      <c r="AP53" s="1"/>
      <c r="AQ53" s="1"/>
      <c r="AR53" s="1"/>
      <c r="AS53" s="1"/>
      <c r="AT53" s="1">
        <v>15</v>
      </c>
      <c r="AU53" s="1"/>
      <c r="AV53" s="1"/>
      <c r="AW53" s="1"/>
      <c r="AX53" s="1"/>
      <c r="AY53" s="1"/>
      <c r="AZ53" s="1"/>
      <c r="BA53" s="1"/>
      <c r="BB53" s="1"/>
      <c r="BC53" s="1">
        <v>20</v>
      </c>
      <c r="BD53" s="1">
        <v>15</v>
      </c>
      <c r="BE53" s="1"/>
      <c r="BF53" s="1"/>
      <c r="BG53" s="1"/>
      <c r="BH53" s="1"/>
      <c r="BI53" s="1"/>
      <c r="BJ53" s="1"/>
      <c r="BK53" s="1">
        <v>23</v>
      </c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4">
        <f t="shared" si="5"/>
        <v>100</v>
      </c>
      <c r="BZ53" s="6">
        <v>10</v>
      </c>
      <c r="CA53" s="1"/>
      <c r="CB53" s="1">
        <v>13</v>
      </c>
      <c r="CC53" s="1"/>
      <c r="CD53" s="1">
        <v>13</v>
      </c>
      <c r="CE53" s="1">
        <v>13</v>
      </c>
      <c r="CF53" s="1"/>
      <c r="CG53" s="1"/>
      <c r="CH53" s="1"/>
      <c r="CI53" s="1">
        <v>45</v>
      </c>
      <c r="CJ53" s="1"/>
      <c r="CK53" s="1"/>
      <c r="CL53" s="1"/>
      <c r="CM53" s="1"/>
      <c r="CN53" s="1">
        <v>16</v>
      </c>
      <c r="CO53" s="1"/>
      <c r="CP53" s="1"/>
      <c r="CQ53" s="1"/>
      <c r="CR53" s="1"/>
      <c r="CS53" s="1"/>
      <c r="CT53" s="17"/>
      <c r="CU53" s="14">
        <f t="shared" si="6"/>
        <v>100</v>
      </c>
      <c r="CV53" s="6">
        <v>90</v>
      </c>
      <c r="CW53" s="1"/>
      <c r="CX53" s="1"/>
      <c r="CY53" s="1"/>
      <c r="CZ53" s="1"/>
      <c r="DA53" s="1"/>
      <c r="DB53" s="1"/>
      <c r="DC53" s="1"/>
      <c r="DD53" s="1"/>
      <c r="DE53" s="1">
        <v>9</v>
      </c>
      <c r="DF53" s="1"/>
      <c r="DG53" s="1">
        <v>8</v>
      </c>
      <c r="DH53" s="1"/>
      <c r="DI53" s="1">
        <v>9</v>
      </c>
      <c r="DJ53" s="1"/>
      <c r="DK53" s="1"/>
      <c r="DL53" s="1"/>
      <c r="DM53" s="1"/>
      <c r="DN53" s="1"/>
      <c r="DO53" s="1">
        <v>9</v>
      </c>
      <c r="DP53" s="1">
        <v>9</v>
      </c>
      <c r="DQ53" s="1"/>
      <c r="DR53" s="1"/>
      <c r="DS53" s="1">
        <v>9</v>
      </c>
      <c r="DT53" s="1">
        <v>15</v>
      </c>
      <c r="DU53" s="16">
        <v>4</v>
      </c>
      <c r="DV53" s="1"/>
      <c r="DW53" s="1">
        <v>15</v>
      </c>
      <c r="DX53" s="1"/>
      <c r="DY53" s="1"/>
      <c r="DZ53" s="1"/>
      <c r="EA53" s="1"/>
      <c r="EB53" s="1">
        <v>2</v>
      </c>
      <c r="EC53" s="1">
        <v>2</v>
      </c>
      <c r="ED53" s="1"/>
      <c r="EE53" s="1"/>
      <c r="EF53" s="1"/>
      <c r="EG53" s="1">
        <v>2</v>
      </c>
      <c r="EH53" s="1"/>
      <c r="EI53" s="1"/>
      <c r="EJ53" s="1">
        <v>2</v>
      </c>
      <c r="EK53" s="1"/>
      <c r="EL53" s="1">
        <v>5</v>
      </c>
      <c r="EM53" s="1"/>
      <c r="EN53" s="1"/>
      <c r="EO53" s="1"/>
      <c r="EP53" s="1"/>
      <c r="EQ53" s="1"/>
      <c r="ER53" s="1"/>
      <c r="ES53" s="1"/>
      <c r="ET53" s="1"/>
      <c r="EU53" s="1"/>
      <c r="EV53" s="14">
        <f t="shared" si="7"/>
        <v>100</v>
      </c>
    </row>
    <row r="54" spans="1:152" x14ac:dyDescent="0.2">
      <c r="A54" s="12" t="s">
        <v>173</v>
      </c>
      <c r="B54" s="1">
        <v>20</v>
      </c>
      <c r="C54" s="1">
        <v>20</v>
      </c>
      <c r="D54" s="1">
        <v>15</v>
      </c>
      <c r="E54" s="1">
        <v>80</v>
      </c>
      <c r="F54" s="1"/>
      <c r="G54" s="1"/>
      <c r="H54" s="1" t="s">
        <v>113</v>
      </c>
      <c r="I54" s="1">
        <v>10</v>
      </c>
      <c r="J54" s="1" t="s">
        <v>115</v>
      </c>
      <c r="K54" s="1"/>
      <c r="L54" s="6">
        <v>30</v>
      </c>
      <c r="M54" s="1"/>
      <c r="N54" s="1"/>
      <c r="O54" s="1"/>
      <c r="P54" s="1"/>
      <c r="Q54" s="1"/>
      <c r="R54" s="1">
        <v>55</v>
      </c>
      <c r="S54" s="1"/>
      <c r="T54" s="1">
        <v>20</v>
      </c>
      <c r="U54" s="1"/>
      <c r="V54" s="1"/>
      <c r="W54" s="1">
        <v>25</v>
      </c>
      <c r="X54" s="1"/>
      <c r="Y54" s="1"/>
      <c r="Z54" s="1"/>
      <c r="AA54" s="1"/>
      <c r="AB54" s="14">
        <f t="shared" si="4"/>
        <v>100</v>
      </c>
      <c r="AC54" s="5">
        <v>70</v>
      </c>
      <c r="AD54" s="1">
        <v>7</v>
      </c>
      <c r="AE54" s="1"/>
      <c r="AF54" s="1">
        <v>10</v>
      </c>
      <c r="AG54" s="1"/>
      <c r="AH54" s="1"/>
      <c r="AI54" s="1"/>
      <c r="AJ54" s="1"/>
      <c r="AK54" s="1">
        <v>15</v>
      </c>
      <c r="AL54" s="1"/>
      <c r="AM54" s="1"/>
      <c r="AN54" s="1">
        <v>1</v>
      </c>
      <c r="AO54" s="1"/>
      <c r="AP54" s="1"/>
      <c r="AQ54" s="1"/>
      <c r="AR54" s="1"/>
      <c r="AS54" s="1">
        <v>5</v>
      </c>
      <c r="AT54" s="1">
        <v>15</v>
      </c>
      <c r="AU54" s="1"/>
      <c r="AV54" s="1"/>
      <c r="AW54" s="1"/>
      <c r="AX54" s="1"/>
      <c r="AY54" s="1"/>
      <c r="AZ54" s="1"/>
      <c r="BA54" s="1">
        <v>18</v>
      </c>
      <c r="BB54" s="1"/>
      <c r="BC54" s="1"/>
      <c r="BD54" s="1">
        <v>25</v>
      </c>
      <c r="BE54" s="1"/>
      <c r="BF54" s="1"/>
      <c r="BG54" s="1"/>
      <c r="BH54" s="1"/>
      <c r="BI54" s="1"/>
      <c r="BJ54" s="1"/>
      <c r="BK54" s="1"/>
      <c r="BL54" s="1"/>
      <c r="BM54" s="1">
        <v>2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>
        <v>2</v>
      </c>
      <c r="BY54" s="14">
        <f t="shared" si="5"/>
        <v>100</v>
      </c>
      <c r="BZ54" s="6">
        <v>60</v>
      </c>
      <c r="CA54" s="1"/>
      <c r="CB54" s="1"/>
      <c r="CC54" s="1"/>
      <c r="CD54" s="1">
        <v>10</v>
      </c>
      <c r="CE54" s="1">
        <v>5</v>
      </c>
      <c r="CF54" s="1">
        <v>30</v>
      </c>
      <c r="CG54" s="1"/>
      <c r="CH54" s="1">
        <v>5</v>
      </c>
      <c r="CI54" s="1">
        <v>10</v>
      </c>
      <c r="CJ54" s="1"/>
      <c r="CK54" s="1">
        <v>5</v>
      </c>
      <c r="CL54" s="1">
        <v>5</v>
      </c>
      <c r="CM54" s="1"/>
      <c r="CN54" s="1">
        <v>5</v>
      </c>
      <c r="CO54" s="1"/>
      <c r="CP54" s="1"/>
      <c r="CQ54" s="1">
        <v>20</v>
      </c>
      <c r="CR54" s="1"/>
      <c r="CS54" s="1">
        <v>5</v>
      </c>
      <c r="CT54" s="15"/>
      <c r="CU54" s="14">
        <f t="shared" si="6"/>
        <v>100</v>
      </c>
      <c r="CV54" s="6">
        <v>40</v>
      </c>
      <c r="CW54" s="1"/>
      <c r="CX54" s="1"/>
      <c r="CY54" s="1">
        <v>15</v>
      </c>
      <c r="CZ54" s="1"/>
      <c r="DA54" s="1"/>
      <c r="DB54" s="1"/>
      <c r="DC54" s="1"/>
      <c r="DD54" s="1"/>
      <c r="DE54" s="1"/>
      <c r="DF54" s="1"/>
      <c r="DG54" s="1"/>
      <c r="DH54" s="1"/>
      <c r="DI54" s="1">
        <v>25</v>
      </c>
      <c r="DJ54" s="1"/>
      <c r="DK54" s="1"/>
      <c r="DL54" s="1"/>
      <c r="DM54" s="1"/>
      <c r="DN54" s="1"/>
      <c r="DO54" s="1"/>
      <c r="DP54" s="1">
        <v>10</v>
      </c>
      <c r="DQ54" s="1">
        <v>5</v>
      </c>
      <c r="DR54" s="1">
        <v>5</v>
      </c>
      <c r="DS54" s="1"/>
      <c r="DT54" s="1">
        <v>3</v>
      </c>
      <c r="DU54" s="1"/>
      <c r="DV54" s="1"/>
      <c r="DW54" s="1">
        <v>15</v>
      </c>
      <c r="DX54" s="1"/>
      <c r="DY54" s="1"/>
      <c r="DZ54" s="1"/>
      <c r="EA54" s="1"/>
      <c r="EB54" s="1"/>
      <c r="EC54" s="1">
        <v>5</v>
      </c>
      <c r="ED54" s="1">
        <v>2</v>
      </c>
      <c r="EE54" s="1"/>
      <c r="EF54" s="1"/>
      <c r="EG54" s="1"/>
      <c r="EH54" s="1"/>
      <c r="EI54" s="1"/>
      <c r="EJ54" s="1"/>
      <c r="EK54" s="1"/>
      <c r="EL54" s="1">
        <v>5</v>
      </c>
      <c r="EM54" s="1"/>
      <c r="EN54" s="1"/>
      <c r="EO54" s="1">
        <v>10</v>
      </c>
      <c r="EP54" s="1"/>
      <c r="EQ54" s="1"/>
      <c r="ER54" s="1"/>
      <c r="ES54" s="1"/>
      <c r="ET54" s="1"/>
      <c r="EU54" s="1"/>
      <c r="EV54" s="14">
        <f t="shared" si="7"/>
        <v>100</v>
      </c>
    </row>
    <row r="55" spans="1:152" x14ac:dyDescent="0.2">
      <c r="A55" s="12" t="s">
        <v>175</v>
      </c>
      <c r="B55" s="1">
        <v>40</v>
      </c>
      <c r="C55" s="1">
        <v>25</v>
      </c>
      <c r="D55" s="1">
        <v>15</v>
      </c>
      <c r="E55" s="1">
        <v>90</v>
      </c>
      <c r="F55" s="1"/>
      <c r="G55" s="1"/>
      <c r="H55" s="1" t="s">
        <v>113</v>
      </c>
      <c r="I55" s="1">
        <v>10</v>
      </c>
      <c r="J55" s="1" t="s">
        <v>115</v>
      </c>
      <c r="K55" s="1"/>
      <c r="L55" s="6">
        <v>50</v>
      </c>
      <c r="M55" s="1"/>
      <c r="N55" s="1"/>
      <c r="O55" s="1"/>
      <c r="P55" s="1"/>
      <c r="Q55" s="1">
        <v>20</v>
      </c>
      <c r="R55" s="1"/>
      <c r="S55" s="1"/>
      <c r="T55" s="1"/>
      <c r="U55" s="1">
        <v>80</v>
      </c>
      <c r="V55" s="1"/>
      <c r="W55" s="1"/>
      <c r="X55" s="1"/>
      <c r="Y55" s="1"/>
      <c r="Z55" s="1"/>
      <c r="AA55" s="1"/>
      <c r="AB55" s="14">
        <f t="shared" si="4"/>
        <v>100</v>
      </c>
      <c r="AC55" s="5">
        <v>80</v>
      </c>
      <c r="AD55" s="1"/>
      <c r="AE55" s="1"/>
      <c r="AF55" s="1"/>
      <c r="AG55" s="1"/>
      <c r="AH55" s="1"/>
      <c r="AI55" s="1">
        <v>5</v>
      </c>
      <c r="AJ55" s="1"/>
      <c r="AK55" s="1"/>
      <c r="AL55" s="1"/>
      <c r="AM55" s="1"/>
      <c r="AN55" s="1"/>
      <c r="AO55" s="1"/>
      <c r="AP55" s="1">
        <v>2</v>
      </c>
      <c r="AQ55" s="1"/>
      <c r="AR55" s="1"/>
      <c r="AS55" s="1"/>
      <c r="AT55" s="1">
        <v>10</v>
      </c>
      <c r="AU55" s="1">
        <v>5</v>
      </c>
      <c r="AV55" s="1">
        <v>2</v>
      </c>
      <c r="AW55" s="1"/>
      <c r="AX55" s="1"/>
      <c r="AY55" s="1"/>
      <c r="AZ55" s="1">
        <v>2</v>
      </c>
      <c r="BA55" s="1"/>
      <c r="BB55" s="1"/>
      <c r="BC55" s="1"/>
      <c r="BD55" s="1">
        <v>69</v>
      </c>
      <c r="BE55" s="1"/>
      <c r="BF55" s="1"/>
      <c r="BG55" s="1"/>
      <c r="BH55" s="1"/>
      <c r="BI55" s="1"/>
      <c r="BJ55" s="1"/>
      <c r="BK55" s="1">
        <v>2</v>
      </c>
      <c r="BL55" s="1"/>
      <c r="BM55" s="1"/>
      <c r="BN55" s="1"/>
      <c r="BO55" s="1"/>
      <c r="BP55" s="1"/>
      <c r="BQ55" s="1"/>
      <c r="BR55" s="1">
        <v>3</v>
      </c>
      <c r="BS55" s="1"/>
      <c r="BT55" s="1"/>
      <c r="BU55" s="1"/>
      <c r="BV55" s="1"/>
      <c r="BW55" s="1"/>
      <c r="BX55" s="1"/>
      <c r="BY55" s="14">
        <f t="shared" si="5"/>
        <v>100</v>
      </c>
      <c r="BZ55" s="6">
        <v>30</v>
      </c>
      <c r="CA55" s="1"/>
      <c r="CB55" s="1"/>
      <c r="CC55" s="1"/>
      <c r="CD55" s="1">
        <v>15</v>
      </c>
      <c r="CE55" s="1"/>
      <c r="CF55" s="1">
        <v>10</v>
      </c>
      <c r="CG55" s="1">
        <v>4</v>
      </c>
      <c r="CH55" s="1"/>
      <c r="CI55" s="1"/>
      <c r="CJ55" s="1">
        <v>20</v>
      </c>
      <c r="CK55" s="1"/>
      <c r="CL55" s="1"/>
      <c r="CM55" s="1"/>
      <c r="CN55" s="1">
        <v>7</v>
      </c>
      <c r="CO55" s="1">
        <v>4</v>
      </c>
      <c r="CP55" s="1">
        <v>20</v>
      </c>
      <c r="CQ55" s="1">
        <v>20</v>
      </c>
      <c r="CR55" s="1"/>
      <c r="CS55" s="1"/>
      <c r="CT55" s="17"/>
      <c r="CU55" s="14">
        <f t="shared" si="6"/>
        <v>100</v>
      </c>
      <c r="CV55" s="6">
        <v>70</v>
      </c>
      <c r="CW55" s="1"/>
      <c r="CX55" s="1"/>
      <c r="CY55" s="1"/>
      <c r="CZ55" s="1"/>
      <c r="DA55" s="1"/>
      <c r="DB55" s="1"/>
      <c r="DC55" s="1"/>
      <c r="DD55" s="1"/>
      <c r="DE55" s="1">
        <v>15</v>
      </c>
      <c r="DF55" s="1"/>
      <c r="DG55" s="1"/>
      <c r="DH55" s="1"/>
      <c r="DI55" s="1"/>
      <c r="DJ55" s="1">
        <v>5</v>
      </c>
      <c r="DK55" s="1"/>
      <c r="DL55" s="1"/>
      <c r="DM55" s="1"/>
      <c r="DN55" s="1">
        <v>20</v>
      </c>
      <c r="DO55" s="1">
        <v>10</v>
      </c>
      <c r="DP55" s="1">
        <v>10</v>
      </c>
      <c r="DQ55" s="1"/>
      <c r="DR55" s="1"/>
      <c r="DS55" s="1">
        <v>20</v>
      </c>
      <c r="DT55" s="1"/>
      <c r="DU55" s="1"/>
      <c r="DV55" s="1">
        <v>20</v>
      </c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4">
        <f t="shared" si="7"/>
        <v>100</v>
      </c>
    </row>
    <row r="56" spans="1:152" x14ac:dyDescent="0.2">
      <c r="A56" s="12" t="s">
        <v>176</v>
      </c>
      <c r="B56" s="1">
        <v>60</v>
      </c>
      <c r="C56" s="1">
        <v>25</v>
      </c>
      <c r="D56" s="1">
        <v>15</v>
      </c>
      <c r="E56" s="1">
        <v>90</v>
      </c>
      <c r="F56" s="1">
        <v>1</v>
      </c>
      <c r="G56" s="1"/>
      <c r="H56" s="1" t="s">
        <v>113</v>
      </c>
      <c r="I56" s="1">
        <v>10</v>
      </c>
      <c r="J56" s="1" t="s">
        <v>115</v>
      </c>
      <c r="K56" s="1"/>
      <c r="L56" s="6">
        <v>20</v>
      </c>
      <c r="M56" s="1"/>
      <c r="N56" s="1"/>
      <c r="O56" s="1"/>
      <c r="P56" s="1"/>
      <c r="Q56" s="1"/>
      <c r="R56" s="1">
        <v>50</v>
      </c>
      <c r="S56" s="1"/>
      <c r="T56" s="1"/>
      <c r="U56" s="1">
        <v>50</v>
      </c>
      <c r="V56" s="1"/>
      <c r="W56" s="1"/>
      <c r="X56" s="1"/>
      <c r="Y56" s="1"/>
      <c r="Z56" s="1"/>
      <c r="AA56" s="1"/>
      <c r="AB56" s="14">
        <f t="shared" si="4"/>
        <v>100</v>
      </c>
      <c r="AC56" s="5">
        <v>80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>
        <v>22</v>
      </c>
      <c r="AO56" s="1"/>
      <c r="AP56" s="1"/>
      <c r="AQ56" s="1"/>
      <c r="AR56" s="1"/>
      <c r="AS56" s="1">
        <v>22</v>
      </c>
      <c r="AT56" s="1">
        <v>22</v>
      </c>
      <c r="AU56" s="1">
        <v>6</v>
      </c>
      <c r="AV56" s="1">
        <v>6</v>
      </c>
      <c r="AW56" s="1"/>
      <c r="AX56" s="1"/>
      <c r="AY56" s="1"/>
      <c r="AZ56" s="1"/>
      <c r="BA56" s="1">
        <v>11</v>
      </c>
      <c r="BB56" s="1"/>
      <c r="BC56" s="1"/>
      <c r="BD56" s="1">
        <v>11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4">
        <f t="shared" si="5"/>
        <v>100</v>
      </c>
      <c r="BZ56" s="6">
        <v>40</v>
      </c>
      <c r="CA56" s="1"/>
      <c r="CB56" s="1"/>
      <c r="CC56" s="1">
        <v>20</v>
      </c>
      <c r="CD56" s="1">
        <v>15</v>
      </c>
      <c r="CE56" s="1">
        <v>5</v>
      </c>
      <c r="CF56" s="1">
        <v>20</v>
      </c>
      <c r="CG56" s="1"/>
      <c r="CH56" s="1"/>
      <c r="CI56" s="1"/>
      <c r="CJ56" s="1">
        <v>15</v>
      </c>
      <c r="CK56" s="1"/>
      <c r="CL56" s="1"/>
      <c r="CM56" s="1"/>
      <c r="CN56" s="1">
        <v>15</v>
      </c>
      <c r="CO56" s="1"/>
      <c r="CP56" s="1"/>
      <c r="CQ56" s="1"/>
      <c r="CR56" s="1"/>
      <c r="CS56" s="1">
        <v>10</v>
      </c>
      <c r="CT56" s="15"/>
      <c r="CU56" s="14">
        <f t="shared" si="6"/>
        <v>100</v>
      </c>
      <c r="CV56" s="6">
        <v>60</v>
      </c>
      <c r="CW56" s="1"/>
      <c r="CX56" s="1"/>
      <c r="CY56" s="1"/>
      <c r="CZ56" s="1"/>
      <c r="DA56" s="1"/>
      <c r="DB56" s="1">
        <v>6</v>
      </c>
      <c r="DC56" s="1"/>
      <c r="DD56" s="1"/>
      <c r="DE56" s="1">
        <v>8</v>
      </c>
      <c r="DF56" s="1"/>
      <c r="DG56" s="1"/>
      <c r="DH56" s="1">
        <v>2</v>
      </c>
      <c r="DI56" s="1">
        <v>8</v>
      </c>
      <c r="DJ56" s="1"/>
      <c r="DK56" s="1"/>
      <c r="DL56" s="1"/>
      <c r="DM56" s="1"/>
      <c r="DN56" s="1">
        <v>5</v>
      </c>
      <c r="DO56" s="1">
        <v>15</v>
      </c>
      <c r="DP56" s="1">
        <v>10</v>
      </c>
      <c r="DQ56" s="1">
        <v>8</v>
      </c>
      <c r="DR56" s="1"/>
      <c r="DS56" s="1">
        <v>13</v>
      </c>
      <c r="DT56" s="1">
        <v>10</v>
      </c>
      <c r="DU56" s="1"/>
      <c r="DV56" s="1">
        <v>9</v>
      </c>
      <c r="DW56" s="1"/>
      <c r="DX56" s="1"/>
      <c r="DY56" s="1"/>
      <c r="DZ56" s="1"/>
      <c r="EA56" s="1"/>
      <c r="EB56" s="1"/>
      <c r="EC56" s="1">
        <v>2</v>
      </c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>
        <v>2</v>
      </c>
      <c r="EP56" s="1"/>
      <c r="EQ56" s="1"/>
      <c r="ER56" s="1"/>
      <c r="ES56" s="1"/>
      <c r="ET56" s="1">
        <v>2</v>
      </c>
      <c r="EU56" s="1"/>
      <c r="EV56" s="14">
        <f t="shared" si="7"/>
        <v>98</v>
      </c>
    </row>
    <row r="57" spans="1:152" x14ac:dyDescent="0.2">
      <c r="A57" s="12" t="s">
        <v>177</v>
      </c>
      <c r="B57" s="1">
        <v>40</v>
      </c>
      <c r="C57" s="1">
        <v>15</v>
      </c>
      <c r="D57" s="1">
        <v>30</v>
      </c>
      <c r="E57" s="1">
        <v>90</v>
      </c>
      <c r="F57" s="1"/>
      <c r="G57" s="1"/>
      <c r="H57" s="1" t="s">
        <v>113</v>
      </c>
      <c r="I57" s="1">
        <v>8</v>
      </c>
      <c r="J57" s="1" t="s">
        <v>115</v>
      </c>
      <c r="K57" s="1"/>
      <c r="L57" s="6">
        <v>60</v>
      </c>
      <c r="M57" s="1"/>
      <c r="N57" s="1"/>
      <c r="O57" s="1"/>
      <c r="P57" s="1"/>
      <c r="Q57" s="1"/>
      <c r="R57" s="1">
        <v>20</v>
      </c>
      <c r="S57" s="1"/>
      <c r="T57" s="1">
        <v>30</v>
      </c>
      <c r="U57" s="1"/>
      <c r="V57" s="1"/>
      <c r="W57" s="1"/>
      <c r="X57" s="1">
        <v>25</v>
      </c>
      <c r="Y57" s="1">
        <v>25</v>
      </c>
      <c r="Z57" s="1"/>
      <c r="AA57" s="1"/>
      <c r="AB57" s="14">
        <f t="shared" si="4"/>
        <v>100</v>
      </c>
      <c r="AC57" s="5">
        <v>40</v>
      </c>
      <c r="AD57" s="1"/>
      <c r="AE57" s="1"/>
      <c r="AF57" s="1">
        <v>17</v>
      </c>
      <c r="AG57" s="1"/>
      <c r="AH57" s="1"/>
      <c r="AI57" s="1"/>
      <c r="AJ57" s="1"/>
      <c r="AK57" s="1"/>
      <c r="AL57" s="1"/>
      <c r="AM57" s="1"/>
      <c r="AN57" s="1">
        <v>20</v>
      </c>
      <c r="AO57" s="1"/>
      <c r="AP57" s="1"/>
      <c r="AQ57" s="1"/>
      <c r="AR57" s="1"/>
      <c r="AS57" s="1"/>
      <c r="AT57" s="1">
        <v>15</v>
      </c>
      <c r="AU57" s="1"/>
      <c r="AV57" s="1"/>
      <c r="AW57" s="1"/>
      <c r="AX57" s="1"/>
      <c r="AY57" s="1"/>
      <c r="AZ57" s="1"/>
      <c r="BA57" s="1">
        <v>20</v>
      </c>
      <c r="BB57" s="1"/>
      <c r="BC57" s="1"/>
      <c r="BD57" s="1">
        <v>25</v>
      </c>
      <c r="BE57" s="1"/>
      <c r="BF57" s="1"/>
      <c r="BG57" s="1"/>
      <c r="BH57" s="1">
        <v>3</v>
      </c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4">
        <f t="shared" si="5"/>
        <v>100</v>
      </c>
      <c r="BZ57" s="6">
        <v>45</v>
      </c>
      <c r="CA57" s="1">
        <v>5</v>
      </c>
      <c r="CB57" s="1">
        <v>1</v>
      </c>
      <c r="CC57" s="1">
        <v>10</v>
      </c>
      <c r="CD57" s="1">
        <v>9</v>
      </c>
      <c r="CE57" s="1">
        <v>5</v>
      </c>
      <c r="CF57" s="1">
        <v>15</v>
      </c>
      <c r="CG57" s="1"/>
      <c r="CH57" s="1"/>
      <c r="CI57" s="1"/>
      <c r="CJ57" s="1"/>
      <c r="CK57" s="1"/>
      <c r="CL57" s="1"/>
      <c r="CM57" s="1">
        <v>10</v>
      </c>
      <c r="CN57" s="1"/>
      <c r="CO57" s="1"/>
      <c r="CP57" s="1"/>
      <c r="CQ57" s="1">
        <v>25</v>
      </c>
      <c r="CR57" s="1"/>
      <c r="CS57" s="1"/>
      <c r="CT57" s="1">
        <v>20</v>
      </c>
      <c r="CU57" s="14">
        <f t="shared" si="6"/>
        <v>100</v>
      </c>
      <c r="CV57" s="6">
        <v>55</v>
      </c>
      <c r="CW57" s="1"/>
      <c r="CX57" s="1"/>
      <c r="CY57" s="1"/>
      <c r="CZ57" s="1"/>
      <c r="DA57" s="1"/>
      <c r="DB57" s="1"/>
      <c r="DC57" s="1"/>
      <c r="DD57" s="1"/>
      <c r="DE57" s="1">
        <v>20</v>
      </c>
      <c r="DF57" s="1"/>
      <c r="DG57" s="1"/>
      <c r="DH57" s="1"/>
      <c r="DI57" s="1"/>
      <c r="DJ57" s="1">
        <v>17</v>
      </c>
      <c r="DK57" s="1"/>
      <c r="DL57" s="1">
        <v>3</v>
      </c>
      <c r="DM57" s="1"/>
      <c r="DN57" s="1"/>
      <c r="DO57" s="1"/>
      <c r="DP57" s="1">
        <v>7</v>
      </c>
      <c r="DQ57" s="1"/>
      <c r="DR57" s="1"/>
      <c r="DS57" s="1">
        <v>15</v>
      </c>
      <c r="DT57" s="1">
        <v>13</v>
      </c>
      <c r="DU57" s="1"/>
      <c r="DV57" s="1">
        <v>12</v>
      </c>
      <c r="DW57" s="1"/>
      <c r="DX57" s="1"/>
      <c r="DY57" s="1"/>
      <c r="DZ57" s="1"/>
      <c r="EA57" s="1"/>
      <c r="EB57" s="1"/>
      <c r="EC57" s="1">
        <v>2</v>
      </c>
      <c r="ED57" s="1"/>
      <c r="EE57" s="1">
        <v>2</v>
      </c>
      <c r="EF57" s="1"/>
      <c r="EG57" s="1">
        <v>1</v>
      </c>
      <c r="EH57" s="1"/>
      <c r="EI57" s="1"/>
      <c r="EJ57" s="1"/>
      <c r="EK57" s="1"/>
      <c r="EL57" s="1"/>
      <c r="EM57" s="1"/>
      <c r="EN57" s="1"/>
      <c r="EO57" s="1"/>
      <c r="EP57" s="1"/>
      <c r="EQ57" s="1">
        <v>8</v>
      </c>
      <c r="ER57" s="1"/>
      <c r="ES57" s="1"/>
      <c r="ET57" s="1"/>
      <c r="EU57" s="1"/>
      <c r="EV57" s="14">
        <f t="shared" si="7"/>
        <v>100</v>
      </c>
    </row>
    <row r="58" spans="1:152" x14ac:dyDescent="0.2">
      <c r="A58" s="12" t="s">
        <v>178</v>
      </c>
      <c r="B58" s="1">
        <v>70</v>
      </c>
      <c r="C58" s="1">
        <v>15</v>
      </c>
      <c r="D58" s="1">
        <v>10</v>
      </c>
      <c r="E58" s="1">
        <v>90</v>
      </c>
      <c r="F58" s="1"/>
      <c r="G58" s="1"/>
      <c r="H58" s="1" t="s">
        <v>113</v>
      </c>
      <c r="I58" s="1">
        <v>10</v>
      </c>
      <c r="J58" s="1" t="s">
        <v>115</v>
      </c>
      <c r="K58" s="1"/>
      <c r="L58" s="6">
        <v>65</v>
      </c>
      <c r="M58" s="1"/>
      <c r="N58" s="1"/>
      <c r="O58" s="1"/>
      <c r="P58" s="1"/>
      <c r="Q58" s="1">
        <v>5</v>
      </c>
      <c r="R58" s="1">
        <v>25</v>
      </c>
      <c r="S58" s="1">
        <v>5</v>
      </c>
      <c r="T58" s="1">
        <v>15</v>
      </c>
      <c r="U58" s="1">
        <v>10</v>
      </c>
      <c r="V58" s="1"/>
      <c r="W58" s="1">
        <v>25</v>
      </c>
      <c r="X58" s="1">
        <v>15</v>
      </c>
      <c r="Y58" s="1"/>
      <c r="Z58" s="1"/>
      <c r="AA58" s="1"/>
      <c r="AB58" s="14">
        <f t="shared" si="4"/>
        <v>100</v>
      </c>
      <c r="AC58" s="5">
        <v>35</v>
      </c>
      <c r="AD58" s="1"/>
      <c r="AE58" s="1"/>
      <c r="AF58" s="1"/>
      <c r="AG58" s="1"/>
      <c r="AH58" s="1">
        <v>3</v>
      </c>
      <c r="AI58" s="1"/>
      <c r="AJ58" s="1"/>
      <c r="AK58" s="1">
        <v>2</v>
      </c>
      <c r="AL58" s="1"/>
      <c r="AM58" s="1">
        <v>2</v>
      </c>
      <c r="AN58" s="1"/>
      <c r="AO58" s="1"/>
      <c r="AP58" s="1"/>
      <c r="AQ58" s="1"/>
      <c r="AR58" s="1"/>
      <c r="AS58" s="1">
        <v>10</v>
      </c>
      <c r="AT58" s="1">
        <v>15</v>
      </c>
      <c r="AU58" s="1"/>
      <c r="AV58" s="1"/>
      <c r="AW58" s="1"/>
      <c r="AX58" s="1"/>
      <c r="AY58" s="1"/>
      <c r="AZ58" s="1"/>
      <c r="BA58" s="1">
        <v>10</v>
      </c>
      <c r="BB58" s="1"/>
      <c r="BC58" s="1"/>
      <c r="BD58" s="1">
        <v>38</v>
      </c>
      <c r="BE58" s="1"/>
      <c r="BF58" s="1"/>
      <c r="BG58" s="1"/>
      <c r="BH58" s="1">
        <v>5</v>
      </c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>
        <v>5</v>
      </c>
      <c r="BT58" s="1"/>
      <c r="BU58" s="1"/>
      <c r="BV58" s="1">
        <v>10</v>
      </c>
      <c r="BW58" s="1"/>
      <c r="BX58" s="1"/>
      <c r="BY58" s="14">
        <f t="shared" si="5"/>
        <v>100</v>
      </c>
      <c r="BZ58" s="6">
        <v>20</v>
      </c>
      <c r="CA58" s="1"/>
      <c r="CB58" s="1"/>
      <c r="CC58" s="1"/>
      <c r="CD58" s="1">
        <v>20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>
        <v>40</v>
      </c>
      <c r="CQ58" s="1">
        <v>40</v>
      </c>
      <c r="CR58" s="1"/>
      <c r="CS58" s="1"/>
      <c r="CT58" s="1"/>
      <c r="CU58" s="14">
        <f t="shared" si="6"/>
        <v>100</v>
      </c>
      <c r="CV58" s="6">
        <v>80</v>
      </c>
      <c r="CW58" s="1"/>
      <c r="CX58" s="1"/>
      <c r="CY58" s="1"/>
      <c r="CZ58" s="1">
        <v>2</v>
      </c>
      <c r="DA58" s="1">
        <v>10</v>
      </c>
      <c r="DB58" s="1"/>
      <c r="DC58" s="1"/>
      <c r="DD58" s="1"/>
      <c r="DE58" s="1">
        <v>10</v>
      </c>
      <c r="DF58" s="1"/>
      <c r="DG58" s="1"/>
      <c r="DH58" s="1"/>
      <c r="DI58" s="1"/>
      <c r="DJ58" s="1">
        <v>8</v>
      </c>
      <c r="DK58" s="1"/>
      <c r="DL58" s="1"/>
      <c r="DM58" s="1"/>
      <c r="DN58" s="1">
        <v>14</v>
      </c>
      <c r="DO58" s="1">
        <v>5</v>
      </c>
      <c r="DP58" s="1">
        <v>10</v>
      </c>
      <c r="DQ58" s="1">
        <v>5</v>
      </c>
      <c r="DR58" s="1"/>
      <c r="DS58" s="1">
        <v>8</v>
      </c>
      <c r="DT58" s="1"/>
      <c r="DU58" s="1"/>
      <c r="DV58" s="1">
        <v>10</v>
      </c>
      <c r="DW58" s="1"/>
      <c r="DX58" s="1"/>
      <c r="DY58" s="1">
        <v>2</v>
      </c>
      <c r="DZ58" s="1"/>
      <c r="EA58" s="1"/>
      <c r="EB58" s="1"/>
      <c r="EC58" s="1"/>
      <c r="ED58" s="1"/>
      <c r="EE58" s="1">
        <v>2</v>
      </c>
      <c r="EF58" s="1"/>
      <c r="EG58" s="1"/>
      <c r="EH58" s="1"/>
      <c r="EI58" s="1"/>
      <c r="EJ58" s="1"/>
      <c r="EK58" s="1"/>
      <c r="EL58" s="1"/>
      <c r="EM58" s="1"/>
      <c r="EN58" s="1">
        <v>7</v>
      </c>
      <c r="EO58" s="1">
        <v>2</v>
      </c>
      <c r="EP58" s="1"/>
      <c r="EQ58" s="1">
        <v>5</v>
      </c>
      <c r="ER58" s="1"/>
      <c r="ES58" s="1"/>
      <c r="ET58" s="1"/>
      <c r="EU58" s="1"/>
      <c r="EV58" s="14">
        <f t="shared" si="7"/>
        <v>100</v>
      </c>
    </row>
    <row r="59" spans="1:152" x14ac:dyDescent="0.2">
      <c r="A59" s="12" t="s">
        <v>179</v>
      </c>
      <c r="B59" s="1">
        <v>50</v>
      </c>
      <c r="C59" s="1">
        <v>20</v>
      </c>
      <c r="D59" s="1">
        <v>15</v>
      </c>
      <c r="E59" s="1">
        <v>80</v>
      </c>
      <c r="F59" s="1">
        <v>1</v>
      </c>
      <c r="G59" s="1"/>
      <c r="H59" s="1" t="s">
        <v>113</v>
      </c>
      <c r="I59" s="1">
        <v>12</v>
      </c>
      <c r="J59" s="1" t="s">
        <v>115</v>
      </c>
      <c r="K59" s="1"/>
      <c r="L59" s="6">
        <v>40</v>
      </c>
      <c r="M59" s="1"/>
      <c r="N59" s="1"/>
      <c r="O59" s="1"/>
      <c r="P59" s="1"/>
      <c r="Q59" s="1"/>
      <c r="R59" s="1">
        <v>25</v>
      </c>
      <c r="S59" s="1"/>
      <c r="T59" s="1">
        <v>25</v>
      </c>
      <c r="U59" s="1">
        <v>30</v>
      </c>
      <c r="V59" s="1"/>
      <c r="W59" s="1"/>
      <c r="X59" s="1">
        <v>5</v>
      </c>
      <c r="Y59" s="1">
        <v>15</v>
      </c>
      <c r="Z59" s="1"/>
      <c r="AA59" s="1"/>
      <c r="AB59" s="14">
        <f t="shared" si="4"/>
        <v>100</v>
      </c>
      <c r="AC59" s="5">
        <v>60</v>
      </c>
      <c r="AD59" s="1"/>
      <c r="AE59" s="1"/>
      <c r="AF59" s="1">
        <v>10</v>
      </c>
      <c r="AG59" s="1"/>
      <c r="AH59" s="1"/>
      <c r="AI59" s="1"/>
      <c r="AJ59" s="1"/>
      <c r="AK59" s="1"/>
      <c r="AL59" s="1"/>
      <c r="AM59" s="1"/>
      <c r="AN59" s="1">
        <v>3</v>
      </c>
      <c r="AO59" s="1"/>
      <c r="AP59" s="1"/>
      <c r="AQ59" s="1"/>
      <c r="AR59" s="1"/>
      <c r="AS59" s="1">
        <v>5</v>
      </c>
      <c r="AT59" s="1"/>
      <c r="AU59" s="1"/>
      <c r="AV59" s="1"/>
      <c r="AW59" s="1"/>
      <c r="AX59" s="1"/>
      <c r="AY59" s="1"/>
      <c r="AZ59" s="1"/>
      <c r="BA59" s="1">
        <v>12</v>
      </c>
      <c r="BB59" s="1"/>
      <c r="BC59" s="1"/>
      <c r="BD59" s="1">
        <v>35</v>
      </c>
      <c r="BE59" s="1"/>
      <c r="BF59" s="1"/>
      <c r="BG59" s="1">
        <v>25</v>
      </c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>
        <v>10</v>
      </c>
      <c r="BT59" s="1"/>
      <c r="BU59" s="1"/>
      <c r="BV59" s="1"/>
      <c r="BW59" s="1"/>
      <c r="BX59" s="1"/>
      <c r="BY59" s="14">
        <f t="shared" si="5"/>
        <v>100</v>
      </c>
      <c r="BZ59" s="6">
        <v>55</v>
      </c>
      <c r="CA59" s="1">
        <v>10</v>
      </c>
      <c r="CB59" s="1"/>
      <c r="CC59" s="1">
        <v>15</v>
      </c>
      <c r="CD59" s="1">
        <v>25</v>
      </c>
      <c r="CE59" s="1"/>
      <c r="CF59" s="1"/>
      <c r="CG59" s="1"/>
      <c r="CH59" s="1"/>
      <c r="CI59" s="1"/>
      <c r="CJ59" s="1">
        <v>15</v>
      </c>
      <c r="CK59" s="1"/>
      <c r="CL59" s="1"/>
      <c r="CM59" s="1"/>
      <c r="CN59" s="1">
        <v>5</v>
      </c>
      <c r="CO59" s="1"/>
      <c r="CP59" s="1">
        <v>10</v>
      </c>
      <c r="CQ59" s="1">
        <v>20</v>
      </c>
      <c r="CR59" s="1"/>
      <c r="CS59" s="1"/>
      <c r="CT59" s="1"/>
      <c r="CU59" s="14">
        <f t="shared" si="6"/>
        <v>100</v>
      </c>
      <c r="CV59" s="6">
        <v>45</v>
      </c>
      <c r="CW59" s="1"/>
      <c r="CX59" s="1"/>
      <c r="CY59" s="1"/>
      <c r="CZ59" s="1"/>
      <c r="DA59" s="1">
        <v>25</v>
      </c>
      <c r="DB59" s="1"/>
      <c r="DC59" s="1"/>
      <c r="DD59" s="1"/>
      <c r="DE59" s="1"/>
      <c r="DF59" s="1"/>
      <c r="DG59" s="1"/>
      <c r="DH59" s="1"/>
      <c r="DI59" s="1"/>
      <c r="DJ59" s="1">
        <v>5</v>
      </c>
      <c r="DK59" s="1"/>
      <c r="DL59" s="1">
        <v>1</v>
      </c>
      <c r="DM59" s="1"/>
      <c r="DN59" s="1"/>
      <c r="DO59" s="1">
        <v>12</v>
      </c>
      <c r="DP59" s="1"/>
      <c r="DQ59" s="1"/>
      <c r="DR59" s="1"/>
      <c r="DS59" s="1">
        <v>2</v>
      </c>
      <c r="DT59" s="1">
        <v>15</v>
      </c>
      <c r="DU59" s="1">
        <v>15</v>
      </c>
      <c r="DV59" s="1"/>
      <c r="DW59" s="1"/>
      <c r="DX59" s="1">
        <v>10</v>
      </c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>
        <v>15</v>
      </c>
      <c r="EP59" s="1"/>
      <c r="EQ59" s="1"/>
      <c r="ER59" s="1"/>
      <c r="ES59" s="1"/>
      <c r="ET59" s="1"/>
      <c r="EU59" s="1"/>
      <c r="EV59" s="14">
        <f t="shared" si="7"/>
        <v>100</v>
      </c>
    </row>
    <row r="60" spans="1:152" x14ac:dyDescent="0.2">
      <c r="A60" s="12" t="s">
        <v>180</v>
      </c>
      <c r="B60" s="1">
        <v>25</v>
      </c>
      <c r="C60" s="1">
        <v>15</v>
      </c>
      <c r="D60" s="1">
        <v>5</v>
      </c>
      <c r="E60" s="1">
        <v>75</v>
      </c>
      <c r="F60" s="1">
        <v>1</v>
      </c>
      <c r="G60" s="1"/>
      <c r="H60" s="1" t="s">
        <v>113</v>
      </c>
      <c r="I60" s="1">
        <v>10</v>
      </c>
      <c r="J60" s="1" t="s">
        <v>115</v>
      </c>
      <c r="K60" s="1"/>
      <c r="L60" s="6">
        <v>70</v>
      </c>
      <c r="M60" s="1"/>
      <c r="N60" s="1"/>
      <c r="O60" s="1"/>
      <c r="P60" s="1"/>
      <c r="Q60" s="1">
        <v>10</v>
      </c>
      <c r="R60" s="1">
        <v>20</v>
      </c>
      <c r="S60" s="1"/>
      <c r="T60" s="1">
        <v>20</v>
      </c>
      <c r="U60" s="1">
        <v>10</v>
      </c>
      <c r="V60" s="1">
        <v>10</v>
      </c>
      <c r="W60" s="1"/>
      <c r="X60" s="1"/>
      <c r="Y60" s="1">
        <v>30</v>
      </c>
      <c r="Z60" s="1"/>
      <c r="AA60" s="1"/>
      <c r="AB60" s="14">
        <f t="shared" si="4"/>
        <v>100</v>
      </c>
      <c r="AC60" s="5">
        <v>30</v>
      </c>
      <c r="AD60" s="1"/>
      <c r="AE60" s="1"/>
      <c r="AF60" s="1"/>
      <c r="AG60" s="1">
        <v>25</v>
      </c>
      <c r="AH60" s="1"/>
      <c r="AI60" s="1"/>
      <c r="AJ60" s="1"/>
      <c r="AK60" s="1"/>
      <c r="AL60" s="1"/>
      <c r="AM60" s="1"/>
      <c r="AN60" s="1"/>
      <c r="AO60" s="1"/>
      <c r="AP60" s="1"/>
      <c r="AQ60" s="1">
        <v>11</v>
      </c>
      <c r="AR60" s="1"/>
      <c r="AS60" s="1"/>
      <c r="AT60" s="1">
        <v>21</v>
      </c>
      <c r="AU60" s="1"/>
      <c r="AV60" s="1"/>
      <c r="AW60" s="1"/>
      <c r="AX60" s="1"/>
      <c r="AY60" s="1"/>
      <c r="AZ60" s="1"/>
      <c r="BA60" s="1"/>
      <c r="BB60" s="1"/>
      <c r="BC60" s="1"/>
      <c r="BD60" s="1">
        <v>21</v>
      </c>
      <c r="BE60" s="1"/>
      <c r="BF60" s="1"/>
      <c r="BG60" s="1">
        <v>12</v>
      </c>
      <c r="BH60" s="1">
        <v>5</v>
      </c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>
        <v>5</v>
      </c>
      <c r="BY60" s="14">
        <f t="shared" si="5"/>
        <v>100</v>
      </c>
      <c r="BZ60" s="6">
        <v>70</v>
      </c>
      <c r="CA60" s="1"/>
      <c r="CB60" s="1"/>
      <c r="CC60" s="1">
        <v>30</v>
      </c>
      <c r="CD60" s="1"/>
      <c r="CE60" s="1"/>
      <c r="CF60" s="1">
        <v>15</v>
      </c>
      <c r="CG60" s="1"/>
      <c r="CH60" s="1"/>
      <c r="CI60" s="1">
        <v>15</v>
      </c>
      <c r="CJ60" s="1"/>
      <c r="CK60" s="1"/>
      <c r="CL60" s="1"/>
      <c r="CM60" s="1"/>
      <c r="CN60" s="1"/>
      <c r="CO60" s="1"/>
      <c r="CP60" s="1">
        <v>10</v>
      </c>
      <c r="CQ60" s="1">
        <v>30</v>
      </c>
      <c r="CR60" s="1"/>
      <c r="CS60" s="1"/>
      <c r="CT60" s="1"/>
      <c r="CU60" s="14">
        <f t="shared" si="6"/>
        <v>100</v>
      </c>
      <c r="CV60" s="6">
        <v>30</v>
      </c>
      <c r="CW60" s="1"/>
      <c r="CX60" s="1"/>
      <c r="CY60" s="1"/>
      <c r="CZ60" s="1"/>
      <c r="DA60" s="1">
        <v>15</v>
      </c>
      <c r="DB60" s="1"/>
      <c r="DC60" s="1"/>
      <c r="DD60" s="1">
        <v>10</v>
      </c>
      <c r="DE60" s="1">
        <v>15</v>
      </c>
      <c r="DF60" s="1"/>
      <c r="DG60" s="1"/>
      <c r="DH60" s="1"/>
      <c r="DI60" s="1"/>
      <c r="DJ60" s="1"/>
      <c r="DK60" s="1"/>
      <c r="DL60" s="1"/>
      <c r="DM60" s="1"/>
      <c r="DN60" s="1"/>
      <c r="DO60" s="1">
        <v>15</v>
      </c>
      <c r="DP60" s="1"/>
      <c r="DQ60" s="1"/>
      <c r="DR60" s="1"/>
      <c r="DS60" s="1"/>
      <c r="DT60" s="1">
        <v>15</v>
      </c>
      <c r="DU60" s="1"/>
      <c r="DV60" s="1"/>
      <c r="DW60" s="1"/>
      <c r="DX60" s="1"/>
      <c r="DY60" s="1">
        <v>20</v>
      </c>
      <c r="DZ60" s="1"/>
      <c r="EA60" s="1"/>
      <c r="EB60" s="1"/>
      <c r="EC60" s="1">
        <v>8</v>
      </c>
      <c r="ED60" s="1"/>
      <c r="EE60" s="1">
        <v>1</v>
      </c>
      <c r="EF60" s="1"/>
      <c r="EG60" s="1"/>
      <c r="EH60" s="1"/>
      <c r="EI60" s="1"/>
      <c r="EJ60" s="1"/>
      <c r="EK60" s="1"/>
      <c r="EL60" s="1"/>
      <c r="EM60" s="1"/>
      <c r="EN60" s="1"/>
      <c r="EO60" s="1">
        <v>1</v>
      </c>
      <c r="EP60" s="1"/>
      <c r="EQ60" s="1"/>
      <c r="ER60" s="1"/>
      <c r="ES60" s="1"/>
      <c r="ET60" s="1"/>
      <c r="EU60" s="1"/>
      <c r="EV60" s="14">
        <f t="shared" si="7"/>
        <v>100</v>
      </c>
    </row>
    <row r="61" spans="1:152" x14ac:dyDescent="0.2">
      <c r="A61" s="12" t="s">
        <v>181</v>
      </c>
      <c r="B61" s="1">
        <v>60</v>
      </c>
      <c r="C61" s="1">
        <v>35</v>
      </c>
      <c r="D61" s="1">
        <v>5</v>
      </c>
      <c r="E61" s="1">
        <v>90</v>
      </c>
      <c r="F61" s="1">
        <v>6</v>
      </c>
      <c r="G61" s="1"/>
      <c r="H61" s="1" t="s">
        <v>112</v>
      </c>
      <c r="I61" s="1">
        <v>12</v>
      </c>
      <c r="J61" s="1" t="s">
        <v>115</v>
      </c>
      <c r="K61" s="1"/>
      <c r="L61" s="6">
        <v>20</v>
      </c>
      <c r="M61" s="1"/>
      <c r="N61" s="1"/>
      <c r="O61" s="1"/>
      <c r="P61" s="1"/>
      <c r="Q61" s="1"/>
      <c r="R61" s="1"/>
      <c r="S61" s="1">
        <v>30</v>
      </c>
      <c r="T61" s="1"/>
      <c r="U61" s="1">
        <v>40</v>
      </c>
      <c r="V61" s="1"/>
      <c r="W61" s="1"/>
      <c r="X61" s="1">
        <v>30</v>
      </c>
      <c r="Y61" s="1"/>
      <c r="Z61" s="1"/>
      <c r="AA61" s="1"/>
      <c r="AB61" s="14">
        <f t="shared" si="4"/>
        <v>100</v>
      </c>
      <c r="AC61" s="5">
        <v>80</v>
      </c>
      <c r="AD61" s="1"/>
      <c r="AE61" s="1">
        <v>10</v>
      </c>
      <c r="AF61" s="1">
        <v>10</v>
      </c>
      <c r="AG61" s="1">
        <v>5</v>
      </c>
      <c r="AH61" s="1"/>
      <c r="AI61" s="1"/>
      <c r="AJ61" s="1">
        <v>15</v>
      </c>
      <c r="AK61" s="1"/>
      <c r="AL61" s="1"/>
      <c r="AM61" s="1"/>
      <c r="AN61" s="1">
        <v>2</v>
      </c>
      <c r="AO61" s="1"/>
      <c r="AP61" s="1"/>
      <c r="AQ61" s="1">
        <v>9</v>
      </c>
      <c r="AR61" s="1"/>
      <c r="AS61" s="1"/>
      <c r="AT61" s="1"/>
      <c r="AU61" s="1"/>
      <c r="AV61" s="1"/>
      <c r="AW61" s="1"/>
      <c r="AX61" s="1">
        <v>10</v>
      </c>
      <c r="AY61" s="1"/>
      <c r="AZ61" s="1"/>
      <c r="BA61" s="1">
        <v>2</v>
      </c>
      <c r="BB61" s="1">
        <v>2</v>
      </c>
      <c r="BC61" s="1"/>
      <c r="BD61" s="1"/>
      <c r="BE61" s="1"/>
      <c r="BF61" s="1"/>
      <c r="BG61" s="1">
        <v>10</v>
      </c>
      <c r="BH61" s="1"/>
      <c r="BI61" s="1"/>
      <c r="BJ61" s="1"/>
      <c r="BK61" s="1">
        <v>25</v>
      </c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4">
        <f t="shared" si="5"/>
        <v>100</v>
      </c>
      <c r="BZ61" s="6">
        <v>20</v>
      </c>
      <c r="CA61" s="1"/>
      <c r="CB61" s="1"/>
      <c r="CC61" s="1"/>
      <c r="CD61" s="1">
        <v>40</v>
      </c>
      <c r="CE61" s="1"/>
      <c r="CF61" s="1">
        <v>20</v>
      </c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>
        <v>40</v>
      </c>
      <c r="CR61" s="1"/>
      <c r="CS61" s="1"/>
      <c r="CT61" s="1"/>
      <c r="CU61" s="14">
        <f t="shared" si="6"/>
        <v>100</v>
      </c>
      <c r="CV61" s="6">
        <v>80</v>
      </c>
      <c r="CW61" s="1"/>
      <c r="CX61" s="1"/>
      <c r="CY61" s="1"/>
      <c r="CZ61" s="1"/>
      <c r="DA61" s="1"/>
      <c r="DB61" s="1"/>
      <c r="DC61" s="1"/>
      <c r="DD61" s="1">
        <v>10</v>
      </c>
      <c r="DE61" s="1"/>
      <c r="DF61" s="1"/>
      <c r="DG61" s="1"/>
      <c r="DH61" s="1"/>
      <c r="DI61" s="1">
        <v>20</v>
      </c>
      <c r="DJ61" s="1"/>
      <c r="DK61" s="1"/>
      <c r="DL61" s="1"/>
      <c r="DM61" s="1"/>
      <c r="DN61" s="1">
        <v>20</v>
      </c>
      <c r="DO61" s="1"/>
      <c r="DP61" s="1"/>
      <c r="DQ61" s="1">
        <v>25</v>
      </c>
      <c r="DR61" s="1"/>
      <c r="DS61" s="1">
        <v>6</v>
      </c>
      <c r="DT61" s="1">
        <v>6</v>
      </c>
      <c r="DU61" s="1"/>
      <c r="DV61" s="1">
        <v>6</v>
      </c>
      <c r="DW61" s="1"/>
      <c r="DX61" s="1"/>
      <c r="DY61" s="1"/>
      <c r="DZ61" s="1"/>
      <c r="EA61" s="1"/>
      <c r="EB61" s="1">
        <v>2</v>
      </c>
      <c r="EC61" s="1"/>
      <c r="ED61" s="1"/>
      <c r="EE61" s="1">
        <v>5</v>
      </c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4">
        <f t="shared" si="7"/>
        <v>100</v>
      </c>
    </row>
    <row r="62" spans="1:152" x14ac:dyDescent="0.2">
      <c r="A62" s="12" t="s">
        <v>182</v>
      </c>
      <c r="B62" s="1">
        <v>25</v>
      </c>
      <c r="C62" s="1">
        <v>20</v>
      </c>
      <c r="D62" s="1">
        <v>3</v>
      </c>
      <c r="E62" s="1">
        <v>80</v>
      </c>
      <c r="F62" s="1">
        <v>2</v>
      </c>
      <c r="G62" s="1"/>
      <c r="H62" s="1" t="s">
        <v>113</v>
      </c>
      <c r="I62" s="1">
        <v>15</v>
      </c>
      <c r="J62" s="1" t="s">
        <v>115</v>
      </c>
      <c r="K62" s="1"/>
      <c r="L62" s="6">
        <v>50</v>
      </c>
      <c r="M62" s="1"/>
      <c r="N62" s="1"/>
      <c r="O62" s="1">
        <v>8</v>
      </c>
      <c r="P62" s="1"/>
      <c r="Q62" s="1">
        <v>30</v>
      </c>
      <c r="R62" s="1">
        <v>50</v>
      </c>
      <c r="S62" s="1"/>
      <c r="T62" s="1"/>
      <c r="U62" s="1">
        <v>12</v>
      </c>
      <c r="V62" s="1"/>
      <c r="W62" s="1"/>
      <c r="X62" s="1"/>
      <c r="Y62" s="1"/>
      <c r="Z62" s="1"/>
      <c r="AA62" s="1"/>
      <c r="AB62" s="14">
        <f t="shared" si="4"/>
        <v>100</v>
      </c>
      <c r="AC62" s="5">
        <v>50</v>
      </c>
      <c r="AD62" s="1"/>
      <c r="AE62" s="1">
        <v>18</v>
      </c>
      <c r="AF62" s="1">
        <v>12</v>
      </c>
      <c r="AG62" s="1"/>
      <c r="AH62" s="1"/>
      <c r="AI62" s="1"/>
      <c r="AJ62" s="1">
        <v>10</v>
      </c>
      <c r="AK62" s="1"/>
      <c r="AL62" s="1"/>
      <c r="AM62" s="1">
        <v>10</v>
      </c>
      <c r="AN62" s="1"/>
      <c r="AO62" s="1"/>
      <c r="AP62" s="1"/>
      <c r="AQ62" s="1">
        <v>20</v>
      </c>
      <c r="AR62" s="1"/>
      <c r="AS62" s="1"/>
      <c r="AT62" s="1">
        <v>15</v>
      </c>
      <c r="AU62" s="1"/>
      <c r="AV62" s="1">
        <v>15</v>
      </c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4">
        <f t="shared" si="5"/>
        <v>100</v>
      </c>
      <c r="BZ62" s="6">
        <v>70</v>
      </c>
      <c r="CA62" s="1"/>
      <c r="CB62" s="1"/>
      <c r="CC62" s="1"/>
      <c r="CD62" s="1">
        <v>25</v>
      </c>
      <c r="CE62" s="1"/>
      <c r="CF62" s="1"/>
      <c r="CG62" s="1"/>
      <c r="CH62" s="1"/>
      <c r="CI62" s="1"/>
      <c r="CJ62" s="1">
        <v>35</v>
      </c>
      <c r="CK62" s="1"/>
      <c r="CL62" s="1"/>
      <c r="CM62" s="1"/>
      <c r="CN62" s="1">
        <v>25</v>
      </c>
      <c r="CO62" s="1"/>
      <c r="CP62" s="1"/>
      <c r="CQ62" s="1"/>
      <c r="CR62" s="1">
        <v>15</v>
      </c>
      <c r="CS62" s="1"/>
      <c r="CT62" s="1"/>
      <c r="CU62" s="14">
        <f t="shared" si="6"/>
        <v>100</v>
      </c>
      <c r="CV62" s="6">
        <v>30</v>
      </c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>
        <v>30</v>
      </c>
      <c r="DI62" s="1"/>
      <c r="DJ62" s="1"/>
      <c r="DK62" s="1"/>
      <c r="DL62" s="1"/>
      <c r="DM62" s="1"/>
      <c r="DN62" s="1">
        <v>20</v>
      </c>
      <c r="DO62" s="1">
        <v>10</v>
      </c>
      <c r="DP62" s="1"/>
      <c r="DQ62" s="1"/>
      <c r="DR62" s="1"/>
      <c r="DS62" s="1">
        <v>25</v>
      </c>
      <c r="DT62" s="1"/>
      <c r="DU62" s="1"/>
      <c r="DV62" s="1"/>
      <c r="DW62" s="1"/>
      <c r="DX62" s="1"/>
      <c r="DY62" s="1"/>
      <c r="DZ62" s="1"/>
      <c r="EA62" s="1"/>
      <c r="EB62" s="1">
        <v>15</v>
      </c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4">
        <f t="shared" si="7"/>
        <v>100</v>
      </c>
    </row>
    <row r="63" spans="1:152" x14ac:dyDescent="0.2">
      <c r="A63" s="12" t="s">
        <v>183</v>
      </c>
      <c r="B63" s="1">
        <v>20</v>
      </c>
      <c r="C63" s="1">
        <v>10</v>
      </c>
      <c r="D63" s="1">
        <v>3</v>
      </c>
      <c r="E63" s="1">
        <v>70</v>
      </c>
      <c r="F63" s="1">
        <v>2</v>
      </c>
      <c r="G63" s="1"/>
      <c r="H63" s="1" t="s">
        <v>112</v>
      </c>
      <c r="I63" s="1">
        <v>15</v>
      </c>
      <c r="J63" s="1" t="s">
        <v>116</v>
      </c>
      <c r="K63" s="1"/>
      <c r="L63" s="6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4">
        <f t="shared" si="4"/>
        <v>0</v>
      </c>
      <c r="AC63" s="5">
        <v>100</v>
      </c>
      <c r="AD63" s="1"/>
      <c r="AE63" s="1"/>
      <c r="AF63" s="1">
        <v>18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>
        <v>25</v>
      </c>
      <c r="AR63" s="1"/>
      <c r="AS63" s="1"/>
      <c r="AT63" s="1"/>
      <c r="AU63" s="1"/>
      <c r="AV63" s="1"/>
      <c r="AW63" s="1"/>
      <c r="AX63" s="1"/>
      <c r="AY63" s="1"/>
      <c r="AZ63" s="1">
        <v>22</v>
      </c>
      <c r="BA63" s="1">
        <v>5</v>
      </c>
      <c r="BB63" s="1">
        <v>10</v>
      </c>
      <c r="BC63" s="1"/>
      <c r="BD63" s="1"/>
      <c r="BE63" s="1"/>
      <c r="BF63" s="1"/>
      <c r="BG63" s="1"/>
      <c r="BH63" s="1"/>
      <c r="BI63" s="1"/>
      <c r="BJ63" s="1"/>
      <c r="BK63" s="1">
        <v>20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4">
        <f t="shared" si="5"/>
        <v>100</v>
      </c>
      <c r="BZ63" s="6">
        <v>55</v>
      </c>
      <c r="CA63" s="1">
        <v>20</v>
      </c>
      <c r="CB63" s="1"/>
      <c r="CC63" s="1"/>
      <c r="CD63" s="1"/>
      <c r="CE63" s="1"/>
      <c r="CF63" s="1">
        <v>15</v>
      </c>
      <c r="CG63" s="1"/>
      <c r="CH63" s="1"/>
      <c r="CI63" s="1">
        <v>15</v>
      </c>
      <c r="CJ63" s="1"/>
      <c r="CK63" s="1">
        <v>10</v>
      </c>
      <c r="CL63" s="1"/>
      <c r="CM63" s="1"/>
      <c r="CN63" s="1"/>
      <c r="CO63" s="1"/>
      <c r="CP63" s="1">
        <v>15</v>
      </c>
      <c r="CQ63" s="1">
        <v>25</v>
      </c>
      <c r="CR63" s="1"/>
      <c r="CS63" s="1"/>
      <c r="CT63" s="1"/>
      <c r="CU63" s="14">
        <f t="shared" si="6"/>
        <v>100</v>
      </c>
      <c r="CV63" s="6">
        <v>45</v>
      </c>
      <c r="CW63" s="1"/>
      <c r="CX63" s="1"/>
      <c r="CY63" s="1">
        <v>20</v>
      </c>
      <c r="CZ63" s="1"/>
      <c r="DA63" s="1"/>
      <c r="DB63" s="1"/>
      <c r="DC63" s="1"/>
      <c r="DD63" s="1"/>
      <c r="DE63" s="1"/>
      <c r="DF63" s="1"/>
      <c r="DG63" s="1"/>
      <c r="DH63" s="1"/>
      <c r="DI63" s="1">
        <v>30</v>
      </c>
      <c r="DJ63" s="1"/>
      <c r="DK63" s="1"/>
      <c r="DL63" s="1"/>
      <c r="DM63" s="1"/>
      <c r="DN63" s="1">
        <v>15</v>
      </c>
      <c r="DO63" s="1"/>
      <c r="DP63" s="1"/>
      <c r="DQ63" s="1"/>
      <c r="DR63" s="1"/>
      <c r="DS63" s="1">
        <v>20</v>
      </c>
      <c r="DT63" s="1"/>
      <c r="DU63" s="1"/>
      <c r="DV63" s="1"/>
      <c r="DW63" s="1"/>
      <c r="DX63" s="1"/>
      <c r="DY63" s="1"/>
      <c r="DZ63" s="1"/>
      <c r="EA63" s="1"/>
      <c r="EB63" s="1">
        <v>10</v>
      </c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>
        <v>5</v>
      </c>
      <c r="EV63" s="14">
        <f t="shared" si="7"/>
        <v>95</v>
      </c>
    </row>
    <row r="64" spans="1:152" x14ac:dyDescent="0.2">
      <c r="A64" s="12" t="s">
        <v>184</v>
      </c>
      <c r="B64" s="1">
        <v>70</v>
      </c>
      <c r="C64" s="1">
        <v>20</v>
      </c>
      <c r="D64" s="1">
        <v>15</v>
      </c>
      <c r="E64" s="1">
        <v>90</v>
      </c>
      <c r="F64" s="1">
        <v>1</v>
      </c>
      <c r="G64" s="1"/>
      <c r="H64" s="1" t="s">
        <v>113</v>
      </c>
      <c r="I64" s="1">
        <v>15</v>
      </c>
      <c r="J64" s="1" t="s">
        <v>115</v>
      </c>
      <c r="K64" s="1"/>
      <c r="L64" s="6">
        <v>40</v>
      </c>
      <c r="M64" s="1">
        <v>15</v>
      </c>
      <c r="N64" s="1"/>
      <c r="O64" s="1"/>
      <c r="P64" s="1"/>
      <c r="Q64" s="1">
        <v>25</v>
      </c>
      <c r="R64" s="1">
        <v>20</v>
      </c>
      <c r="S64" s="1"/>
      <c r="T64" s="1">
        <v>15</v>
      </c>
      <c r="U64" s="1">
        <v>15</v>
      </c>
      <c r="V64" s="1"/>
      <c r="W64" s="1"/>
      <c r="X64" s="1">
        <v>10</v>
      </c>
      <c r="Y64" s="1"/>
      <c r="Z64" s="1"/>
      <c r="AA64" s="1"/>
      <c r="AB64" s="14">
        <f t="shared" si="4"/>
        <v>100</v>
      </c>
      <c r="AC64" s="5">
        <v>60</v>
      </c>
      <c r="AD64" s="1"/>
      <c r="AE64" s="1">
        <v>12</v>
      </c>
      <c r="AF64" s="1"/>
      <c r="AG64" s="1">
        <v>10</v>
      </c>
      <c r="AH64" s="1"/>
      <c r="AI64" s="1"/>
      <c r="AJ64" s="1"/>
      <c r="AK64" s="1">
        <v>5</v>
      </c>
      <c r="AL64" s="1"/>
      <c r="AM64" s="1"/>
      <c r="AN64" s="1">
        <v>10</v>
      </c>
      <c r="AO64" s="1"/>
      <c r="AP64" s="1">
        <v>8</v>
      </c>
      <c r="AQ64" s="1"/>
      <c r="AR64" s="1"/>
      <c r="AS64" s="1"/>
      <c r="AT64" s="1">
        <v>15</v>
      </c>
      <c r="AU64" s="1"/>
      <c r="AV64" s="1"/>
      <c r="AW64" s="1"/>
      <c r="AX64" s="1"/>
      <c r="AY64" s="1"/>
      <c r="AZ64" s="1"/>
      <c r="BA64" s="1"/>
      <c r="BB64" s="1">
        <v>20</v>
      </c>
      <c r="BC64" s="1"/>
      <c r="BD64" s="1">
        <v>20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4">
        <f t="shared" si="5"/>
        <v>100</v>
      </c>
      <c r="BZ64" s="6">
        <v>40</v>
      </c>
      <c r="CA64" s="1">
        <v>20</v>
      </c>
      <c r="CB64" s="1"/>
      <c r="CC64" s="1"/>
      <c r="CD64" s="1">
        <v>30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v>50</v>
      </c>
      <c r="CQ64" s="1"/>
      <c r="CR64" s="1"/>
      <c r="CS64" s="1"/>
      <c r="CT64" s="1"/>
      <c r="CU64" s="14">
        <f t="shared" si="6"/>
        <v>100</v>
      </c>
      <c r="CV64" s="6">
        <v>60</v>
      </c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>
        <v>20</v>
      </c>
      <c r="DJ64" s="1">
        <v>10</v>
      </c>
      <c r="DK64" s="1"/>
      <c r="DL64" s="1"/>
      <c r="DM64" s="1"/>
      <c r="DN64" s="1">
        <v>5</v>
      </c>
      <c r="DO64" s="1"/>
      <c r="DP64" s="1"/>
      <c r="DQ64" s="1"/>
      <c r="DR64" s="1"/>
      <c r="DS64" s="1">
        <v>20</v>
      </c>
      <c r="DT64" s="1">
        <v>15</v>
      </c>
      <c r="DU64" s="1"/>
      <c r="DV64" s="1">
        <v>15</v>
      </c>
      <c r="DW64" s="1">
        <v>10</v>
      </c>
      <c r="DX64" s="1"/>
      <c r="DY64" s="1"/>
      <c r="DZ64" s="1"/>
      <c r="EA64" s="1"/>
      <c r="EB64" s="1">
        <v>2</v>
      </c>
      <c r="EC64" s="1"/>
      <c r="ED64" s="1"/>
      <c r="EE64" s="1"/>
      <c r="EF64" s="1"/>
      <c r="EG64" s="1"/>
      <c r="EH64" s="1"/>
      <c r="EI64" s="1"/>
      <c r="EJ64" s="1"/>
      <c r="EK64" s="1"/>
      <c r="EL64" s="1">
        <v>3</v>
      </c>
      <c r="EM64" s="1"/>
      <c r="EN64" s="1"/>
      <c r="EO64" s="1"/>
      <c r="EP64" s="1"/>
      <c r="EQ64" s="1"/>
      <c r="ER64" s="1"/>
      <c r="ES64" s="1"/>
      <c r="ET64" s="1"/>
      <c r="EU64" s="1"/>
      <c r="EV64" s="14">
        <f t="shared" si="7"/>
        <v>100</v>
      </c>
    </row>
    <row r="65" spans="1:152" x14ac:dyDescent="0.2">
      <c r="A65" s="12" t="s">
        <v>185</v>
      </c>
      <c r="B65" s="1">
        <v>50</v>
      </c>
      <c r="C65" s="1">
        <v>35</v>
      </c>
      <c r="D65" s="1">
        <v>7</v>
      </c>
      <c r="E65" s="1">
        <v>90</v>
      </c>
      <c r="F65" s="1"/>
      <c r="G65" s="1"/>
      <c r="H65" s="1" t="s">
        <v>113</v>
      </c>
      <c r="I65" s="1">
        <v>10</v>
      </c>
      <c r="J65" s="1" t="s">
        <v>115</v>
      </c>
      <c r="K65" s="1"/>
      <c r="L65" s="6">
        <v>70</v>
      </c>
      <c r="M65" s="1">
        <v>10</v>
      </c>
      <c r="N65" s="1"/>
      <c r="O65" s="1"/>
      <c r="P65" s="1"/>
      <c r="Q65" s="1"/>
      <c r="R65" s="1">
        <v>10</v>
      </c>
      <c r="S65" s="1"/>
      <c r="T65" s="1">
        <v>7</v>
      </c>
      <c r="U65" s="1">
        <v>25</v>
      </c>
      <c r="V65" s="1">
        <v>5</v>
      </c>
      <c r="W65" s="1">
        <v>8</v>
      </c>
      <c r="X65" s="1">
        <v>10</v>
      </c>
      <c r="Y65" s="1"/>
      <c r="Z65" s="1">
        <v>25</v>
      </c>
      <c r="AA65" s="1"/>
      <c r="AB65" s="14">
        <f t="shared" si="4"/>
        <v>100</v>
      </c>
      <c r="AC65" s="5">
        <v>30</v>
      </c>
      <c r="AD65" s="1"/>
      <c r="AE65" s="1"/>
      <c r="AF65" s="1">
        <v>5</v>
      </c>
      <c r="AG65" s="1"/>
      <c r="AH65" s="1"/>
      <c r="AI65" s="1"/>
      <c r="AJ65" s="1">
        <v>20</v>
      </c>
      <c r="AK65" s="1">
        <v>5</v>
      </c>
      <c r="AL65" s="1"/>
      <c r="AM65" s="1"/>
      <c r="AN65" s="1"/>
      <c r="AO65" s="1"/>
      <c r="AP65" s="1"/>
      <c r="AQ65" s="1"/>
      <c r="AR65" s="1"/>
      <c r="AS65" s="1">
        <v>7</v>
      </c>
      <c r="AT65" s="1">
        <v>20</v>
      </c>
      <c r="AU65" s="1"/>
      <c r="AV65" s="1"/>
      <c r="AW65" s="1"/>
      <c r="AX65" s="1"/>
      <c r="AY65" s="1"/>
      <c r="AZ65" s="1"/>
      <c r="BA65" s="1"/>
      <c r="BB65" s="1">
        <v>25</v>
      </c>
      <c r="BC65" s="1"/>
      <c r="BD65" s="1">
        <v>8</v>
      </c>
      <c r="BE65" s="1"/>
      <c r="BF65" s="1"/>
      <c r="BG65" s="1">
        <v>10</v>
      </c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4">
        <f t="shared" si="5"/>
        <v>100</v>
      </c>
      <c r="BZ65" s="6">
        <v>80</v>
      </c>
      <c r="CA65" s="1"/>
      <c r="CB65" s="1">
        <v>15</v>
      </c>
      <c r="CC65" s="1"/>
      <c r="CD65" s="1"/>
      <c r="CE65" s="1"/>
      <c r="CF65" s="1">
        <v>40</v>
      </c>
      <c r="CG65" s="1"/>
      <c r="CH65" s="1"/>
      <c r="CI65" s="1">
        <v>20</v>
      </c>
      <c r="CJ65" s="1"/>
      <c r="CK65" s="1"/>
      <c r="CL65" s="1"/>
      <c r="CM65" s="1"/>
      <c r="CN65" s="1"/>
      <c r="CO65" s="1"/>
      <c r="CP65" s="1">
        <v>18</v>
      </c>
      <c r="CQ65" s="1">
        <v>5</v>
      </c>
      <c r="CR65" s="1"/>
      <c r="CS65" s="1">
        <v>2</v>
      </c>
      <c r="CT65" s="15"/>
      <c r="CU65" s="14">
        <f t="shared" si="6"/>
        <v>100</v>
      </c>
      <c r="CV65" s="6">
        <v>20</v>
      </c>
      <c r="CW65" s="1"/>
      <c r="CX65" s="1"/>
      <c r="CY65" s="1"/>
      <c r="CZ65" s="1"/>
      <c r="DA65" s="1">
        <v>69</v>
      </c>
      <c r="DB65" s="1"/>
      <c r="DC65" s="1"/>
      <c r="DD65" s="1"/>
      <c r="DE65" s="1">
        <v>30</v>
      </c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>
        <v>1</v>
      </c>
      <c r="EP65" s="1"/>
      <c r="EQ65" s="1"/>
      <c r="ER65" s="1"/>
      <c r="ES65" s="1"/>
      <c r="ET65" s="1"/>
      <c r="EU65" s="1"/>
      <c r="EV65" s="14">
        <f t="shared" si="7"/>
        <v>100</v>
      </c>
    </row>
    <row r="66" spans="1:152" x14ac:dyDescent="0.2">
      <c r="A66" s="12" t="s">
        <v>186</v>
      </c>
      <c r="B66" s="1">
        <v>30</v>
      </c>
      <c r="C66" s="1">
        <v>15</v>
      </c>
      <c r="D66" s="1">
        <v>20</v>
      </c>
      <c r="E66" s="1">
        <v>80</v>
      </c>
      <c r="F66" s="1">
        <v>2</v>
      </c>
      <c r="G66" s="1"/>
      <c r="H66" s="1" t="s">
        <v>113</v>
      </c>
      <c r="I66" s="1">
        <v>8</v>
      </c>
      <c r="J66" s="1" t="s">
        <v>115</v>
      </c>
      <c r="K66" s="1"/>
      <c r="L66" s="6">
        <v>50</v>
      </c>
      <c r="M66" s="1"/>
      <c r="N66" s="1">
        <v>20</v>
      </c>
      <c r="O66" s="1"/>
      <c r="P66" s="1"/>
      <c r="Q66" s="1">
        <v>35</v>
      </c>
      <c r="R66" s="1">
        <v>25</v>
      </c>
      <c r="S66" s="1"/>
      <c r="T66" s="1"/>
      <c r="U66" s="1"/>
      <c r="V66" s="1"/>
      <c r="W66" s="1"/>
      <c r="X66" s="1">
        <v>20</v>
      </c>
      <c r="Y66" s="1"/>
      <c r="Z66" s="1"/>
      <c r="AA66" s="1"/>
      <c r="AB66" s="14">
        <f t="shared" ref="AB66:AB80" si="8">SUM(M66:AA66)</f>
        <v>100</v>
      </c>
      <c r="AC66" s="5">
        <v>50</v>
      </c>
      <c r="AD66" s="1"/>
      <c r="AE66" s="1"/>
      <c r="AF66" s="1"/>
      <c r="AG66" s="1"/>
      <c r="AH66" s="1"/>
      <c r="AI66" s="1"/>
      <c r="AJ66" s="1"/>
      <c r="AK66" s="1">
        <v>12</v>
      </c>
      <c r="AL66" s="1"/>
      <c r="AM66" s="1"/>
      <c r="AN66" s="1">
        <v>20</v>
      </c>
      <c r="AO66" s="1"/>
      <c r="AP66" s="1"/>
      <c r="AQ66" s="1"/>
      <c r="AR66" s="1"/>
      <c r="AS66" s="1"/>
      <c r="AT66" s="1">
        <v>24</v>
      </c>
      <c r="AU66" s="1"/>
      <c r="AV66" s="1"/>
      <c r="AW66" s="1"/>
      <c r="AX66" s="1"/>
      <c r="AY66" s="1"/>
      <c r="AZ66" s="1">
        <v>12</v>
      </c>
      <c r="BA66" s="1">
        <v>10</v>
      </c>
      <c r="BB66" s="1">
        <v>12</v>
      </c>
      <c r="BC66" s="1"/>
      <c r="BD66" s="1">
        <v>10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4">
        <f t="shared" ref="BY66:BY80" si="9">SUM(AD66:BX66)</f>
        <v>100</v>
      </c>
      <c r="BZ66" s="6">
        <v>20</v>
      </c>
      <c r="CA66" s="1"/>
      <c r="CB66" s="1"/>
      <c r="CC66" s="1"/>
      <c r="CD66" s="1"/>
      <c r="CE66" s="1"/>
      <c r="CF66" s="1">
        <v>70</v>
      </c>
      <c r="CG66" s="1"/>
      <c r="CH66" s="1"/>
      <c r="CI66" s="1"/>
      <c r="CJ66" s="1"/>
      <c r="CK66" s="1"/>
      <c r="CL66" s="1"/>
      <c r="CM66" s="1"/>
      <c r="CN66" s="1"/>
      <c r="CO66" s="1"/>
      <c r="CP66" s="1">
        <v>30</v>
      </c>
      <c r="CQ66" s="1"/>
      <c r="CR66" s="1"/>
      <c r="CS66" s="1"/>
      <c r="CT66" s="1"/>
      <c r="CU66" s="14">
        <f t="shared" ref="CU66:CU80" si="10">SUM(CA66:CT66)</f>
        <v>100</v>
      </c>
      <c r="CV66" s="6">
        <v>80</v>
      </c>
      <c r="CW66" s="1"/>
      <c r="CX66" s="1"/>
      <c r="CY66" s="1"/>
      <c r="CZ66" s="1"/>
      <c r="DA66" s="1"/>
      <c r="DB66" s="1"/>
      <c r="DC66" s="1"/>
      <c r="DD66" s="1"/>
      <c r="DE66" s="1">
        <v>18</v>
      </c>
      <c r="DF66" s="1"/>
      <c r="DG66" s="1"/>
      <c r="DH66" s="1">
        <v>25</v>
      </c>
      <c r="DI66" s="1">
        <v>18</v>
      </c>
      <c r="DJ66" s="1">
        <v>9</v>
      </c>
      <c r="DK66" s="1"/>
      <c r="DL66" s="1"/>
      <c r="DM66" s="1"/>
      <c r="DN66" s="1"/>
      <c r="DO66" s="1"/>
      <c r="DP66" s="1"/>
      <c r="DQ66" s="1">
        <v>5</v>
      </c>
      <c r="DR66" s="1"/>
      <c r="DS66" s="1">
        <v>8</v>
      </c>
      <c r="DT66" s="1"/>
      <c r="DU66" s="1"/>
      <c r="DV66" s="1">
        <v>7</v>
      </c>
      <c r="DW66" s="1"/>
      <c r="DX66" s="1"/>
      <c r="DY66" s="1"/>
      <c r="DZ66" s="1"/>
      <c r="EA66" s="1"/>
      <c r="EB66" s="1"/>
      <c r="EC66" s="1">
        <v>5</v>
      </c>
      <c r="ED66" s="1"/>
      <c r="EE66" s="1"/>
      <c r="EF66" s="1"/>
      <c r="EG66" s="1"/>
      <c r="EH66" s="1"/>
      <c r="EI66" s="1"/>
      <c r="EJ66" s="1"/>
      <c r="EK66" s="1"/>
      <c r="EL66" s="1">
        <v>5</v>
      </c>
      <c r="EM66" s="1"/>
      <c r="EN66" s="1"/>
      <c r="EO66" s="1"/>
      <c r="EP66" s="1"/>
      <c r="EQ66" s="1"/>
      <c r="ER66" s="1"/>
      <c r="ES66" s="1"/>
      <c r="ET66" s="1"/>
      <c r="EU66" s="1"/>
      <c r="EV66" s="14">
        <f t="shared" ref="EV66:EV80" si="11">SUM(CW66:ES66)</f>
        <v>100</v>
      </c>
    </row>
    <row r="67" spans="1:152" x14ac:dyDescent="0.2">
      <c r="A67" s="12" t="s">
        <v>187</v>
      </c>
      <c r="B67" s="1">
        <v>55</v>
      </c>
      <c r="C67" s="1">
        <v>20</v>
      </c>
      <c r="D67" s="1">
        <v>20</v>
      </c>
      <c r="E67" s="1">
        <v>90</v>
      </c>
      <c r="F67" s="1">
        <v>2</v>
      </c>
      <c r="G67" s="1"/>
      <c r="H67" s="1" t="s">
        <v>113</v>
      </c>
      <c r="I67" s="1">
        <v>8</v>
      </c>
      <c r="J67" s="1" t="s">
        <v>115</v>
      </c>
      <c r="K67" s="1"/>
      <c r="L67" s="6">
        <v>50</v>
      </c>
      <c r="M67" s="1"/>
      <c r="N67" s="1"/>
      <c r="O67" s="1"/>
      <c r="P67" s="1"/>
      <c r="Q67" s="1"/>
      <c r="R67" s="1">
        <v>20</v>
      </c>
      <c r="S67" s="1"/>
      <c r="T67" s="1"/>
      <c r="U67" s="1"/>
      <c r="V67" s="1"/>
      <c r="W67" s="1"/>
      <c r="X67" s="1">
        <v>40</v>
      </c>
      <c r="Y67" s="1">
        <v>40</v>
      </c>
      <c r="Z67" s="1"/>
      <c r="AA67" s="1"/>
      <c r="AB67" s="14">
        <f t="shared" si="8"/>
        <v>100</v>
      </c>
      <c r="AC67" s="5">
        <v>50</v>
      </c>
      <c r="AD67" s="1"/>
      <c r="AE67" s="1"/>
      <c r="AF67" s="1">
        <v>25</v>
      </c>
      <c r="AG67" s="1"/>
      <c r="AH67" s="1"/>
      <c r="AI67" s="1"/>
      <c r="AJ67" s="1"/>
      <c r="AK67" s="1"/>
      <c r="AL67" s="1"/>
      <c r="AM67" s="1">
        <v>5</v>
      </c>
      <c r="AN67" s="1"/>
      <c r="AO67" s="1"/>
      <c r="AP67" s="1"/>
      <c r="AQ67" s="1"/>
      <c r="AR67" s="1"/>
      <c r="AS67" s="1">
        <v>15</v>
      </c>
      <c r="AT67" s="1"/>
      <c r="AU67" s="1">
        <v>10</v>
      </c>
      <c r="AV67" s="1"/>
      <c r="AW67" s="1"/>
      <c r="AX67" s="1"/>
      <c r="AY67" s="1"/>
      <c r="AZ67" s="1"/>
      <c r="BA67" s="1"/>
      <c r="BB67" s="1"/>
      <c r="BC67" s="1"/>
      <c r="BD67" s="1">
        <v>25</v>
      </c>
      <c r="BE67" s="1"/>
      <c r="BF67" s="1"/>
      <c r="BG67" s="1">
        <v>10</v>
      </c>
      <c r="BH67" s="1"/>
      <c r="BI67" s="1"/>
      <c r="BJ67" s="1"/>
      <c r="BK67" s="1">
        <v>10</v>
      </c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4">
        <f t="shared" si="9"/>
        <v>100</v>
      </c>
      <c r="BZ67" s="6">
        <v>60</v>
      </c>
      <c r="CA67" s="1"/>
      <c r="CB67" s="1"/>
      <c r="CC67" s="1"/>
      <c r="CD67" s="1">
        <v>20</v>
      </c>
      <c r="CE67" s="1"/>
      <c r="CF67" s="1">
        <v>10</v>
      </c>
      <c r="CG67" s="1"/>
      <c r="CH67" s="1"/>
      <c r="CI67" s="1"/>
      <c r="CJ67" s="1"/>
      <c r="CK67" s="1"/>
      <c r="CL67" s="1"/>
      <c r="CM67" s="1">
        <v>15</v>
      </c>
      <c r="CN67" s="1"/>
      <c r="CO67" s="1"/>
      <c r="CP67" s="1"/>
      <c r="CQ67" s="1">
        <v>40</v>
      </c>
      <c r="CR67" s="1">
        <v>15</v>
      </c>
      <c r="CS67" s="1"/>
      <c r="CT67" s="1"/>
      <c r="CU67" s="14">
        <f t="shared" si="10"/>
        <v>100</v>
      </c>
      <c r="CV67" s="6">
        <v>40</v>
      </c>
      <c r="CW67" s="1"/>
      <c r="CX67" s="1"/>
      <c r="CY67" s="1"/>
      <c r="CZ67" s="1"/>
      <c r="DA67" s="1"/>
      <c r="DB67" s="1"/>
      <c r="DC67" s="1"/>
      <c r="DD67" s="1"/>
      <c r="DE67" s="1">
        <v>20</v>
      </c>
      <c r="DF67" s="1"/>
      <c r="DG67" s="1"/>
      <c r="DH67" s="1">
        <v>10</v>
      </c>
      <c r="DI67" s="1">
        <v>15</v>
      </c>
      <c r="DJ67" s="1">
        <v>10</v>
      </c>
      <c r="DK67" s="1"/>
      <c r="DL67" s="1"/>
      <c r="DM67" s="1"/>
      <c r="DN67" s="1"/>
      <c r="DO67" s="1">
        <v>8</v>
      </c>
      <c r="DP67" s="1"/>
      <c r="DQ67" s="1"/>
      <c r="DR67" s="1">
        <v>10</v>
      </c>
      <c r="DS67" s="1">
        <v>15</v>
      </c>
      <c r="DT67" s="1">
        <v>10</v>
      </c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>
        <v>2</v>
      </c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4">
        <f t="shared" si="11"/>
        <v>100</v>
      </c>
    </row>
    <row r="68" spans="1:152" x14ac:dyDescent="0.2">
      <c r="A68" s="9" t="s">
        <v>188</v>
      </c>
      <c r="B68" s="1">
        <v>60</v>
      </c>
      <c r="C68" s="1">
        <v>20</v>
      </c>
      <c r="D68" s="1">
        <v>20</v>
      </c>
      <c r="E68" s="1">
        <v>90</v>
      </c>
      <c r="F68" s="1">
        <v>2</v>
      </c>
      <c r="G68" s="1" t="s">
        <v>0</v>
      </c>
      <c r="H68" s="1" t="s">
        <v>112</v>
      </c>
      <c r="I68" s="1">
        <v>25</v>
      </c>
      <c r="J68" s="1" t="s">
        <v>145</v>
      </c>
      <c r="K68" s="1"/>
      <c r="L68" s="5">
        <v>25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/>
      <c r="S68" s="1"/>
      <c r="T68" s="1"/>
      <c r="U68" s="1">
        <v>100</v>
      </c>
      <c r="V68" s="1"/>
      <c r="W68" s="1"/>
      <c r="X68" s="1"/>
      <c r="Y68" s="1"/>
      <c r="Z68" s="1"/>
      <c r="AA68" s="1"/>
      <c r="AB68" s="14">
        <f t="shared" si="8"/>
        <v>100</v>
      </c>
      <c r="AC68" s="5">
        <v>75</v>
      </c>
      <c r="AD68" s="1" t="s">
        <v>0</v>
      </c>
      <c r="AE68" s="1" t="s">
        <v>0</v>
      </c>
      <c r="AF68" s="1">
        <v>78</v>
      </c>
      <c r="AG68" s="1"/>
      <c r="AH68" s="1"/>
      <c r="AI68" s="1"/>
      <c r="AJ68" s="1"/>
      <c r="AK68" s="1"/>
      <c r="AL68" s="1"/>
      <c r="AM68" s="1" t="s">
        <v>0</v>
      </c>
      <c r="AN68" s="1" t="s">
        <v>0</v>
      </c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>
        <v>5</v>
      </c>
      <c r="AZ68" s="1"/>
      <c r="BA68" s="1">
        <v>2</v>
      </c>
      <c r="BB68" s="1"/>
      <c r="BC68" s="1">
        <v>10</v>
      </c>
      <c r="BD68" s="1"/>
      <c r="BE68" s="1"/>
      <c r="BF68" s="1"/>
      <c r="BG68" s="1"/>
      <c r="BH68" s="1"/>
      <c r="BI68" s="1"/>
      <c r="BJ68" s="1"/>
      <c r="BK68" s="1"/>
      <c r="BL68" s="13"/>
      <c r="BM68" s="13"/>
      <c r="BN68" s="13"/>
      <c r="BO68" s="13"/>
      <c r="BP68" s="13"/>
      <c r="BQ68" s="13">
        <v>5</v>
      </c>
      <c r="BR68" s="13"/>
      <c r="BS68" s="13"/>
      <c r="BT68" s="13"/>
      <c r="BU68" s="13"/>
      <c r="BV68" s="13"/>
      <c r="BW68" s="13"/>
      <c r="BX68" s="13"/>
      <c r="BY68" s="14">
        <f t="shared" si="9"/>
        <v>100</v>
      </c>
      <c r="BZ68" s="5">
        <v>60</v>
      </c>
      <c r="CA68" s="1"/>
      <c r="CB68" s="1"/>
      <c r="CC68" s="1"/>
      <c r="CD68" s="1">
        <v>60</v>
      </c>
      <c r="CE68" s="1"/>
      <c r="CF68" s="1">
        <v>15</v>
      </c>
      <c r="CG68" s="1"/>
      <c r="CH68" s="1"/>
      <c r="CI68" s="1">
        <v>5</v>
      </c>
      <c r="CJ68" s="1"/>
      <c r="CK68" s="1"/>
      <c r="CL68" s="1"/>
      <c r="CM68" s="1">
        <v>20</v>
      </c>
      <c r="CN68" s="1"/>
      <c r="CO68" s="1"/>
      <c r="CP68" s="1"/>
      <c r="CQ68" s="1"/>
      <c r="CR68" s="1"/>
      <c r="CS68" s="1"/>
      <c r="CT68" s="1"/>
      <c r="CU68" s="14">
        <f t="shared" si="10"/>
        <v>100</v>
      </c>
      <c r="CV68" s="5">
        <v>40</v>
      </c>
      <c r="CW68" s="1"/>
      <c r="CX68" s="1"/>
      <c r="CY68" s="1"/>
      <c r="CZ68" s="1"/>
      <c r="DA68" s="1"/>
      <c r="DB68" s="1">
        <v>5</v>
      </c>
      <c r="DC68" s="1"/>
      <c r="DD68" s="1"/>
      <c r="DE68" s="1"/>
      <c r="DF68" s="1"/>
      <c r="DG68" s="1">
        <v>5</v>
      </c>
      <c r="DH68" s="1">
        <v>5</v>
      </c>
      <c r="DI68" s="1">
        <v>15</v>
      </c>
      <c r="DJ68" s="1"/>
      <c r="DK68" s="1"/>
      <c r="DL68" s="1"/>
      <c r="DM68" s="1"/>
      <c r="DN68" s="1"/>
      <c r="DO68" s="1">
        <v>5</v>
      </c>
      <c r="DP68" s="1"/>
      <c r="DQ68" s="1"/>
      <c r="DR68" s="1"/>
      <c r="DS68" s="1">
        <v>2</v>
      </c>
      <c r="DT68" s="1">
        <v>46</v>
      </c>
      <c r="DU68" s="1"/>
      <c r="DV68" s="1">
        <v>10</v>
      </c>
      <c r="DW68" s="1"/>
      <c r="DX68" s="1"/>
      <c r="DY68" s="1"/>
      <c r="DZ68" s="1"/>
      <c r="EA68" s="1"/>
      <c r="EB68" s="1">
        <v>5</v>
      </c>
      <c r="EC68" s="1">
        <v>2</v>
      </c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4">
        <f t="shared" si="11"/>
        <v>100</v>
      </c>
    </row>
    <row r="69" spans="1:152" x14ac:dyDescent="0.2">
      <c r="A69" s="9" t="s">
        <v>189</v>
      </c>
      <c r="B69" s="1">
        <v>70</v>
      </c>
      <c r="C69" s="1">
        <v>60</v>
      </c>
      <c r="D69" s="1">
        <v>15</v>
      </c>
      <c r="E69" s="1"/>
      <c r="F69" s="1">
        <v>7</v>
      </c>
      <c r="G69" s="1" t="s">
        <v>0</v>
      </c>
      <c r="H69" s="1" t="s">
        <v>113</v>
      </c>
      <c r="I69" s="1">
        <v>15</v>
      </c>
      <c r="J69" s="1" t="s">
        <v>114</v>
      </c>
      <c r="K69" s="1"/>
      <c r="L69" s="5">
        <v>10</v>
      </c>
      <c r="M69" s="1" t="s">
        <v>0</v>
      </c>
      <c r="N69" s="1" t="s">
        <v>0</v>
      </c>
      <c r="O69" s="1" t="s">
        <v>0</v>
      </c>
      <c r="P69" s="1" t="s">
        <v>0</v>
      </c>
      <c r="Q69" s="1">
        <v>30</v>
      </c>
      <c r="R69" s="1">
        <v>30</v>
      </c>
      <c r="S69" s="1"/>
      <c r="T69" s="1"/>
      <c r="U69" s="1"/>
      <c r="V69" s="1"/>
      <c r="W69" s="1">
        <v>30</v>
      </c>
      <c r="X69" s="1"/>
      <c r="Y69" s="1">
        <v>10</v>
      </c>
      <c r="Z69" s="1"/>
      <c r="AA69" s="1"/>
      <c r="AB69" s="14">
        <f t="shared" si="8"/>
        <v>100</v>
      </c>
      <c r="AC69" s="5">
        <v>90</v>
      </c>
      <c r="AD69" s="1" t="s">
        <v>0</v>
      </c>
      <c r="AE69" s="1" t="s">
        <v>0</v>
      </c>
      <c r="AF69" s="1">
        <v>5</v>
      </c>
      <c r="AG69" s="1"/>
      <c r="AH69" s="1"/>
      <c r="AI69" s="1"/>
      <c r="AJ69" s="1"/>
      <c r="AK69" s="1">
        <v>10</v>
      </c>
      <c r="AL69" s="1"/>
      <c r="AM69" s="1" t="s">
        <v>0</v>
      </c>
      <c r="AN69" s="1" t="s">
        <v>0</v>
      </c>
      <c r="AO69" s="1"/>
      <c r="AP69" s="1"/>
      <c r="AQ69" s="1"/>
      <c r="AR69" s="1"/>
      <c r="AS69" s="1"/>
      <c r="AT69" s="1">
        <v>3</v>
      </c>
      <c r="AU69" s="1"/>
      <c r="AV69" s="1"/>
      <c r="AW69" s="1"/>
      <c r="AX69" s="1"/>
      <c r="AY69" s="1" t="s">
        <v>0</v>
      </c>
      <c r="AZ69" s="1"/>
      <c r="BA69" s="1"/>
      <c r="BB69" s="1">
        <v>10</v>
      </c>
      <c r="BC69" s="1"/>
      <c r="BD69" s="1">
        <v>10</v>
      </c>
      <c r="BE69" s="1"/>
      <c r="BF69" s="1"/>
      <c r="BG69" s="1"/>
      <c r="BH69" s="1"/>
      <c r="BI69" s="1">
        <v>55</v>
      </c>
      <c r="BJ69" s="1"/>
      <c r="BK69" s="1">
        <v>3</v>
      </c>
      <c r="BL69" s="13"/>
      <c r="BM69" s="13">
        <v>1</v>
      </c>
      <c r="BN69" s="13">
        <v>3</v>
      </c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4">
        <f t="shared" si="9"/>
        <v>100</v>
      </c>
      <c r="BZ69" s="5">
        <v>60</v>
      </c>
      <c r="CA69" s="1"/>
      <c r="CB69" s="1"/>
      <c r="CC69" s="1"/>
      <c r="CD69" s="1">
        <v>5</v>
      </c>
      <c r="CE69" s="1"/>
      <c r="CF69" s="1">
        <v>10</v>
      </c>
      <c r="CG69" s="1"/>
      <c r="CH69" s="1">
        <v>5</v>
      </c>
      <c r="CI69" s="1">
        <v>5</v>
      </c>
      <c r="CJ69" s="1"/>
      <c r="CK69" s="1">
        <v>10</v>
      </c>
      <c r="CL69" s="1"/>
      <c r="CM69" s="1"/>
      <c r="CN69" s="1"/>
      <c r="CO69" s="1"/>
      <c r="CP69" s="1">
        <v>30</v>
      </c>
      <c r="CQ69" s="1">
        <v>35</v>
      </c>
      <c r="CR69" s="1"/>
      <c r="CS69" s="1"/>
      <c r="CT69" s="1"/>
      <c r="CU69" s="14">
        <f t="shared" si="10"/>
        <v>100</v>
      </c>
      <c r="CV69" s="5">
        <v>40</v>
      </c>
      <c r="CW69" s="1"/>
      <c r="CX69" s="1"/>
      <c r="CY69" s="1"/>
      <c r="CZ69" s="1"/>
      <c r="DA69" s="1"/>
      <c r="DB69" s="1"/>
      <c r="DC69" s="1"/>
      <c r="DD69" s="1"/>
      <c r="DE69" s="1">
        <v>10</v>
      </c>
      <c r="DF69" s="1"/>
      <c r="DG69" s="1">
        <v>25</v>
      </c>
      <c r="DH69" s="1"/>
      <c r="DI69" s="1"/>
      <c r="DJ69" s="1"/>
      <c r="DK69" s="1"/>
      <c r="DL69" s="1"/>
      <c r="DM69" s="1"/>
      <c r="DN69" s="1"/>
      <c r="DO69" s="1">
        <v>10</v>
      </c>
      <c r="DP69" s="1"/>
      <c r="DQ69" s="1"/>
      <c r="DR69" s="1">
        <v>25</v>
      </c>
      <c r="DS69" s="1"/>
      <c r="DT69" s="1"/>
      <c r="DU69" s="1"/>
      <c r="DV69" s="1">
        <v>5</v>
      </c>
      <c r="DW69" s="1"/>
      <c r="DX69" s="1"/>
      <c r="DY69" s="1"/>
      <c r="DZ69" s="1"/>
      <c r="EA69" s="1"/>
      <c r="EB69" s="1"/>
      <c r="EC69" s="1">
        <v>10</v>
      </c>
      <c r="ED69" s="1"/>
      <c r="EE69" s="1"/>
      <c r="EF69" s="1"/>
      <c r="EG69" s="1"/>
      <c r="EH69" s="1">
        <v>5</v>
      </c>
      <c r="EI69" s="1"/>
      <c r="EJ69" s="1">
        <v>5</v>
      </c>
      <c r="EK69" s="1">
        <v>5</v>
      </c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4">
        <f t="shared" si="11"/>
        <v>100</v>
      </c>
    </row>
    <row r="70" spans="1:152" x14ac:dyDescent="0.2">
      <c r="A70" s="9" t="s">
        <v>190</v>
      </c>
      <c r="B70" s="1">
        <v>50</v>
      </c>
      <c r="C70" s="1">
        <v>15</v>
      </c>
      <c r="D70" s="1">
        <v>25</v>
      </c>
      <c r="E70" s="1">
        <v>80</v>
      </c>
      <c r="F70" s="1">
        <v>1</v>
      </c>
      <c r="G70" s="1" t="s">
        <v>0</v>
      </c>
      <c r="H70" s="1" t="s">
        <v>112</v>
      </c>
      <c r="I70" s="1">
        <v>10</v>
      </c>
      <c r="J70" s="1" t="s">
        <v>115</v>
      </c>
      <c r="K70" s="1"/>
      <c r="L70" s="5">
        <v>20</v>
      </c>
      <c r="M70" s="1" t="s">
        <v>0</v>
      </c>
      <c r="N70" s="1" t="s">
        <v>0</v>
      </c>
      <c r="O70" s="1" t="s">
        <v>0</v>
      </c>
      <c r="P70" s="1" t="s">
        <v>0</v>
      </c>
      <c r="Q70" s="1"/>
      <c r="R70" s="1">
        <v>30</v>
      </c>
      <c r="S70" s="1"/>
      <c r="T70" s="1">
        <v>10</v>
      </c>
      <c r="U70" s="1"/>
      <c r="V70" s="1"/>
      <c r="W70" s="1">
        <v>30</v>
      </c>
      <c r="X70" s="1"/>
      <c r="Y70" s="1">
        <v>30</v>
      </c>
      <c r="Z70" s="1"/>
      <c r="AA70" s="1"/>
      <c r="AB70" s="14">
        <f t="shared" si="8"/>
        <v>100</v>
      </c>
      <c r="AC70" s="5">
        <v>80</v>
      </c>
      <c r="AD70" s="1" t="s">
        <v>0</v>
      </c>
      <c r="AE70" s="1"/>
      <c r="AF70" s="1">
        <v>40</v>
      </c>
      <c r="AG70" s="1"/>
      <c r="AH70" s="1"/>
      <c r="AI70" s="1"/>
      <c r="AJ70" s="1"/>
      <c r="AK70" s="1">
        <v>30</v>
      </c>
      <c r="AL70" s="1"/>
      <c r="AM70" s="1">
        <v>5</v>
      </c>
      <c r="AN70" s="1" t="s">
        <v>0</v>
      </c>
      <c r="AO70" s="1"/>
      <c r="AP70" s="1"/>
      <c r="AQ70" s="1"/>
      <c r="AR70" s="1"/>
      <c r="AS70" s="1"/>
      <c r="AT70" s="1"/>
      <c r="AU70" s="1"/>
      <c r="AV70" s="1">
        <v>5</v>
      </c>
      <c r="AW70" s="1"/>
      <c r="AX70" s="1"/>
      <c r="AY70" s="1" t="s">
        <v>0</v>
      </c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>
        <v>20</v>
      </c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4">
        <f t="shared" si="9"/>
        <v>100</v>
      </c>
      <c r="BZ70" s="5">
        <v>40</v>
      </c>
      <c r="CA70" s="1"/>
      <c r="CB70" s="1"/>
      <c r="CC70" s="1"/>
      <c r="CD70" s="1">
        <v>5</v>
      </c>
      <c r="CE70" s="1">
        <v>5</v>
      </c>
      <c r="CF70" s="1"/>
      <c r="CG70" s="1"/>
      <c r="CH70" s="1"/>
      <c r="CI70" s="1">
        <v>30</v>
      </c>
      <c r="CJ70" s="1"/>
      <c r="CK70" s="1"/>
      <c r="CL70" s="1">
        <v>5</v>
      </c>
      <c r="CM70" s="1"/>
      <c r="CN70" s="1"/>
      <c r="CO70" s="1">
        <v>5</v>
      </c>
      <c r="CP70" s="1">
        <v>20</v>
      </c>
      <c r="CQ70" s="1">
        <v>15</v>
      </c>
      <c r="CR70" s="1">
        <v>10</v>
      </c>
      <c r="CS70" s="1"/>
      <c r="CT70" s="1">
        <v>5</v>
      </c>
      <c r="CU70" s="14">
        <f t="shared" si="10"/>
        <v>100</v>
      </c>
      <c r="CV70" s="5">
        <v>60</v>
      </c>
      <c r="CW70" s="1"/>
      <c r="CX70" s="1"/>
      <c r="CY70" s="1"/>
      <c r="CZ70" s="1"/>
      <c r="DA70" s="1"/>
      <c r="DB70" s="1"/>
      <c r="DC70" s="1"/>
      <c r="DD70" s="1"/>
      <c r="DE70" s="1">
        <v>25</v>
      </c>
      <c r="DF70" s="1"/>
      <c r="DG70" s="1"/>
      <c r="DH70" s="1"/>
      <c r="DI70" s="1"/>
      <c r="DJ70" s="1">
        <v>20</v>
      </c>
      <c r="DK70" s="1"/>
      <c r="DL70" s="1"/>
      <c r="DM70" s="1"/>
      <c r="DN70" s="1"/>
      <c r="DO70" s="1">
        <v>10</v>
      </c>
      <c r="DP70" s="1"/>
      <c r="DQ70" s="1"/>
      <c r="DR70" s="1"/>
      <c r="DS70" s="1">
        <v>20</v>
      </c>
      <c r="DT70" s="1"/>
      <c r="DU70" s="1">
        <v>5</v>
      </c>
      <c r="DV70" s="1">
        <v>13</v>
      </c>
      <c r="DW70" s="1"/>
      <c r="DX70" s="1"/>
      <c r="DY70" s="1">
        <v>2</v>
      </c>
      <c r="DZ70" s="1"/>
      <c r="EA70" s="1"/>
      <c r="EB70" s="1"/>
      <c r="EC70" s="1"/>
      <c r="ED70" s="1"/>
      <c r="EE70" s="1">
        <v>2</v>
      </c>
      <c r="EF70" s="1">
        <v>2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>
        <v>1</v>
      </c>
      <c r="EU70" s="1"/>
      <c r="EV70" s="14">
        <f t="shared" si="11"/>
        <v>99</v>
      </c>
    </row>
    <row r="71" spans="1:152" x14ac:dyDescent="0.2">
      <c r="A71" s="9" t="s">
        <v>229</v>
      </c>
      <c r="B71" s="1">
        <v>30</v>
      </c>
      <c r="C71" s="1">
        <v>10</v>
      </c>
      <c r="D71" s="1">
        <v>15</v>
      </c>
      <c r="E71" s="1">
        <v>90</v>
      </c>
      <c r="F71" s="1">
        <v>1</v>
      </c>
      <c r="G71" s="1" t="s">
        <v>0</v>
      </c>
      <c r="H71" s="1" t="s">
        <v>113</v>
      </c>
      <c r="I71" s="1">
        <v>10</v>
      </c>
      <c r="J71" s="1" t="s">
        <v>115</v>
      </c>
      <c r="K71" s="1"/>
      <c r="L71" s="5">
        <v>50</v>
      </c>
      <c r="M71" s="1">
        <v>5</v>
      </c>
      <c r="N71" s="1" t="s">
        <v>0</v>
      </c>
      <c r="O71" s="1" t="s">
        <v>0</v>
      </c>
      <c r="P71" s="1">
        <v>2</v>
      </c>
      <c r="Q71" s="1" t="s">
        <v>0</v>
      </c>
      <c r="R71" s="1">
        <v>20</v>
      </c>
      <c r="S71" s="1"/>
      <c r="T71" s="1"/>
      <c r="U71" s="1">
        <v>30</v>
      </c>
      <c r="V71" s="1"/>
      <c r="W71" s="1"/>
      <c r="X71" s="1"/>
      <c r="Y71" s="1">
        <v>40</v>
      </c>
      <c r="Z71" s="1">
        <v>3</v>
      </c>
      <c r="AA71" s="1"/>
      <c r="AB71" s="14">
        <f t="shared" si="8"/>
        <v>100</v>
      </c>
      <c r="AC71" s="5">
        <v>50</v>
      </c>
      <c r="AD71" s="1" t="s">
        <v>0</v>
      </c>
      <c r="AE71" s="1" t="s">
        <v>0</v>
      </c>
      <c r="AF71" s="1">
        <v>30</v>
      </c>
      <c r="AG71" s="1"/>
      <c r="AH71" s="1"/>
      <c r="AI71" s="1"/>
      <c r="AJ71" s="1"/>
      <c r="AK71" s="16">
        <v>4</v>
      </c>
      <c r="AL71" s="1"/>
      <c r="AM71" s="1" t="s">
        <v>0</v>
      </c>
      <c r="AN71" s="1" t="s">
        <v>0</v>
      </c>
      <c r="AO71" s="1"/>
      <c r="AP71" s="1"/>
      <c r="AQ71" s="1"/>
      <c r="AR71" s="1"/>
      <c r="AS71" s="1">
        <v>35</v>
      </c>
      <c r="AT71" s="1">
        <v>13</v>
      </c>
      <c r="AU71" s="1"/>
      <c r="AV71" s="1"/>
      <c r="AW71" s="1"/>
      <c r="AX71" s="1"/>
      <c r="AY71" s="1" t="s">
        <v>0</v>
      </c>
      <c r="AZ71" s="1"/>
      <c r="BA71" s="1">
        <v>13</v>
      </c>
      <c r="BB71" s="1">
        <v>3</v>
      </c>
      <c r="BC71" s="1"/>
      <c r="BD71" s="1">
        <v>2</v>
      </c>
      <c r="BE71" s="1"/>
      <c r="BF71" s="1"/>
      <c r="BG71" s="1"/>
      <c r="BH71" s="1"/>
      <c r="BI71" s="1"/>
      <c r="BJ71" s="1"/>
      <c r="BK71" s="1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4">
        <f t="shared" si="9"/>
        <v>100</v>
      </c>
      <c r="BZ71" s="5">
        <v>15</v>
      </c>
      <c r="CA71" s="1"/>
      <c r="CB71" s="1"/>
      <c r="CC71" s="1"/>
      <c r="CD71" s="1"/>
      <c r="CE71" s="1"/>
      <c r="CF71" s="1">
        <v>20</v>
      </c>
      <c r="CG71" s="1"/>
      <c r="CH71" s="1"/>
      <c r="CI71" s="1">
        <v>60</v>
      </c>
      <c r="CJ71" s="1"/>
      <c r="CK71" s="1"/>
      <c r="CL71" s="1"/>
      <c r="CM71" s="1"/>
      <c r="CN71" s="1"/>
      <c r="CO71" s="1"/>
      <c r="CP71" s="1"/>
      <c r="CQ71" s="1">
        <v>20</v>
      </c>
      <c r="CR71" s="1"/>
      <c r="CS71" s="1"/>
      <c r="CT71" s="1"/>
      <c r="CU71" s="14">
        <f t="shared" si="10"/>
        <v>100</v>
      </c>
      <c r="CV71" s="5">
        <v>85</v>
      </c>
      <c r="CW71" s="1"/>
      <c r="CX71" s="1"/>
      <c r="CY71" s="1"/>
      <c r="CZ71" s="1"/>
      <c r="DA71" s="1"/>
      <c r="DB71" s="1"/>
      <c r="DC71" s="1"/>
      <c r="DD71" s="1"/>
      <c r="DE71" s="1">
        <v>10</v>
      </c>
      <c r="DF71" s="1"/>
      <c r="DG71" s="1"/>
      <c r="DH71" s="1"/>
      <c r="DI71" s="1">
        <v>20</v>
      </c>
      <c r="DJ71" s="1"/>
      <c r="DK71" s="1">
        <v>10</v>
      </c>
      <c r="DL71" s="1"/>
      <c r="DM71" s="1"/>
      <c r="DN71" s="1">
        <v>15</v>
      </c>
      <c r="DO71" s="1">
        <v>15</v>
      </c>
      <c r="DP71" s="1"/>
      <c r="DQ71" s="1"/>
      <c r="DR71" s="1">
        <v>20</v>
      </c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>
        <v>5</v>
      </c>
      <c r="ED71" s="1"/>
      <c r="EE71" s="1"/>
      <c r="EF71" s="1"/>
      <c r="EG71" s="1">
        <v>5</v>
      </c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4">
        <f t="shared" si="11"/>
        <v>100</v>
      </c>
    </row>
    <row r="72" spans="1:152" x14ac:dyDescent="0.2">
      <c r="A72" s="9" t="s">
        <v>191</v>
      </c>
      <c r="B72" s="1">
        <v>70</v>
      </c>
      <c r="C72" s="1">
        <v>35</v>
      </c>
      <c r="D72" s="1">
        <v>3</v>
      </c>
      <c r="E72" s="1"/>
      <c r="F72" s="1">
        <v>5</v>
      </c>
      <c r="G72" s="1" t="s">
        <v>0</v>
      </c>
      <c r="H72" s="1" t="s">
        <v>112</v>
      </c>
      <c r="I72" s="1">
        <v>15</v>
      </c>
      <c r="J72" s="1" t="s">
        <v>116</v>
      </c>
      <c r="K72" s="1"/>
      <c r="L72" s="5">
        <v>25</v>
      </c>
      <c r="M72" s="1" t="s">
        <v>0</v>
      </c>
      <c r="N72" s="1" t="s">
        <v>0</v>
      </c>
      <c r="O72" s="1" t="s">
        <v>0</v>
      </c>
      <c r="P72" s="1" t="s">
        <v>0</v>
      </c>
      <c r="Q72" s="1">
        <v>3</v>
      </c>
      <c r="R72" s="1">
        <v>7</v>
      </c>
      <c r="S72" s="1"/>
      <c r="T72" s="1">
        <v>10</v>
      </c>
      <c r="U72" s="1">
        <v>35</v>
      </c>
      <c r="V72" s="1"/>
      <c r="W72" s="1">
        <v>45</v>
      </c>
      <c r="X72" s="1"/>
      <c r="Y72" s="1"/>
      <c r="Z72" s="1"/>
      <c r="AA72" s="1"/>
      <c r="AB72" s="14">
        <f t="shared" si="8"/>
        <v>100</v>
      </c>
      <c r="AC72" s="5">
        <v>75</v>
      </c>
      <c r="AD72" s="1" t="s">
        <v>0</v>
      </c>
      <c r="AE72" s="1"/>
      <c r="AF72" s="1">
        <v>30</v>
      </c>
      <c r="AG72" s="1"/>
      <c r="AH72" s="1"/>
      <c r="AI72" s="1"/>
      <c r="AJ72" s="1"/>
      <c r="AK72" s="1">
        <v>2</v>
      </c>
      <c r="AL72" s="1">
        <v>5</v>
      </c>
      <c r="AM72" s="1" t="s">
        <v>0</v>
      </c>
      <c r="AN72" s="1" t="s">
        <v>0</v>
      </c>
      <c r="AO72" s="1"/>
      <c r="AP72" s="1">
        <v>1</v>
      </c>
      <c r="AQ72" s="1">
        <v>10</v>
      </c>
      <c r="AR72" s="1"/>
      <c r="AS72" s="1">
        <v>5</v>
      </c>
      <c r="AT72" s="1"/>
      <c r="AU72" s="1"/>
      <c r="AV72" s="1"/>
      <c r="AW72" s="1"/>
      <c r="AX72" s="1"/>
      <c r="AY72" s="1" t="s">
        <v>0</v>
      </c>
      <c r="AZ72" s="1"/>
      <c r="BA72" s="1"/>
      <c r="BB72" s="1"/>
      <c r="BC72" s="1">
        <v>10</v>
      </c>
      <c r="BD72" s="1"/>
      <c r="BE72" s="1"/>
      <c r="BF72" s="1"/>
      <c r="BG72" s="1"/>
      <c r="BH72" s="1">
        <v>2</v>
      </c>
      <c r="BI72" s="1"/>
      <c r="BJ72" s="1"/>
      <c r="BK72" s="1">
        <v>10</v>
      </c>
      <c r="BL72" s="13"/>
      <c r="BM72" s="13"/>
      <c r="BN72" s="13"/>
      <c r="BO72" s="13">
        <v>23</v>
      </c>
      <c r="BP72" s="13">
        <v>2</v>
      </c>
      <c r="BQ72" s="13"/>
      <c r="BR72" s="13"/>
      <c r="BS72" s="13"/>
      <c r="BT72" s="13"/>
      <c r="BU72" s="13"/>
      <c r="BV72" s="13"/>
      <c r="BW72" s="13"/>
      <c r="BX72" s="13"/>
      <c r="BY72" s="14">
        <f t="shared" si="9"/>
        <v>100</v>
      </c>
      <c r="BZ72" s="5">
        <v>30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>
        <v>100</v>
      </c>
      <c r="CQ72" s="1"/>
      <c r="CR72" s="1"/>
      <c r="CS72" s="1"/>
      <c r="CT72" s="1"/>
      <c r="CU72" s="14">
        <f t="shared" si="10"/>
        <v>100</v>
      </c>
      <c r="CV72" s="5">
        <v>70</v>
      </c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>
        <v>15</v>
      </c>
      <c r="DI72" s="1"/>
      <c r="DJ72" s="1"/>
      <c r="DK72" s="1"/>
      <c r="DL72" s="1"/>
      <c r="DM72" s="1"/>
      <c r="DN72" s="1">
        <v>25</v>
      </c>
      <c r="DO72" s="1"/>
      <c r="DP72" s="1"/>
      <c r="DQ72" s="1"/>
      <c r="DR72" s="1"/>
      <c r="DS72" s="1">
        <v>30</v>
      </c>
      <c r="DT72" s="1">
        <v>30</v>
      </c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4">
        <f t="shared" si="11"/>
        <v>100</v>
      </c>
    </row>
    <row r="73" spans="1:152" x14ac:dyDescent="0.2">
      <c r="A73" s="9" t="s">
        <v>233</v>
      </c>
      <c r="B73" s="1">
        <v>45</v>
      </c>
      <c r="C73" s="1">
        <v>15</v>
      </c>
      <c r="D73" s="1">
        <v>15</v>
      </c>
      <c r="E73" s="1">
        <v>90</v>
      </c>
      <c r="F73" s="1">
        <v>4</v>
      </c>
      <c r="G73" s="1" t="s">
        <v>0</v>
      </c>
      <c r="H73" s="1" t="s">
        <v>113</v>
      </c>
      <c r="I73" s="1">
        <v>12</v>
      </c>
      <c r="J73" s="1" t="s">
        <v>114</v>
      </c>
      <c r="K73" s="1"/>
      <c r="L73" s="5">
        <v>50</v>
      </c>
      <c r="M73" s="1" t="s">
        <v>0</v>
      </c>
      <c r="N73" s="1" t="s">
        <v>0</v>
      </c>
      <c r="O73" s="1" t="s">
        <v>0</v>
      </c>
      <c r="P73" s="1" t="s">
        <v>0</v>
      </c>
      <c r="Q73" s="1">
        <v>12</v>
      </c>
      <c r="R73" s="1"/>
      <c r="S73" s="1">
        <v>12</v>
      </c>
      <c r="T73" s="1"/>
      <c r="U73" s="1"/>
      <c r="V73" s="1"/>
      <c r="W73" s="1">
        <v>16</v>
      </c>
      <c r="X73" s="1">
        <v>33</v>
      </c>
      <c r="Y73" s="1">
        <v>27</v>
      </c>
      <c r="Z73" s="1"/>
      <c r="AA73" s="1"/>
      <c r="AB73" s="14">
        <f t="shared" si="8"/>
        <v>100</v>
      </c>
      <c r="AC73" s="5">
        <v>50</v>
      </c>
      <c r="AD73" s="1" t="s">
        <v>0</v>
      </c>
      <c r="AE73" s="1" t="s">
        <v>0</v>
      </c>
      <c r="AF73" s="1">
        <v>20</v>
      </c>
      <c r="AG73" s="1"/>
      <c r="AH73" s="1"/>
      <c r="AI73" s="1"/>
      <c r="AJ73" s="1"/>
      <c r="AK73" s="1"/>
      <c r="AL73" s="1"/>
      <c r="AM73" s="1" t="s">
        <v>0</v>
      </c>
      <c r="AN73" s="1"/>
      <c r="AO73" s="1"/>
      <c r="AP73" s="1"/>
      <c r="AQ73" s="1"/>
      <c r="AR73" s="1">
        <v>23</v>
      </c>
      <c r="AS73" s="1"/>
      <c r="AT73" s="1">
        <v>2</v>
      </c>
      <c r="AU73" s="1">
        <v>2</v>
      </c>
      <c r="AV73" s="1"/>
      <c r="AW73" s="1"/>
      <c r="AX73" s="1"/>
      <c r="AY73" s="1" t="s">
        <v>0</v>
      </c>
      <c r="AZ73" s="1"/>
      <c r="BA73" s="1">
        <v>10</v>
      </c>
      <c r="BB73" s="1">
        <v>5</v>
      </c>
      <c r="BC73" s="1"/>
      <c r="BD73" s="1">
        <v>10</v>
      </c>
      <c r="BE73" s="1"/>
      <c r="BF73" s="1"/>
      <c r="BG73" s="1"/>
      <c r="BH73" s="1"/>
      <c r="BI73" s="1"/>
      <c r="BJ73" s="1"/>
      <c r="BK73" s="1">
        <v>28</v>
      </c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4">
        <f t="shared" si="9"/>
        <v>100</v>
      </c>
      <c r="BZ73" s="5">
        <v>70</v>
      </c>
      <c r="CA73" s="1"/>
      <c r="CB73" s="1"/>
      <c r="CC73" s="1">
        <v>25</v>
      </c>
      <c r="CD73" s="1"/>
      <c r="CE73" s="1">
        <v>10</v>
      </c>
      <c r="CF73" s="1">
        <v>20</v>
      </c>
      <c r="CG73" s="1"/>
      <c r="CH73" s="1">
        <v>10</v>
      </c>
      <c r="CI73" s="1">
        <v>10</v>
      </c>
      <c r="CJ73" s="1"/>
      <c r="CK73" s="1"/>
      <c r="CL73" s="1"/>
      <c r="CM73" s="1"/>
      <c r="CN73" s="1"/>
      <c r="CO73" s="1"/>
      <c r="CP73" s="1"/>
      <c r="CQ73" s="1">
        <v>25</v>
      </c>
      <c r="CR73" s="1"/>
      <c r="CS73" s="1"/>
      <c r="CT73" s="1"/>
      <c r="CU73" s="14">
        <f t="shared" si="10"/>
        <v>100</v>
      </c>
      <c r="CV73" s="5">
        <v>30</v>
      </c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>
        <v>20</v>
      </c>
      <c r="DJ73" s="1"/>
      <c r="DK73" s="1"/>
      <c r="DL73" s="1"/>
      <c r="DM73" s="1"/>
      <c r="DN73" s="1">
        <v>15</v>
      </c>
      <c r="DO73" s="1">
        <v>20</v>
      </c>
      <c r="DP73" s="1"/>
      <c r="DQ73" s="1"/>
      <c r="DR73" s="1">
        <v>25</v>
      </c>
      <c r="DS73" s="1">
        <v>6</v>
      </c>
      <c r="DT73" s="1"/>
      <c r="DU73" s="1"/>
      <c r="DV73" s="1"/>
      <c r="DW73" s="1"/>
      <c r="DX73" s="1"/>
      <c r="DY73" s="1">
        <v>2</v>
      </c>
      <c r="DZ73" s="1"/>
      <c r="EA73" s="1"/>
      <c r="EB73" s="1"/>
      <c r="EC73" s="1"/>
      <c r="ED73" s="1"/>
      <c r="EE73" s="1"/>
      <c r="EF73" s="1"/>
      <c r="EG73" s="1">
        <v>2</v>
      </c>
      <c r="EH73" s="1"/>
      <c r="EI73" s="1"/>
      <c r="EJ73" s="1"/>
      <c r="EK73" s="1"/>
      <c r="EL73" s="1"/>
      <c r="EM73" s="1"/>
      <c r="EN73" s="1"/>
      <c r="EO73" s="1">
        <v>10</v>
      </c>
      <c r="EP73" s="1"/>
      <c r="EQ73" s="1"/>
      <c r="ER73" s="1"/>
      <c r="ES73" s="1"/>
      <c r="ET73" s="1"/>
      <c r="EU73" s="1"/>
      <c r="EV73" s="14">
        <f t="shared" si="11"/>
        <v>100</v>
      </c>
    </row>
    <row r="74" spans="1:152" x14ac:dyDescent="0.2">
      <c r="A74" s="9" t="s">
        <v>192</v>
      </c>
      <c r="B74" s="1">
        <v>40</v>
      </c>
      <c r="C74" s="1">
        <v>20</v>
      </c>
      <c r="D74" s="1">
        <v>10</v>
      </c>
      <c r="E74" s="1">
        <v>90</v>
      </c>
      <c r="F74" s="1">
        <v>1</v>
      </c>
      <c r="G74" s="1"/>
      <c r="H74" s="1" t="s">
        <v>113</v>
      </c>
      <c r="I74" s="1">
        <v>12</v>
      </c>
      <c r="J74" s="1" t="s">
        <v>114</v>
      </c>
      <c r="K74" s="1"/>
      <c r="L74" s="5">
        <v>50</v>
      </c>
      <c r="M74" s="1"/>
      <c r="N74" s="1"/>
      <c r="O74" s="1"/>
      <c r="P74" s="1">
        <v>5</v>
      </c>
      <c r="Q74" s="1">
        <v>15</v>
      </c>
      <c r="R74" s="1">
        <v>2</v>
      </c>
      <c r="S74" s="1"/>
      <c r="T74" s="1">
        <v>3</v>
      </c>
      <c r="U74" s="1">
        <v>30</v>
      </c>
      <c r="V74" s="1"/>
      <c r="W74" s="1">
        <v>30</v>
      </c>
      <c r="X74" s="1"/>
      <c r="Y74" s="1">
        <v>15</v>
      </c>
      <c r="Z74" s="1"/>
      <c r="AA74" s="1"/>
      <c r="AB74" s="14">
        <f t="shared" si="8"/>
        <v>100</v>
      </c>
      <c r="AC74" s="5">
        <v>50</v>
      </c>
      <c r="AD74" s="1"/>
      <c r="AE74" s="1"/>
      <c r="AF74" s="1"/>
      <c r="AG74" s="1">
        <v>3</v>
      </c>
      <c r="AH74" s="1"/>
      <c r="AI74" s="1">
        <v>10</v>
      </c>
      <c r="AJ74" s="1"/>
      <c r="AK74" s="1">
        <v>25</v>
      </c>
      <c r="AL74" s="1"/>
      <c r="AM74" s="1"/>
      <c r="AN74" s="1"/>
      <c r="AO74" s="1">
        <v>10</v>
      </c>
      <c r="AP74" s="1">
        <v>2</v>
      </c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6">
        <v>10</v>
      </c>
      <c r="BB74" s="1">
        <v>5</v>
      </c>
      <c r="BC74" s="1"/>
      <c r="BD74" s="1"/>
      <c r="BE74" s="1"/>
      <c r="BF74" s="1"/>
      <c r="BG74" s="1"/>
      <c r="BH74" s="1"/>
      <c r="BI74" s="1">
        <v>5</v>
      </c>
      <c r="BJ74" s="1"/>
      <c r="BK74" s="1"/>
      <c r="BL74" s="13"/>
      <c r="BM74" s="13"/>
      <c r="BN74" s="13">
        <v>5</v>
      </c>
      <c r="BO74" s="13"/>
      <c r="BP74" s="13">
        <v>25</v>
      </c>
      <c r="BQ74" s="13"/>
      <c r="BR74" s="13"/>
      <c r="BS74" s="13"/>
      <c r="BT74" s="13"/>
      <c r="BU74" s="13"/>
      <c r="BV74" s="13"/>
      <c r="BW74" s="13"/>
      <c r="BX74" s="13"/>
      <c r="BY74" s="14">
        <f t="shared" si="9"/>
        <v>100</v>
      </c>
      <c r="BZ74" s="5">
        <v>40</v>
      </c>
      <c r="CA74" s="1"/>
      <c r="CB74" s="1"/>
      <c r="CC74" s="1">
        <v>30</v>
      </c>
      <c r="CD74" s="1">
        <v>14</v>
      </c>
      <c r="CE74" s="1">
        <v>3</v>
      </c>
      <c r="CF74" s="1">
        <v>15</v>
      </c>
      <c r="CG74" s="1"/>
      <c r="CH74" s="1">
        <v>20</v>
      </c>
      <c r="CI74" s="1"/>
      <c r="CJ74" s="1"/>
      <c r="CK74" s="1"/>
      <c r="CL74" s="1">
        <v>3</v>
      </c>
      <c r="CM74" s="1"/>
      <c r="CN74" s="1"/>
      <c r="CO74" s="1"/>
      <c r="CP74" s="1"/>
      <c r="CQ74" s="1">
        <v>13</v>
      </c>
      <c r="CR74" s="1"/>
      <c r="CS74" s="1"/>
      <c r="CT74" s="1">
        <v>2</v>
      </c>
      <c r="CU74" s="14">
        <f t="shared" si="10"/>
        <v>100</v>
      </c>
      <c r="CV74" s="5">
        <v>60</v>
      </c>
      <c r="CW74" s="1"/>
      <c r="CX74" s="1">
        <v>5</v>
      </c>
      <c r="CY74" s="1">
        <v>5</v>
      </c>
      <c r="CZ74" s="1"/>
      <c r="DA74" s="1">
        <v>15</v>
      </c>
      <c r="DB74" s="1"/>
      <c r="DC74" s="1">
        <v>2</v>
      </c>
      <c r="DD74" s="1"/>
      <c r="DE74" s="1">
        <v>10</v>
      </c>
      <c r="DF74" s="1"/>
      <c r="DG74" s="1">
        <v>10</v>
      </c>
      <c r="DH74" s="1"/>
      <c r="DI74" s="1">
        <v>5</v>
      </c>
      <c r="DJ74" s="1">
        <v>5</v>
      </c>
      <c r="DK74" s="1"/>
      <c r="DL74" s="1"/>
      <c r="DM74" s="1"/>
      <c r="DN74" s="1">
        <v>5</v>
      </c>
      <c r="DO74" s="1">
        <v>10</v>
      </c>
      <c r="DP74" s="1"/>
      <c r="DQ74" s="1"/>
      <c r="DR74" s="1">
        <v>10</v>
      </c>
      <c r="DS74" s="1">
        <v>3</v>
      </c>
      <c r="DT74" s="1"/>
      <c r="DU74" s="1"/>
      <c r="DV74" s="1">
        <v>3</v>
      </c>
      <c r="DW74" s="1"/>
      <c r="DX74" s="1"/>
      <c r="DY74" s="1">
        <v>2</v>
      </c>
      <c r="DZ74" s="1"/>
      <c r="EA74" s="1"/>
      <c r="EB74" s="1">
        <v>2</v>
      </c>
      <c r="EC74" s="1">
        <v>2</v>
      </c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>
        <v>3</v>
      </c>
      <c r="EU74" s="1">
        <v>3</v>
      </c>
      <c r="EV74" s="14">
        <f t="shared" si="11"/>
        <v>94</v>
      </c>
    </row>
    <row r="75" spans="1:152" x14ac:dyDescent="0.2">
      <c r="A75" s="9" t="s">
        <v>193</v>
      </c>
      <c r="B75" s="1">
        <v>75</v>
      </c>
      <c r="C75" s="1">
        <v>50</v>
      </c>
      <c r="D75" s="1">
        <v>10</v>
      </c>
      <c r="E75" s="1">
        <v>50</v>
      </c>
      <c r="F75" s="1"/>
      <c r="G75" s="1"/>
      <c r="H75" s="1" t="s">
        <v>112</v>
      </c>
      <c r="I75" s="1">
        <v>15</v>
      </c>
      <c r="J75" s="1" t="s">
        <v>116</v>
      </c>
      <c r="K75" s="1"/>
      <c r="L75" s="5">
        <v>1</v>
      </c>
      <c r="M75" s="1"/>
      <c r="N75" s="1"/>
      <c r="O75" s="1"/>
      <c r="P75" s="1"/>
      <c r="Q75" s="1"/>
      <c r="R75" s="1"/>
      <c r="S75" s="1"/>
      <c r="T75" s="1"/>
      <c r="U75" s="1">
        <v>100</v>
      </c>
      <c r="V75" s="1"/>
      <c r="W75" s="1"/>
      <c r="X75" s="1"/>
      <c r="Y75" s="1"/>
      <c r="Z75" s="1"/>
      <c r="AA75" s="1"/>
      <c r="AB75" s="14">
        <f t="shared" si="8"/>
        <v>100</v>
      </c>
      <c r="AC75" s="5">
        <v>99</v>
      </c>
      <c r="AD75" s="1">
        <v>7</v>
      </c>
      <c r="AE75" s="1"/>
      <c r="AF75" s="1"/>
      <c r="AG75" s="1"/>
      <c r="AH75" s="1"/>
      <c r="AI75" s="1"/>
      <c r="AJ75" s="1"/>
      <c r="AK75" s="1">
        <v>10</v>
      </c>
      <c r="AL75" s="1">
        <v>5</v>
      </c>
      <c r="AM75" s="1"/>
      <c r="AN75" s="1">
        <v>1</v>
      </c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>
        <v>5</v>
      </c>
      <c r="AZ75" s="1"/>
      <c r="BA75" s="1"/>
      <c r="BB75" s="1">
        <v>7</v>
      </c>
      <c r="BC75" s="1">
        <v>1</v>
      </c>
      <c r="BD75" s="1"/>
      <c r="BE75" s="1"/>
      <c r="BF75" s="1">
        <v>64</v>
      </c>
      <c r="BG75" s="1"/>
      <c r="BH75" s="1"/>
      <c r="BI75" s="1"/>
      <c r="BJ75" s="1"/>
      <c r="BK75" s="1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4">
        <f t="shared" si="9"/>
        <v>100</v>
      </c>
      <c r="BZ75" s="5">
        <v>5</v>
      </c>
      <c r="CA75" s="1"/>
      <c r="CB75" s="1"/>
      <c r="CC75" s="1"/>
      <c r="CD75" s="1">
        <v>40</v>
      </c>
      <c r="CE75" s="1"/>
      <c r="CF75" s="1"/>
      <c r="CG75" s="1"/>
      <c r="CH75" s="1"/>
      <c r="CI75" s="1">
        <v>40</v>
      </c>
      <c r="CJ75" s="1"/>
      <c r="CK75" s="1"/>
      <c r="CL75" s="1"/>
      <c r="CM75" s="1"/>
      <c r="CN75" s="1"/>
      <c r="CO75" s="1"/>
      <c r="CP75" s="1"/>
      <c r="CQ75" s="1">
        <v>20</v>
      </c>
      <c r="CR75" s="1"/>
      <c r="CS75" s="1"/>
      <c r="CT75" s="1"/>
      <c r="CU75" s="14">
        <f t="shared" si="10"/>
        <v>100</v>
      </c>
      <c r="CV75" s="5">
        <v>95</v>
      </c>
      <c r="CW75" s="1"/>
      <c r="CX75" s="1"/>
      <c r="CY75" s="1"/>
      <c r="CZ75" s="1"/>
      <c r="DA75" s="1"/>
      <c r="DB75" s="1"/>
      <c r="DC75" s="1">
        <v>7</v>
      </c>
      <c r="DD75" s="1"/>
      <c r="DE75" s="1">
        <v>7</v>
      </c>
      <c r="DF75" s="1"/>
      <c r="DG75" s="1"/>
      <c r="DH75" s="1"/>
      <c r="DI75" s="1"/>
      <c r="DJ75" s="1">
        <v>11</v>
      </c>
      <c r="DK75" s="1"/>
      <c r="DL75" s="1"/>
      <c r="DM75" s="1"/>
      <c r="DN75" s="1">
        <v>4</v>
      </c>
      <c r="DO75" s="1"/>
      <c r="DP75" s="1"/>
      <c r="DQ75" s="1"/>
      <c r="DR75" s="1"/>
      <c r="DS75" s="1"/>
      <c r="DT75" s="1"/>
      <c r="DU75" s="1">
        <v>15</v>
      </c>
      <c r="DV75" s="1"/>
      <c r="DW75" s="1">
        <v>40</v>
      </c>
      <c r="DX75" s="1"/>
      <c r="DY75" s="1"/>
      <c r="DZ75" s="1"/>
      <c r="EA75" s="1"/>
      <c r="EB75" s="1"/>
      <c r="EC75" s="1"/>
      <c r="ED75" s="1"/>
      <c r="EE75" s="1"/>
      <c r="EF75" s="1"/>
      <c r="EG75" s="1">
        <v>1</v>
      </c>
      <c r="EH75" s="1"/>
      <c r="EI75" s="1"/>
      <c r="EJ75" s="1">
        <v>15</v>
      </c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4">
        <f t="shared" si="11"/>
        <v>100</v>
      </c>
    </row>
    <row r="76" spans="1:152" x14ac:dyDescent="0.2">
      <c r="A76" s="9" t="s">
        <v>194</v>
      </c>
      <c r="B76" s="1">
        <v>70</v>
      </c>
      <c r="C76" s="1">
        <v>35</v>
      </c>
      <c r="D76" s="1">
        <v>15</v>
      </c>
      <c r="E76" s="1">
        <v>60</v>
      </c>
      <c r="F76" s="1"/>
      <c r="G76" s="1"/>
      <c r="H76" s="1" t="s">
        <v>112</v>
      </c>
      <c r="I76" s="1">
        <v>15</v>
      </c>
      <c r="J76" s="1" t="s">
        <v>131</v>
      </c>
      <c r="K76" s="1"/>
      <c r="L76" s="5">
        <v>2</v>
      </c>
      <c r="M76" s="1"/>
      <c r="N76" s="1"/>
      <c r="O76" s="1"/>
      <c r="P76" s="1"/>
      <c r="Q76" s="1">
        <v>40</v>
      </c>
      <c r="R76" s="1">
        <v>60</v>
      </c>
      <c r="S76" s="1"/>
      <c r="T76" s="1"/>
      <c r="U76" s="1"/>
      <c r="V76" s="1"/>
      <c r="W76" s="1"/>
      <c r="X76" s="1"/>
      <c r="Y76" s="1"/>
      <c r="Z76" s="1"/>
      <c r="AA76" s="1"/>
      <c r="AB76" s="14">
        <f t="shared" si="8"/>
        <v>100</v>
      </c>
      <c r="AC76" s="5">
        <v>98</v>
      </c>
      <c r="AD76" s="1">
        <v>2</v>
      </c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>
        <v>2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>
        <v>84</v>
      </c>
      <c r="BG76" s="1">
        <v>7</v>
      </c>
      <c r="BH76" s="1"/>
      <c r="BI76" s="1"/>
      <c r="BJ76" s="1"/>
      <c r="BK76" s="1">
        <v>5</v>
      </c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4">
        <f t="shared" si="9"/>
        <v>100</v>
      </c>
      <c r="BZ76" s="5">
        <v>15</v>
      </c>
      <c r="CA76" s="1"/>
      <c r="CB76" s="1"/>
      <c r="CC76" s="1">
        <v>8</v>
      </c>
      <c r="CD76" s="1">
        <v>30</v>
      </c>
      <c r="CE76" s="1"/>
      <c r="CF76" s="1">
        <v>5</v>
      </c>
      <c r="CG76" s="1"/>
      <c r="CH76" s="1"/>
      <c r="CI76" s="1"/>
      <c r="CJ76" s="1"/>
      <c r="CK76" s="1"/>
      <c r="CL76" s="1">
        <v>30</v>
      </c>
      <c r="CM76" s="1"/>
      <c r="CN76" s="1">
        <v>5</v>
      </c>
      <c r="CO76" s="1"/>
      <c r="CP76" s="1">
        <v>10</v>
      </c>
      <c r="CQ76" s="1">
        <v>12</v>
      </c>
      <c r="CR76" s="1"/>
      <c r="CS76" s="1"/>
      <c r="CT76" s="1"/>
      <c r="CU76" s="14">
        <f t="shared" si="10"/>
        <v>100</v>
      </c>
      <c r="CV76" s="5">
        <v>85</v>
      </c>
      <c r="CW76" s="1"/>
      <c r="CX76" s="1"/>
      <c r="CY76" s="1"/>
      <c r="CZ76" s="1"/>
      <c r="DA76" s="1"/>
      <c r="DB76" s="1"/>
      <c r="DC76" s="1"/>
      <c r="DD76" s="1"/>
      <c r="DE76" s="1">
        <v>15</v>
      </c>
      <c r="DF76" s="1"/>
      <c r="DG76" s="1"/>
      <c r="DH76" s="1">
        <v>10</v>
      </c>
      <c r="DI76" s="1"/>
      <c r="DJ76" s="1"/>
      <c r="DK76" s="1"/>
      <c r="DL76" s="1"/>
      <c r="DM76" s="1"/>
      <c r="DN76" s="1">
        <v>5</v>
      </c>
      <c r="DO76" s="1">
        <v>5</v>
      </c>
      <c r="DP76" s="1"/>
      <c r="DQ76" s="1"/>
      <c r="DR76" s="1">
        <v>3</v>
      </c>
      <c r="DS76" s="1"/>
      <c r="DT76" s="1"/>
      <c r="DU76" s="1"/>
      <c r="DV76" s="1">
        <v>25</v>
      </c>
      <c r="DW76" s="1">
        <v>30</v>
      </c>
      <c r="DX76" s="1">
        <v>7</v>
      </c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4">
        <f t="shared" si="11"/>
        <v>100</v>
      </c>
    </row>
    <row r="77" spans="1:152" x14ac:dyDescent="0.2">
      <c r="A77" s="9" t="s">
        <v>195</v>
      </c>
      <c r="B77" s="1">
        <v>70</v>
      </c>
      <c r="C77" s="1">
        <v>5</v>
      </c>
      <c r="D77" s="1">
        <v>10</v>
      </c>
      <c r="E77" s="1">
        <v>95</v>
      </c>
      <c r="F77" s="1"/>
      <c r="G77" s="1"/>
      <c r="H77" s="1" t="s">
        <v>113</v>
      </c>
      <c r="I77" s="1">
        <v>12</v>
      </c>
      <c r="J77" s="1" t="s">
        <v>115</v>
      </c>
      <c r="K77" s="1"/>
      <c r="L77" s="5">
        <v>20</v>
      </c>
      <c r="M77" s="1"/>
      <c r="N77" s="1"/>
      <c r="O77" s="1"/>
      <c r="P77" s="1">
        <v>100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4">
        <f t="shared" si="8"/>
        <v>100</v>
      </c>
      <c r="AC77" s="5">
        <v>80</v>
      </c>
      <c r="AD77" s="1"/>
      <c r="AE77" s="1"/>
      <c r="AF77" s="1"/>
      <c r="AG77" s="1"/>
      <c r="AH77" s="1"/>
      <c r="AI77" s="1"/>
      <c r="AJ77" s="1"/>
      <c r="AK77" s="1">
        <v>20</v>
      </c>
      <c r="AL77" s="1"/>
      <c r="AM77" s="1"/>
      <c r="AN77" s="1"/>
      <c r="AO77" s="1"/>
      <c r="AP77" s="1"/>
      <c r="AQ77" s="1"/>
      <c r="AR77" s="1"/>
      <c r="AS77" s="1"/>
      <c r="AT77" s="1">
        <v>25</v>
      </c>
      <c r="AU77" s="1"/>
      <c r="AV77" s="1"/>
      <c r="AW77" s="1"/>
      <c r="AX77" s="1"/>
      <c r="AY77" s="1"/>
      <c r="AZ77" s="1"/>
      <c r="BA77" s="1"/>
      <c r="BB77" s="1"/>
      <c r="BC77" s="1">
        <v>10</v>
      </c>
      <c r="BD77" s="1">
        <v>35</v>
      </c>
      <c r="BE77" s="1"/>
      <c r="BF77" s="1"/>
      <c r="BG77" s="1"/>
      <c r="BH77" s="1"/>
      <c r="BI77" s="1"/>
      <c r="BJ77" s="1">
        <v>10</v>
      </c>
      <c r="BK77" s="1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14">
        <f t="shared" si="9"/>
        <v>100</v>
      </c>
      <c r="BZ77" s="5">
        <v>65</v>
      </c>
      <c r="CA77" s="1"/>
      <c r="CB77" s="1"/>
      <c r="CC77" s="1">
        <v>5</v>
      </c>
      <c r="CD77" s="1"/>
      <c r="CE77" s="1">
        <v>1</v>
      </c>
      <c r="CF77" s="1">
        <v>5</v>
      </c>
      <c r="CG77" s="1"/>
      <c r="CH77" s="1"/>
      <c r="CI77" s="1"/>
      <c r="CJ77" s="1"/>
      <c r="CK77" s="1">
        <v>3</v>
      </c>
      <c r="CL77" s="1">
        <v>10</v>
      </c>
      <c r="CM77" s="1">
        <v>10</v>
      </c>
      <c r="CN77" s="1">
        <v>10</v>
      </c>
      <c r="CO77" s="1"/>
      <c r="CP77" s="1"/>
      <c r="CQ77" s="1">
        <v>51</v>
      </c>
      <c r="CR77" s="1"/>
      <c r="CS77" s="1">
        <v>5</v>
      </c>
      <c r="CT77" s="15"/>
      <c r="CU77" s="14">
        <f t="shared" si="10"/>
        <v>100</v>
      </c>
      <c r="CV77" s="5">
        <v>35</v>
      </c>
      <c r="CW77" s="1"/>
      <c r="CX77" s="1">
        <v>10</v>
      </c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>
        <v>9</v>
      </c>
      <c r="DJ77" s="1"/>
      <c r="DK77" s="1"/>
      <c r="DL77" s="1"/>
      <c r="DM77" s="1"/>
      <c r="DN77" s="1">
        <v>10</v>
      </c>
      <c r="DO77" s="1">
        <v>10</v>
      </c>
      <c r="DP77" s="1"/>
      <c r="DQ77" s="1"/>
      <c r="DR77" s="1"/>
      <c r="DS77" s="1">
        <v>10</v>
      </c>
      <c r="DT77" s="1"/>
      <c r="DU77" s="1">
        <v>5</v>
      </c>
      <c r="DV77" s="1"/>
      <c r="DW77" s="1"/>
      <c r="DX77" s="1"/>
      <c r="DY77" s="1"/>
      <c r="DZ77" s="1"/>
      <c r="EA77" s="1"/>
      <c r="EB77" s="1"/>
      <c r="EC77" s="1">
        <v>3</v>
      </c>
      <c r="ED77" s="1"/>
      <c r="EE77" s="1"/>
      <c r="EF77" s="1"/>
      <c r="EG77" s="1">
        <v>3</v>
      </c>
      <c r="EH77" s="1"/>
      <c r="EI77" s="1"/>
      <c r="EJ77" s="1"/>
      <c r="EK77" s="1"/>
      <c r="EL77" s="1"/>
      <c r="EM77" s="1"/>
      <c r="EN77" s="1">
        <v>40</v>
      </c>
      <c r="EO77" s="1"/>
      <c r="EP77" s="1"/>
      <c r="EQ77" s="1"/>
      <c r="ER77" s="1"/>
      <c r="ES77" s="1"/>
      <c r="ET77" s="1"/>
      <c r="EU77" s="1"/>
      <c r="EV77" s="14">
        <f t="shared" si="11"/>
        <v>100</v>
      </c>
    </row>
    <row r="78" spans="1:152" x14ac:dyDescent="0.2">
      <c r="A78" s="9" t="s">
        <v>196</v>
      </c>
      <c r="B78" s="1">
        <v>60</v>
      </c>
      <c r="C78" s="1">
        <v>25</v>
      </c>
      <c r="D78" s="1">
        <v>5</v>
      </c>
      <c r="E78" s="1">
        <v>50</v>
      </c>
      <c r="F78" s="1">
        <v>3</v>
      </c>
      <c r="G78" s="1"/>
      <c r="H78" s="1" t="s">
        <v>113</v>
      </c>
      <c r="I78" s="1"/>
      <c r="J78" s="1" t="s">
        <v>115</v>
      </c>
      <c r="K78" s="1"/>
      <c r="L78" s="5">
        <v>7</v>
      </c>
      <c r="M78" s="1"/>
      <c r="N78" s="1"/>
      <c r="O78" s="1"/>
      <c r="P78" s="1"/>
      <c r="Q78" s="1">
        <v>30</v>
      </c>
      <c r="R78" s="1"/>
      <c r="S78" s="1"/>
      <c r="T78" s="1">
        <v>45</v>
      </c>
      <c r="U78" s="1">
        <v>25</v>
      </c>
      <c r="V78" s="1"/>
      <c r="W78" s="1"/>
      <c r="X78" s="1"/>
      <c r="Y78" s="1"/>
      <c r="Z78" s="1"/>
      <c r="AA78" s="1"/>
      <c r="AB78" s="14">
        <f t="shared" si="8"/>
        <v>100</v>
      </c>
      <c r="AC78" s="5">
        <v>93</v>
      </c>
      <c r="AD78" s="1"/>
      <c r="AE78" s="1"/>
      <c r="AF78" s="1"/>
      <c r="AG78" s="1"/>
      <c r="AH78" s="1"/>
      <c r="AI78" s="1"/>
      <c r="AJ78" s="1"/>
      <c r="AK78" s="11">
        <v>10</v>
      </c>
      <c r="AL78" s="1"/>
      <c r="AM78" s="1"/>
      <c r="AN78" s="1"/>
      <c r="AO78" s="1"/>
      <c r="AP78" s="1"/>
      <c r="AQ78" s="1">
        <v>15</v>
      </c>
      <c r="AR78" s="1"/>
      <c r="AS78" s="1"/>
      <c r="AT78" s="1">
        <v>2</v>
      </c>
      <c r="AU78" s="1"/>
      <c r="AV78" s="1"/>
      <c r="AW78" s="1"/>
      <c r="AX78" s="1"/>
      <c r="AY78" s="1">
        <v>33</v>
      </c>
      <c r="AZ78" s="1"/>
      <c r="BA78" s="1">
        <v>8</v>
      </c>
      <c r="BB78" s="1"/>
      <c r="BC78" s="1"/>
      <c r="BD78" s="1">
        <v>15</v>
      </c>
      <c r="BE78" s="1"/>
      <c r="BF78" s="1"/>
      <c r="BG78" s="1">
        <v>15</v>
      </c>
      <c r="BH78" s="1">
        <v>2</v>
      </c>
      <c r="BI78" s="1"/>
      <c r="BJ78" s="1"/>
      <c r="BK78" s="1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14">
        <f t="shared" si="9"/>
        <v>100</v>
      </c>
      <c r="BZ78" s="5">
        <v>20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>
        <v>100</v>
      </c>
      <c r="CR78" s="1"/>
      <c r="CS78" s="1"/>
      <c r="CT78" s="17"/>
      <c r="CU78" s="14">
        <f t="shared" si="10"/>
        <v>100</v>
      </c>
      <c r="CV78" s="5">
        <v>80</v>
      </c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>
        <v>15</v>
      </c>
      <c r="DO78" s="1"/>
      <c r="DP78" s="1"/>
      <c r="DQ78" s="1"/>
      <c r="DR78" s="1">
        <v>70</v>
      </c>
      <c r="DS78" s="1">
        <v>15</v>
      </c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4">
        <f t="shared" si="11"/>
        <v>100</v>
      </c>
    </row>
    <row r="79" spans="1:152" x14ac:dyDescent="0.2">
      <c r="A79" s="9" t="s">
        <v>197</v>
      </c>
      <c r="B79" s="1">
        <v>30</v>
      </c>
      <c r="C79" s="1">
        <v>15</v>
      </c>
      <c r="D79" s="1">
        <v>15</v>
      </c>
      <c r="E79" s="1">
        <v>80</v>
      </c>
      <c r="F79" s="1"/>
      <c r="G79" s="1"/>
      <c r="H79" s="1" t="s">
        <v>113</v>
      </c>
      <c r="I79" s="1">
        <v>12</v>
      </c>
      <c r="J79" s="1" t="s">
        <v>115</v>
      </c>
      <c r="K79" s="1"/>
      <c r="L79" s="5">
        <v>40</v>
      </c>
      <c r="M79" s="1"/>
      <c r="N79" s="1"/>
      <c r="O79" s="1">
        <v>15</v>
      </c>
      <c r="P79" s="1"/>
      <c r="Q79" s="1">
        <v>30</v>
      </c>
      <c r="R79" s="1">
        <v>40</v>
      </c>
      <c r="S79" s="1"/>
      <c r="T79" s="1"/>
      <c r="U79" s="1"/>
      <c r="V79" s="1"/>
      <c r="W79" s="1"/>
      <c r="X79" s="1"/>
      <c r="Y79" s="1">
        <v>15</v>
      </c>
      <c r="Z79" s="1"/>
      <c r="AA79" s="1"/>
      <c r="AB79" s="14">
        <f t="shared" si="8"/>
        <v>100</v>
      </c>
      <c r="AC79" s="5">
        <v>60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>
        <v>25</v>
      </c>
      <c r="AQ79" s="1"/>
      <c r="AR79" s="1"/>
      <c r="AS79" s="1"/>
      <c r="AT79" s="1"/>
      <c r="AU79" s="1">
        <v>15</v>
      </c>
      <c r="AV79" s="1"/>
      <c r="AW79" s="1"/>
      <c r="AX79" s="1"/>
      <c r="AY79" s="1"/>
      <c r="AZ79" s="1"/>
      <c r="BA79" s="1"/>
      <c r="BB79" s="1">
        <v>20</v>
      </c>
      <c r="BC79" s="1"/>
      <c r="BD79" s="1">
        <v>40</v>
      </c>
      <c r="BE79" s="1"/>
      <c r="BF79" s="1"/>
      <c r="BG79" s="1"/>
      <c r="BH79" s="1"/>
      <c r="BI79" s="1"/>
      <c r="BJ79" s="1"/>
      <c r="BK79" s="1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14">
        <f t="shared" si="9"/>
        <v>100</v>
      </c>
      <c r="BZ79" s="5">
        <v>60</v>
      </c>
      <c r="CA79" s="1"/>
      <c r="CB79" s="1"/>
      <c r="CC79" s="1">
        <v>10</v>
      </c>
      <c r="CD79" s="1">
        <v>10</v>
      </c>
      <c r="CE79" s="1"/>
      <c r="CF79" s="1">
        <v>10</v>
      </c>
      <c r="CG79" s="1">
        <v>1</v>
      </c>
      <c r="CH79" s="1">
        <v>1</v>
      </c>
      <c r="CI79" s="1">
        <v>28</v>
      </c>
      <c r="CJ79" s="1"/>
      <c r="CK79" s="1"/>
      <c r="CL79" s="1">
        <v>10</v>
      </c>
      <c r="CM79" s="1"/>
      <c r="CN79" s="1">
        <v>10</v>
      </c>
      <c r="CO79" s="1"/>
      <c r="CP79" s="1"/>
      <c r="CQ79" s="1">
        <v>10</v>
      </c>
      <c r="CR79" s="1"/>
      <c r="CS79" s="1">
        <v>10</v>
      </c>
      <c r="CT79" s="15"/>
      <c r="CU79" s="14">
        <f t="shared" si="10"/>
        <v>100</v>
      </c>
      <c r="CV79" s="5">
        <v>40</v>
      </c>
      <c r="CW79" s="1"/>
      <c r="CX79" s="1"/>
      <c r="CY79" s="1">
        <v>20</v>
      </c>
      <c r="CZ79" s="1"/>
      <c r="DA79" s="1"/>
      <c r="DB79" s="1"/>
      <c r="DC79" s="1"/>
      <c r="DD79" s="1"/>
      <c r="DE79" s="1">
        <v>15</v>
      </c>
      <c r="DF79" s="1"/>
      <c r="DG79" s="1"/>
      <c r="DH79" s="1"/>
      <c r="DI79" s="1"/>
      <c r="DJ79" s="1"/>
      <c r="DK79" s="1"/>
      <c r="DL79" s="1"/>
      <c r="DM79" s="1"/>
      <c r="DN79" s="1"/>
      <c r="DO79" s="1">
        <v>13</v>
      </c>
      <c r="DP79" s="1"/>
      <c r="DQ79" s="1"/>
      <c r="DR79" s="1"/>
      <c r="DS79" s="1">
        <v>10</v>
      </c>
      <c r="DT79" s="1"/>
      <c r="DU79" s="1">
        <v>5</v>
      </c>
      <c r="DV79" s="1"/>
      <c r="DW79" s="1"/>
      <c r="DX79" s="1"/>
      <c r="DY79" s="1">
        <v>1</v>
      </c>
      <c r="DZ79" s="1"/>
      <c r="EA79" s="1"/>
      <c r="EB79" s="1">
        <v>6</v>
      </c>
      <c r="EC79" s="1">
        <v>15</v>
      </c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>
        <v>15</v>
      </c>
      <c r="EP79" s="1"/>
      <c r="EQ79" s="1"/>
      <c r="ER79" s="1"/>
      <c r="ES79" s="1"/>
      <c r="ET79" s="1"/>
      <c r="EU79" s="1"/>
      <c r="EV79" s="14">
        <f t="shared" si="11"/>
        <v>100</v>
      </c>
    </row>
    <row r="80" spans="1:152" x14ac:dyDescent="0.2">
      <c r="A80" s="9" t="s">
        <v>198</v>
      </c>
      <c r="B80" s="1">
        <v>25</v>
      </c>
      <c r="C80" s="1">
        <v>30</v>
      </c>
      <c r="D80" s="1">
        <v>10</v>
      </c>
      <c r="E80" s="1">
        <v>70</v>
      </c>
      <c r="F80" s="1">
        <v>3</v>
      </c>
      <c r="G80" s="1"/>
      <c r="H80" s="1" t="s">
        <v>113</v>
      </c>
      <c r="I80" s="1">
        <v>10</v>
      </c>
      <c r="J80" s="1" t="s">
        <v>115</v>
      </c>
      <c r="K80" s="1"/>
      <c r="L80" s="5">
        <v>30</v>
      </c>
      <c r="M80" s="1"/>
      <c r="N80" s="1"/>
      <c r="O80" s="1"/>
      <c r="P80" s="1">
        <v>10</v>
      </c>
      <c r="Q80" s="1"/>
      <c r="R80" s="1">
        <v>10</v>
      </c>
      <c r="S80" s="1"/>
      <c r="T80" s="1"/>
      <c r="U80" s="1">
        <v>30</v>
      </c>
      <c r="V80" s="1"/>
      <c r="W80" s="1"/>
      <c r="X80" s="1">
        <v>25</v>
      </c>
      <c r="Y80" s="1">
        <v>25</v>
      </c>
      <c r="Z80" s="1"/>
      <c r="AA80" s="1"/>
      <c r="AB80" s="14">
        <f t="shared" si="8"/>
        <v>100</v>
      </c>
      <c r="AC80" s="5">
        <v>70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>
        <v>12</v>
      </c>
      <c r="AU80" s="1"/>
      <c r="AV80" s="1"/>
      <c r="AW80" s="1"/>
      <c r="AX80" s="1"/>
      <c r="AY80" s="1"/>
      <c r="AZ80" s="1"/>
      <c r="BA80" s="1">
        <v>12</v>
      </c>
      <c r="BB80" s="1">
        <v>5</v>
      </c>
      <c r="BC80" s="1">
        <v>2</v>
      </c>
      <c r="BD80" s="1">
        <v>11</v>
      </c>
      <c r="BE80" s="1"/>
      <c r="BF80" s="1"/>
      <c r="BG80" s="1">
        <v>5</v>
      </c>
      <c r="BH80" s="1">
        <v>3</v>
      </c>
      <c r="BI80" s="1"/>
      <c r="BJ80" s="1"/>
      <c r="BK80" s="1">
        <v>50</v>
      </c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14">
        <f t="shared" si="9"/>
        <v>100</v>
      </c>
      <c r="BZ80" s="5">
        <v>60</v>
      </c>
      <c r="CA80" s="1"/>
      <c r="CB80" s="1"/>
      <c r="CC80" s="1"/>
      <c r="CD80" s="1">
        <v>3</v>
      </c>
      <c r="CE80" s="1"/>
      <c r="CF80" s="1"/>
      <c r="CG80" s="1"/>
      <c r="CH80" s="1">
        <v>3</v>
      </c>
      <c r="CI80" s="1">
        <v>40</v>
      </c>
      <c r="CJ80" s="1">
        <v>3</v>
      </c>
      <c r="CK80" s="1"/>
      <c r="CL80" s="1"/>
      <c r="CM80" s="1">
        <v>20</v>
      </c>
      <c r="CN80" s="1"/>
      <c r="CO80" s="1"/>
      <c r="CP80" s="1">
        <v>25</v>
      </c>
      <c r="CQ80" s="1">
        <v>6</v>
      </c>
      <c r="CR80" s="1"/>
      <c r="CS80" s="1"/>
      <c r="CT80" s="1"/>
      <c r="CU80" s="14">
        <f t="shared" si="10"/>
        <v>100</v>
      </c>
      <c r="CV80" s="5">
        <v>40</v>
      </c>
      <c r="CW80" s="1"/>
      <c r="CX80" s="1"/>
      <c r="CY80" s="1"/>
      <c r="CZ80" s="1"/>
      <c r="DA80" s="1"/>
      <c r="DB80" s="1">
        <v>2</v>
      </c>
      <c r="DC80" s="1"/>
      <c r="DD80" s="1"/>
      <c r="DE80" s="1"/>
      <c r="DF80" s="1">
        <v>2</v>
      </c>
      <c r="DG80" s="1"/>
      <c r="DH80" s="1"/>
      <c r="DI80" s="1"/>
      <c r="DJ80" s="1">
        <v>2</v>
      </c>
      <c r="DK80" s="1"/>
      <c r="DL80" s="1"/>
      <c r="DM80" s="1"/>
      <c r="DN80" s="1"/>
      <c r="DO80" s="1">
        <v>25</v>
      </c>
      <c r="DP80" s="1">
        <v>12</v>
      </c>
      <c r="DQ80" s="1">
        <v>12</v>
      </c>
      <c r="DR80" s="1"/>
      <c r="DS80" s="1">
        <v>20</v>
      </c>
      <c r="DT80" s="1"/>
      <c r="DU80" s="1">
        <v>4</v>
      </c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>
        <v>11</v>
      </c>
      <c r="EJ80" s="1"/>
      <c r="EK80" s="1"/>
      <c r="EL80" s="1">
        <v>4</v>
      </c>
      <c r="EM80" s="1"/>
      <c r="EN80" s="1">
        <v>6</v>
      </c>
      <c r="EO80" s="1"/>
      <c r="EP80" s="1"/>
      <c r="EQ80" s="1"/>
      <c r="ER80" s="1"/>
      <c r="ES80" s="1"/>
      <c r="ET80" s="1"/>
      <c r="EU80" s="1"/>
      <c r="EV80" s="14">
        <f t="shared" si="11"/>
        <v>100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7C71-DA44-4B40-866E-9314578A4A07}">
  <dimension ref="A1:BH81"/>
  <sheetViews>
    <sheetView workbookViewId="0">
      <selection activeCell="Q2" sqref="Q2"/>
    </sheetView>
  </sheetViews>
  <sheetFormatPr baseColWidth="10" defaultRowHeight="15" x14ac:dyDescent="0.2"/>
  <cols>
    <col min="11" max="12" width="10.83203125" style="11" customWidth="1"/>
    <col min="13" max="13" width="33.83203125" customWidth="1"/>
    <col min="14" max="18" width="33.83203125" style="11" customWidth="1"/>
    <col min="20" max="20" width="10.83203125" style="11"/>
    <col min="26" max="26" width="10.83203125" style="11"/>
    <col min="49" max="49" width="10.83203125" style="11"/>
    <col min="53" max="53" width="10.83203125" style="11"/>
    <col min="59" max="59" width="10.83203125" style="11"/>
  </cols>
  <sheetData>
    <row r="1" spans="1:60" x14ac:dyDescent="0.2">
      <c r="A1" t="s">
        <v>276</v>
      </c>
      <c r="B1" t="s">
        <v>107</v>
      </c>
      <c r="C1" t="s">
        <v>104</v>
      </c>
      <c r="D1" t="s">
        <v>105</v>
      </c>
      <c r="E1" t="s">
        <v>106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s="11" t="s">
        <v>277</v>
      </c>
      <c r="M1" t="s">
        <v>282</v>
      </c>
      <c r="N1" s="11" t="s">
        <v>284</v>
      </c>
      <c r="O1" s="11" t="s">
        <v>283</v>
      </c>
      <c r="P1" s="11" t="s">
        <v>285</v>
      </c>
      <c r="Q1" s="11" t="s">
        <v>286</v>
      </c>
      <c r="R1" s="11" t="s">
        <v>281</v>
      </c>
      <c r="S1" t="s">
        <v>101</v>
      </c>
      <c r="U1" t="s">
        <v>10</v>
      </c>
      <c r="V1" t="s">
        <v>13</v>
      </c>
      <c r="W1" t="s">
        <v>14</v>
      </c>
      <c r="X1" t="s">
        <v>15</v>
      </c>
      <c r="Y1" t="s">
        <v>17</v>
      </c>
      <c r="Z1" s="11" t="s">
        <v>278</v>
      </c>
      <c r="AA1" t="s">
        <v>232</v>
      </c>
      <c r="AB1" t="s">
        <v>100</v>
      </c>
      <c r="AC1" t="s">
        <v>20</v>
      </c>
      <c r="AD1" t="s">
        <v>21</v>
      </c>
      <c r="AE1" t="s">
        <v>25</v>
      </c>
      <c r="AF1" t="s">
        <v>26</v>
      </c>
      <c r="AG1" t="s">
        <v>27</v>
      </c>
      <c r="AH1" t="s">
        <v>29</v>
      </c>
      <c r="AI1" t="s">
        <v>30</v>
      </c>
      <c r="AJ1" t="s">
        <v>32</v>
      </c>
      <c r="AK1" t="s">
        <v>33</v>
      </c>
      <c r="AL1" t="s">
        <v>34</v>
      </c>
      <c r="AM1" t="s">
        <v>39</v>
      </c>
      <c r="AN1" t="s">
        <v>40</v>
      </c>
      <c r="AO1" t="s">
        <v>41</v>
      </c>
      <c r="AP1" t="s">
        <v>46</v>
      </c>
      <c r="AQ1" t="s">
        <v>47</v>
      </c>
      <c r="AR1" t="s">
        <v>49</v>
      </c>
      <c r="AS1" t="s">
        <v>52</v>
      </c>
      <c r="AT1" t="s">
        <v>200</v>
      </c>
      <c r="AU1" t="s">
        <v>205</v>
      </c>
      <c r="AV1" t="s">
        <v>208</v>
      </c>
      <c r="AW1" s="11" t="s">
        <v>279</v>
      </c>
      <c r="AX1" t="s">
        <v>232</v>
      </c>
      <c r="AY1" t="s">
        <v>102</v>
      </c>
      <c r="AZ1" t="s">
        <v>68</v>
      </c>
      <c r="BA1" s="11" t="s">
        <v>280</v>
      </c>
      <c r="BB1" t="s">
        <v>232</v>
      </c>
      <c r="BC1" t="s">
        <v>103</v>
      </c>
      <c r="BD1" t="s">
        <v>92</v>
      </c>
      <c r="BE1" t="s">
        <v>49</v>
      </c>
      <c r="BF1" t="s">
        <v>218</v>
      </c>
      <c r="BG1" s="11" t="s">
        <v>280</v>
      </c>
      <c r="BH1" t="s">
        <v>232</v>
      </c>
    </row>
    <row r="2" spans="1:60" x14ac:dyDescent="0.2">
      <c r="A2" t="s">
        <v>117</v>
      </c>
      <c r="B2">
        <v>55</v>
      </c>
      <c r="C2">
        <v>30</v>
      </c>
      <c r="D2">
        <v>15</v>
      </c>
      <c r="E2">
        <v>80</v>
      </c>
      <c r="F2">
        <v>7</v>
      </c>
      <c r="G2" t="s">
        <v>0</v>
      </c>
      <c r="H2" t="s">
        <v>113</v>
      </c>
      <c r="I2">
        <v>12</v>
      </c>
      <c r="J2" t="s">
        <v>115</v>
      </c>
      <c r="K2" s="11">
        <f>IF(J2="škola",1,0)</f>
        <v>0</v>
      </c>
      <c r="M2" s="25">
        <f>(Z2*S2+AW2*AB2)/10000</f>
        <v>0.23499999999999999</v>
      </c>
      <c r="N2" s="26">
        <f>M2*C2*B2/10000</f>
        <v>3.8774999999999997E-2</v>
      </c>
      <c r="O2" s="26">
        <f>(BC2*BG2+BA2*AY2)/10000</f>
        <v>0.49199999999999999</v>
      </c>
      <c r="P2" s="26">
        <f>O2*D2*B2/10000</f>
        <v>4.0590000000000001E-2</v>
      </c>
      <c r="Q2" s="26">
        <f>(O2*D2+C2*M2)/(C2+D2)</f>
        <v>0.32066666666666666</v>
      </c>
      <c r="R2" s="26">
        <f>Q2*(D2/100+C2/100)*B2/100</f>
        <v>7.9364999999999991E-2</v>
      </c>
      <c r="S2">
        <v>50</v>
      </c>
      <c r="U2" t="s">
        <v>0</v>
      </c>
      <c r="V2" t="s">
        <v>0</v>
      </c>
      <c r="W2">
        <v>30</v>
      </c>
      <c r="X2">
        <v>5</v>
      </c>
      <c r="Y2" t="s">
        <v>0</v>
      </c>
      <c r="Z2" s="11">
        <f>SUM(T2:Y2)</f>
        <v>35</v>
      </c>
      <c r="AA2">
        <v>100</v>
      </c>
      <c r="AB2">
        <v>50</v>
      </c>
      <c r="AC2" t="s">
        <v>0</v>
      </c>
      <c r="AD2">
        <v>3</v>
      </c>
      <c r="AE2" t="s">
        <v>0</v>
      </c>
      <c r="AF2">
        <v>3</v>
      </c>
      <c r="AG2" t="s">
        <v>0</v>
      </c>
      <c r="AH2" t="s">
        <v>0</v>
      </c>
      <c r="AI2" t="s">
        <v>0</v>
      </c>
      <c r="AJ2" t="s">
        <v>0</v>
      </c>
      <c r="AK2" t="s">
        <v>0</v>
      </c>
      <c r="AL2" t="s">
        <v>0</v>
      </c>
      <c r="AM2" t="s">
        <v>0</v>
      </c>
      <c r="AN2" t="s">
        <v>0</v>
      </c>
      <c r="AO2" t="s">
        <v>0</v>
      </c>
      <c r="AP2" t="s">
        <v>0</v>
      </c>
      <c r="AQ2">
        <v>5</v>
      </c>
      <c r="AR2" t="s">
        <v>0</v>
      </c>
      <c r="AS2" t="s">
        <v>0</v>
      </c>
      <c r="AT2">
        <v>1</v>
      </c>
      <c r="AW2" s="11">
        <f>SUM(AC2:AV2)</f>
        <v>12</v>
      </c>
      <c r="AX2">
        <v>100</v>
      </c>
      <c r="AY2">
        <v>60</v>
      </c>
      <c r="AZ2">
        <v>22</v>
      </c>
      <c r="BA2" s="11">
        <f>AZ2+AY2</f>
        <v>82</v>
      </c>
      <c r="BB2">
        <v>100</v>
      </c>
      <c r="BC2">
        <v>40</v>
      </c>
      <c r="BG2" s="11">
        <f>SUM(BD2:BF2)</f>
        <v>0</v>
      </c>
      <c r="BH2">
        <v>100</v>
      </c>
    </row>
    <row r="3" spans="1:60" x14ac:dyDescent="0.2">
      <c r="A3" t="s">
        <v>118</v>
      </c>
      <c r="B3">
        <v>30</v>
      </c>
      <c r="C3">
        <v>25</v>
      </c>
      <c r="D3">
        <v>10</v>
      </c>
      <c r="E3">
        <v>90</v>
      </c>
      <c r="F3">
        <v>3</v>
      </c>
      <c r="G3" t="s">
        <v>0</v>
      </c>
      <c r="H3" t="s">
        <v>225</v>
      </c>
      <c r="I3">
        <v>12</v>
      </c>
      <c r="J3" t="s">
        <v>115</v>
      </c>
      <c r="K3" s="11">
        <f t="shared" ref="K3:K66" si="0">IF(J3="škola",1,0)</f>
        <v>0</v>
      </c>
      <c r="M3" s="25">
        <f t="shared" ref="M3:M66" si="1">(Z3*S3+AW3*AB3)/10000</f>
        <v>0.4158</v>
      </c>
      <c r="N3" s="26">
        <f t="shared" ref="N3:N66" si="2">M3*C3*B3/10000</f>
        <v>3.1184999999999997E-2</v>
      </c>
      <c r="O3" s="26">
        <f t="shared" ref="O3:O66" si="3">(BC3*BG3+BA3*AY3)/10000</f>
        <v>0.33750000000000002</v>
      </c>
      <c r="P3" s="26">
        <f t="shared" ref="P3:P66" si="4">O3*D3*B3/10000</f>
        <v>1.0125E-2</v>
      </c>
      <c r="Q3" s="26">
        <f t="shared" ref="Q3:Q66" si="5">(O3*D3+C3*M3)/(C3+D3)</f>
        <v>0.39342857142857141</v>
      </c>
      <c r="R3" s="26">
        <f t="shared" ref="R3:R66" si="6">Q3*B3/100</f>
        <v>0.11802857142857143</v>
      </c>
      <c r="S3">
        <v>1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Z3" s="11">
        <f t="shared" ref="Z3:Z66" si="7">SUM(T3:Y3)</f>
        <v>0</v>
      </c>
      <c r="AA3">
        <v>100</v>
      </c>
      <c r="AB3">
        <v>99</v>
      </c>
      <c r="AC3" t="s">
        <v>0</v>
      </c>
      <c r="AD3" t="s">
        <v>0</v>
      </c>
      <c r="AE3" t="s">
        <v>0</v>
      </c>
      <c r="AF3" t="s">
        <v>0</v>
      </c>
      <c r="AG3" t="s">
        <v>0</v>
      </c>
      <c r="AH3" t="s">
        <v>0</v>
      </c>
      <c r="AI3" t="s">
        <v>0</v>
      </c>
      <c r="AJ3">
        <v>21</v>
      </c>
      <c r="AK3" t="s">
        <v>0</v>
      </c>
      <c r="AL3" t="s">
        <v>0</v>
      </c>
      <c r="AM3" t="s">
        <v>0</v>
      </c>
      <c r="AN3" t="s">
        <v>0</v>
      </c>
      <c r="AO3" t="s">
        <v>0</v>
      </c>
      <c r="AP3" t="s">
        <v>0</v>
      </c>
      <c r="AQ3" t="s">
        <v>0</v>
      </c>
      <c r="AR3" t="s">
        <v>0</v>
      </c>
      <c r="AS3">
        <v>21</v>
      </c>
      <c r="AW3" s="11">
        <f t="shared" ref="AW3:AW66" si="8">SUM(AC3:AV3)</f>
        <v>42</v>
      </c>
      <c r="AX3">
        <v>100</v>
      </c>
      <c r="AY3">
        <v>45</v>
      </c>
      <c r="AZ3">
        <v>30</v>
      </c>
      <c r="BA3" s="11">
        <f t="shared" ref="BA3:BA66" si="9">AZ3+AY3</f>
        <v>75</v>
      </c>
      <c r="BB3">
        <v>100</v>
      </c>
      <c r="BC3">
        <v>55</v>
      </c>
      <c r="BG3" s="11">
        <f t="shared" ref="BG3:BG66" si="10">SUM(BD3:BF3)</f>
        <v>0</v>
      </c>
      <c r="BH3">
        <v>100</v>
      </c>
    </row>
    <row r="4" spans="1:60" x14ac:dyDescent="0.2">
      <c r="A4" t="s">
        <v>119</v>
      </c>
      <c r="B4">
        <v>30</v>
      </c>
      <c r="C4">
        <v>30</v>
      </c>
      <c r="D4">
        <v>10</v>
      </c>
      <c r="E4">
        <v>80</v>
      </c>
      <c r="F4" t="s">
        <v>0</v>
      </c>
      <c r="G4" t="s">
        <v>0</v>
      </c>
      <c r="H4" t="s">
        <v>113</v>
      </c>
      <c r="I4">
        <v>12</v>
      </c>
      <c r="J4" t="s">
        <v>115</v>
      </c>
      <c r="K4" s="11">
        <f t="shared" si="0"/>
        <v>0</v>
      </c>
      <c r="M4" s="25">
        <f t="shared" si="1"/>
        <v>9.5000000000000001E-2</v>
      </c>
      <c r="N4" s="26">
        <f t="shared" si="2"/>
        <v>8.5500000000000003E-3</v>
      </c>
      <c r="O4" s="26">
        <f t="shared" si="3"/>
        <v>0.52</v>
      </c>
      <c r="P4" s="26">
        <f t="shared" si="4"/>
        <v>1.5599999999999999E-2</v>
      </c>
      <c r="Q4" s="26">
        <f t="shared" si="5"/>
        <v>0.20125000000000001</v>
      </c>
      <c r="R4" s="26">
        <f t="shared" si="6"/>
        <v>6.0375000000000005E-2</v>
      </c>
      <c r="S4">
        <v>5</v>
      </c>
      <c r="U4" t="s">
        <v>0</v>
      </c>
      <c r="V4" t="s">
        <v>0</v>
      </c>
      <c r="W4" t="s">
        <v>0</v>
      </c>
      <c r="X4" t="s">
        <v>0</v>
      </c>
      <c r="Y4" t="s">
        <v>0</v>
      </c>
      <c r="Z4" s="11">
        <f t="shared" si="7"/>
        <v>0</v>
      </c>
      <c r="AA4">
        <v>100</v>
      </c>
      <c r="AB4">
        <v>95</v>
      </c>
      <c r="AC4">
        <v>10</v>
      </c>
      <c r="AD4" t="s">
        <v>0</v>
      </c>
      <c r="AE4" t="s">
        <v>0</v>
      </c>
      <c r="AF4" t="s">
        <v>0</v>
      </c>
      <c r="AG4" t="s">
        <v>0</v>
      </c>
      <c r="AH4" t="s">
        <v>0</v>
      </c>
      <c r="AI4" t="s">
        <v>0</v>
      </c>
      <c r="AJ4" t="s">
        <v>0</v>
      </c>
      <c r="AK4" t="s">
        <v>0</v>
      </c>
      <c r="AL4" t="s">
        <v>0</v>
      </c>
      <c r="AM4" t="s">
        <v>0</v>
      </c>
      <c r="AN4" t="s">
        <v>0</v>
      </c>
      <c r="AO4" t="s">
        <v>0</v>
      </c>
      <c r="AP4" t="s">
        <v>0</v>
      </c>
      <c r="AQ4" t="s">
        <v>0</v>
      </c>
      <c r="AR4" t="s">
        <v>0</v>
      </c>
      <c r="AS4" t="s">
        <v>0</v>
      </c>
      <c r="AW4" s="11">
        <f t="shared" si="8"/>
        <v>10</v>
      </c>
      <c r="AX4">
        <v>100</v>
      </c>
      <c r="AY4">
        <v>70</v>
      </c>
      <c r="BA4" s="11">
        <f t="shared" si="9"/>
        <v>70</v>
      </c>
      <c r="BB4">
        <v>100</v>
      </c>
      <c r="BC4">
        <v>30</v>
      </c>
      <c r="BD4">
        <v>10</v>
      </c>
      <c r="BG4" s="11">
        <f t="shared" si="10"/>
        <v>10</v>
      </c>
      <c r="BH4">
        <v>100</v>
      </c>
    </row>
    <row r="5" spans="1:60" x14ac:dyDescent="0.2">
      <c r="A5" t="s">
        <v>120</v>
      </c>
      <c r="B5">
        <v>10</v>
      </c>
      <c r="C5">
        <v>90</v>
      </c>
      <c r="D5">
        <v>10</v>
      </c>
      <c r="E5">
        <v>10</v>
      </c>
      <c r="F5" t="s">
        <v>0</v>
      </c>
      <c r="G5" t="s">
        <v>0</v>
      </c>
      <c r="H5" t="s">
        <v>225</v>
      </c>
      <c r="I5">
        <v>12</v>
      </c>
      <c r="J5" t="s">
        <v>115</v>
      </c>
      <c r="K5" s="11">
        <f t="shared" si="0"/>
        <v>0</v>
      </c>
      <c r="M5" s="25">
        <f t="shared" si="1"/>
        <v>0.47499999999999998</v>
      </c>
      <c r="N5" s="26">
        <f t="shared" si="2"/>
        <v>4.2750000000000003E-2</v>
      </c>
      <c r="O5" s="26">
        <f t="shared" si="3"/>
        <v>0.1</v>
      </c>
      <c r="P5" s="26">
        <f t="shared" si="4"/>
        <v>1E-3</v>
      </c>
      <c r="Q5" s="26">
        <f t="shared" si="5"/>
        <v>0.4375</v>
      </c>
      <c r="R5" s="26">
        <f t="shared" si="6"/>
        <v>4.3749999999999997E-2</v>
      </c>
      <c r="S5">
        <v>5</v>
      </c>
      <c r="U5" t="s">
        <v>0</v>
      </c>
      <c r="V5" t="s">
        <v>0</v>
      </c>
      <c r="W5" t="s">
        <v>0</v>
      </c>
      <c r="X5" t="s">
        <v>0</v>
      </c>
      <c r="Y5" t="s">
        <v>0</v>
      </c>
      <c r="Z5" s="11">
        <f t="shared" si="7"/>
        <v>0</v>
      </c>
      <c r="AA5">
        <v>100</v>
      </c>
      <c r="AB5">
        <v>95</v>
      </c>
      <c r="AC5" t="s">
        <v>0</v>
      </c>
      <c r="AD5" t="s">
        <v>0</v>
      </c>
      <c r="AE5" t="s">
        <v>0</v>
      </c>
      <c r="AF5">
        <v>10</v>
      </c>
      <c r="AG5" t="s">
        <v>0</v>
      </c>
      <c r="AH5" t="s">
        <v>0</v>
      </c>
      <c r="AI5" t="s">
        <v>0</v>
      </c>
      <c r="AJ5">
        <v>40</v>
      </c>
      <c r="AK5" t="s">
        <v>0</v>
      </c>
      <c r="AL5" t="s">
        <v>0</v>
      </c>
      <c r="AM5" t="s">
        <v>0</v>
      </c>
      <c r="AN5" t="s">
        <v>0</v>
      </c>
      <c r="AO5" t="s">
        <v>0</v>
      </c>
      <c r="AP5" t="s">
        <v>0</v>
      </c>
      <c r="AQ5" t="s">
        <v>0</v>
      </c>
      <c r="AR5" t="s">
        <v>0</v>
      </c>
      <c r="AS5" t="s">
        <v>0</v>
      </c>
      <c r="AW5" s="11">
        <f t="shared" si="8"/>
        <v>50</v>
      </c>
      <c r="AX5">
        <v>100</v>
      </c>
      <c r="AY5">
        <v>10</v>
      </c>
      <c r="BA5" s="11">
        <f t="shared" si="9"/>
        <v>10</v>
      </c>
      <c r="BB5">
        <v>100</v>
      </c>
      <c r="BC5">
        <v>90</v>
      </c>
      <c r="BD5">
        <v>10</v>
      </c>
      <c r="BG5" s="11">
        <f t="shared" si="10"/>
        <v>10</v>
      </c>
      <c r="BH5">
        <v>100</v>
      </c>
    </row>
    <row r="6" spans="1:60" x14ac:dyDescent="0.2">
      <c r="A6" t="s">
        <v>121</v>
      </c>
      <c r="B6">
        <v>80</v>
      </c>
      <c r="C6">
        <v>50</v>
      </c>
      <c r="D6">
        <v>90</v>
      </c>
      <c r="E6">
        <v>15</v>
      </c>
      <c r="F6">
        <v>2</v>
      </c>
      <c r="G6" t="s">
        <v>0</v>
      </c>
      <c r="H6" t="s">
        <v>112</v>
      </c>
      <c r="I6">
        <v>15</v>
      </c>
      <c r="J6" t="s">
        <v>116</v>
      </c>
      <c r="K6" s="11">
        <f t="shared" si="0"/>
        <v>1</v>
      </c>
      <c r="M6" s="25">
        <f t="shared" si="1"/>
        <v>0.93400000000000005</v>
      </c>
      <c r="N6" s="26">
        <f t="shared" si="2"/>
        <v>0.37359999999999999</v>
      </c>
      <c r="O6" s="26">
        <f t="shared" si="3"/>
        <v>0.01</v>
      </c>
      <c r="P6" s="26">
        <f t="shared" si="4"/>
        <v>7.1999999999999998E-3</v>
      </c>
      <c r="Q6" s="26">
        <f t="shared" si="5"/>
        <v>0.34</v>
      </c>
      <c r="R6" s="26">
        <f t="shared" si="6"/>
        <v>0.27200000000000002</v>
      </c>
      <c r="S6">
        <v>15</v>
      </c>
      <c r="U6" t="s">
        <v>0</v>
      </c>
      <c r="V6">
        <v>90</v>
      </c>
      <c r="W6" t="s">
        <v>0</v>
      </c>
      <c r="X6" t="s">
        <v>0</v>
      </c>
      <c r="Y6" t="s">
        <v>0</v>
      </c>
      <c r="Z6" s="11">
        <f t="shared" si="7"/>
        <v>90</v>
      </c>
      <c r="AA6">
        <v>100</v>
      </c>
      <c r="AB6">
        <v>85</v>
      </c>
      <c r="AC6">
        <v>20</v>
      </c>
      <c r="AD6">
        <v>40</v>
      </c>
      <c r="AE6">
        <v>2</v>
      </c>
      <c r="AF6" t="s">
        <v>0</v>
      </c>
      <c r="AG6" t="s">
        <v>0</v>
      </c>
      <c r="AH6" t="s">
        <v>0</v>
      </c>
      <c r="AI6" t="s">
        <v>0</v>
      </c>
      <c r="AJ6">
        <v>15</v>
      </c>
      <c r="AK6" t="s">
        <v>0</v>
      </c>
      <c r="AL6" t="s">
        <v>0</v>
      </c>
      <c r="AM6" t="s">
        <v>0</v>
      </c>
      <c r="AN6" t="s">
        <v>0</v>
      </c>
      <c r="AO6" t="s">
        <v>0</v>
      </c>
      <c r="AP6">
        <v>2</v>
      </c>
      <c r="AQ6" t="s">
        <v>0</v>
      </c>
      <c r="AR6" t="s">
        <v>0</v>
      </c>
      <c r="AS6">
        <v>15</v>
      </c>
      <c r="AW6" s="11">
        <f t="shared" si="8"/>
        <v>94</v>
      </c>
      <c r="AX6">
        <v>100</v>
      </c>
      <c r="AY6">
        <v>10</v>
      </c>
      <c r="BA6" s="11">
        <f t="shared" si="9"/>
        <v>10</v>
      </c>
      <c r="BB6">
        <v>100</v>
      </c>
      <c r="BC6">
        <v>90</v>
      </c>
      <c r="BG6" s="11">
        <f t="shared" si="10"/>
        <v>0</v>
      </c>
      <c r="BH6">
        <v>100</v>
      </c>
    </row>
    <row r="7" spans="1:60" x14ac:dyDescent="0.2">
      <c r="A7" t="s">
        <v>122</v>
      </c>
      <c r="B7">
        <v>25</v>
      </c>
      <c r="C7">
        <v>30</v>
      </c>
      <c r="D7">
        <v>15</v>
      </c>
      <c r="E7">
        <v>80</v>
      </c>
      <c r="F7" t="s">
        <v>0</v>
      </c>
      <c r="G7" t="s">
        <v>0</v>
      </c>
      <c r="H7" t="s">
        <v>113</v>
      </c>
      <c r="I7">
        <v>15</v>
      </c>
      <c r="J7" t="s">
        <v>115</v>
      </c>
      <c r="K7" s="11">
        <f t="shared" si="0"/>
        <v>0</v>
      </c>
      <c r="M7" s="25">
        <f t="shared" si="1"/>
        <v>0.62</v>
      </c>
      <c r="N7" s="26">
        <f t="shared" si="2"/>
        <v>4.6500000000000007E-2</v>
      </c>
      <c r="O7" s="26">
        <f t="shared" si="3"/>
        <v>0.42799999999999999</v>
      </c>
      <c r="P7" s="26">
        <f t="shared" si="4"/>
        <v>1.6049999999999998E-2</v>
      </c>
      <c r="Q7" s="26">
        <f t="shared" si="5"/>
        <v>0.55600000000000005</v>
      </c>
      <c r="R7" s="26">
        <f t="shared" si="6"/>
        <v>0.13900000000000001</v>
      </c>
      <c r="S7">
        <v>20</v>
      </c>
      <c r="U7" t="s">
        <v>0</v>
      </c>
      <c r="V7" t="s">
        <v>0</v>
      </c>
      <c r="W7">
        <v>30</v>
      </c>
      <c r="X7" t="s">
        <v>0</v>
      </c>
      <c r="Y7" t="s">
        <v>0</v>
      </c>
      <c r="Z7" s="11">
        <f>SUM(T7:Y7)</f>
        <v>30</v>
      </c>
      <c r="AA7">
        <v>100</v>
      </c>
      <c r="AB7">
        <v>80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>
        <v>10</v>
      </c>
      <c r="AI7" t="s">
        <v>0</v>
      </c>
      <c r="AJ7">
        <v>49</v>
      </c>
      <c r="AK7">
        <v>1</v>
      </c>
      <c r="AL7">
        <v>10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W7" s="11">
        <f t="shared" si="8"/>
        <v>70</v>
      </c>
      <c r="AX7">
        <v>100</v>
      </c>
      <c r="AY7">
        <v>40</v>
      </c>
      <c r="AZ7">
        <v>25</v>
      </c>
      <c r="BA7" s="11">
        <f t="shared" si="9"/>
        <v>65</v>
      </c>
      <c r="BB7">
        <v>100</v>
      </c>
      <c r="BC7">
        <v>60</v>
      </c>
      <c r="BD7">
        <v>20</v>
      </c>
      <c r="BE7">
        <v>3</v>
      </c>
      <c r="BF7">
        <v>5</v>
      </c>
      <c r="BG7" s="11">
        <f t="shared" si="10"/>
        <v>28</v>
      </c>
      <c r="BH7">
        <v>100</v>
      </c>
    </row>
    <row r="8" spans="1:60" x14ac:dyDescent="0.2">
      <c r="A8" t="s">
        <v>123</v>
      </c>
      <c r="B8">
        <v>85</v>
      </c>
      <c r="C8">
        <v>20</v>
      </c>
      <c r="D8">
        <v>7</v>
      </c>
      <c r="E8">
        <v>90</v>
      </c>
      <c r="F8">
        <v>2</v>
      </c>
      <c r="H8" t="s">
        <v>112</v>
      </c>
      <c r="I8">
        <v>15</v>
      </c>
      <c r="J8" t="s">
        <v>114</v>
      </c>
      <c r="K8" s="11">
        <f t="shared" si="0"/>
        <v>0</v>
      </c>
      <c r="M8" s="25">
        <f t="shared" si="1"/>
        <v>0.54400000000000004</v>
      </c>
      <c r="N8" s="26">
        <f t="shared" si="2"/>
        <v>9.2480000000000007E-2</v>
      </c>
      <c r="O8" s="26">
        <f t="shared" si="3"/>
        <v>0.02</v>
      </c>
      <c r="P8" s="26">
        <f t="shared" si="4"/>
        <v>1.1900000000000001E-3</v>
      </c>
      <c r="Q8" s="26">
        <f>(O8*D8+C8*M8)/(C8+D8)</f>
        <v>0.4081481481481482</v>
      </c>
      <c r="R8" s="26">
        <f t="shared" si="6"/>
        <v>0.34692592592592597</v>
      </c>
      <c r="S8">
        <v>10</v>
      </c>
      <c r="V8">
        <v>20</v>
      </c>
      <c r="W8">
        <v>20</v>
      </c>
      <c r="Z8" s="11">
        <f>SUM(T8:Y8)</f>
        <v>40</v>
      </c>
      <c r="AA8">
        <v>100</v>
      </c>
      <c r="AB8">
        <v>90</v>
      </c>
      <c r="AD8">
        <v>7</v>
      </c>
      <c r="AF8">
        <v>3</v>
      </c>
      <c r="AJ8">
        <v>16</v>
      </c>
      <c r="AL8">
        <v>16</v>
      </c>
      <c r="AS8">
        <v>14</v>
      </c>
      <c r="AW8" s="11">
        <f>SUM(AC8:AV8)</f>
        <v>56</v>
      </c>
      <c r="AX8">
        <v>100</v>
      </c>
      <c r="AY8">
        <v>0</v>
      </c>
      <c r="BA8" s="11">
        <f t="shared" si="9"/>
        <v>0</v>
      </c>
      <c r="BB8">
        <v>0</v>
      </c>
      <c r="BC8">
        <v>100</v>
      </c>
      <c r="BD8">
        <v>2</v>
      </c>
      <c r="BG8" s="11">
        <f t="shared" si="10"/>
        <v>2</v>
      </c>
      <c r="BH8">
        <v>100</v>
      </c>
    </row>
    <row r="9" spans="1:60" x14ac:dyDescent="0.2">
      <c r="A9" t="s">
        <v>124</v>
      </c>
      <c r="B9">
        <v>25</v>
      </c>
      <c r="C9">
        <v>10</v>
      </c>
      <c r="D9">
        <v>10</v>
      </c>
      <c r="E9">
        <v>90</v>
      </c>
      <c r="F9">
        <v>1</v>
      </c>
      <c r="H9" t="s">
        <v>113</v>
      </c>
      <c r="I9">
        <v>12</v>
      </c>
      <c r="J9" t="s">
        <v>115</v>
      </c>
      <c r="K9" s="11">
        <f t="shared" si="0"/>
        <v>0</v>
      </c>
      <c r="M9" s="25">
        <f t="shared" si="1"/>
        <v>0.12</v>
      </c>
      <c r="N9" s="26">
        <f t="shared" si="2"/>
        <v>3.0000000000000001E-3</v>
      </c>
      <c r="O9" s="26">
        <f t="shared" si="3"/>
        <v>0.51</v>
      </c>
      <c r="P9" s="26">
        <f t="shared" si="4"/>
        <v>1.2749999999999999E-2</v>
      </c>
      <c r="Q9" s="26">
        <f t="shared" si="5"/>
        <v>0.315</v>
      </c>
      <c r="R9" s="26">
        <f t="shared" si="6"/>
        <v>7.8750000000000001E-2</v>
      </c>
      <c r="S9">
        <v>30</v>
      </c>
      <c r="Y9">
        <v>40</v>
      </c>
      <c r="Z9" s="11">
        <f t="shared" si="7"/>
        <v>40</v>
      </c>
      <c r="AA9">
        <v>100</v>
      </c>
      <c r="AB9">
        <v>70</v>
      </c>
      <c r="AW9" s="11">
        <f t="shared" si="8"/>
        <v>0</v>
      </c>
      <c r="AX9">
        <v>100</v>
      </c>
      <c r="AY9">
        <v>60</v>
      </c>
      <c r="AZ9">
        <v>25</v>
      </c>
      <c r="BA9" s="11">
        <f t="shared" si="9"/>
        <v>85</v>
      </c>
      <c r="BB9">
        <v>100</v>
      </c>
      <c r="BC9">
        <v>40</v>
      </c>
      <c r="BG9" s="11">
        <f t="shared" si="10"/>
        <v>0</v>
      </c>
      <c r="BH9">
        <v>100</v>
      </c>
    </row>
    <row r="10" spans="1:60" x14ac:dyDescent="0.2">
      <c r="A10" t="s">
        <v>125</v>
      </c>
      <c r="B10">
        <v>40</v>
      </c>
      <c r="C10">
        <v>15</v>
      </c>
      <c r="D10">
        <v>10</v>
      </c>
      <c r="E10">
        <v>90</v>
      </c>
      <c r="F10">
        <v>1</v>
      </c>
      <c r="H10" t="s">
        <v>112</v>
      </c>
      <c r="I10">
        <v>20</v>
      </c>
      <c r="J10" t="s">
        <v>114</v>
      </c>
      <c r="K10" s="11">
        <f t="shared" si="0"/>
        <v>0</v>
      </c>
      <c r="M10" s="25">
        <f t="shared" si="1"/>
        <v>0.86</v>
      </c>
      <c r="N10" s="26">
        <f t="shared" si="2"/>
        <v>5.16E-2</v>
      </c>
      <c r="O10" s="26">
        <f t="shared" si="3"/>
        <v>9.7500000000000003E-2</v>
      </c>
      <c r="P10" s="26">
        <f t="shared" si="4"/>
        <v>3.8999999999999998E-3</v>
      </c>
      <c r="Q10" s="26">
        <f t="shared" si="5"/>
        <v>0.55500000000000005</v>
      </c>
      <c r="R10" s="26">
        <f t="shared" si="6"/>
        <v>0.22200000000000003</v>
      </c>
      <c r="S10">
        <v>10</v>
      </c>
      <c r="Y10">
        <v>50</v>
      </c>
      <c r="Z10" s="11">
        <f t="shared" si="7"/>
        <v>50</v>
      </c>
      <c r="AA10">
        <v>100</v>
      </c>
      <c r="AB10">
        <v>90</v>
      </c>
      <c r="AE10">
        <v>25</v>
      </c>
      <c r="AF10">
        <v>10</v>
      </c>
      <c r="AG10">
        <v>15</v>
      </c>
      <c r="AL10">
        <v>10</v>
      </c>
      <c r="AN10">
        <v>15</v>
      </c>
      <c r="AS10">
        <v>15</v>
      </c>
      <c r="AW10" s="11">
        <f t="shared" si="8"/>
        <v>90</v>
      </c>
      <c r="AX10">
        <v>100</v>
      </c>
      <c r="AY10">
        <v>5</v>
      </c>
      <c r="BA10" s="11">
        <f t="shared" si="9"/>
        <v>5</v>
      </c>
      <c r="BB10">
        <v>100</v>
      </c>
      <c r="BC10">
        <v>95</v>
      </c>
      <c r="BD10">
        <v>10</v>
      </c>
      <c r="BG10" s="11">
        <f t="shared" si="10"/>
        <v>10</v>
      </c>
      <c r="BH10">
        <v>100</v>
      </c>
    </row>
    <row r="11" spans="1:60" x14ac:dyDescent="0.2">
      <c r="A11" t="s">
        <v>126</v>
      </c>
      <c r="B11">
        <v>25</v>
      </c>
      <c r="C11">
        <v>15</v>
      </c>
      <c r="D11">
        <v>15</v>
      </c>
      <c r="E11">
        <v>90</v>
      </c>
      <c r="F11">
        <v>2</v>
      </c>
      <c r="H11" t="s">
        <v>112</v>
      </c>
      <c r="I11">
        <v>20</v>
      </c>
      <c r="J11" t="s">
        <v>114</v>
      </c>
      <c r="K11" s="11">
        <f t="shared" si="0"/>
        <v>0</v>
      </c>
      <c r="M11" s="25">
        <f t="shared" si="1"/>
        <v>0.81899999999999995</v>
      </c>
      <c r="N11" s="26">
        <f t="shared" si="2"/>
        <v>3.07125E-2</v>
      </c>
      <c r="O11" s="26">
        <f t="shared" si="3"/>
        <v>7.6999999999999999E-2</v>
      </c>
      <c r="P11" s="26">
        <f t="shared" si="4"/>
        <v>2.8874999999999999E-3</v>
      </c>
      <c r="Q11" s="26">
        <f t="shared" si="5"/>
        <v>0.44800000000000001</v>
      </c>
      <c r="R11" s="26">
        <f t="shared" si="6"/>
        <v>0.11200000000000002</v>
      </c>
      <c r="S11">
        <v>10</v>
      </c>
      <c r="Z11" s="11">
        <f t="shared" si="7"/>
        <v>0</v>
      </c>
      <c r="AA11">
        <v>100</v>
      </c>
      <c r="AB11">
        <v>90</v>
      </c>
      <c r="AF11">
        <v>10</v>
      </c>
      <c r="AG11">
        <v>2</v>
      </c>
      <c r="AH11">
        <v>2</v>
      </c>
      <c r="AK11">
        <v>2</v>
      </c>
      <c r="AL11">
        <v>14</v>
      </c>
      <c r="AM11">
        <v>14</v>
      </c>
      <c r="AQ11">
        <v>2</v>
      </c>
      <c r="AS11">
        <v>40</v>
      </c>
      <c r="AT11">
        <v>5</v>
      </c>
      <c r="AW11" s="11">
        <f t="shared" si="8"/>
        <v>91</v>
      </c>
      <c r="AX11">
        <v>100</v>
      </c>
      <c r="AY11">
        <v>10</v>
      </c>
      <c r="AZ11">
        <v>40</v>
      </c>
      <c r="BA11" s="11">
        <f t="shared" si="9"/>
        <v>50</v>
      </c>
      <c r="BB11">
        <v>100</v>
      </c>
      <c r="BC11">
        <v>90</v>
      </c>
      <c r="BD11">
        <v>3</v>
      </c>
      <c r="BG11" s="11">
        <f t="shared" si="10"/>
        <v>3</v>
      </c>
      <c r="BH11">
        <v>100</v>
      </c>
    </row>
    <row r="12" spans="1:60" x14ac:dyDescent="0.2">
      <c r="A12" t="s">
        <v>127</v>
      </c>
      <c r="B12">
        <v>70</v>
      </c>
      <c r="C12">
        <v>55</v>
      </c>
      <c r="D12">
        <v>15</v>
      </c>
      <c r="E12">
        <v>80</v>
      </c>
      <c r="F12">
        <v>10</v>
      </c>
      <c r="H12" t="s">
        <v>112</v>
      </c>
      <c r="I12">
        <v>20</v>
      </c>
      <c r="J12" t="s">
        <v>114</v>
      </c>
      <c r="K12" s="11">
        <f t="shared" si="0"/>
        <v>0</v>
      </c>
      <c r="M12" s="25">
        <f t="shared" si="1"/>
        <v>0.69</v>
      </c>
      <c r="N12" s="26">
        <f t="shared" si="2"/>
        <v>0.26564999999999994</v>
      </c>
      <c r="O12" s="26">
        <f t="shared" si="3"/>
        <v>0.1825</v>
      </c>
      <c r="P12" s="26">
        <f t="shared" si="4"/>
        <v>1.9162499999999999E-2</v>
      </c>
      <c r="Q12" s="26">
        <f t="shared" si="5"/>
        <v>0.58124999999999993</v>
      </c>
      <c r="R12" s="26">
        <f t="shared" si="6"/>
        <v>0.40687499999999993</v>
      </c>
      <c r="S12">
        <v>25</v>
      </c>
      <c r="W12">
        <v>45</v>
      </c>
      <c r="Y12">
        <v>30</v>
      </c>
      <c r="Z12" s="11">
        <f t="shared" si="7"/>
        <v>75</v>
      </c>
      <c r="AA12">
        <v>100</v>
      </c>
      <c r="AB12">
        <v>75</v>
      </c>
      <c r="AC12">
        <v>23</v>
      </c>
      <c r="AD12">
        <v>23</v>
      </c>
      <c r="AE12">
        <v>10</v>
      </c>
      <c r="AF12">
        <v>2</v>
      </c>
      <c r="AN12">
        <v>7</v>
      </c>
      <c r="AO12">
        <v>2</v>
      </c>
      <c r="AW12" s="11">
        <f t="shared" si="8"/>
        <v>67</v>
      </c>
      <c r="AX12">
        <v>100</v>
      </c>
      <c r="AY12">
        <v>15</v>
      </c>
      <c r="AZ12">
        <v>50</v>
      </c>
      <c r="BA12" s="11">
        <f t="shared" si="9"/>
        <v>65</v>
      </c>
      <c r="BB12">
        <v>100</v>
      </c>
      <c r="BC12">
        <v>85</v>
      </c>
      <c r="BD12">
        <v>10</v>
      </c>
      <c r="BG12" s="11">
        <f t="shared" si="10"/>
        <v>10</v>
      </c>
      <c r="BH12">
        <v>100</v>
      </c>
    </row>
    <row r="13" spans="1:60" x14ac:dyDescent="0.2">
      <c r="A13" t="s">
        <v>128</v>
      </c>
      <c r="B13">
        <v>50</v>
      </c>
      <c r="C13">
        <v>15</v>
      </c>
      <c r="D13">
        <v>90</v>
      </c>
      <c r="E13">
        <v>10</v>
      </c>
      <c r="F13">
        <v>2</v>
      </c>
      <c r="H13" t="s">
        <v>113</v>
      </c>
      <c r="I13">
        <v>8</v>
      </c>
      <c r="J13" t="s">
        <v>115</v>
      </c>
      <c r="K13" s="11">
        <f t="shared" si="0"/>
        <v>0</v>
      </c>
      <c r="M13" s="25">
        <f t="shared" si="1"/>
        <v>0.48299999999999998</v>
      </c>
      <c r="N13" s="26">
        <f t="shared" si="2"/>
        <v>3.6225E-2</v>
      </c>
      <c r="O13" s="26">
        <f t="shared" si="3"/>
        <v>0.129</v>
      </c>
      <c r="P13" s="26">
        <f t="shared" si="4"/>
        <v>5.8049999999999997E-2</v>
      </c>
      <c r="Q13" s="26">
        <f t="shared" si="5"/>
        <v>0.17957142857142858</v>
      </c>
      <c r="R13" s="26">
        <f t="shared" si="6"/>
        <v>8.9785714285714302E-2</v>
      </c>
      <c r="S13">
        <v>15</v>
      </c>
      <c r="U13">
        <v>40</v>
      </c>
      <c r="W13">
        <v>10</v>
      </c>
      <c r="Z13" s="11">
        <f t="shared" si="7"/>
        <v>50</v>
      </c>
      <c r="AA13">
        <v>100</v>
      </c>
      <c r="AB13">
        <v>85</v>
      </c>
      <c r="AD13">
        <v>10</v>
      </c>
      <c r="AJ13">
        <v>20</v>
      </c>
      <c r="AL13">
        <v>15</v>
      </c>
      <c r="AR13">
        <v>3</v>
      </c>
      <c r="AW13" s="11">
        <f t="shared" si="8"/>
        <v>48</v>
      </c>
      <c r="AX13">
        <v>100</v>
      </c>
      <c r="AY13">
        <v>35</v>
      </c>
      <c r="BA13" s="11">
        <f t="shared" si="9"/>
        <v>35</v>
      </c>
      <c r="BB13">
        <v>100</v>
      </c>
      <c r="BC13">
        <v>65</v>
      </c>
      <c r="BE13">
        <v>1</v>
      </c>
      <c r="BG13" s="11">
        <f t="shared" si="10"/>
        <v>1</v>
      </c>
      <c r="BH13">
        <v>100</v>
      </c>
    </row>
    <row r="14" spans="1:60" x14ac:dyDescent="0.2">
      <c r="A14" t="s">
        <v>129</v>
      </c>
      <c r="B14">
        <v>40</v>
      </c>
      <c r="C14">
        <v>15</v>
      </c>
      <c r="D14">
        <v>10</v>
      </c>
      <c r="E14">
        <v>90</v>
      </c>
      <c r="F14">
        <v>1</v>
      </c>
      <c r="H14" t="s">
        <v>112</v>
      </c>
      <c r="I14">
        <v>20</v>
      </c>
      <c r="J14" t="s">
        <v>131</v>
      </c>
      <c r="K14" s="11">
        <f t="shared" si="0"/>
        <v>0</v>
      </c>
      <c r="M14" s="25">
        <f t="shared" si="1"/>
        <v>0.53749999999999998</v>
      </c>
      <c r="N14" s="26">
        <f t="shared" si="2"/>
        <v>3.2250000000000001E-2</v>
      </c>
      <c r="O14" s="26">
        <f t="shared" si="3"/>
        <v>0.28599999999999998</v>
      </c>
      <c r="P14" s="26">
        <f t="shared" si="4"/>
        <v>1.1439999999999999E-2</v>
      </c>
      <c r="Q14" s="26">
        <f t="shared" si="5"/>
        <v>0.43689999999999996</v>
      </c>
      <c r="R14" s="26">
        <f t="shared" si="6"/>
        <v>0.17476</v>
      </c>
      <c r="S14">
        <v>45</v>
      </c>
      <c r="U14">
        <v>5</v>
      </c>
      <c r="V14">
        <v>5</v>
      </c>
      <c r="W14">
        <v>37</v>
      </c>
      <c r="X14">
        <v>10</v>
      </c>
      <c r="Y14">
        <v>5</v>
      </c>
      <c r="Z14" s="11">
        <f t="shared" si="7"/>
        <v>62</v>
      </c>
      <c r="AA14">
        <v>100</v>
      </c>
      <c r="AB14">
        <v>55</v>
      </c>
      <c r="AC14">
        <v>2</v>
      </c>
      <c r="AD14">
        <v>28</v>
      </c>
      <c r="AL14">
        <v>3</v>
      </c>
      <c r="AN14">
        <v>8</v>
      </c>
      <c r="AO14">
        <v>5</v>
      </c>
      <c r="AR14">
        <v>1</v>
      </c>
      <c r="AW14" s="11">
        <f t="shared" si="8"/>
        <v>47</v>
      </c>
      <c r="AX14">
        <v>100</v>
      </c>
      <c r="AY14">
        <v>40</v>
      </c>
      <c r="BA14" s="11">
        <f t="shared" si="9"/>
        <v>40</v>
      </c>
      <c r="BB14">
        <v>100</v>
      </c>
      <c r="BC14">
        <v>60</v>
      </c>
      <c r="BD14">
        <v>20</v>
      </c>
      <c r="BE14">
        <v>1</v>
      </c>
      <c r="BG14" s="11">
        <f t="shared" si="10"/>
        <v>21</v>
      </c>
      <c r="BH14">
        <v>100</v>
      </c>
    </row>
    <row r="15" spans="1:60" x14ac:dyDescent="0.2">
      <c r="A15" t="s">
        <v>130</v>
      </c>
      <c r="B15">
        <v>60</v>
      </c>
      <c r="C15">
        <v>20</v>
      </c>
      <c r="D15">
        <v>5</v>
      </c>
      <c r="E15">
        <v>90</v>
      </c>
      <c r="F15">
        <v>3</v>
      </c>
      <c r="H15" t="s">
        <v>112</v>
      </c>
      <c r="I15">
        <v>20</v>
      </c>
      <c r="J15" t="s">
        <v>131</v>
      </c>
      <c r="K15" s="11">
        <f t="shared" si="0"/>
        <v>0</v>
      </c>
      <c r="M15" s="25">
        <f t="shared" si="1"/>
        <v>0.58099999999999996</v>
      </c>
      <c r="N15" s="26">
        <f t="shared" si="2"/>
        <v>6.971999999999999E-2</v>
      </c>
      <c r="O15" s="26">
        <f t="shared" si="3"/>
        <v>0.02</v>
      </c>
      <c r="P15" s="26">
        <f t="shared" si="4"/>
        <v>5.9999999999999995E-4</v>
      </c>
      <c r="Q15" s="26">
        <f t="shared" si="5"/>
        <v>0.46879999999999994</v>
      </c>
      <c r="R15" s="26">
        <f t="shared" si="6"/>
        <v>0.28127999999999997</v>
      </c>
      <c r="S15">
        <v>5</v>
      </c>
      <c r="U15">
        <v>30</v>
      </c>
      <c r="V15">
        <v>30</v>
      </c>
      <c r="Z15" s="11">
        <f t="shared" si="7"/>
        <v>60</v>
      </c>
      <c r="AA15">
        <v>100</v>
      </c>
      <c r="AB15">
        <v>95</v>
      </c>
      <c r="AC15">
        <v>2</v>
      </c>
      <c r="AD15">
        <v>35</v>
      </c>
      <c r="AF15">
        <v>2</v>
      </c>
      <c r="AG15">
        <v>2</v>
      </c>
      <c r="AL15">
        <v>2</v>
      </c>
      <c r="AN15">
        <v>15</v>
      </c>
      <c r="AW15" s="11">
        <f t="shared" si="8"/>
        <v>58</v>
      </c>
      <c r="AX15">
        <v>100</v>
      </c>
      <c r="AY15">
        <v>0</v>
      </c>
      <c r="BA15" s="11">
        <f t="shared" si="9"/>
        <v>0</v>
      </c>
      <c r="BB15">
        <v>0</v>
      </c>
      <c r="BC15">
        <v>100</v>
      </c>
      <c r="BD15">
        <v>2</v>
      </c>
      <c r="BG15" s="11">
        <f t="shared" si="10"/>
        <v>2</v>
      </c>
      <c r="BH15">
        <v>100</v>
      </c>
    </row>
    <row r="16" spans="1:60" x14ac:dyDescent="0.2">
      <c r="A16" t="s">
        <v>132</v>
      </c>
      <c r="B16">
        <v>99</v>
      </c>
      <c r="C16">
        <v>5</v>
      </c>
      <c r="D16">
        <v>3</v>
      </c>
      <c r="E16">
        <v>100</v>
      </c>
      <c r="H16" t="s">
        <v>113</v>
      </c>
      <c r="I16">
        <v>10</v>
      </c>
      <c r="J16" t="s">
        <v>114</v>
      </c>
      <c r="K16" s="11">
        <f t="shared" si="0"/>
        <v>0</v>
      </c>
      <c r="M16" s="25">
        <f t="shared" si="1"/>
        <v>0.40500000000000003</v>
      </c>
      <c r="N16" s="26">
        <f t="shared" si="2"/>
        <v>2.0047500000000003E-2</v>
      </c>
      <c r="O16" s="26">
        <f t="shared" si="3"/>
        <v>0</v>
      </c>
      <c r="P16" s="26">
        <f t="shared" si="4"/>
        <v>0</v>
      </c>
      <c r="Q16" s="26">
        <f t="shared" si="5"/>
        <v>0.25312500000000004</v>
      </c>
      <c r="R16" s="26">
        <f t="shared" si="6"/>
        <v>0.25059375</v>
      </c>
      <c r="S16">
        <v>15</v>
      </c>
      <c r="W16">
        <v>100</v>
      </c>
      <c r="Z16" s="11">
        <f t="shared" si="7"/>
        <v>100</v>
      </c>
      <c r="AA16">
        <v>100</v>
      </c>
      <c r="AB16">
        <v>85</v>
      </c>
      <c r="AD16">
        <v>10</v>
      </c>
      <c r="AJ16">
        <v>5</v>
      </c>
      <c r="AL16">
        <v>10</v>
      </c>
      <c r="AQ16">
        <v>5</v>
      </c>
      <c r="AW16" s="11">
        <f t="shared" si="8"/>
        <v>30</v>
      </c>
      <c r="AX16">
        <v>100</v>
      </c>
      <c r="AY16">
        <v>0</v>
      </c>
      <c r="BA16" s="11">
        <f t="shared" si="9"/>
        <v>0</v>
      </c>
      <c r="BB16">
        <v>0</v>
      </c>
      <c r="BC16">
        <v>100</v>
      </c>
      <c r="BG16" s="11">
        <f t="shared" si="10"/>
        <v>0</v>
      </c>
      <c r="BH16">
        <v>100</v>
      </c>
    </row>
    <row r="17" spans="1:60" x14ac:dyDescent="0.2">
      <c r="A17" t="s">
        <v>133</v>
      </c>
      <c r="B17">
        <v>60</v>
      </c>
      <c r="C17">
        <v>20</v>
      </c>
      <c r="D17">
        <v>10</v>
      </c>
      <c r="E17">
        <v>90</v>
      </c>
      <c r="F17">
        <v>2</v>
      </c>
      <c r="H17" t="s">
        <v>112</v>
      </c>
      <c r="I17">
        <v>25</v>
      </c>
      <c r="J17" t="s">
        <v>131</v>
      </c>
      <c r="K17" s="11">
        <f t="shared" si="0"/>
        <v>0</v>
      </c>
      <c r="M17" s="25">
        <f t="shared" si="1"/>
        <v>0.53449999999999998</v>
      </c>
      <c r="N17" s="26">
        <f t="shared" si="2"/>
        <v>6.4140000000000003E-2</v>
      </c>
      <c r="O17" s="26">
        <f t="shared" si="3"/>
        <v>0.75149999999999995</v>
      </c>
      <c r="P17" s="26">
        <f t="shared" si="4"/>
        <v>4.5089999999999998E-2</v>
      </c>
      <c r="Q17" s="26">
        <f t="shared" si="5"/>
        <v>0.60683333333333322</v>
      </c>
      <c r="R17" s="26">
        <f t="shared" si="6"/>
        <v>0.36409999999999998</v>
      </c>
      <c r="S17">
        <v>55</v>
      </c>
      <c r="V17">
        <v>5</v>
      </c>
      <c r="W17">
        <v>30</v>
      </c>
      <c r="Z17" s="11">
        <f t="shared" si="7"/>
        <v>35</v>
      </c>
      <c r="AA17">
        <v>100</v>
      </c>
      <c r="AB17">
        <v>45</v>
      </c>
      <c r="AD17">
        <v>10</v>
      </c>
      <c r="AI17">
        <v>5</v>
      </c>
      <c r="AJ17">
        <v>20</v>
      </c>
      <c r="AK17">
        <v>1</v>
      </c>
      <c r="AO17">
        <v>5</v>
      </c>
      <c r="AQ17">
        <v>5</v>
      </c>
      <c r="AR17">
        <v>2</v>
      </c>
      <c r="AS17">
        <v>20</v>
      </c>
      <c r="AT17">
        <v>1</v>
      </c>
      <c r="AU17">
        <v>7</v>
      </c>
      <c r="AW17" s="11">
        <f t="shared" si="8"/>
        <v>76</v>
      </c>
      <c r="AX17">
        <v>100</v>
      </c>
      <c r="AY17">
        <v>55</v>
      </c>
      <c r="AZ17">
        <v>80</v>
      </c>
      <c r="BA17" s="11">
        <f t="shared" si="9"/>
        <v>135</v>
      </c>
      <c r="BB17">
        <v>100</v>
      </c>
      <c r="BC17">
        <v>45</v>
      </c>
      <c r="BD17">
        <v>2</v>
      </c>
      <c r="BG17" s="11">
        <f t="shared" si="10"/>
        <v>2</v>
      </c>
      <c r="BH17">
        <v>100</v>
      </c>
    </row>
    <row r="18" spans="1:60" x14ac:dyDescent="0.2">
      <c r="A18" t="s">
        <v>134</v>
      </c>
      <c r="B18">
        <v>65</v>
      </c>
      <c r="C18">
        <v>30</v>
      </c>
      <c r="D18">
        <v>10</v>
      </c>
      <c r="E18">
        <v>90</v>
      </c>
      <c r="F18">
        <v>4</v>
      </c>
      <c r="H18" t="s">
        <v>112</v>
      </c>
      <c r="I18">
        <v>25</v>
      </c>
      <c r="J18" t="s">
        <v>131</v>
      </c>
      <c r="K18" s="11">
        <f t="shared" si="0"/>
        <v>0</v>
      </c>
      <c r="M18" s="25">
        <f t="shared" si="1"/>
        <v>0.82</v>
      </c>
      <c r="N18" s="26">
        <f t="shared" si="2"/>
        <v>0.15989999999999999</v>
      </c>
      <c r="O18" s="26">
        <f t="shared" si="3"/>
        <v>0.78749999999999998</v>
      </c>
      <c r="P18" s="26">
        <f t="shared" si="4"/>
        <v>5.1187499999999997E-2</v>
      </c>
      <c r="Q18" s="26">
        <f t="shared" si="5"/>
        <v>0.8118749999999999</v>
      </c>
      <c r="R18" s="26">
        <f t="shared" si="6"/>
        <v>0.5277187499999999</v>
      </c>
      <c r="S18">
        <v>15</v>
      </c>
      <c r="U18">
        <v>30</v>
      </c>
      <c r="W18">
        <v>35</v>
      </c>
      <c r="Z18" s="11">
        <f t="shared" si="7"/>
        <v>65</v>
      </c>
      <c r="AA18">
        <v>100</v>
      </c>
      <c r="AB18">
        <v>85</v>
      </c>
      <c r="AD18">
        <v>20</v>
      </c>
      <c r="AE18">
        <v>15</v>
      </c>
      <c r="AF18">
        <v>3</v>
      </c>
      <c r="AJ18">
        <v>5</v>
      </c>
      <c r="AK18">
        <v>5</v>
      </c>
      <c r="AQ18">
        <v>17</v>
      </c>
      <c r="AS18">
        <v>15</v>
      </c>
      <c r="AV18">
        <v>5</v>
      </c>
      <c r="AW18" s="11">
        <f t="shared" si="8"/>
        <v>85</v>
      </c>
      <c r="AX18">
        <v>100</v>
      </c>
      <c r="AY18">
        <v>55</v>
      </c>
      <c r="AZ18">
        <v>80</v>
      </c>
      <c r="BA18" s="11">
        <f t="shared" si="9"/>
        <v>135</v>
      </c>
      <c r="BB18">
        <v>100</v>
      </c>
      <c r="BC18">
        <v>45</v>
      </c>
      <c r="BD18">
        <v>10</v>
      </c>
      <c r="BG18" s="11">
        <f t="shared" si="10"/>
        <v>10</v>
      </c>
      <c r="BH18">
        <v>100</v>
      </c>
    </row>
    <row r="19" spans="1:60" x14ac:dyDescent="0.2">
      <c r="A19" t="s">
        <v>135</v>
      </c>
      <c r="B19">
        <v>90</v>
      </c>
      <c r="C19">
        <v>90</v>
      </c>
      <c r="D19">
        <v>7</v>
      </c>
      <c r="E19">
        <v>10</v>
      </c>
      <c r="H19" t="s">
        <v>112</v>
      </c>
      <c r="I19">
        <v>25</v>
      </c>
      <c r="J19" t="s">
        <v>131</v>
      </c>
      <c r="K19" s="11">
        <f t="shared" si="0"/>
        <v>0</v>
      </c>
      <c r="M19" s="25">
        <f t="shared" si="1"/>
        <v>0.57250000000000001</v>
      </c>
      <c r="N19" s="26">
        <f t="shared" si="2"/>
        <v>0.463725</v>
      </c>
      <c r="O19" s="26">
        <f t="shared" si="3"/>
        <v>0.01</v>
      </c>
      <c r="P19" s="26">
        <f t="shared" si="4"/>
        <v>6.3000000000000003E-4</v>
      </c>
      <c r="Q19" s="26">
        <f t="shared" si="5"/>
        <v>0.5319072164948454</v>
      </c>
      <c r="R19" s="26">
        <f t="shared" si="6"/>
        <v>0.47871649484536083</v>
      </c>
      <c r="S19">
        <v>5</v>
      </c>
      <c r="V19">
        <v>100</v>
      </c>
      <c r="Z19" s="11">
        <f t="shared" si="7"/>
        <v>100</v>
      </c>
      <c r="AA19">
        <v>100</v>
      </c>
      <c r="AB19">
        <v>95</v>
      </c>
      <c r="AF19">
        <v>5</v>
      </c>
      <c r="AG19">
        <v>15</v>
      </c>
      <c r="AH19">
        <v>2</v>
      </c>
      <c r="AJ19">
        <v>2</v>
      </c>
      <c r="AL19">
        <v>5</v>
      </c>
      <c r="AM19">
        <v>1</v>
      </c>
      <c r="AO19">
        <v>5</v>
      </c>
      <c r="AT19">
        <v>15</v>
      </c>
      <c r="AV19">
        <v>5</v>
      </c>
      <c r="AW19" s="11">
        <f t="shared" si="8"/>
        <v>55</v>
      </c>
      <c r="AX19">
        <v>100</v>
      </c>
      <c r="AY19">
        <v>10</v>
      </c>
      <c r="BA19" s="11">
        <f t="shared" si="9"/>
        <v>10</v>
      </c>
      <c r="BB19">
        <v>100</v>
      </c>
      <c r="BC19">
        <v>90</v>
      </c>
      <c r="BG19" s="11">
        <f t="shared" si="10"/>
        <v>0</v>
      </c>
      <c r="BH19">
        <v>100</v>
      </c>
    </row>
    <row r="20" spans="1:60" x14ac:dyDescent="0.2">
      <c r="A20" t="s">
        <v>136</v>
      </c>
      <c r="B20">
        <v>30</v>
      </c>
      <c r="C20">
        <v>15</v>
      </c>
      <c r="D20">
        <v>10</v>
      </c>
      <c r="E20">
        <v>85</v>
      </c>
      <c r="H20" t="s">
        <v>113</v>
      </c>
      <c r="I20">
        <v>10</v>
      </c>
      <c r="J20" t="s">
        <v>115</v>
      </c>
      <c r="K20" s="11">
        <f t="shared" si="0"/>
        <v>0</v>
      </c>
      <c r="M20" s="25">
        <f t="shared" si="1"/>
        <v>9.6000000000000002E-2</v>
      </c>
      <c r="N20" s="26">
        <f t="shared" si="2"/>
        <v>4.3199999999999992E-3</v>
      </c>
      <c r="O20" s="26">
        <f t="shared" si="3"/>
        <v>0.42</v>
      </c>
      <c r="P20" s="26">
        <f t="shared" si="4"/>
        <v>1.26E-2</v>
      </c>
      <c r="Q20" s="26">
        <f t="shared" si="5"/>
        <v>0.22560000000000002</v>
      </c>
      <c r="R20" s="26">
        <f t="shared" si="6"/>
        <v>6.7680000000000004E-2</v>
      </c>
      <c r="S20">
        <v>10</v>
      </c>
      <c r="V20">
        <v>30</v>
      </c>
      <c r="Y20">
        <v>30</v>
      </c>
      <c r="Z20" s="11">
        <f t="shared" si="7"/>
        <v>60</v>
      </c>
      <c r="AA20">
        <v>100</v>
      </c>
      <c r="AB20">
        <v>90</v>
      </c>
      <c r="AC20">
        <v>2</v>
      </c>
      <c r="AF20">
        <v>2</v>
      </c>
      <c r="AW20" s="11">
        <f t="shared" si="8"/>
        <v>4</v>
      </c>
      <c r="AX20">
        <v>100</v>
      </c>
      <c r="AY20">
        <v>60</v>
      </c>
      <c r="AZ20">
        <v>10</v>
      </c>
      <c r="BA20" s="11">
        <f t="shared" si="9"/>
        <v>70</v>
      </c>
      <c r="BB20">
        <v>100</v>
      </c>
      <c r="BC20">
        <v>40</v>
      </c>
      <c r="BG20" s="11">
        <f t="shared" si="10"/>
        <v>0</v>
      </c>
      <c r="BH20">
        <v>98</v>
      </c>
    </row>
    <row r="21" spans="1:60" x14ac:dyDescent="0.2">
      <c r="A21" t="s">
        <v>137</v>
      </c>
      <c r="B21">
        <v>80</v>
      </c>
      <c r="C21">
        <v>35</v>
      </c>
      <c r="D21">
        <v>5</v>
      </c>
      <c r="E21">
        <v>90</v>
      </c>
      <c r="F21">
        <v>3</v>
      </c>
      <c r="H21" t="s">
        <v>112</v>
      </c>
      <c r="I21">
        <v>25</v>
      </c>
      <c r="J21" t="s">
        <v>235</v>
      </c>
      <c r="K21" s="11">
        <f t="shared" si="0"/>
        <v>0</v>
      </c>
      <c r="M21" s="25">
        <f t="shared" si="1"/>
        <v>0.376</v>
      </c>
      <c r="N21" s="26">
        <f t="shared" si="2"/>
        <v>0.10528</v>
      </c>
      <c r="O21" s="26">
        <f t="shared" si="3"/>
        <v>2.5000000000000001E-3</v>
      </c>
      <c r="P21" s="26">
        <f t="shared" si="4"/>
        <v>1E-4</v>
      </c>
      <c r="Q21" s="26">
        <f t="shared" si="5"/>
        <v>0.32931250000000001</v>
      </c>
      <c r="R21" s="26">
        <f t="shared" si="6"/>
        <v>0.26344999999999996</v>
      </c>
      <c r="S21">
        <v>5</v>
      </c>
      <c r="U21">
        <v>30</v>
      </c>
      <c r="Z21" s="11">
        <f t="shared" si="7"/>
        <v>30</v>
      </c>
      <c r="AA21">
        <v>100</v>
      </c>
      <c r="AB21">
        <v>95</v>
      </c>
      <c r="AD21">
        <v>15</v>
      </c>
      <c r="AG21">
        <v>1</v>
      </c>
      <c r="AH21">
        <v>1</v>
      </c>
      <c r="AL21">
        <v>7</v>
      </c>
      <c r="AS21">
        <v>14</v>
      </c>
      <c r="AW21" s="11">
        <f t="shared" si="8"/>
        <v>38</v>
      </c>
      <c r="AX21">
        <v>100</v>
      </c>
      <c r="AY21">
        <v>5</v>
      </c>
      <c r="BA21" s="11">
        <f t="shared" si="9"/>
        <v>5</v>
      </c>
      <c r="BB21">
        <v>100</v>
      </c>
      <c r="BC21">
        <v>95</v>
      </c>
      <c r="BG21" s="11">
        <f t="shared" si="10"/>
        <v>0</v>
      </c>
      <c r="BH21">
        <v>100</v>
      </c>
    </row>
    <row r="22" spans="1:60" x14ac:dyDescent="0.2">
      <c r="A22" t="s">
        <v>138</v>
      </c>
      <c r="B22">
        <v>80</v>
      </c>
      <c r="C22">
        <v>5</v>
      </c>
      <c r="D22">
        <v>3</v>
      </c>
      <c r="E22">
        <v>100</v>
      </c>
      <c r="F22">
        <v>5</v>
      </c>
      <c r="H22" t="s">
        <v>112</v>
      </c>
      <c r="I22">
        <v>10</v>
      </c>
      <c r="J22" t="s">
        <v>115</v>
      </c>
      <c r="K22" s="11">
        <f t="shared" si="0"/>
        <v>0</v>
      </c>
      <c r="M22" s="25">
        <f t="shared" si="1"/>
        <v>0.61499999999999999</v>
      </c>
      <c r="N22" s="26">
        <f t="shared" si="2"/>
        <v>2.46E-2</v>
      </c>
      <c r="O22" s="26">
        <f t="shared" si="3"/>
        <v>0</v>
      </c>
      <c r="P22" s="26">
        <f t="shared" si="4"/>
        <v>0</v>
      </c>
      <c r="Q22" s="26">
        <f t="shared" si="5"/>
        <v>0.38437500000000002</v>
      </c>
      <c r="R22" s="26">
        <f t="shared" si="6"/>
        <v>0.3075</v>
      </c>
      <c r="S22">
        <v>15</v>
      </c>
      <c r="U22">
        <v>10</v>
      </c>
      <c r="Z22" s="11">
        <f t="shared" si="7"/>
        <v>10</v>
      </c>
      <c r="AA22">
        <v>100</v>
      </c>
      <c r="AB22">
        <v>75</v>
      </c>
      <c r="AI22">
        <v>35</v>
      </c>
      <c r="AN22">
        <v>45</v>
      </c>
      <c r="AW22" s="11">
        <f t="shared" si="8"/>
        <v>80</v>
      </c>
      <c r="AX22">
        <v>100</v>
      </c>
      <c r="AY22">
        <v>0</v>
      </c>
      <c r="BA22" s="11">
        <f t="shared" si="9"/>
        <v>0</v>
      </c>
      <c r="BB22">
        <v>0</v>
      </c>
      <c r="BC22">
        <v>100</v>
      </c>
      <c r="BG22" s="11">
        <f t="shared" si="10"/>
        <v>0</v>
      </c>
      <c r="BH22">
        <v>100</v>
      </c>
    </row>
    <row r="23" spans="1:60" x14ac:dyDescent="0.2">
      <c r="A23" t="s">
        <v>139</v>
      </c>
      <c r="B23">
        <v>70</v>
      </c>
      <c r="C23">
        <v>40</v>
      </c>
      <c r="D23">
        <v>7</v>
      </c>
      <c r="E23">
        <v>90</v>
      </c>
      <c r="F23">
        <v>3</v>
      </c>
      <c r="H23" t="s">
        <v>112</v>
      </c>
      <c r="I23">
        <v>20</v>
      </c>
      <c r="J23" t="s">
        <v>114</v>
      </c>
      <c r="K23" s="11">
        <f t="shared" si="0"/>
        <v>0</v>
      </c>
      <c r="M23" s="25">
        <f t="shared" si="1"/>
        <v>0.59799999999999998</v>
      </c>
      <c r="N23" s="26">
        <f t="shared" si="2"/>
        <v>0.16743999999999998</v>
      </c>
      <c r="O23" s="26">
        <f t="shared" si="3"/>
        <v>0.1</v>
      </c>
      <c r="P23" s="26">
        <f t="shared" si="4"/>
        <v>4.9000000000000007E-3</v>
      </c>
      <c r="Q23" s="26">
        <f t="shared" si="5"/>
        <v>0.5238297872340425</v>
      </c>
      <c r="R23" s="26">
        <f t="shared" si="6"/>
        <v>0.36668085106382975</v>
      </c>
      <c r="S23">
        <v>45</v>
      </c>
      <c r="U23">
        <v>25</v>
      </c>
      <c r="V23">
        <v>20</v>
      </c>
      <c r="W23">
        <v>10</v>
      </c>
      <c r="Y23">
        <v>7</v>
      </c>
      <c r="Z23" s="11">
        <f t="shared" si="7"/>
        <v>62</v>
      </c>
      <c r="AA23">
        <v>100</v>
      </c>
      <c r="AB23">
        <v>55</v>
      </c>
      <c r="AF23">
        <v>10</v>
      </c>
      <c r="AG23">
        <v>6</v>
      </c>
      <c r="AO23">
        <v>15</v>
      </c>
      <c r="AR23">
        <v>6</v>
      </c>
      <c r="AS23">
        <v>15</v>
      </c>
      <c r="AT23">
        <v>6</v>
      </c>
      <c r="AW23" s="11">
        <f t="shared" si="8"/>
        <v>58</v>
      </c>
      <c r="AX23">
        <v>100</v>
      </c>
      <c r="AY23">
        <v>10</v>
      </c>
      <c r="BA23" s="11">
        <f t="shared" si="9"/>
        <v>10</v>
      </c>
      <c r="BB23">
        <v>100</v>
      </c>
      <c r="BC23">
        <v>90</v>
      </c>
      <c r="BD23">
        <v>5</v>
      </c>
      <c r="BE23">
        <v>5</v>
      </c>
      <c r="BG23" s="11">
        <f t="shared" si="10"/>
        <v>10</v>
      </c>
      <c r="BH23">
        <v>100</v>
      </c>
    </row>
    <row r="24" spans="1:60" x14ac:dyDescent="0.2">
      <c r="A24" t="s">
        <v>140</v>
      </c>
      <c r="B24">
        <v>70</v>
      </c>
      <c r="C24">
        <v>80</v>
      </c>
      <c r="D24">
        <v>10</v>
      </c>
      <c r="E24">
        <v>80</v>
      </c>
      <c r="F24">
        <v>15</v>
      </c>
      <c r="H24" t="s">
        <v>112</v>
      </c>
      <c r="I24">
        <v>10</v>
      </c>
      <c r="J24" t="s">
        <v>115</v>
      </c>
      <c r="K24" s="11">
        <f t="shared" si="0"/>
        <v>0</v>
      </c>
      <c r="M24" s="25">
        <f t="shared" si="1"/>
        <v>0.64349999999999996</v>
      </c>
      <c r="N24" s="26">
        <f t="shared" si="2"/>
        <v>0.36036000000000001</v>
      </c>
      <c r="O24" s="26">
        <f t="shared" si="3"/>
        <v>6.9500000000000006E-2</v>
      </c>
      <c r="P24" s="26">
        <f t="shared" si="4"/>
        <v>4.8650000000000004E-3</v>
      </c>
      <c r="Q24" s="26">
        <f t="shared" si="5"/>
        <v>0.57972222222222214</v>
      </c>
      <c r="R24" s="26">
        <f t="shared" si="6"/>
        <v>0.40580555555555547</v>
      </c>
      <c r="S24">
        <v>1</v>
      </c>
      <c r="Z24" s="11">
        <f t="shared" si="7"/>
        <v>0</v>
      </c>
      <c r="AA24">
        <v>100</v>
      </c>
      <c r="AB24">
        <v>99</v>
      </c>
      <c r="AG24">
        <v>5</v>
      </c>
      <c r="AJ24">
        <v>35</v>
      </c>
      <c r="AR24">
        <v>1</v>
      </c>
      <c r="AS24">
        <v>24</v>
      </c>
      <c r="AW24" s="11">
        <f t="shared" si="8"/>
        <v>65</v>
      </c>
      <c r="AX24">
        <v>100</v>
      </c>
      <c r="AY24">
        <v>5</v>
      </c>
      <c r="AZ24">
        <v>20</v>
      </c>
      <c r="BA24" s="11">
        <f t="shared" si="9"/>
        <v>25</v>
      </c>
      <c r="BB24">
        <v>100</v>
      </c>
      <c r="BC24">
        <v>95</v>
      </c>
      <c r="BD24">
        <v>5</v>
      </c>
      <c r="BE24">
        <v>1</v>
      </c>
      <c r="BG24" s="11">
        <f t="shared" si="10"/>
        <v>6</v>
      </c>
      <c r="BH24">
        <v>100</v>
      </c>
    </row>
    <row r="25" spans="1:60" x14ac:dyDescent="0.2">
      <c r="A25" t="s">
        <v>141</v>
      </c>
      <c r="B25">
        <v>70</v>
      </c>
      <c r="C25">
        <v>20</v>
      </c>
      <c r="D25">
        <v>20</v>
      </c>
      <c r="E25">
        <v>80</v>
      </c>
      <c r="F25">
        <v>3</v>
      </c>
      <c r="H25" t="s">
        <v>112</v>
      </c>
      <c r="I25">
        <v>10</v>
      </c>
      <c r="J25" t="s">
        <v>115</v>
      </c>
      <c r="K25" s="11">
        <f t="shared" si="0"/>
        <v>0</v>
      </c>
      <c r="M25" s="25">
        <f t="shared" si="1"/>
        <v>0.75249999999999995</v>
      </c>
      <c r="N25" s="26">
        <f t="shared" si="2"/>
        <v>0.10535</v>
      </c>
      <c r="O25" s="26">
        <f t="shared" si="3"/>
        <v>0.28999999999999998</v>
      </c>
      <c r="P25" s="26">
        <f t="shared" si="4"/>
        <v>4.0599999999999997E-2</v>
      </c>
      <c r="Q25" s="26">
        <f t="shared" si="5"/>
        <v>0.52124999999999999</v>
      </c>
      <c r="R25" s="26">
        <f t="shared" si="6"/>
        <v>0.36487499999999995</v>
      </c>
      <c r="S25">
        <v>25</v>
      </c>
      <c r="W25">
        <v>100</v>
      </c>
      <c r="Z25" s="11">
        <f t="shared" si="7"/>
        <v>100</v>
      </c>
      <c r="AA25">
        <v>100</v>
      </c>
      <c r="AB25">
        <v>75</v>
      </c>
      <c r="AD25">
        <v>25</v>
      </c>
      <c r="AL25">
        <v>40</v>
      </c>
      <c r="AR25">
        <v>2</v>
      </c>
      <c r="AW25" s="11">
        <f t="shared" si="8"/>
        <v>67</v>
      </c>
      <c r="AX25">
        <v>100</v>
      </c>
      <c r="AY25">
        <v>10</v>
      </c>
      <c r="AZ25">
        <v>10</v>
      </c>
      <c r="BA25" s="11">
        <f t="shared" si="9"/>
        <v>20</v>
      </c>
      <c r="BB25">
        <v>100</v>
      </c>
      <c r="BC25">
        <v>90</v>
      </c>
      <c r="BD25">
        <v>30</v>
      </c>
      <c r="BG25" s="11">
        <f t="shared" si="10"/>
        <v>30</v>
      </c>
      <c r="BH25">
        <v>105</v>
      </c>
    </row>
    <row r="26" spans="1:60" x14ac:dyDescent="0.2">
      <c r="A26" t="s">
        <v>142</v>
      </c>
      <c r="B26">
        <v>30</v>
      </c>
      <c r="C26">
        <v>15</v>
      </c>
      <c r="D26">
        <v>20</v>
      </c>
      <c r="E26">
        <v>80</v>
      </c>
      <c r="H26" t="s">
        <v>113</v>
      </c>
      <c r="I26">
        <v>10</v>
      </c>
      <c r="J26" t="s">
        <v>115</v>
      </c>
      <c r="K26" s="11">
        <f t="shared" si="0"/>
        <v>0</v>
      </c>
      <c r="M26" s="25">
        <f t="shared" si="1"/>
        <v>0.191</v>
      </c>
      <c r="N26" s="26">
        <f t="shared" si="2"/>
        <v>8.5950000000000002E-3</v>
      </c>
      <c r="O26" s="26">
        <f t="shared" si="3"/>
        <v>0.63</v>
      </c>
      <c r="P26" s="26">
        <f t="shared" si="4"/>
        <v>3.78E-2</v>
      </c>
      <c r="Q26" s="26">
        <f t="shared" si="5"/>
        <v>0.44185714285714284</v>
      </c>
      <c r="R26" s="26">
        <f t="shared" si="6"/>
        <v>0.13255714285714285</v>
      </c>
      <c r="S26">
        <v>55</v>
      </c>
      <c r="U26">
        <v>10</v>
      </c>
      <c r="W26">
        <v>10</v>
      </c>
      <c r="Z26" s="11">
        <f t="shared" si="7"/>
        <v>20</v>
      </c>
      <c r="AA26">
        <v>100</v>
      </c>
      <c r="AB26">
        <v>45</v>
      </c>
      <c r="AF26">
        <v>16</v>
      </c>
      <c r="AR26">
        <v>2</v>
      </c>
      <c r="AW26" s="11">
        <f t="shared" si="8"/>
        <v>18</v>
      </c>
      <c r="AX26">
        <v>100</v>
      </c>
      <c r="AY26">
        <v>70</v>
      </c>
      <c r="AZ26">
        <v>20</v>
      </c>
      <c r="BA26" s="11">
        <f t="shared" si="9"/>
        <v>90</v>
      </c>
      <c r="BB26">
        <v>100</v>
      </c>
      <c r="BC26">
        <v>30</v>
      </c>
      <c r="BG26" s="11">
        <f t="shared" si="10"/>
        <v>0</v>
      </c>
      <c r="BH26">
        <v>98</v>
      </c>
    </row>
    <row r="27" spans="1:60" x14ac:dyDescent="0.2">
      <c r="A27" t="s">
        <v>143</v>
      </c>
      <c r="B27">
        <v>50</v>
      </c>
      <c r="C27">
        <v>50</v>
      </c>
      <c r="D27">
        <v>30</v>
      </c>
      <c r="E27">
        <v>70</v>
      </c>
      <c r="F27">
        <v>1</v>
      </c>
      <c r="H27" t="s">
        <v>113</v>
      </c>
      <c r="I27">
        <v>5</v>
      </c>
      <c r="J27" t="s">
        <v>235</v>
      </c>
      <c r="K27" s="11">
        <f t="shared" si="0"/>
        <v>0</v>
      </c>
      <c r="M27" s="25">
        <f t="shared" si="1"/>
        <v>0.32</v>
      </c>
      <c r="N27" s="26">
        <f t="shared" si="2"/>
        <v>0.08</v>
      </c>
      <c r="O27" s="26">
        <f t="shared" si="3"/>
        <v>0.99750000000000005</v>
      </c>
      <c r="P27" s="26">
        <f t="shared" si="4"/>
        <v>0.14962500000000001</v>
      </c>
      <c r="Q27" s="26">
        <f t="shared" si="5"/>
        <v>0.57406249999999992</v>
      </c>
      <c r="R27" s="26">
        <f t="shared" si="6"/>
        <v>0.28703124999999996</v>
      </c>
      <c r="S27">
        <v>10</v>
      </c>
      <c r="U27">
        <v>70</v>
      </c>
      <c r="V27">
        <v>10</v>
      </c>
      <c r="W27">
        <v>15</v>
      </c>
      <c r="Z27" s="11">
        <f t="shared" si="7"/>
        <v>95</v>
      </c>
      <c r="AA27">
        <v>100</v>
      </c>
      <c r="AB27">
        <v>90</v>
      </c>
      <c r="AF27">
        <v>2</v>
      </c>
      <c r="AL27">
        <v>10</v>
      </c>
      <c r="AR27">
        <v>3</v>
      </c>
      <c r="AS27">
        <v>10</v>
      </c>
      <c r="AW27" s="11">
        <f t="shared" si="8"/>
        <v>25</v>
      </c>
      <c r="AX27">
        <v>100</v>
      </c>
      <c r="AY27">
        <v>95</v>
      </c>
      <c r="AZ27">
        <v>10</v>
      </c>
      <c r="BA27" s="11">
        <f t="shared" si="9"/>
        <v>105</v>
      </c>
      <c r="BB27">
        <v>100</v>
      </c>
      <c r="BC27">
        <v>5</v>
      </c>
      <c r="BG27" s="11">
        <f t="shared" si="10"/>
        <v>0</v>
      </c>
      <c r="BH27">
        <v>100</v>
      </c>
    </row>
    <row r="28" spans="1:60" x14ac:dyDescent="0.2">
      <c r="A28" t="s">
        <v>144</v>
      </c>
      <c r="B28">
        <v>30</v>
      </c>
      <c r="C28">
        <v>20</v>
      </c>
      <c r="D28">
        <v>5</v>
      </c>
      <c r="E28">
        <v>90</v>
      </c>
      <c r="H28" t="s">
        <v>112</v>
      </c>
      <c r="I28">
        <v>12</v>
      </c>
      <c r="J28" t="s">
        <v>145</v>
      </c>
      <c r="K28" s="11">
        <f t="shared" si="0"/>
        <v>0</v>
      </c>
      <c r="M28" s="25">
        <f t="shared" si="1"/>
        <v>0.60450000000000004</v>
      </c>
      <c r="N28" s="26">
        <f t="shared" si="2"/>
        <v>3.6269999999999997E-2</v>
      </c>
      <c r="O28" s="26">
        <f t="shared" si="3"/>
        <v>0.77</v>
      </c>
      <c r="P28" s="26">
        <f t="shared" si="4"/>
        <v>1.155E-2</v>
      </c>
      <c r="Q28" s="26">
        <f t="shared" si="5"/>
        <v>0.63759999999999994</v>
      </c>
      <c r="R28" s="26">
        <f t="shared" si="6"/>
        <v>0.19128000000000001</v>
      </c>
      <c r="S28">
        <v>15</v>
      </c>
      <c r="V28">
        <v>60</v>
      </c>
      <c r="W28">
        <v>20</v>
      </c>
      <c r="Z28" s="11">
        <f t="shared" si="7"/>
        <v>80</v>
      </c>
      <c r="AA28">
        <v>100</v>
      </c>
      <c r="AB28">
        <v>85</v>
      </c>
      <c r="AD28">
        <v>15</v>
      </c>
      <c r="AF28">
        <v>20</v>
      </c>
      <c r="AG28">
        <v>7</v>
      </c>
      <c r="AS28">
        <v>15</v>
      </c>
      <c r="AW28" s="11">
        <f t="shared" si="8"/>
        <v>57</v>
      </c>
      <c r="AX28">
        <v>100</v>
      </c>
      <c r="AY28">
        <v>70</v>
      </c>
      <c r="AZ28">
        <v>40</v>
      </c>
      <c r="BA28" s="11">
        <f t="shared" si="9"/>
        <v>110</v>
      </c>
      <c r="BB28">
        <v>100</v>
      </c>
      <c r="BC28">
        <v>30</v>
      </c>
      <c r="BG28" s="11">
        <f t="shared" si="10"/>
        <v>0</v>
      </c>
      <c r="BH28">
        <v>100</v>
      </c>
    </row>
    <row r="29" spans="1:60" x14ac:dyDescent="0.2">
      <c r="A29" t="s">
        <v>146</v>
      </c>
      <c r="B29">
        <v>65</v>
      </c>
      <c r="C29">
        <v>35</v>
      </c>
      <c r="D29">
        <v>15</v>
      </c>
      <c r="E29">
        <v>90</v>
      </c>
      <c r="F29">
        <v>2</v>
      </c>
      <c r="H29" t="s">
        <v>113</v>
      </c>
      <c r="I29">
        <v>10</v>
      </c>
      <c r="J29" t="s">
        <v>116</v>
      </c>
      <c r="K29" s="11">
        <f t="shared" si="0"/>
        <v>1</v>
      </c>
      <c r="M29" s="25">
        <f t="shared" si="1"/>
        <v>0.64800000000000002</v>
      </c>
      <c r="N29" s="26">
        <f t="shared" si="2"/>
        <v>0.14742</v>
      </c>
      <c r="O29" s="26">
        <f t="shared" si="3"/>
        <v>8.8499999999999995E-2</v>
      </c>
      <c r="P29" s="26">
        <f t="shared" si="4"/>
        <v>8.6287499999999993E-3</v>
      </c>
      <c r="Q29" s="26">
        <f t="shared" si="5"/>
        <v>0.48015000000000002</v>
      </c>
      <c r="R29" s="26">
        <f t="shared" si="6"/>
        <v>0.31209749999999997</v>
      </c>
      <c r="S29">
        <v>40</v>
      </c>
      <c r="U29">
        <v>10</v>
      </c>
      <c r="V29">
        <v>15</v>
      </c>
      <c r="W29">
        <v>35</v>
      </c>
      <c r="Z29" s="11">
        <f t="shared" si="7"/>
        <v>60</v>
      </c>
      <c r="AA29">
        <v>100</v>
      </c>
      <c r="AB29">
        <v>60</v>
      </c>
      <c r="AD29">
        <v>40</v>
      </c>
      <c r="AK29">
        <v>13</v>
      </c>
      <c r="AL29">
        <v>2</v>
      </c>
      <c r="AN29">
        <v>5</v>
      </c>
      <c r="AQ29">
        <v>8</v>
      </c>
      <c r="AW29" s="11">
        <f t="shared" si="8"/>
        <v>68</v>
      </c>
      <c r="AX29">
        <v>100</v>
      </c>
      <c r="AY29">
        <v>15</v>
      </c>
      <c r="AZ29">
        <v>10</v>
      </c>
      <c r="BA29" s="11">
        <f t="shared" si="9"/>
        <v>25</v>
      </c>
      <c r="BB29">
        <v>100</v>
      </c>
      <c r="BC29">
        <v>85</v>
      </c>
      <c r="BD29">
        <v>5</v>
      </c>
      <c r="BF29">
        <v>1</v>
      </c>
      <c r="BG29" s="11">
        <f t="shared" si="10"/>
        <v>6</v>
      </c>
      <c r="BH29">
        <v>100</v>
      </c>
    </row>
    <row r="30" spans="1:60" x14ac:dyDescent="0.2">
      <c r="A30" t="s">
        <v>147</v>
      </c>
      <c r="B30">
        <v>30</v>
      </c>
      <c r="C30">
        <v>20</v>
      </c>
      <c r="D30">
        <v>10</v>
      </c>
      <c r="E30">
        <v>88</v>
      </c>
      <c r="H30" t="s">
        <v>113</v>
      </c>
      <c r="I30">
        <v>8</v>
      </c>
      <c r="J30" t="s">
        <v>115</v>
      </c>
      <c r="K30" s="11">
        <f t="shared" si="0"/>
        <v>0</v>
      </c>
      <c r="M30" s="25">
        <f t="shared" si="1"/>
        <v>0.745</v>
      </c>
      <c r="N30" s="26">
        <f t="shared" si="2"/>
        <v>4.4699999999999997E-2</v>
      </c>
      <c r="O30" s="26">
        <f t="shared" si="3"/>
        <v>0.42499999999999999</v>
      </c>
      <c r="P30" s="26">
        <f t="shared" si="4"/>
        <v>1.2749999999999999E-2</v>
      </c>
      <c r="Q30" s="26">
        <f t="shared" si="5"/>
        <v>0.63833333333333331</v>
      </c>
      <c r="R30" s="26">
        <f t="shared" si="6"/>
        <v>0.19149999999999998</v>
      </c>
      <c r="S30">
        <v>15</v>
      </c>
      <c r="U30">
        <v>100</v>
      </c>
      <c r="Z30" s="11">
        <f t="shared" si="7"/>
        <v>100</v>
      </c>
      <c r="AA30">
        <v>100</v>
      </c>
      <c r="AB30">
        <v>85</v>
      </c>
      <c r="AD30">
        <v>50</v>
      </c>
      <c r="AL30">
        <v>15</v>
      </c>
      <c r="AN30">
        <v>5</v>
      </c>
      <c r="AW30" s="11">
        <f t="shared" si="8"/>
        <v>70</v>
      </c>
      <c r="AX30">
        <v>100</v>
      </c>
      <c r="AY30">
        <v>50</v>
      </c>
      <c r="BA30" s="11">
        <f t="shared" si="9"/>
        <v>50</v>
      </c>
      <c r="BB30">
        <v>100</v>
      </c>
      <c r="BC30">
        <v>50</v>
      </c>
      <c r="BD30">
        <v>35</v>
      </c>
      <c r="BG30" s="11">
        <f t="shared" si="10"/>
        <v>35</v>
      </c>
      <c r="BH30">
        <v>100</v>
      </c>
    </row>
    <row r="31" spans="1:60" x14ac:dyDescent="0.2">
      <c r="A31" t="s">
        <v>148</v>
      </c>
      <c r="B31">
        <v>70</v>
      </c>
      <c r="C31">
        <v>40</v>
      </c>
      <c r="D31">
        <v>5</v>
      </c>
      <c r="E31">
        <v>90</v>
      </c>
      <c r="F31">
        <v>2</v>
      </c>
      <c r="H31" t="s">
        <v>112</v>
      </c>
      <c r="I31">
        <v>8</v>
      </c>
      <c r="J31" t="s">
        <v>116</v>
      </c>
      <c r="K31" s="11">
        <f t="shared" si="0"/>
        <v>1</v>
      </c>
      <c r="M31" s="25">
        <f t="shared" si="1"/>
        <v>0.85750000000000004</v>
      </c>
      <c r="N31" s="26">
        <f t="shared" si="2"/>
        <v>0.24010000000000004</v>
      </c>
      <c r="O31" s="26">
        <f t="shared" si="3"/>
        <v>0.2</v>
      </c>
      <c r="P31" s="26">
        <f t="shared" si="4"/>
        <v>7.0000000000000001E-3</v>
      </c>
      <c r="Q31" s="26">
        <f t="shared" si="5"/>
        <v>0.7844444444444445</v>
      </c>
      <c r="R31" s="26">
        <f t="shared" si="6"/>
        <v>0.54911111111111111</v>
      </c>
      <c r="S31">
        <v>5</v>
      </c>
      <c r="U31">
        <v>50</v>
      </c>
      <c r="W31">
        <v>50</v>
      </c>
      <c r="Z31" s="11">
        <f t="shared" si="7"/>
        <v>100</v>
      </c>
      <c r="AA31">
        <v>100</v>
      </c>
      <c r="AB31">
        <v>95</v>
      </c>
      <c r="AD31">
        <v>5</v>
      </c>
      <c r="AE31">
        <v>10</v>
      </c>
      <c r="AF31">
        <v>1</v>
      </c>
      <c r="AH31">
        <v>1</v>
      </c>
      <c r="AJ31">
        <v>35</v>
      </c>
      <c r="AL31">
        <v>13</v>
      </c>
      <c r="AO31">
        <v>9</v>
      </c>
      <c r="AQ31">
        <v>7</v>
      </c>
      <c r="AR31">
        <v>1</v>
      </c>
      <c r="AS31">
        <v>3</v>
      </c>
      <c r="AW31" s="11">
        <f t="shared" si="8"/>
        <v>85</v>
      </c>
      <c r="AX31">
        <v>100</v>
      </c>
      <c r="AY31">
        <v>0</v>
      </c>
      <c r="BA31" s="11">
        <f t="shared" si="9"/>
        <v>0</v>
      </c>
      <c r="BB31">
        <v>0</v>
      </c>
      <c r="BC31">
        <v>100</v>
      </c>
      <c r="BD31">
        <v>20</v>
      </c>
      <c r="BG31" s="11">
        <f t="shared" si="10"/>
        <v>20</v>
      </c>
      <c r="BH31">
        <v>100</v>
      </c>
    </row>
    <row r="32" spans="1:60" x14ac:dyDescent="0.2">
      <c r="A32" t="s">
        <v>149</v>
      </c>
      <c r="B32">
        <v>80</v>
      </c>
      <c r="C32">
        <v>30</v>
      </c>
      <c r="D32">
        <v>7</v>
      </c>
      <c r="E32">
        <v>90</v>
      </c>
      <c r="F32">
        <v>11</v>
      </c>
      <c r="H32" t="s">
        <v>112</v>
      </c>
      <c r="I32">
        <v>12</v>
      </c>
      <c r="J32" t="s">
        <v>115</v>
      </c>
      <c r="K32" s="11">
        <f t="shared" si="0"/>
        <v>0</v>
      </c>
      <c r="M32" s="25">
        <f t="shared" si="1"/>
        <v>0.52500000000000002</v>
      </c>
      <c r="N32" s="26">
        <f t="shared" si="2"/>
        <v>0.126</v>
      </c>
      <c r="O32" s="26">
        <f t="shared" si="3"/>
        <v>1.64</v>
      </c>
      <c r="P32" s="26">
        <f t="shared" si="4"/>
        <v>9.1839999999999991E-2</v>
      </c>
      <c r="Q32" s="26">
        <f t="shared" si="5"/>
        <v>0.73594594594594587</v>
      </c>
      <c r="R32" s="26">
        <f t="shared" si="6"/>
        <v>0.58875675675675665</v>
      </c>
      <c r="S32">
        <v>55</v>
      </c>
      <c r="W32">
        <v>30</v>
      </c>
      <c r="Z32" s="11">
        <f t="shared" si="7"/>
        <v>30</v>
      </c>
      <c r="AA32">
        <v>100</v>
      </c>
      <c r="AB32">
        <v>45</v>
      </c>
      <c r="AN32">
        <v>30</v>
      </c>
      <c r="AS32">
        <v>50</v>
      </c>
      <c r="AW32" s="11">
        <f t="shared" si="8"/>
        <v>80</v>
      </c>
      <c r="AX32">
        <v>100</v>
      </c>
      <c r="AY32">
        <v>90</v>
      </c>
      <c r="AZ32">
        <v>90</v>
      </c>
      <c r="BA32" s="11">
        <f t="shared" si="9"/>
        <v>180</v>
      </c>
      <c r="BB32">
        <v>100</v>
      </c>
      <c r="BC32">
        <v>10</v>
      </c>
      <c r="BD32">
        <v>20</v>
      </c>
      <c r="BG32" s="11">
        <f t="shared" si="10"/>
        <v>20</v>
      </c>
      <c r="BH32">
        <v>100</v>
      </c>
    </row>
    <row r="33" spans="1:60" x14ac:dyDescent="0.2">
      <c r="A33" t="s">
        <v>150</v>
      </c>
      <c r="B33">
        <v>85</v>
      </c>
      <c r="C33">
        <v>20</v>
      </c>
      <c r="D33">
        <v>10</v>
      </c>
      <c r="E33">
        <v>40</v>
      </c>
      <c r="H33" t="s">
        <v>112</v>
      </c>
      <c r="I33">
        <v>15</v>
      </c>
      <c r="J33" t="s">
        <v>115</v>
      </c>
      <c r="K33" s="11">
        <f t="shared" si="0"/>
        <v>0</v>
      </c>
      <c r="M33" s="25">
        <f t="shared" si="1"/>
        <v>0.32</v>
      </c>
      <c r="N33" s="26">
        <f t="shared" si="2"/>
        <v>5.4399999999999997E-2</v>
      </c>
      <c r="O33" s="26">
        <f t="shared" si="3"/>
        <v>0.105</v>
      </c>
      <c r="P33" s="26">
        <f t="shared" si="4"/>
        <v>8.9250000000000006E-3</v>
      </c>
      <c r="Q33" s="26">
        <f t="shared" si="5"/>
        <v>0.24833333333333335</v>
      </c>
      <c r="R33" s="26">
        <f t="shared" si="6"/>
        <v>0.21108333333333335</v>
      </c>
      <c r="S33">
        <v>10</v>
      </c>
      <c r="U33">
        <v>31</v>
      </c>
      <c r="W33">
        <v>37</v>
      </c>
      <c r="Z33" s="11">
        <f t="shared" si="7"/>
        <v>68</v>
      </c>
      <c r="AA33">
        <v>100</v>
      </c>
      <c r="AB33">
        <v>90</v>
      </c>
      <c r="AD33">
        <v>19</v>
      </c>
      <c r="AL33">
        <v>9</v>
      </c>
      <c r="AW33" s="11">
        <f t="shared" si="8"/>
        <v>28</v>
      </c>
      <c r="AX33">
        <v>100</v>
      </c>
      <c r="AY33">
        <v>10</v>
      </c>
      <c r="AZ33">
        <v>5</v>
      </c>
      <c r="BA33" s="11">
        <f t="shared" si="9"/>
        <v>15</v>
      </c>
      <c r="BB33">
        <v>100</v>
      </c>
      <c r="BC33">
        <v>90</v>
      </c>
      <c r="BD33">
        <v>10</v>
      </c>
      <c r="BG33" s="11">
        <f t="shared" si="10"/>
        <v>10</v>
      </c>
      <c r="BH33">
        <v>100</v>
      </c>
    </row>
    <row r="34" spans="1:60" x14ac:dyDescent="0.2">
      <c r="A34" t="s">
        <v>151</v>
      </c>
      <c r="B34">
        <v>40</v>
      </c>
      <c r="C34">
        <v>70</v>
      </c>
      <c r="D34">
        <v>10</v>
      </c>
      <c r="E34">
        <v>80</v>
      </c>
      <c r="F34">
        <v>4</v>
      </c>
      <c r="H34" t="s">
        <v>113</v>
      </c>
      <c r="I34">
        <v>15</v>
      </c>
      <c r="J34" t="s">
        <v>115</v>
      </c>
      <c r="K34" s="11">
        <f t="shared" si="0"/>
        <v>0</v>
      </c>
      <c r="M34" s="25">
        <f t="shared" si="1"/>
        <v>0.36099999999999999</v>
      </c>
      <c r="N34" s="26">
        <f t="shared" si="2"/>
        <v>0.10107999999999999</v>
      </c>
      <c r="O34" s="26">
        <f t="shared" si="3"/>
        <v>0.55000000000000004</v>
      </c>
      <c r="P34" s="26">
        <f t="shared" si="4"/>
        <v>2.1999999999999999E-2</v>
      </c>
      <c r="Q34" s="26">
        <f t="shared" si="5"/>
        <v>0.38462499999999999</v>
      </c>
      <c r="R34" s="26">
        <f t="shared" si="6"/>
        <v>0.15384999999999999</v>
      </c>
      <c r="S34">
        <v>10</v>
      </c>
      <c r="U34">
        <v>17</v>
      </c>
      <c r="V34">
        <v>11</v>
      </c>
      <c r="W34">
        <v>22</v>
      </c>
      <c r="Y34">
        <v>11</v>
      </c>
      <c r="Z34" s="11">
        <f t="shared" si="7"/>
        <v>61</v>
      </c>
      <c r="AA34">
        <v>100</v>
      </c>
      <c r="AB34">
        <v>40</v>
      </c>
      <c r="AD34">
        <v>20</v>
      </c>
      <c r="AE34">
        <v>2</v>
      </c>
      <c r="AH34">
        <v>1</v>
      </c>
      <c r="AI34">
        <v>2</v>
      </c>
      <c r="AJ34">
        <v>40</v>
      </c>
      <c r="AL34">
        <v>5</v>
      </c>
      <c r="AS34">
        <v>5</v>
      </c>
      <c r="AW34" s="11">
        <f t="shared" si="8"/>
        <v>75</v>
      </c>
      <c r="AX34">
        <v>100</v>
      </c>
      <c r="AY34">
        <v>60</v>
      </c>
      <c r="AZ34">
        <v>25</v>
      </c>
      <c r="BA34" s="11">
        <f t="shared" si="9"/>
        <v>85</v>
      </c>
      <c r="BB34">
        <v>100</v>
      </c>
      <c r="BC34">
        <v>40</v>
      </c>
      <c r="BD34">
        <v>10</v>
      </c>
      <c r="BG34" s="11">
        <f t="shared" si="10"/>
        <v>10</v>
      </c>
      <c r="BH34">
        <v>95</v>
      </c>
    </row>
    <row r="35" spans="1:60" x14ac:dyDescent="0.2">
      <c r="A35" t="s">
        <v>152</v>
      </c>
      <c r="B35">
        <v>40</v>
      </c>
      <c r="C35">
        <v>25</v>
      </c>
      <c r="D35">
        <v>15</v>
      </c>
      <c r="E35">
        <v>80</v>
      </c>
      <c r="F35">
        <v>4</v>
      </c>
      <c r="H35" t="s">
        <v>113</v>
      </c>
      <c r="I35">
        <v>15</v>
      </c>
      <c r="J35" t="s">
        <v>115</v>
      </c>
      <c r="K35" s="11">
        <f t="shared" si="0"/>
        <v>0</v>
      </c>
      <c r="M35" s="25">
        <f t="shared" si="1"/>
        <v>0.54300000000000004</v>
      </c>
      <c r="N35" s="26">
        <f t="shared" si="2"/>
        <v>5.4300000000000001E-2</v>
      </c>
      <c r="O35" s="26">
        <f t="shared" si="3"/>
        <v>0.42</v>
      </c>
      <c r="P35" s="26">
        <f t="shared" si="4"/>
        <v>2.52E-2</v>
      </c>
      <c r="Q35" s="26">
        <f t="shared" si="5"/>
        <v>0.49687500000000001</v>
      </c>
      <c r="R35" s="26">
        <f t="shared" si="6"/>
        <v>0.19875000000000001</v>
      </c>
      <c r="S35">
        <v>10</v>
      </c>
      <c r="V35">
        <v>15</v>
      </c>
      <c r="Y35">
        <v>15</v>
      </c>
      <c r="Z35" s="11">
        <f t="shared" si="7"/>
        <v>30</v>
      </c>
      <c r="AA35">
        <v>100</v>
      </c>
      <c r="AB35">
        <v>90</v>
      </c>
      <c r="AD35">
        <v>42</v>
      </c>
      <c r="AF35">
        <v>2</v>
      </c>
      <c r="AR35">
        <v>3</v>
      </c>
      <c r="AS35">
        <v>10</v>
      </c>
      <c r="AW35" s="11">
        <f t="shared" si="8"/>
        <v>57</v>
      </c>
      <c r="AX35">
        <v>100</v>
      </c>
      <c r="AY35">
        <v>60</v>
      </c>
      <c r="AZ35">
        <v>10</v>
      </c>
      <c r="BA35" s="11">
        <f t="shared" si="9"/>
        <v>70</v>
      </c>
      <c r="BB35">
        <v>100</v>
      </c>
      <c r="BC35">
        <v>40</v>
      </c>
      <c r="BG35" s="11">
        <f t="shared" si="10"/>
        <v>0</v>
      </c>
      <c r="BH35">
        <v>100</v>
      </c>
    </row>
    <row r="36" spans="1:60" x14ac:dyDescent="0.2">
      <c r="A36" t="s">
        <v>153</v>
      </c>
      <c r="B36">
        <v>5</v>
      </c>
      <c r="C36">
        <v>50</v>
      </c>
      <c r="D36">
        <v>15</v>
      </c>
      <c r="E36">
        <v>80</v>
      </c>
      <c r="H36" t="s">
        <v>225</v>
      </c>
      <c r="I36">
        <v>12</v>
      </c>
      <c r="J36" t="s">
        <v>115</v>
      </c>
      <c r="K36" s="11">
        <f t="shared" si="0"/>
        <v>0</v>
      </c>
      <c r="M36" s="25">
        <f t="shared" si="1"/>
        <v>0</v>
      </c>
      <c r="N36" s="26">
        <f t="shared" si="2"/>
        <v>0</v>
      </c>
      <c r="O36" s="26">
        <f t="shared" si="3"/>
        <v>0.25</v>
      </c>
      <c r="P36" s="26">
        <f t="shared" si="4"/>
        <v>1.8749999999999999E-3</v>
      </c>
      <c r="Q36" s="26">
        <f t="shared" si="5"/>
        <v>5.7692307692307696E-2</v>
      </c>
      <c r="R36" s="26">
        <f t="shared" si="6"/>
        <v>2.8846153846153848E-3</v>
      </c>
      <c r="S36">
        <v>15</v>
      </c>
      <c r="Z36" s="11">
        <f t="shared" si="7"/>
        <v>0</v>
      </c>
      <c r="AA36">
        <v>0</v>
      </c>
      <c r="AB36">
        <v>75</v>
      </c>
      <c r="AW36" s="11">
        <f t="shared" si="8"/>
        <v>0</v>
      </c>
      <c r="AX36">
        <v>100</v>
      </c>
      <c r="AY36">
        <v>50</v>
      </c>
      <c r="BA36" s="11">
        <f t="shared" si="9"/>
        <v>50</v>
      </c>
      <c r="BB36">
        <v>100</v>
      </c>
      <c r="BC36">
        <v>50</v>
      </c>
      <c r="BG36" s="11">
        <f t="shared" si="10"/>
        <v>0</v>
      </c>
      <c r="BH36">
        <v>100</v>
      </c>
    </row>
    <row r="37" spans="1:60" x14ac:dyDescent="0.2">
      <c r="A37" t="s">
        <v>154</v>
      </c>
      <c r="B37">
        <v>5</v>
      </c>
      <c r="C37">
        <v>20</v>
      </c>
      <c r="D37">
        <v>60</v>
      </c>
      <c r="E37">
        <v>40</v>
      </c>
      <c r="H37" t="s">
        <v>225</v>
      </c>
      <c r="I37">
        <v>12</v>
      </c>
      <c r="J37" t="s">
        <v>115</v>
      </c>
      <c r="K37" s="11">
        <f t="shared" si="0"/>
        <v>0</v>
      </c>
      <c r="M37" s="25">
        <f t="shared" si="1"/>
        <v>0</v>
      </c>
      <c r="N37" s="26">
        <f t="shared" si="2"/>
        <v>0</v>
      </c>
      <c r="O37" s="26">
        <f t="shared" si="3"/>
        <v>0.12</v>
      </c>
      <c r="P37" s="26">
        <f t="shared" si="4"/>
        <v>3.5999999999999999E-3</v>
      </c>
      <c r="Q37" s="26">
        <f t="shared" si="5"/>
        <v>0.09</v>
      </c>
      <c r="R37" s="26">
        <f t="shared" si="6"/>
        <v>4.4999999999999997E-3</v>
      </c>
      <c r="S37">
        <v>40</v>
      </c>
      <c r="Z37" s="11">
        <f t="shared" si="7"/>
        <v>0</v>
      </c>
      <c r="AA37">
        <v>100</v>
      </c>
      <c r="AB37">
        <v>60</v>
      </c>
      <c r="AW37" s="11">
        <f t="shared" si="8"/>
        <v>0</v>
      </c>
      <c r="AX37">
        <v>100</v>
      </c>
      <c r="AY37">
        <v>20</v>
      </c>
      <c r="BA37" s="11">
        <f t="shared" si="9"/>
        <v>20</v>
      </c>
      <c r="BB37">
        <v>100</v>
      </c>
      <c r="BC37">
        <v>80</v>
      </c>
      <c r="BD37">
        <v>10</v>
      </c>
      <c r="BG37" s="11">
        <f t="shared" si="10"/>
        <v>10</v>
      </c>
      <c r="BH37">
        <v>100</v>
      </c>
    </row>
    <row r="38" spans="1:60" x14ac:dyDescent="0.2">
      <c r="A38" t="s">
        <v>155</v>
      </c>
      <c r="B38">
        <v>35</v>
      </c>
      <c r="C38">
        <v>30</v>
      </c>
      <c r="D38">
        <v>20</v>
      </c>
      <c r="E38">
        <v>80</v>
      </c>
      <c r="F38">
        <v>6</v>
      </c>
      <c r="H38" t="s">
        <v>112</v>
      </c>
      <c r="I38">
        <v>25</v>
      </c>
      <c r="J38" t="s">
        <v>131</v>
      </c>
      <c r="K38" s="11">
        <f t="shared" si="0"/>
        <v>0</v>
      </c>
      <c r="M38" s="25">
        <f t="shared" si="1"/>
        <v>1</v>
      </c>
      <c r="N38" s="26">
        <f t="shared" si="2"/>
        <v>0.105</v>
      </c>
      <c r="O38" s="26">
        <f t="shared" si="3"/>
        <v>0.36</v>
      </c>
      <c r="P38" s="26">
        <f t="shared" si="4"/>
        <v>2.5199999999999997E-2</v>
      </c>
      <c r="Q38" s="26">
        <f t="shared" si="5"/>
        <v>0.74400000000000011</v>
      </c>
      <c r="R38" s="26">
        <f t="shared" si="6"/>
        <v>0.26040000000000002</v>
      </c>
      <c r="S38">
        <v>45</v>
      </c>
      <c r="W38">
        <v>40</v>
      </c>
      <c r="Y38">
        <v>60</v>
      </c>
      <c r="Z38" s="11">
        <f t="shared" si="7"/>
        <v>100</v>
      </c>
      <c r="AA38">
        <v>100</v>
      </c>
      <c r="AB38">
        <v>55</v>
      </c>
      <c r="AD38">
        <v>40</v>
      </c>
      <c r="AE38">
        <v>20</v>
      </c>
      <c r="AS38">
        <v>40</v>
      </c>
      <c r="AW38" s="11">
        <f t="shared" si="8"/>
        <v>100</v>
      </c>
      <c r="AX38">
        <v>100</v>
      </c>
      <c r="AY38">
        <v>50</v>
      </c>
      <c r="AZ38">
        <v>22</v>
      </c>
      <c r="BA38" s="11">
        <f t="shared" si="9"/>
        <v>72</v>
      </c>
      <c r="BB38">
        <v>100</v>
      </c>
      <c r="BC38">
        <v>50</v>
      </c>
      <c r="BG38" s="11">
        <f t="shared" si="10"/>
        <v>0</v>
      </c>
      <c r="BH38">
        <v>98</v>
      </c>
    </row>
    <row r="39" spans="1:60" x14ac:dyDescent="0.2">
      <c r="A39" t="s">
        <v>156</v>
      </c>
      <c r="B39">
        <v>80</v>
      </c>
      <c r="C39">
        <v>25</v>
      </c>
      <c r="D39">
        <v>5</v>
      </c>
      <c r="E39">
        <v>90</v>
      </c>
      <c r="F39">
        <v>2</v>
      </c>
      <c r="H39" t="s">
        <v>112</v>
      </c>
      <c r="I39">
        <v>25</v>
      </c>
      <c r="J39" t="s">
        <v>160</v>
      </c>
      <c r="K39" s="11">
        <f t="shared" si="0"/>
        <v>0</v>
      </c>
      <c r="M39" s="25">
        <f t="shared" si="1"/>
        <v>0.58599999999999997</v>
      </c>
      <c r="N39" s="26">
        <f t="shared" si="2"/>
        <v>0.1172</v>
      </c>
      <c r="O39" s="26">
        <f t="shared" si="3"/>
        <v>0</v>
      </c>
      <c r="P39" s="26">
        <f t="shared" si="4"/>
        <v>0</v>
      </c>
      <c r="Q39" s="26">
        <f t="shared" si="5"/>
        <v>0.48833333333333329</v>
      </c>
      <c r="R39" s="26">
        <f t="shared" si="6"/>
        <v>0.39066666666666661</v>
      </c>
      <c r="S39">
        <v>45</v>
      </c>
      <c r="W39">
        <v>30</v>
      </c>
      <c r="Z39" s="11">
        <f t="shared" si="7"/>
        <v>30</v>
      </c>
      <c r="AA39">
        <v>100</v>
      </c>
      <c r="AB39">
        <v>55</v>
      </c>
      <c r="AD39">
        <v>25</v>
      </c>
      <c r="AI39">
        <v>7</v>
      </c>
      <c r="AJ39">
        <v>10</v>
      </c>
      <c r="AO39">
        <v>40</v>
      </c>
      <c r="AW39" s="11">
        <f t="shared" si="8"/>
        <v>82</v>
      </c>
      <c r="AX39">
        <v>100</v>
      </c>
      <c r="AY39">
        <v>0</v>
      </c>
      <c r="BA39" s="11">
        <f t="shared" si="9"/>
        <v>0</v>
      </c>
      <c r="BB39">
        <v>0</v>
      </c>
      <c r="BC39">
        <v>100</v>
      </c>
      <c r="BG39" s="11">
        <f t="shared" si="10"/>
        <v>0</v>
      </c>
      <c r="BH39">
        <v>100</v>
      </c>
    </row>
    <row r="40" spans="1:60" x14ac:dyDescent="0.2">
      <c r="A40" t="s">
        <v>157</v>
      </c>
      <c r="B40">
        <v>50</v>
      </c>
      <c r="C40">
        <v>70</v>
      </c>
      <c r="D40">
        <v>5</v>
      </c>
      <c r="E40">
        <v>90</v>
      </c>
      <c r="F40">
        <v>5</v>
      </c>
      <c r="H40" t="s">
        <v>112</v>
      </c>
      <c r="I40">
        <v>25</v>
      </c>
      <c r="J40" t="s">
        <v>131</v>
      </c>
      <c r="K40" s="11">
        <f t="shared" si="0"/>
        <v>0</v>
      </c>
      <c r="M40" s="25">
        <f t="shared" si="1"/>
        <v>0.49</v>
      </c>
      <c r="N40" s="26">
        <f t="shared" si="2"/>
        <v>0.17149999999999999</v>
      </c>
      <c r="O40" s="26">
        <f t="shared" si="3"/>
        <v>0</v>
      </c>
      <c r="P40" s="26">
        <f t="shared" si="4"/>
        <v>0</v>
      </c>
      <c r="Q40" s="26">
        <f t="shared" si="5"/>
        <v>0.45733333333333331</v>
      </c>
      <c r="R40" s="26">
        <f t="shared" si="6"/>
        <v>0.22866666666666668</v>
      </c>
      <c r="S40">
        <v>40</v>
      </c>
      <c r="W40">
        <v>40</v>
      </c>
      <c r="Z40" s="11">
        <f t="shared" si="7"/>
        <v>40</v>
      </c>
      <c r="AA40">
        <v>100</v>
      </c>
      <c r="AB40">
        <v>60</v>
      </c>
      <c r="AD40">
        <v>25</v>
      </c>
      <c r="AF40">
        <v>7</v>
      </c>
      <c r="AI40">
        <v>10</v>
      </c>
      <c r="AQ40">
        <v>1</v>
      </c>
      <c r="AS40">
        <v>12</v>
      </c>
      <c r="AW40" s="11">
        <f t="shared" si="8"/>
        <v>55</v>
      </c>
      <c r="AX40">
        <v>100</v>
      </c>
      <c r="AY40">
        <v>0</v>
      </c>
      <c r="BA40" s="11">
        <f t="shared" si="9"/>
        <v>0</v>
      </c>
      <c r="BB40">
        <v>0</v>
      </c>
      <c r="BC40">
        <v>100</v>
      </c>
      <c r="BG40" s="11">
        <f t="shared" si="10"/>
        <v>0</v>
      </c>
      <c r="BH40">
        <v>100</v>
      </c>
    </row>
    <row r="41" spans="1:60" x14ac:dyDescent="0.2">
      <c r="A41" t="s">
        <v>158</v>
      </c>
      <c r="B41">
        <v>30</v>
      </c>
      <c r="C41">
        <v>25</v>
      </c>
      <c r="D41">
        <v>15</v>
      </c>
      <c r="E41">
        <v>90</v>
      </c>
      <c r="F41">
        <v>1</v>
      </c>
      <c r="H41" t="s">
        <v>113</v>
      </c>
      <c r="I41">
        <v>25</v>
      </c>
      <c r="J41" t="s">
        <v>114</v>
      </c>
      <c r="K41" s="11">
        <f t="shared" si="0"/>
        <v>0</v>
      </c>
      <c r="M41" s="25">
        <f t="shared" si="1"/>
        <v>0.50900000000000001</v>
      </c>
      <c r="N41" s="26">
        <f t="shared" si="2"/>
        <v>3.8175000000000001E-2</v>
      </c>
      <c r="O41" s="26">
        <f t="shared" si="3"/>
        <v>0.37</v>
      </c>
      <c r="P41" s="26">
        <f t="shared" si="4"/>
        <v>1.6650000000000002E-2</v>
      </c>
      <c r="Q41" s="26">
        <f t="shared" si="5"/>
        <v>0.45687499999999998</v>
      </c>
      <c r="R41" s="26">
        <f t="shared" si="6"/>
        <v>0.13706249999999998</v>
      </c>
      <c r="S41">
        <v>5</v>
      </c>
      <c r="Y41">
        <v>30</v>
      </c>
      <c r="Z41" s="11">
        <f t="shared" si="7"/>
        <v>30</v>
      </c>
      <c r="AA41">
        <v>100</v>
      </c>
      <c r="AB41">
        <v>95</v>
      </c>
      <c r="AD41">
        <v>25</v>
      </c>
      <c r="AL41">
        <v>25</v>
      </c>
      <c r="AR41">
        <v>2</v>
      </c>
      <c r="AW41" s="11">
        <f t="shared" si="8"/>
        <v>52</v>
      </c>
      <c r="AX41">
        <v>100</v>
      </c>
      <c r="AY41">
        <v>40</v>
      </c>
      <c r="BA41" s="11">
        <f t="shared" si="9"/>
        <v>40</v>
      </c>
      <c r="BB41">
        <v>100</v>
      </c>
      <c r="BC41">
        <v>60</v>
      </c>
      <c r="BD41">
        <v>35</v>
      </c>
      <c r="BG41" s="11">
        <f t="shared" si="10"/>
        <v>35</v>
      </c>
      <c r="BH41">
        <v>100</v>
      </c>
    </row>
    <row r="42" spans="1:60" x14ac:dyDescent="0.2">
      <c r="A42" t="s">
        <v>159</v>
      </c>
      <c r="B42">
        <v>10</v>
      </c>
      <c r="C42">
        <v>80</v>
      </c>
      <c r="D42">
        <v>20</v>
      </c>
      <c r="E42">
        <v>0</v>
      </c>
      <c r="H42" t="s">
        <v>113</v>
      </c>
      <c r="I42">
        <v>5</v>
      </c>
      <c r="J42" t="s">
        <v>174</v>
      </c>
      <c r="K42" s="11">
        <f t="shared" si="0"/>
        <v>0</v>
      </c>
      <c r="M42" s="25">
        <f t="shared" si="1"/>
        <v>0.7</v>
      </c>
      <c r="N42" s="26">
        <f t="shared" si="2"/>
        <v>5.6000000000000001E-2</v>
      </c>
      <c r="O42" s="26">
        <f t="shared" si="3"/>
        <v>0.5</v>
      </c>
      <c r="P42" s="26">
        <f t="shared" si="4"/>
        <v>0.01</v>
      </c>
      <c r="Q42" s="26">
        <f t="shared" si="5"/>
        <v>0.66</v>
      </c>
      <c r="R42" s="26">
        <f t="shared" si="6"/>
        <v>6.6000000000000003E-2</v>
      </c>
      <c r="S42">
        <v>0</v>
      </c>
      <c r="Z42" s="11">
        <f t="shared" si="7"/>
        <v>0</v>
      </c>
      <c r="AA42">
        <v>0</v>
      </c>
      <c r="AB42">
        <v>100</v>
      </c>
      <c r="AC42">
        <v>10</v>
      </c>
      <c r="AD42">
        <v>20</v>
      </c>
      <c r="AF42">
        <v>10</v>
      </c>
      <c r="AJ42">
        <v>15</v>
      </c>
      <c r="AR42">
        <v>15</v>
      </c>
      <c r="AW42" s="11">
        <f t="shared" si="8"/>
        <v>70</v>
      </c>
      <c r="AX42">
        <v>100</v>
      </c>
      <c r="AY42">
        <v>0</v>
      </c>
      <c r="BA42" s="11">
        <f t="shared" si="9"/>
        <v>0</v>
      </c>
      <c r="BB42">
        <v>0</v>
      </c>
      <c r="BC42">
        <v>100</v>
      </c>
      <c r="BD42">
        <v>50</v>
      </c>
      <c r="BG42" s="11">
        <f t="shared" si="10"/>
        <v>50</v>
      </c>
      <c r="BH42">
        <v>100</v>
      </c>
    </row>
    <row r="43" spans="1:60" x14ac:dyDescent="0.2">
      <c r="A43" t="s">
        <v>161</v>
      </c>
      <c r="B43">
        <v>30</v>
      </c>
      <c r="C43">
        <v>20</v>
      </c>
      <c r="D43">
        <v>15</v>
      </c>
      <c r="E43">
        <v>85</v>
      </c>
      <c r="F43">
        <v>4</v>
      </c>
      <c r="H43" t="s">
        <v>113</v>
      </c>
      <c r="I43">
        <v>15</v>
      </c>
      <c r="J43" t="s">
        <v>115</v>
      </c>
      <c r="K43" s="11">
        <f t="shared" si="0"/>
        <v>0</v>
      </c>
      <c r="M43" s="25">
        <f t="shared" si="1"/>
        <v>0.83750000000000002</v>
      </c>
      <c r="N43" s="26">
        <f t="shared" si="2"/>
        <v>5.0250000000000003E-2</v>
      </c>
      <c r="O43" s="26">
        <f t="shared" si="3"/>
        <v>0.34</v>
      </c>
      <c r="P43" s="26">
        <f t="shared" si="4"/>
        <v>1.5300000000000003E-2</v>
      </c>
      <c r="Q43" s="26">
        <f t="shared" si="5"/>
        <v>0.62428571428571433</v>
      </c>
      <c r="R43" s="26">
        <f t="shared" si="6"/>
        <v>0.18728571428571431</v>
      </c>
      <c r="S43">
        <v>25</v>
      </c>
      <c r="U43">
        <v>20</v>
      </c>
      <c r="V43">
        <v>35</v>
      </c>
      <c r="Y43">
        <v>25</v>
      </c>
      <c r="Z43" s="11">
        <f t="shared" si="7"/>
        <v>80</v>
      </c>
      <c r="AA43">
        <v>100</v>
      </c>
      <c r="AB43">
        <v>75</v>
      </c>
      <c r="AD43">
        <v>25</v>
      </c>
      <c r="AE43">
        <v>40</v>
      </c>
      <c r="AG43">
        <v>5</v>
      </c>
      <c r="AS43">
        <v>15</v>
      </c>
      <c r="AW43" s="11">
        <f t="shared" si="8"/>
        <v>85</v>
      </c>
      <c r="AX43">
        <v>100</v>
      </c>
      <c r="AY43">
        <v>50</v>
      </c>
      <c r="AZ43">
        <v>15</v>
      </c>
      <c r="BA43" s="11">
        <f t="shared" si="9"/>
        <v>65</v>
      </c>
      <c r="BB43">
        <v>100</v>
      </c>
      <c r="BC43">
        <v>50</v>
      </c>
      <c r="BE43">
        <v>3</v>
      </c>
      <c r="BG43" s="11">
        <f t="shared" si="10"/>
        <v>3</v>
      </c>
      <c r="BH43">
        <v>95</v>
      </c>
    </row>
    <row r="44" spans="1:60" x14ac:dyDescent="0.2">
      <c r="A44" t="s">
        <v>162</v>
      </c>
      <c r="B44">
        <v>70</v>
      </c>
      <c r="C44">
        <v>35</v>
      </c>
      <c r="D44">
        <v>5</v>
      </c>
      <c r="E44">
        <v>90</v>
      </c>
      <c r="F44">
        <v>1</v>
      </c>
      <c r="H44" t="s">
        <v>112</v>
      </c>
      <c r="I44">
        <v>25</v>
      </c>
      <c r="J44" t="s">
        <v>160</v>
      </c>
      <c r="K44" s="11">
        <f t="shared" si="0"/>
        <v>0</v>
      </c>
      <c r="M44" s="25">
        <f t="shared" si="1"/>
        <v>0.70299999999999996</v>
      </c>
      <c r="N44" s="26">
        <f t="shared" si="2"/>
        <v>0.17223499999999997</v>
      </c>
      <c r="O44" s="26">
        <f t="shared" si="3"/>
        <v>0</v>
      </c>
      <c r="P44" s="26">
        <f t="shared" si="4"/>
        <v>0</v>
      </c>
      <c r="Q44" s="26">
        <f t="shared" si="5"/>
        <v>0.61512499999999992</v>
      </c>
      <c r="R44" s="26">
        <f t="shared" si="6"/>
        <v>0.43058749999999996</v>
      </c>
      <c r="S44">
        <v>15</v>
      </c>
      <c r="V44">
        <v>15</v>
      </c>
      <c r="W44">
        <v>40</v>
      </c>
      <c r="Z44" s="11">
        <f t="shared" si="7"/>
        <v>55</v>
      </c>
      <c r="AA44">
        <v>100</v>
      </c>
      <c r="AB44">
        <v>85</v>
      </c>
      <c r="AD44">
        <v>25</v>
      </c>
      <c r="AE44">
        <v>10</v>
      </c>
      <c r="AF44">
        <v>15</v>
      </c>
      <c r="AG44">
        <v>5</v>
      </c>
      <c r="AK44">
        <v>5</v>
      </c>
      <c r="AQ44">
        <v>3</v>
      </c>
      <c r="AS44">
        <v>10</v>
      </c>
      <c r="AW44" s="11">
        <f t="shared" si="8"/>
        <v>73</v>
      </c>
      <c r="AX44">
        <v>100</v>
      </c>
      <c r="AY44">
        <v>0</v>
      </c>
      <c r="BA44" s="11">
        <f t="shared" si="9"/>
        <v>0</v>
      </c>
      <c r="BB44">
        <v>0</v>
      </c>
      <c r="BC44">
        <v>100</v>
      </c>
      <c r="BG44" s="11">
        <f t="shared" si="10"/>
        <v>0</v>
      </c>
      <c r="BH44">
        <v>100</v>
      </c>
    </row>
    <row r="45" spans="1:60" x14ac:dyDescent="0.2">
      <c r="A45" t="s">
        <v>164</v>
      </c>
      <c r="B45">
        <v>5</v>
      </c>
      <c r="C45">
        <v>80</v>
      </c>
      <c r="D45">
        <v>20</v>
      </c>
      <c r="E45">
        <v>30</v>
      </c>
      <c r="F45">
        <v>2</v>
      </c>
      <c r="H45" t="s">
        <v>225</v>
      </c>
      <c r="I45">
        <v>15</v>
      </c>
      <c r="J45" t="s">
        <v>114</v>
      </c>
      <c r="K45" s="11">
        <f t="shared" si="0"/>
        <v>0</v>
      </c>
      <c r="M45" s="25">
        <f t="shared" si="1"/>
        <v>0.375</v>
      </c>
      <c r="N45" s="26">
        <f t="shared" si="2"/>
        <v>1.4999999999999999E-2</v>
      </c>
      <c r="O45" s="26">
        <f t="shared" si="3"/>
        <v>0.25</v>
      </c>
      <c r="P45" s="26">
        <f t="shared" si="4"/>
        <v>2.5000000000000001E-3</v>
      </c>
      <c r="Q45" s="26">
        <f t="shared" si="5"/>
        <v>0.35</v>
      </c>
      <c r="R45" s="26">
        <f t="shared" si="6"/>
        <v>1.7500000000000002E-2</v>
      </c>
      <c r="S45">
        <v>50</v>
      </c>
      <c r="U45">
        <v>20</v>
      </c>
      <c r="V45">
        <v>15</v>
      </c>
      <c r="W45">
        <v>20</v>
      </c>
      <c r="Z45" s="11">
        <f t="shared" si="7"/>
        <v>55</v>
      </c>
      <c r="AA45">
        <v>100</v>
      </c>
      <c r="AB45">
        <v>50</v>
      </c>
      <c r="AD45">
        <v>20</v>
      </c>
      <c r="AW45" s="11">
        <f t="shared" si="8"/>
        <v>20</v>
      </c>
      <c r="AX45">
        <v>100</v>
      </c>
      <c r="AY45">
        <v>50</v>
      </c>
      <c r="BA45" s="11">
        <f t="shared" si="9"/>
        <v>50</v>
      </c>
      <c r="BB45">
        <v>100</v>
      </c>
      <c r="BC45">
        <v>50</v>
      </c>
      <c r="BG45" s="11">
        <f t="shared" si="10"/>
        <v>0</v>
      </c>
      <c r="BH45">
        <v>90</v>
      </c>
    </row>
    <row r="46" spans="1:60" x14ac:dyDescent="0.2">
      <c r="A46" t="s">
        <v>165</v>
      </c>
      <c r="B46">
        <v>25</v>
      </c>
      <c r="C46">
        <v>35</v>
      </c>
      <c r="D46">
        <v>10</v>
      </c>
      <c r="E46">
        <v>90</v>
      </c>
      <c r="F46">
        <v>3</v>
      </c>
      <c r="H46" t="s">
        <v>112</v>
      </c>
      <c r="I46">
        <v>25</v>
      </c>
      <c r="J46" t="s">
        <v>114</v>
      </c>
      <c r="K46" s="11">
        <f t="shared" si="0"/>
        <v>0</v>
      </c>
      <c r="M46" s="25">
        <f t="shared" si="1"/>
        <v>0.82499999999999996</v>
      </c>
      <c r="N46" s="26">
        <f t="shared" si="2"/>
        <v>7.2187500000000002E-2</v>
      </c>
      <c r="O46" s="26">
        <f t="shared" si="3"/>
        <v>0.14499999999999999</v>
      </c>
      <c r="P46" s="26">
        <f t="shared" si="4"/>
        <v>3.6250000000000002E-3</v>
      </c>
      <c r="Q46" s="26">
        <f t="shared" si="5"/>
        <v>0.67388888888888887</v>
      </c>
      <c r="R46" s="26">
        <f t="shared" si="6"/>
        <v>0.16847222222222222</v>
      </c>
      <c r="S46">
        <v>70</v>
      </c>
      <c r="U46">
        <v>25</v>
      </c>
      <c r="V46">
        <v>25</v>
      </c>
      <c r="W46">
        <v>15</v>
      </c>
      <c r="Y46">
        <v>10</v>
      </c>
      <c r="Z46" s="11">
        <f t="shared" si="7"/>
        <v>75</v>
      </c>
      <c r="AA46">
        <v>100</v>
      </c>
      <c r="AB46">
        <v>30</v>
      </c>
      <c r="AD46">
        <v>45</v>
      </c>
      <c r="AF46">
        <v>12</v>
      </c>
      <c r="AL46">
        <v>13</v>
      </c>
      <c r="AR46">
        <v>10</v>
      </c>
      <c r="AS46">
        <v>20</v>
      </c>
      <c r="AW46" s="11">
        <f t="shared" si="8"/>
        <v>100</v>
      </c>
      <c r="AX46">
        <v>100</v>
      </c>
      <c r="AY46">
        <v>5</v>
      </c>
      <c r="BA46" s="11">
        <f t="shared" si="9"/>
        <v>5</v>
      </c>
      <c r="BB46">
        <v>100</v>
      </c>
      <c r="BC46">
        <v>95</v>
      </c>
      <c r="BD46">
        <v>15</v>
      </c>
      <c r="BG46" s="11">
        <f t="shared" si="10"/>
        <v>15</v>
      </c>
      <c r="BH46">
        <v>100</v>
      </c>
    </row>
    <row r="47" spans="1:60" x14ac:dyDescent="0.2">
      <c r="A47" t="s">
        <v>163</v>
      </c>
      <c r="B47">
        <v>5</v>
      </c>
      <c r="C47">
        <v>15</v>
      </c>
      <c r="D47">
        <v>5</v>
      </c>
      <c r="E47">
        <v>90</v>
      </c>
      <c r="H47" t="s">
        <v>225</v>
      </c>
      <c r="I47">
        <v>20</v>
      </c>
      <c r="J47" t="s">
        <v>166</v>
      </c>
      <c r="K47" s="11">
        <f t="shared" si="0"/>
        <v>0</v>
      </c>
      <c r="M47" s="25">
        <f t="shared" si="1"/>
        <v>0.1</v>
      </c>
      <c r="N47" s="26">
        <f t="shared" si="2"/>
        <v>7.5000000000000002E-4</v>
      </c>
      <c r="O47" s="26">
        <f t="shared" si="3"/>
        <v>1</v>
      </c>
      <c r="P47" s="26">
        <f t="shared" si="4"/>
        <v>2.5000000000000001E-3</v>
      </c>
      <c r="Q47" s="26">
        <f t="shared" si="5"/>
        <v>0.32500000000000001</v>
      </c>
      <c r="R47" s="26">
        <f t="shared" si="6"/>
        <v>1.6250000000000001E-2</v>
      </c>
      <c r="S47">
        <v>0</v>
      </c>
      <c r="Z47" s="11">
        <f t="shared" si="7"/>
        <v>0</v>
      </c>
      <c r="AA47">
        <v>0</v>
      </c>
      <c r="AB47">
        <v>100</v>
      </c>
      <c r="AR47">
        <v>10</v>
      </c>
      <c r="AW47" s="11">
        <f t="shared" si="8"/>
        <v>10</v>
      </c>
      <c r="AX47">
        <v>100</v>
      </c>
      <c r="AY47">
        <v>100</v>
      </c>
      <c r="BA47" s="11">
        <f t="shared" si="9"/>
        <v>100</v>
      </c>
      <c r="BB47">
        <v>100</v>
      </c>
      <c r="BC47">
        <v>0</v>
      </c>
      <c r="BG47" s="11">
        <f t="shared" si="10"/>
        <v>0</v>
      </c>
      <c r="BH47">
        <v>0</v>
      </c>
    </row>
    <row r="48" spans="1:60" x14ac:dyDescent="0.2">
      <c r="A48" t="s">
        <v>167</v>
      </c>
      <c r="B48">
        <v>45</v>
      </c>
      <c r="C48">
        <v>35</v>
      </c>
      <c r="D48">
        <v>7</v>
      </c>
      <c r="E48">
        <v>80</v>
      </c>
      <c r="F48">
        <v>2</v>
      </c>
      <c r="H48" t="s">
        <v>112</v>
      </c>
      <c r="I48">
        <v>10</v>
      </c>
      <c r="J48" t="s">
        <v>174</v>
      </c>
      <c r="K48" s="11">
        <f t="shared" si="0"/>
        <v>0</v>
      </c>
      <c r="M48" s="25">
        <f t="shared" si="1"/>
        <v>0.6</v>
      </c>
      <c r="N48" s="26">
        <f t="shared" si="2"/>
        <v>9.4500000000000001E-2</v>
      </c>
      <c r="O48" s="26">
        <f t="shared" si="3"/>
        <v>0.68500000000000005</v>
      </c>
      <c r="P48" s="26">
        <f t="shared" si="4"/>
        <v>2.1577499999999999E-2</v>
      </c>
      <c r="Q48" s="26">
        <f t="shared" si="5"/>
        <v>0.61416666666666675</v>
      </c>
      <c r="R48" s="26">
        <f t="shared" si="6"/>
        <v>0.27637500000000004</v>
      </c>
      <c r="S48">
        <v>45</v>
      </c>
      <c r="W48">
        <v>45</v>
      </c>
      <c r="Y48">
        <v>15</v>
      </c>
      <c r="Z48" s="11">
        <f t="shared" si="7"/>
        <v>60</v>
      </c>
      <c r="AA48">
        <v>100</v>
      </c>
      <c r="AB48">
        <v>55</v>
      </c>
      <c r="AD48">
        <v>15</v>
      </c>
      <c r="AJ48">
        <v>5</v>
      </c>
      <c r="AM48">
        <v>25</v>
      </c>
      <c r="AN48">
        <v>15</v>
      </c>
      <c r="AW48" s="11">
        <f t="shared" si="8"/>
        <v>60</v>
      </c>
      <c r="AX48">
        <v>100</v>
      </c>
      <c r="AY48">
        <v>65</v>
      </c>
      <c r="AZ48">
        <v>35</v>
      </c>
      <c r="BA48" s="11">
        <f t="shared" si="9"/>
        <v>100</v>
      </c>
      <c r="BB48">
        <v>100</v>
      </c>
      <c r="BC48">
        <v>35</v>
      </c>
      <c r="BD48">
        <v>10</v>
      </c>
      <c r="BG48" s="11">
        <f t="shared" si="10"/>
        <v>10</v>
      </c>
      <c r="BH48">
        <v>98</v>
      </c>
    </row>
    <row r="49" spans="1:60" x14ac:dyDescent="0.2">
      <c r="A49" t="s">
        <v>168</v>
      </c>
      <c r="B49">
        <v>70</v>
      </c>
      <c r="C49">
        <v>15</v>
      </c>
      <c r="D49">
        <v>5</v>
      </c>
      <c r="E49">
        <v>90</v>
      </c>
      <c r="F49">
        <v>1</v>
      </c>
      <c r="H49" t="s">
        <v>112</v>
      </c>
      <c r="I49">
        <v>15</v>
      </c>
      <c r="J49" t="s">
        <v>174</v>
      </c>
      <c r="K49" s="11">
        <f t="shared" si="0"/>
        <v>0</v>
      </c>
      <c r="M49" s="25">
        <f t="shared" si="1"/>
        <v>0.49</v>
      </c>
      <c r="N49" s="26">
        <f t="shared" si="2"/>
        <v>5.1450000000000003E-2</v>
      </c>
      <c r="O49" s="26">
        <f t="shared" si="3"/>
        <v>0.01</v>
      </c>
      <c r="P49" s="26">
        <f t="shared" si="4"/>
        <v>3.5E-4</v>
      </c>
      <c r="Q49" s="26">
        <f t="shared" si="5"/>
        <v>0.37</v>
      </c>
      <c r="R49" s="26">
        <f t="shared" si="6"/>
        <v>0.25900000000000001</v>
      </c>
      <c r="S49">
        <v>50</v>
      </c>
      <c r="Y49">
        <v>58</v>
      </c>
      <c r="Z49" s="11">
        <f t="shared" si="7"/>
        <v>58</v>
      </c>
      <c r="AA49">
        <v>100</v>
      </c>
      <c r="AB49">
        <v>50</v>
      </c>
      <c r="AI49">
        <v>10</v>
      </c>
      <c r="AL49">
        <v>30</v>
      </c>
      <c r="AW49" s="11">
        <f t="shared" si="8"/>
        <v>40</v>
      </c>
      <c r="AX49">
        <v>100</v>
      </c>
      <c r="AY49">
        <v>10</v>
      </c>
      <c r="BA49" s="11">
        <f t="shared" si="9"/>
        <v>10</v>
      </c>
      <c r="BB49">
        <v>100</v>
      </c>
      <c r="BC49">
        <v>90</v>
      </c>
      <c r="BG49" s="11">
        <f t="shared" si="10"/>
        <v>0</v>
      </c>
      <c r="BH49">
        <v>100</v>
      </c>
    </row>
    <row r="50" spans="1:60" x14ac:dyDescent="0.2">
      <c r="A50" t="s">
        <v>169</v>
      </c>
      <c r="B50">
        <v>50</v>
      </c>
      <c r="C50">
        <v>15</v>
      </c>
      <c r="D50">
        <v>10</v>
      </c>
      <c r="E50">
        <v>90</v>
      </c>
      <c r="H50" t="s">
        <v>113</v>
      </c>
      <c r="I50">
        <v>8</v>
      </c>
      <c r="J50" t="s">
        <v>115</v>
      </c>
      <c r="K50" s="11">
        <f t="shared" si="0"/>
        <v>0</v>
      </c>
      <c r="M50" s="25">
        <f t="shared" si="1"/>
        <v>0.1575</v>
      </c>
      <c r="N50" s="26">
        <f t="shared" si="2"/>
        <v>1.1812499999999998E-2</v>
      </c>
      <c r="O50" s="26">
        <f t="shared" si="3"/>
        <v>0.39</v>
      </c>
      <c r="P50" s="26">
        <f t="shared" si="4"/>
        <v>1.9500000000000003E-2</v>
      </c>
      <c r="Q50" s="26">
        <f t="shared" si="5"/>
        <v>0.2505</v>
      </c>
      <c r="R50" s="26">
        <f t="shared" si="6"/>
        <v>0.12525</v>
      </c>
      <c r="S50">
        <v>15</v>
      </c>
      <c r="U50">
        <v>10</v>
      </c>
      <c r="V50">
        <v>5</v>
      </c>
      <c r="W50">
        <v>5</v>
      </c>
      <c r="Z50" s="11">
        <f t="shared" si="7"/>
        <v>20</v>
      </c>
      <c r="AA50">
        <v>100</v>
      </c>
      <c r="AB50">
        <v>85</v>
      </c>
      <c r="AG50">
        <v>1</v>
      </c>
      <c r="AK50">
        <v>7</v>
      </c>
      <c r="AL50">
        <v>5</v>
      </c>
      <c r="AN50">
        <v>2</v>
      </c>
      <c r="AW50" s="11">
        <f t="shared" si="8"/>
        <v>15</v>
      </c>
      <c r="AX50">
        <v>100</v>
      </c>
      <c r="AY50">
        <v>60</v>
      </c>
      <c r="AZ50">
        <v>5</v>
      </c>
      <c r="BA50" s="11">
        <f t="shared" si="9"/>
        <v>65</v>
      </c>
      <c r="BB50">
        <v>100</v>
      </c>
      <c r="BC50">
        <v>40</v>
      </c>
      <c r="BG50" s="11">
        <f t="shared" si="10"/>
        <v>0</v>
      </c>
      <c r="BH50">
        <v>100</v>
      </c>
    </row>
    <row r="51" spans="1:60" x14ac:dyDescent="0.2">
      <c r="A51" t="s">
        <v>170</v>
      </c>
      <c r="B51">
        <v>10</v>
      </c>
      <c r="C51">
        <v>90</v>
      </c>
      <c r="D51">
        <v>10</v>
      </c>
      <c r="E51">
        <v>30</v>
      </c>
      <c r="F51">
        <v>3</v>
      </c>
      <c r="H51" t="s">
        <v>225</v>
      </c>
      <c r="I51">
        <v>15</v>
      </c>
      <c r="J51" t="s">
        <v>174</v>
      </c>
      <c r="K51" s="11">
        <f t="shared" si="0"/>
        <v>0</v>
      </c>
      <c r="M51" s="25">
        <f t="shared" si="1"/>
        <v>1</v>
      </c>
      <c r="N51" s="26">
        <f t="shared" si="2"/>
        <v>0.09</v>
      </c>
      <c r="O51" s="26">
        <f t="shared" si="3"/>
        <v>0</v>
      </c>
      <c r="P51" s="26">
        <f t="shared" si="4"/>
        <v>0</v>
      </c>
      <c r="Q51" s="26">
        <f t="shared" si="5"/>
        <v>0.9</v>
      </c>
      <c r="R51" s="26">
        <f t="shared" si="6"/>
        <v>0.09</v>
      </c>
      <c r="S51">
        <v>0</v>
      </c>
      <c r="Z51" s="11">
        <f t="shared" si="7"/>
        <v>0</v>
      </c>
      <c r="AA51">
        <v>0</v>
      </c>
      <c r="AB51">
        <v>100</v>
      </c>
      <c r="AC51">
        <v>2</v>
      </c>
      <c r="AD51">
        <v>2</v>
      </c>
      <c r="AO51">
        <v>1</v>
      </c>
      <c r="AS51">
        <v>95</v>
      </c>
      <c r="AW51" s="11">
        <f t="shared" si="8"/>
        <v>100</v>
      </c>
      <c r="AX51">
        <v>100</v>
      </c>
      <c r="AY51">
        <v>0</v>
      </c>
      <c r="BA51" s="11">
        <f t="shared" si="9"/>
        <v>0</v>
      </c>
      <c r="BB51">
        <v>0</v>
      </c>
      <c r="BC51">
        <v>100</v>
      </c>
      <c r="BG51" s="11">
        <f t="shared" si="10"/>
        <v>0</v>
      </c>
      <c r="BH51">
        <v>100</v>
      </c>
    </row>
    <row r="52" spans="1:60" x14ac:dyDescent="0.2">
      <c r="A52" t="s">
        <v>171</v>
      </c>
      <c r="B52">
        <v>40</v>
      </c>
      <c r="C52">
        <v>20</v>
      </c>
      <c r="D52">
        <v>80</v>
      </c>
      <c r="E52">
        <v>15</v>
      </c>
      <c r="F52">
        <v>3</v>
      </c>
      <c r="H52" t="s">
        <v>112</v>
      </c>
      <c r="I52">
        <v>15</v>
      </c>
      <c r="J52" t="s">
        <v>116</v>
      </c>
      <c r="K52" s="11">
        <f t="shared" si="0"/>
        <v>1</v>
      </c>
      <c r="M52" s="25">
        <f t="shared" si="1"/>
        <v>0.77</v>
      </c>
      <c r="N52" s="26">
        <f t="shared" si="2"/>
        <v>6.1600000000000002E-2</v>
      </c>
      <c r="O52" s="26">
        <f t="shared" si="3"/>
        <v>8.5000000000000006E-2</v>
      </c>
      <c r="P52" s="26">
        <f t="shared" si="4"/>
        <v>2.7199999999999998E-2</v>
      </c>
      <c r="Q52" s="26">
        <f t="shared" si="5"/>
        <v>0.22200000000000003</v>
      </c>
      <c r="R52" s="26">
        <f t="shared" si="6"/>
        <v>8.8800000000000004E-2</v>
      </c>
      <c r="S52">
        <v>15</v>
      </c>
      <c r="U52">
        <v>15</v>
      </c>
      <c r="V52">
        <v>35</v>
      </c>
      <c r="Y52">
        <v>10</v>
      </c>
      <c r="Z52" s="11">
        <f t="shared" si="7"/>
        <v>60</v>
      </c>
      <c r="AA52">
        <v>100</v>
      </c>
      <c r="AB52">
        <v>85</v>
      </c>
      <c r="AD52">
        <v>10</v>
      </c>
      <c r="AF52">
        <v>10</v>
      </c>
      <c r="AJ52">
        <v>25</v>
      </c>
      <c r="AL52">
        <v>10</v>
      </c>
      <c r="AS52">
        <v>25</v>
      </c>
      <c r="AW52" s="11">
        <f t="shared" si="8"/>
        <v>80</v>
      </c>
      <c r="AX52">
        <v>100</v>
      </c>
      <c r="AY52">
        <v>25</v>
      </c>
      <c r="BA52" s="11">
        <f t="shared" si="9"/>
        <v>25</v>
      </c>
      <c r="BB52">
        <v>100</v>
      </c>
      <c r="BC52">
        <v>75</v>
      </c>
      <c r="BE52">
        <v>3</v>
      </c>
      <c r="BG52" s="11">
        <f t="shared" si="10"/>
        <v>3</v>
      </c>
      <c r="BH52">
        <v>100</v>
      </c>
    </row>
    <row r="53" spans="1:60" x14ac:dyDescent="0.2">
      <c r="A53" t="s">
        <v>172</v>
      </c>
      <c r="B53">
        <v>45</v>
      </c>
      <c r="C53">
        <v>15</v>
      </c>
      <c r="D53">
        <v>7</v>
      </c>
      <c r="E53">
        <v>90</v>
      </c>
      <c r="H53" t="s">
        <v>112</v>
      </c>
      <c r="I53">
        <v>20</v>
      </c>
      <c r="J53" t="s">
        <v>131</v>
      </c>
      <c r="K53" s="11">
        <f t="shared" si="0"/>
        <v>0</v>
      </c>
      <c r="M53" s="25">
        <f t="shared" si="1"/>
        <v>0.42</v>
      </c>
      <c r="N53" s="26">
        <f t="shared" si="2"/>
        <v>2.835E-2</v>
      </c>
      <c r="O53" s="26">
        <f t="shared" si="3"/>
        <v>2.8000000000000001E-2</v>
      </c>
      <c r="P53" s="26">
        <f t="shared" si="4"/>
        <v>8.8200000000000008E-4</v>
      </c>
      <c r="Q53" s="26">
        <f t="shared" si="5"/>
        <v>0.29527272727272724</v>
      </c>
      <c r="R53" s="26">
        <f t="shared" si="6"/>
        <v>0.13287272727272725</v>
      </c>
      <c r="S53">
        <v>20</v>
      </c>
      <c r="U53">
        <v>20</v>
      </c>
      <c r="W53">
        <v>35</v>
      </c>
      <c r="X53">
        <v>15</v>
      </c>
      <c r="Z53" s="11">
        <f t="shared" si="7"/>
        <v>70</v>
      </c>
      <c r="AA53">
        <v>100</v>
      </c>
      <c r="AB53">
        <v>80</v>
      </c>
      <c r="AD53">
        <v>7</v>
      </c>
      <c r="AF53">
        <v>5</v>
      </c>
      <c r="AS53">
        <v>23</v>
      </c>
      <c r="AW53" s="11">
        <f t="shared" si="8"/>
        <v>35</v>
      </c>
      <c r="AX53">
        <v>100</v>
      </c>
      <c r="AY53">
        <v>10</v>
      </c>
      <c r="BA53" s="11">
        <f t="shared" si="9"/>
        <v>10</v>
      </c>
      <c r="BB53">
        <v>100</v>
      </c>
      <c r="BC53">
        <v>90</v>
      </c>
      <c r="BE53">
        <v>2</v>
      </c>
      <c r="BG53" s="11">
        <f t="shared" si="10"/>
        <v>2</v>
      </c>
      <c r="BH53">
        <v>100</v>
      </c>
    </row>
    <row r="54" spans="1:60" x14ac:dyDescent="0.2">
      <c r="A54" t="s">
        <v>173</v>
      </c>
      <c r="B54">
        <v>20</v>
      </c>
      <c r="C54">
        <v>20</v>
      </c>
      <c r="D54">
        <v>15</v>
      </c>
      <c r="E54">
        <v>80</v>
      </c>
      <c r="H54" t="s">
        <v>113</v>
      </c>
      <c r="I54">
        <v>10</v>
      </c>
      <c r="J54" t="s">
        <v>115</v>
      </c>
      <c r="K54" s="11">
        <f t="shared" si="0"/>
        <v>0</v>
      </c>
      <c r="M54" s="25">
        <f t="shared" si="1"/>
        <v>0.29099999999999998</v>
      </c>
      <c r="N54" s="26">
        <f t="shared" si="2"/>
        <v>1.1639999999999999E-2</v>
      </c>
      <c r="O54" s="26">
        <f t="shared" si="3"/>
        <v>0.38</v>
      </c>
      <c r="P54" s="26">
        <f t="shared" si="4"/>
        <v>1.14E-2</v>
      </c>
      <c r="Q54" s="26">
        <f t="shared" si="5"/>
        <v>0.32914285714285713</v>
      </c>
      <c r="R54" s="26">
        <f t="shared" si="6"/>
        <v>6.5828571428571431E-2</v>
      </c>
      <c r="S54">
        <v>30</v>
      </c>
      <c r="V54">
        <v>20</v>
      </c>
      <c r="Z54" s="11">
        <f t="shared" si="7"/>
        <v>20</v>
      </c>
      <c r="AA54">
        <v>100</v>
      </c>
      <c r="AB54">
        <v>70</v>
      </c>
      <c r="AD54">
        <v>10</v>
      </c>
      <c r="AF54">
        <v>15</v>
      </c>
      <c r="AH54">
        <v>1</v>
      </c>
      <c r="AL54">
        <v>5</v>
      </c>
      <c r="AT54">
        <v>2</v>
      </c>
      <c r="AW54" s="11">
        <f t="shared" si="8"/>
        <v>33</v>
      </c>
      <c r="AX54">
        <v>100</v>
      </c>
      <c r="AY54">
        <v>60</v>
      </c>
      <c r="BA54" s="11">
        <f t="shared" si="9"/>
        <v>60</v>
      </c>
      <c r="BB54">
        <v>100</v>
      </c>
      <c r="BC54">
        <v>40</v>
      </c>
      <c r="BD54">
        <v>5</v>
      </c>
      <c r="BG54" s="11">
        <f t="shared" si="10"/>
        <v>5</v>
      </c>
      <c r="BH54">
        <v>100</v>
      </c>
    </row>
    <row r="55" spans="1:60" x14ac:dyDescent="0.2">
      <c r="A55" t="s">
        <v>175</v>
      </c>
      <c r="B55">
        <v>40</v>
      </c>
      <c r="C55">
        <v>25</v>
      </c>
      <c r="D55">
        <v>15</v>
      </c>
      <c r="E55">
        <v>90</v>
      </c>
      <c r="H55" t="s">
        <v>113</v>
      </c>
      <c r="I55">
        <v>10</v>
      </c>
      <c r="J55" t="s">
        <v>115</v>
      </c>
      <c r="K55" s="11">
        <f t="shared" si="0"/>
        <v>0</v>
      </c>
      <c r="M55" s="25">
        <f t="shared" si="1"/>
        <v>0.55600000000000005</v>
      </c>
      <c r="N55" s="26">
        <f t="shared" si="2"/>
        <v>5.5600000000000011E-2</v>
      </c>
      <c r="O55" s="26">
        <f t="shared" si="3"/>
        <v>0.15</v>
      </c>
      <c r="P55" s="26">
        <f t="shared" si="4"/>
        <v>8.9999999999999993E-3</v>
      </c>
      <c r="Q55" s="26">
        <f t="shared" si="5"/>
        <v>0.40375000000000005</v>
      </c>
      <c r="R55" s="26">
        <f t="shared" si="6"/>
        <v>0.16150000000000003</v>
      </c>
      <c r="S55">
        <v>50</v>
      </c>
      <c r="U55">
        <v>20</v>
      </c>
      <c r="W55">
        <v>80</v>
      </c>
      <c r="Z55" s="11">
        <f t="shared" si="7"/>
        <v>100</v>
      </c>
      <c r="AA55">
        <v>100</v>
      </c>
      <c r="AB55">
        <v>80</v>
      </c>
      <c r="AO55">
        <v>2</v>
      </c>
      <c r="AS55">
        <v>2</v>
      </c>
      <c r="AU55">
        <v>3</v>
      </c>
      <c r="AW55" s="11">
        <f t="shared" si="8"/>
        <v>7</v>
      </c>
      <c r="AX55">
        <v>100</v>
      </c>
      <c r="AY55">
        <v>30</v>
      </c>
      <c r="AZ55">
        <v>20</v>
      </c>
      <c r="BA55" s="11">
        <f t="shared" si="9"/>
        <v>50</v>
      </c>
      <c r="BB55">
        <v>100</v>
      </c>
      <c r="BC55">
        <v>70</v>
      </c>
      <c r="BG55" s="11">
        <f t="shared" si="10"/>
        <v>0</v>
      </c>
      <c r="BH55">
        <v>100</v>
      </c>
    </row>
    <row r="56" spans="1:60" x14ac:dyDescent="0.2">
      <c r="A56" t="s">
        <v>176</v>
      </c>
      <c r="B56">
        <v>60</v>
      </c>
      <c r="C56">
        <v>25</v>
      </c>
      <c r="D56">
        <v>15</v>
      </c>
      <c r="E56">
        <v>90</v>
      </c>
      <c r="F56">
        <v>1</v>
      </c>
      <c r="H56" t="s">
        <v>113</v>
      </c>
      <c r="I56">
        <v>10</v>
      </c>
      <c r="J56" t="s">
        <v>115</v>
      </c>
      <c r="K56" s="11">
        <f t="shared" si="0"/>
        <v>0</v>
      </c>
      <c r="M56" s="25">
        <f t="shared" si="1"/>
        <v>0.45200000000000001</v>
      </c>
      <c r="N56" s="26">
        <f t="shared" si="2"/>
        <v>6.7799999999999999E-2</v>
      </c>
      <c r="O56" s="26">
        <f t="shared" si="3"/>
        <v>0.16</v>
      </c>
      <c r="P56" s="26">
        <f t="shared" si="4"/>
        <v>1.44E-2</v>
      </c>
      <c r="Q56" s="26">
        <f t="shared" si="5"/>
        <v>0.34250000000000003</v>
      </c>
      <c r="R56" s="26">
        <f t="shared" si="6"/>
        <v>0.20550000000000002</v>
      </c>
      <c r="S56">
        <v>20</v>
      </c>
      <c r="W56">
        <v>50</v>
      </c>
      <c r="Z56" s="11">
        <f t="shared" si="7"/>
        <v>50</v>
      </c>
      <c r="AA56">
        <v>100</v>
      </c>
      <c r="AB56">
        <v>80</v>
      </c>
      <c r="AH56">
        <v>22</v>
      </c>
      <c r="AL56">
        <v>22</v>
      </c>
      <c r="AW56" s="11">
        <f t="shared" si="8"/>
        <v>44</v>
      </c>
      <c r="AX56">
        <v>100</v>
      </c>
      <c r="AY56">
        <v>40</v>
      </c>
      <c r="BA56" s="11">
        <f t="shared" si="9"/>
        <v>40</v>
      </c>
      <c r="BB56">
        <v>100</v>
      </c>
      <c r="BC56">
        <v>60</v>
      </c>
      <c r="BG56" s="11">
        <f t="shared" si="10"/>
        <v>0</v>
      </c>
      <c r="BH56">
        <v>98</v>
      </c>
    </row>
    <row r="57" spans="1:60" x14ac:dyDescent="0.2">
      <c r="A57" t="s">
        <v>177</v>
      </c>
      <c r="B57">
        <v>40</v>
      </c>
      <c r="C57">
        <v>15</v>
      </c>
      <c r="D57">
        <v>30</v>
      </c>
      <c r="E57">
        <v>90</v>
      </c>
      <c r="H57" t="s">
        <v>113</v>
      </c>
      <c r="I57">
        <v>8</v>
      </c>
      <c r="J57" t="s">
        <v>115</v>
      </c>
      <c r="K57" s="11">
        <f t="shared" si="0"/>
        <v>0</v>
      </c>
      <c r="M57" s="25">
        <f t="shared" si="1"/>
        <v>0.49</v>
      </c>
      <c r="N57" s="26">
        <f t="shared" si="2"/>
        <v>2.9399999999999999E-2</v>
      </c>
      <c r="O57" s="26">
        <f t="shared" si="3"/>
        <v>0.20799999999999999</v>
      </c>
      <c r="P57" s="26">
        <f t="shared" si="4"/>
        <v>2.4959999999999996E-2</v>
      </c>
      <c r="Q57" s="26">
        <f t="shared" si="5"/>
        <v>0.30199999999999999</v>
      </c>
      <c r="R57" s="26">
        <f t="shared" si="6"/>
        <v>0.1208</v>
      </c>
      <c r="S57">
        <v>60</v>
      </c>
      <c r="V57">
        <v>30</v>
      </c>
      <c r="Y57">
        <v>25</v>
      </c>
      <c r="Z57" s="11">
        <f t="shared" si="7"/>
        <v>55</v>
      </c>
      <c r="AA57">
        <v>100</v>
      </c>
      <c r="AB57">
        <v>40</v>
      </c>
      <c r="AD57">
        <v>17</v>
      </c>
      <c r="AH57">
        <v>20</v>
      </c>
      <c r="AR57">
        <v>3</v>
      </c>
      <c r="AW57" s="11">
        <f t="shared" si="8"/>
        <v>40</v>
      </c>
      <c r="AX57">
        <v>100</v>
      </c>
      <c r="AY57">
        <v>45</v>
      </c>
      <c r="BA57" s="11">
        <f t="shared" si="9"/>
        <v>45</v>
      </c>
      <c r="BB57">
        <v>100</v>
      </c>
      <c r="BC57">
        <v>55</v>
      </c>
      <c r="BE57">
        <v>1</v>
      </c>
      <c r="BG57" s="11">
        <f t="shared" si="10"/>
        <v>1</v>
      </c>
      <c r="BH57">
        <v>100</v>
      </c>
    </row>
    <row r="58" spans="1:60" x14ac:dyDescent="0.2">
      <c r="A58" t="s">
        <v>178</v>
      </c>
      <c r="B58">
        <v>70</v>
      </c>
      <c r="C58">
        <v>15</v>
      </c>
      <c r="D58">
        <v>10</v>
      </c>
      <c r="E58">
        <v>90</v>
      </c>
      <c r="H58" t="s">
        <v>113</v>
      </c>
      <c r="I58">
        <v>10</v>
      </c>
      <c r="J58" t="s">
        <v>115</v>
      </c>
      <c r="K58" s="11">
        <f t="shared" si="0"/>
        <v>0</v>
      </c>
      <c r="M58" s="25">
        <f t="shared" si="1"/>
        <v>0.35199999999999998</v>
      </c>
      <c r="N58" s="26">
        <f t="shared" si="2"/>
        <v>3.696E-2</v>
      </c>
      <c r="O58" s="26">
        <f t="shared" si="3"/>
        <v>0.12</v>
      </c>
      <c r="P58" s="26">
        <f t="shared" si="4"/>
        <v>8.3999999999999995E-3</v>
      </c>
      <c r="Q58" s="26">
        <f t="shared" si="5"/>
        <v>0.25919999999999999</v>
      </c>
      <c r="R58" s="26">
        <f t="shared" si="6"/>
        <v>0.18143999999999999</v>
      </c>
      <c r="S58">
        <v>65</v>
      </c>
      <c r="U58">
        <v>5</v>
      </c>
      <c r="V58">
        <v>15</v>
      </c>
      <c r="W58">
        <v>10</v>
      </c>
      <c r="Y58">
        <v>15</v>
      </c>
      <c r="Z58" s="11">
        <f t="shared" si="7"/>
        <v>45</v>
      </c>
      <c r="AA58">
        <v>100</v>
      </c>
      <c r="AB58">
        <v>35</v>
      </c>
      <c r="AF58">
        <v>2</v>
      </c>
      <c r="AL58">
        <v>10</v>
      </c>
      <c r="AR58">
        <v>5</v>
      </c>
      <c r="AW58" s="11">
        <f t="shared" si="8"/>
        <v>17</v>
      </c>
      <c r="AX58">
        <v>100</v>
      </c>
      <c r="AY58">
        <v>20</v>
      </c>
      <c r="AZ58">
        <v>40</v>
      </c>
      <c r="BA58" s="11">
        <f t="shared" si="9"/>
        <v>60</v>
      </c>
      <c r="BB58">
        <v>100</v>
      </c>
      <c r="BC58">
        <v>80</v>
      </c>
      <c r="BG58" s="11">
        <f t="shared" si="10"/>
        <v>0</v>
      </c>
      <c r="BH58">
        <v>100</v>
      </c>
    </row>
    <row r="59" spans="1:60" x14ac:dyDescent="0.2">
      <c r="A59" t="s">
        <v>179</v>
      </c>
      <c r="B59">
        <v>50</v>
      </c>
      <c r="C59">
        <v>20</v>
      </c>
      <c r="D59">
        <v>15</v>
      </c>
      <c r="E59">
        <v>80</v>
      </c>
      <c r="F59">
        <v>1</v>
      </c>
      <c r="H59" t="s">
        <v>113</v>
      </c>
      <c r="I59">
        <v>12</v>
      </c>
      <c r="J59" t="s">
        <v>115</v>
      </c>
      <c r="K59" s="11">
        <f t="shared" si="0"/>
        <v>0</v>
      </c>
      <c r="M59" s="25">
        <f t="shared" si="1"/>
        <v>0.34799999999999998</v>
      </c>
      <c r="N59" s="26">
        <f t="shared" si="2"/>
        <v>3.4799999999999998E-2</v>
      </c>
      <c r="O59" s="26">
        <f t="shared" si="3"/>
        <v>0.35749999999999998</v>
      </c>
      <c r="P59" s="26">
        <f t="shared" si="4"/>
        <v>2.68125E-2</v>
      </c>
      <c r="Q59" s="26">
        <f t="shared" si="5"/>
        <v>0.35207142857142854</v>
      </c>
      <c r="R59" s="26">
        <f t="shared" si="6"/>
        <v>0.17603571428571427</v>
      </c>
      <c r="S59">
        <v>40</v>
      </c>
      <c r="V59">
        <v>25</v>
      </c>
      <c r="W59">
        <v>30</v>
      </c>
      <c r="Y59">
        <v>5</v>
      </c>
      <c r="Z59" s="11">
        <f t="shared" si="7"/>
        <v>60</v>
      </c>
      <c r="AA59">
        <v>100</v>
      </c>
      <c r="AB59">
        <v>60</v>
      </c>
      <c r="AD59">
        <v>10</v>
      </c>
      <c r="AH59">
        <v>3</v>
      </c>
      <c r="AL59">
        <v>5</v>
      </c>
      <c r="AW59" s="11">
        <f t="shared" si="8"/>
        <v>18</v>
      </c>
      <c r="AX59">
        <v>100</v>
      </c>
      <c r="AY59">
        <v>55</v>
      </c>
      <c r="AZ59">
        <v>10</v>
      </c>
      <c r="BA59" s="11">
        <f t="shared" si="9"/>
        <v>65</v>
      </c>
      <c r="BB59">
        <v>100</v>
      </c>
      <c r="BC59">
        <v>45</v>
      </c>
      <c r="BG59" s="11">
        <f t="shared" si="10"/>
        <v>0</v>
      </c>
      <c r="BH59">
        <v>100</v>
      </c>
    </row>
    <row r="60" spans="1:60" x14ac:dyDescent="0.2">
      <c r="A60" t="s">
        <v>180</v>
      </c>
      <c r="B60">
        <v>25</v>
      </c>
      <c r="C60">
        <v>15</v>
      </c>
      <c r="D60">
        <v>5</v>
      </c>
      <c r="E60">
        <v>75</v>
      </c>
      <c r="F60">
        <v>1</v>
      </c>
      <c r="H60" t="s">
        <v>113</v>
      </c>
      <c r="I60">
        <v>10</v>
      </c>
      <c r="J60" t="s">
        <v>115</v>
      </c>
      <c r="K60" s="11">
        <f t="shared" si="0"/>
        <v>0</v>
      </c>
      <c r="M60" s="25">
        <f t="shared" si="1"/>
        <v>0.39800000000000002</v>
      </c>
      <c r="N60" s="26">
        <f t="shared" si="2"/>
        <v>1.4925000000000003E-2</v>
      </c>
      <c r="O60" s="26">
        <f t="shared" si="3"/>
        <v>0.56000000000000005</v>
      </c>
      <c r="P60" s="26">
        <f t="shared" si="4"/>
        <v>7.0000000000000001E-3</v>
      </c>
      <c r="Q60" s="26">
        <f t="shared" si="5"/>
        <v>0.43850000000000006</v>
      </c>
      <c r="R60" s="26">
        <f t="shared" si="6"/>
        <v>0.10962500000000003</v>
      </c>
      <c r="S60">
        <v>70</v>
      </c>
      <c r="U60">
        <v>10</v>
      </c>
      <c r="V60">
        <v>20</v>
      </c>
      <c r="W60">
        <v>10</v>
      </c>
      <c r="X60">
        <v>10</v>
      </c>
      <c r="Z60" s="11">
        <f t="shared" si="7"/>
        <v>50</v>
      </c>
      <c r="AA60">
        <v>100</v>
      </c>
      <c r="AB60">
        <v>30</v>
      </c>
      <c r="AJ60">
        <v>11</v>
      </c>
      <c r="AR60">
        <v>5</v>
      </c>
      <c r="AW60" s="11">
        <f t="shared" si="8"/>
        <v>16</v>
      </c>
      <c r="AX60">
        <v>100</v>
      </c>
      <c r="AY60">
        <v>70</v>
      </c>
      <c r="AZ60">
        <v>10</v>
      </c>
      <c r="BA60" s="11">
        <f t="shared" si="9"/>
        <v>80</v>
      </c>
      <c r="BB60">
        <v>100</v>
      </c>
      <c r="BC60">
        <v>30</v>
      </c>
      <c r="BG60" s="11">
        <f t="shared" si="10"/>
        <v>0</v>
      </c>
      <c r="BH60">
        <v>100</v>
      </c>
    </row>
    <row r="61" spans="1:60" x14ac:dyDescent="0.2">
      <c r="A61" t="s">
        <v>181</v>
      </c>
      <c r="B61">
        <v>60</v>
      </c>
      <c r="C61">
        <v>35</v>
      </c>
      <c r="D61">
        <v>5</v>
      </c>
      <c r="E61">
        <v>90</v>
      </c>
      <c r="F61">
        <v>6</v>
      </c>
      <c r="H61" t="s">
        <v>112</v>
      </c>
      <c r="I61">
        <v>12</v>
      </c>
      <c r="J61" t="s">
        <v>115</v>
      </c>
      <c r="K61" s="11">
        <f t="shared" si="0"/>
        <v>0</v>
      </c>
      <c r="M61" s="25">
        <f t="shared" si="1"/>
        <v>0.78800000000000003</v>
      </c>
      <c r="N61" s="26">
        <f t="shared" si="2"/>
        <v>0.16548000000000002</v>
      </c>
      <c r="O61" s="26">
        <f t="shared" si="3"/>
        <v>0.04</v>
      </c>
      <c r="P61" s="26">
        <f t="shared" si="4"/>
        <v>1.1999999999999999E-3</v>
      </c>
      <c r="Q61" s="26">
        <f t="shared" si="5"/>
        <v>0.69450000000000001</v>
      </c>
      <c r="R61" s="26">
        <f t="shared" si="6"/>
        <v>0.41670000000000001</v>
      </c>
      <c r="S61">
        <v>20</v>
      </c>
      <c r="W61">
        <v>40</v>
      </c>
      <c r="Y61">
        <v>30</v>
      </c>
      <c r="Z61" s="11">
        <f t="shared" si="7"/>
        <v>70</v>
      </c>
      <c r="AA61">
        <v>100</v>
      </c>
      <c r="AB61">
        <v>80</v>
      </c>
      <c r="AC61">
        <v>10</v>
      </c>
      <c r="AD61">
        <v>10</v>
      </c>
      <c r="AE61">
        <v>15</v>
      </c>
      <c r="AH61">
        <v>2</v>
      </c>
      <c r="AJ61">
        <v>9</v>
      </c>
      <c r="AM61">
        <v>10</v>
      </c>
      <c r="AS61">
        <v>25</v>
      </c>
      <c r="AW61" s="11">
        <f t="shared" si="8"/>
        <v>81</v>
      </c>
      <c r="AX61">
        <v>100</v>
      </c>
      <c r="AY61">
        <v>20</v>
      </c>
      <c r="BA61" s="11">
        <f t="shared" si="9"/>
        <v>20</v>
      </c>
      <c r="BB61">
        <v>100</v>
      </c>
      <c r="BC61">
        <v>80</v>
      </c>
      <c r="BG61" s="11">
        <f t="shared" si="10"/>
        <v>0</v>
      </c>
      <c r="BH61">
        <v>100</v>
      </c>
    </row>
    <row r="62" spans="1:60" x14ac:dyDescent="0.2">
      <c r="A62" t="s">
        <v>182</v>
      </c>
      <c r="B62">
        <v>25</v>
      </c>
      <c r="C62">
        <v>20</v>
      </c>
      <c r="D62">
        <v>3</v>
      </c>
      <c r="E62">
        <v>80</v>
      </c>
      <c r="F62">
        <v>2</v>
      </c>
      <c r="H62" t="s">
        <v>113</v>
      </c>
      <c r="I62">
        <v>15</v>
      </c>
      <c r="J62" t="s">
        <v>115</v>
      </c>
      <c r="K62" s="11">
        <f t="shared" si="0"/>
        <v>0</v>
      </c>
      <c r="M62" s="25">
        <f t="shared" si="1"/>
        <v>0.51</v>
      </c>
      <c r="N62" s="26">
        <f t="shared" si="2"/>
        <v>2.5499999999999998E-2</v>
      </c>
      <c r="O62" s="26">
        <f t="shared" si="3"/>
        <v>0.49</v>
      </c>
      <c r="P62" s="26">
        <f t="shared" si="4"/>
        <v>3.6749999999999999E-3</v>
      </c>
      <c r="Q62" s="26">
        <f t="shared" si="5"/>
        <v>0.50739130434782609</v>
      </c>
      <c r="R62" s="26">
        <f t="shared" si="6"/>
        <v>0.12684782608695652</v>
      </c>
      <c r="S62">
        <v>50</v>
      </c>
      <c r="U62">
        <v>30</v>
      </c>
      <c r="W62">
        <v>12</v>
      </c>
      <c r="Z62" s="11">
        <f t="shared" si="7"/>
        <v>42</v>
      </c>
      <c r="AA62">
        <v>100</v>
      </c>
      <c r="AB62">
        <v>50</v>
      </c>
      <c r="AC62">
        <v>18</v>
      </c>
      <c r="AD62">
        <v>12</v>
      </c>
      <c r="AE62">
        <v>10</v>
      </c>
      <c r="AJ62">
        <v>20</v>
      </c>
      <c r="AW62" s="11">
        <f t="shared" si="8"/>
        <v>60</v>
      </c>
      <c r="AX62">
        <v>100</v>
      </c>
      <c r="AY62">
        <v>70</v>
      </c>
      <c r="BA62" s="11">
        <f t="shared" si="9"/>
        <v>70</v>
      </c>
      <c r="BB62">
        <v>100</v>
      </c>
      <c r="BC62">
        <v>30</v>
      </c>
      <c r="BG62" s="11">
        <f t="shared" si="10"/>
        <v>0</v>
      </c>
      <c r="BH62">
        <v>100</v>
      </c>
    </row>
    <row r="63" spans="1:60" x14ac:dyDescent="0.2">
      <c r="A63" t="s">
        <v>183</v>
      </c>
      <c r="B63">
        <v>20</v>
      </c>
      <c r="C63">
        <v>10</v>
      </c>
      <c r="D63">
        <v>3</v>
      </c>
      <c r="E63">
        <v>70</v>
      </c>
      <c r="F63">
        <v>2</v>
      </c>
      <c r="H63" t="s">
        <v>112</v>
      </c>
      <c r="I63">
        <v>15</v>
      </c>
      <c r="J63" t="s">
        <v>116</v>
      </c>
      <c r="K63" s="11">
        <f t="shared" si="0"/>
        <v>1</v>
      </c>
      <c r="M63" s="25">
        <f t="shared" si="1"/>
        <v>0.85</v>
      </c>
      <c r="N63" s="26">
        <f t="shared" si="2"/>
        <v>1.7000000000000001E-2</v>
      </c>
      <c r="O63" s="26">
        <f t="shared" si="3"/>
        <v>0.38500000000000001</v>
      </c>
      <c r="P63" s="26">
        <f t="shared" si="4"/>
        <v>2.31E-3</v>
      </c>
      <c r="Q63" s="26">
        <f t="shared" si="5"/>
        <v>0.74269230769230765</v>
      </c>
      <c r="R63" s="26">
        <f t="shared" si="6"/>
        <v>0.14853846153846154</v>
      </c>
      <c r="S63">
        <v>0</v>
      </c>
      <c r="Z63" s="11">
        <f t="shared" si="7"/>
        <v>0</v>
      </c>
      <c r="AA63">
        <v>0</v>
      </c>
      <c r="AB63">
        <v>100</v>
      </c>
      <c r="AD63">
        <v>18</v>
      </c>
      <c r="AJ63">
        <v>25</v>
      </c>
      <c r="AO63">
        <v>22</v>
      </c>
      <c r="AS63">
        <v>20</v>
      </c>
      <c r="AW63" s="11">
        <f t="shared" si="8"/>
        <v>85</v>
      </c>
      <c r="AX63">
        <v>100</v>
      </c>
      <c r="AY63">
        <v>55</v>
      </c>
      <c r="AZ63">
        <v>15</v>
      </c>
      <c r="BA63" s="11">
        <f t="shared" si="9"/>
        <v>70</v>
      </c>
      <c r="BB63">
        <v>100</v>
      </c>
      <c r="BC63">
        <v>45</v>
      </c>
      <c r="BG63" s="11">
        <f t="shared" si="10"/>
        <v>0</v>
      </c>
      <c r="BH63">
        <v>95</v>
      </c>
    </row>
    <row r="64" spans="1:60" x14ac:dyDescent="0.2">
      <c r="A64" t="s">
        <v>184</v>
      </c>
      <c r="B64">
        <v>70</v>
      </c>
      <c r="C64">
        <v>20</v>
      </c>
      <c r="D64">
        <v>15</v>
      </c>
      <c r="E64">
        <v>90</v>
      </c>
      <c r="F64">
        <v>1</v>
      </c>
      <c r="H64" t="s">
        <v>113</v>
      </c>
      <c r="I64">
        <v>15</v>
      </c>
      <c r="J64" t="s">
        <v>115</v>
      </c>
      <c r="K64" s="11">
        <f t="shared" si="0"/>
        <v>0</v>
      </c>
      <c r="M64" s="25">
        <f t="shared" si="1"/>
        <v>0.42199999999999999</v>
      </c>
      <c r="N64" s="26">
        <f t="shared" si="2"/>
        <v>5.9079999999999994E-2</v>
      </c>
      <c r="O64" s="26">
        <f t="shared" si="3"/>
        <v>0.36</v>
      </c>
      <c r="P64" s="26">
        <f t="shared" si="4"/>
        <v>3.7799999999999993E-2</v>
      </c>
      <c r="Q64" s="26">
        <f t="shared" si="5"/>
        <v>0.39542857142857141</v>
      </c>
      <c r="R64" s="26">
        <f t="shared" si="6"/>
        <v>0.27679999999999999</v>
      </c>
      <c r="S64">
        <v>40</v>
      </c>
      <c r="U64">
        <v>25</v>
      </c>
      <c r="V64">
        <v>15</v>
      </c>
      <c r="W64">
        <v>15</v>
      </c>
      <c r="Y64">
        <v>10</v>
      </c>
      <c r="Z64" s="11">
        <f t="shared" si="7"/>
        <v>65</v>
      </c>
      <c r="AA64">
        <v>100</v>
      </c>
      <c r="AB64">
        <v>60</v>
      </c>
      <c r="AC64">
        <v>12</v>
      </c>
      <c r="AF64">
        <v>5</v>
      </c>
      <c r="AH64">
        <v>10</v>
      </c>
      <c r="AW64" s="11">
        <f t="shared" si="8"/>
        <v>27</v>
      </c>
      <c r="AX64">
        <v>100</v>
      </c>
      <c r="AY64">
        <v>40</v>
      </c>
      <c r="AZ64">
        <v>50</v>
      </c>
      <c r="BA64" s="11">
        <f t="shared" si="9"/>
        <v>90</v>
      </c>
      <c r="BB64">
        <v>100</v>
      </c>
      <c r="BC64">
        <v>60</v>
      </c>
      <c r="BG64" s="11">
        <f t="shared" si="10"/>
        <v>0</v>
      </c>
      <c r="BH64">
        <v>100</v>
      </c>
    </row>
    <row r="65" spans="1:60" x14ac:dyDescent="0.2">
      <c r="A65" t="s">
        <v>185</v>
      </c>
      <c r="B65">
        <v>50</v>
      </c>
      <c r="C65">
        <v>35</v>
      </c>
      <c r="D65">
        <v>7</v>
      </c>
      <c r="E65">
        <v>90</v>
      </c>
      <c r="H65" t="s">
        <v>113</v>
      </c>
      <c r="I65">
        <v>10</v>
      </c>
      <c r="J65" t="s">
        <v>115</v>
      </c>
      <c r="K65" s="11">
        <f t="shared" si="0"/>
        <v>0</v>
      </c>
      <c r="M65" s="25">
        <f t="shared" si="1"/>
        <v>0.44</v>
      </c>
      <c r="N65" s="26">
        <f t="shared" si="2"/>
        <v>7.6999999999999999E-2</v>
      </c>
      <c r="O65" s="26">
        <f t="shared" si="3"/>
        <v>0.78400000000000003</v>
      </c>
      <c r="P65" s="26">
        <f t="shared" si="4"/>
        <v>2.7440000000000003E-2</v>
      </c>
      <c r="Q65" s="26">
        <f t="shared" si="5"/>
        <v>0.49733333333333335</v>
      </c>
      <c r="R65" s="26">
        <f t="shared" si="6"/>
        <v>0.24866666666666667</v>
      </c>
      <c r="S65">
        <v>70</v>
      </c>
      <c r="V65">
        <v>7</v>
      </c>
      <c r="W65">
        <v>25</v>
      </c>
      <c r="X65">
        <v>5</v>
      </c>
      <c r="Y65">
        <v>10</v>
      </c>
      <c r="Z65" s="11">
        <f t="shared" si="7"/>
        <v>47</v>
      </c>
      <c r="AA65">
        <v>100</v>
      </c>
      <c r="AB65">
        <v>30</v>
      </c>
      <c r="AD65">
        <v>5</v>
      </c>
      <c r="AE65">
        <v>20</v>
      </c>
      <c r="AF65">
        <v>5</v>
      </c>
      <c r="AL65">
        <v>7</v>
      </c>
      <c r="AW65" s="11">
        <f t="shared" si="8"/>
        <v>37</v>
      </c>
      <c r="AX65">
        <v>100</v>
      </c>
      <c r="AY65">
        <v>80</v>
      </c>
      <c r="AZ65">
        <v>18</v>
      </c>
      <c r="BA65" s="11">
        <f t="shared" si="9"/>
        <v>98</v>
      </c>
      <c r="BB65">
        <v>100</v>
      </c>
      <c r="BC65">
        <v>20</v>
      </c>
      <c r="BG65" s="11">
        <f t="shared" si="10"/>
        <v>0</v>
      </c>
      <c r="BH65">
        <v>100</v>
      </c>
    </row>
    <row r="66" spans="1:60" x14ac:dyDescent="0.2">
      <c r="A66" t="s">
        <v>186</v>
      </c>
      <c r="B66">
        <v>30</v>
      </c>
      <c r="C66">
        <v>15</v>
      </c>
      <c r="D66">
        <v>20</v>
      </c>
      <c r="E66">
        <v>80</v>
      </c>
      <c r="F66">
        <v>2</v>
      </c>
      <c r="H66" t="s">
        <v>113</v>
      </c>
      <c r="I66">
        <v>8</v>
      </c>
      <c r="J66" t="s">
        <v>115</v>
      </c>
      <c r="K66" s="11">
        <f t="shared" si="0"/>
        <v>0</v>
      </c>
      <c r="M66" s="25">
        <f t="shared" si="1"/>
        <v>0.495</v>
      </c>
      <c r="N66" s="26">
        <f t="shared" si="2"/>
        <v>2.2275E-2</v>
      </c>
      <c r="O66" s="26">
        <f t="shared" si="3"/>
        <v>0.1</v>
      </c>
      <c r="P66" s="26">
        <f t="shared" si="4"/>
        <v>6.0000000000000001E-3</v>
      </c>
      <c r="Q66" s="26">
        <f t="shared" si="5"/>
        <v>0.26928571428571429</v>
      </c>
      <c r="R66" s="26">
        <f t="shared" si="6"/>
        <v>8.0785714285714294E-2</v>
      </c>
      <c r="S66">
        <v>50</v>
      </c>
      <c r="U66">
        <v>35</v>
      </c>
      <c r="Y66">
        <v>20</v>
      </c>
      <c r="Z66" s="11">
        <f t="shared" si="7"/>
        <v>55</v>
      </c>
      <c r="AA66">
        <v>100</v>
      </c>
      <c r="AB66">
        <v>50</v>
      </c>
      <c r="AF66">
        <v>12</v>
      </c>
      <c r="AH66">
        <v>20</v>
      </c>
      <c r="AO66">
        <v>12</v>
      </c>
      <c r="AW66" s="11">
        <f t="shared" si="8"/>
        <v>44</v>
      </c>
      <c r="AX66">
        <v>100</v>
      </c>
      <c r="AY66">
        <v>20</v>
      </c>
      <c r="AZ66">
        <v>30</v>
      </c>
      <c r="BA66" s="11">
        <f t="shared" si="9"/>
        <v>50</v>
      </c>
      <c r="BB66">
        <v>100</v>
      </c>
      <c r="BC66">
        <v>80</v>
      </c>
      <c r="BG66" s="11">
        <f t="shared" si="10"/>
        <v>0</v>
      </c>
      <c r="BH66">
        <v>100</v>
      </c>
    </row>
    <row r="67" spans="1:60" x14ac:dyDescent="0.2">
      <c r="A67" t="s">
        <v>187</v>
      </c>
      <c r="B67">
        <v>55</v>
      </c>
      <c r="C67">
        <v>20</v>
      </c>
      <c r="D67">
        <v>20</v>
      </c>
      <c r="E67">
        <v>90</v>
      </c>
      <c r="F67">
        <v>2</v>
      </c>
      <c r="H67" t="s">
        <v>113</v>
      </c>
      <c r="I67">
        <v>8</v>
      </c>
      <c r="J67" t="s">
        <v>115</v>
      </c>
      <c r="K67" s="11">
        <f t="shared" ref="K67:K80" si="11">IF(J67="škola",1,0)</f>
        <v>0</v>
      </c>
      <c r="M67" s="25">
        <f t="shared" ref="M67:M80" si="12">(Z67*S67+AW67*AB67)/10000</f>
        <v>0.45</v>
      </c>
      <c r="N67" s="26">
        <f t="shared" ref="N67:N80" si="13">M67*C67*B67/10000</f>
        <v>4.9500000000000002E-2</v>
      </c>
      <c r="O67" s="26">
        <f t="shared" ref="O67:O80" si="14">(BC67*BG67+BA67*AY67)/10000</f>
        <v>0.4</v>
      </c>
      <c r="P67" s="26">
        <f t="shared" ref="P67:P80" si="15">O67*D67*B67/10000</f>
        <v>4.3999999999999997E-2</v>
      </c>
      <c r="Q67" s="26">
        <f t="shared" ref="Q67:Q80" si="16">(O67*D67+C67*M67)/(C67+D67)</f>
        <v>0.42499999999999999</v>
      </c>
      <c r="R67" s="26">
        <f t="shared" ref="R67:R80" si="17">Q67*B67/100</f>
        <v>0.23375000000000001</v>
      </c>
      <c r="S67">
        <v>50</v>
      </c>
      <c r="Y67">
        <v>40</v>
      </c>
      <c r="Z67" s="11">
        <f t="shared" ref="Z67:Z80" si="18">SUM(T67:Y67)</f>
        <v>40</v>
      </c>
      <c r="AA67">
        <v>100</v>
      </c>
      <c r="AB67">
        <v>50</v>
      </c>
      <c r="AD67">
        <v>25</v>
      </c>
      <c r="AL67">
        <v>15</v>
      </c>
      <c r="AS67">
        <v>10</v>
      </c>
      <c r="AW67" s="11">
        <f t="shared" ref="AW67:AW80" si="19">SUM(AC67:AV67)</f>
        <v>50</v>
      </c>
      <c r="AX67">
        <v>100</v>
      </c>
      <c r="AY67">
        <v>60</v>
      </c>
      <c r="BA67" s="11">
        <f t="shared" ref="BA67:BA80" si="20">AZ67+AY67</f>
        <v>60</v>
      </c>
      <c r="BB67">
        <v>100</v>
      </c>
      <c r="BC67">
        <v>40</v>
      </c>
      <c r="BD67">
        <v>10</v>
      </c>
      <c r="BG67" s="11">
        <f t="shared" ref="BG67:BG80" si="21">SUM(BD67:BF67)</f>
        <v>10</v>
      </c>
      <c r="BH67">
        <v>100</v>
      </c>
    </row>
    <row r="68" spans="1:60" x14ac:dyDescent="0.2">
      <c r="A68" t="s">
        <v>188</v>
      </c>
      <c r="B68">
        <v>60</v>
      </c>
      <c r="C68">
        <v>20</v>
      </c>
      <c r="D68">
        <v>20</v>
      </c>
      <c r="E68">
        <v>90</v>
      </c>
      <c r="F68">
        <v>2</v>
      </c>
      <c r="G68" t="s">
        <v>0</v>
      </c>
      <c r="H68" t="s">
        <v>112</v>
      </c>
      <c r="I68">
        <v>25</v>
      </c>
      <c r="J68" t="s">
        <v>145</v>
      </c>
      <c r="K68" s="11">
        <f t="shared" si="11"/>
        <v>0</v>
      </c>
      <c r="M68" s="25">
        <f t="shared" si="12"/>
        <v>0.87250000000000005</v>
      </c>
      <c r="N68" s="26">
        <f t="shared" si="13"/>
        <v>0.10470000000000003</v>
      </c>
      <c r="O68" s="26">
        <f t="shared" si="14"/>
        <v>0.36</v>
      </c>
      <c r="P68" s="26">
        <f t="shared" si="15"/>
        <v>4.3199999999999995E-2</v>
      </c>
      <c r="Q68" s="26">
        <f t="shared" si="16"/>
        <v>0.61625000000000008</v>
      </c>
      <c r="R68" s="26">
        <f t="shared" si="17"/>
        <v>0.36975000000000002</v>
      </c>
      <c r="S68">
        <v>25</v>
      </c>
      <c r="U68" t="s">
        <v>0</v>
      </c>
      <c r="W68">
        <v>100</v>
      </c>
      <c r="Z68" s="11">
        <f t="shared" si="18"/>
        <v>100</v>
      </c>
      <c r="AA68">
        <v>100</v>
      </c>
      <c r="AB68">
        <v>75</v>
      </c>
      <c r="AC68" t="s">
        <v>0</v>
      </c>
      <c r="AD68">
        <v>78</v>
      </c>
      <c r="AH68" t="s">
        <v>0</v>
      </c>
      <c r="AN68">
        <v>5</v>
      </c>
      <c r="AW68" s="11">
        <f t="shared" si="19"/>
        <v>83</v>
      </c>
      <c r="AX68">
        <v>100</v>
      </c>
      <c r="AY68">
        <v>60</v>
      </c>
      <c r="BA68" s="11">
        <f t="shared" si="20"/>
        <v>60</v>
      </c>
      <c r="BB68">
        <v>100</v>
      </c>
      <c r="BC68">
        <v>40</v>
      </c>
      <c r="BG68" s="11">
        <f t="shared" si="21"/>
        <v>0</v>
      </c>
      <c r="BH68">
        <v>100</v>
      </c>
    </row>
    <row r="69" spans="1:60" x14ac:dyDescent="0.2">
      <c r="A69" t="s">
        <v>189</v>
      </c>
      <c r="B69">
        <v>70</v>
      </c>
      <c r="C69">
        <v>60</v>
      </c>
      <c r="D69">
        <v>15</v>
      </c>
      <c r="F69">
        <v>7</v>
      </c>
      <c r="G69" t="s">
        <v>0</v>
      </c>
      <c r="H69" t="s">
        <v>113</v>
      </c>
      <c r="I69">
        <v>15</v>
      </c>
      <c r="J69" t="s">
        <v>114</v>
      </c>
      <c r="K69" s="11">
        <f t="shared" si="11"/>
        <v>0</v>
      </c>
      <c r="M69" s="25">
        <f t="shared" si="12"/>
        <v>0.20100000000000001</v>
      </c>
      <c r="N69" s="26">
        <f t="shared" si="13"/>
        <v>8.4420000000000009E-2</v>
      </c>
      <c r="O69" s="26">
        <f t="shared" si="14"/>
        <v>0.66</v>
      </c>
      <c r="P69" s="26">
        <f t="shared" si="15"/>
        <v>6.93E-2</v>
      </c>
      <c r="Q69" s="26">
        <f t="shared" si="16"/>
        <v>0.2928</v>
      </c>
      <c r="R69" s="26">
        <f t="shared" si="17"/>
        <v>0.20495999999999998</v>
      </c>
      <c r="S69">
        <v>10</v>
      </c>
      <c r="U69">
        <v>30</v>
      </c>
      <c r="Z69" s="11">
        <f t="shared" si="18"/>
        <v>30</v>
      </c>
      <c r="AA69">
        <v>100</v>
      </c>
      <c r="AB69">
        <v>90</v>
      </c>
      <c r="AC69" t="s">
        <v>0</v>
      </c>
      <c r="AD69">
        <v>5</v>
      </c>
      <c r="AF69">
        <v>10</v>
      </c>
      <c r="AH69" t="s">
        <v>0</v>
      </c>
      <c r="AN69" t="s">
        <v>0</v>
      </c>
      <c r="AS69">
        <v>3</v>
      </c>
      <c r="AT69">
        <v>1</v>
      </c>
      <c r="AW69" s="11">
        <f t="shared" si="19"/>
        <v>19</v>
      </c>
      <c r="AX69">
        <v>100</v>
      </c>
      <c r="AY69">
        <v>60</v>
      </c>
      <c r="AZ69">
        <v>30</v>
      </c>
      <c r="BA69" s="11">
        <f t="shared" si="20"/>
        <v>90</v>
      </c>
      <c r="BB69">
        <v>100</v>
      </c>
      <c r="BC69">
        <v>40</v>
      </c>
      <c r="BD69">
        <v>25</v>
      </c>
      <c r="BF69">
        <v>5</v>
      </c>
      <c r="BG69" s="11">
        <f t="shared" si="21"/>
        <v>30</v>
      </c>
      <c r="BH69">
        <v>100</v>
      </c>
    </row>
    <row r="70" spans="1:60" x14ac:dyDescent="0.2">
      <c r="A70" t="s">
        <v>190</v>
      </c>
      <c r="B70">
        <v>50</v>
      </c>
      <c r="C70">
        <v>15</v>
      </c>
      <c r="D70">
        <v>25</v>
      </c>
      <c r="E70">
        <v>80</v>
      </c>
      <c r="F70">
        <v>1</v>
      </c>
      <c r="G70" t="s">
        <v>0</v>
      </c>
      <c r="H70" t="s">
        <v>112</v>
      </c>
      <c r="I70">
        <v>10</v>
      </c>
      <c r="J70" t="s">
        <v>115</v>
      </c>
      <c r="K70" s="11">
        <f t="shared" si="11"/>
        <v>0</v>
      </c>
      <c r="M70" s="25">
        <f t="shared" si="12"/>
        <v>0.74</v>
      </c>
      <c r="N70" s="26">
        <f t="shared" si="13"/>
        <v>5.5500000000000001E-2</v>
      </c>
      <c r="O70" s="26">
        <f t="shared" si="14"/>
        <v>0.24</v>
      </c>
      <c r="P70" s="26">
        <f t="shared" si="15"/>
        <v>0.03</v>
      </c>
      <c r="Q70" s="26">
        <f t="shared" si="16"/>
        <v>0.42750000000000005</v>
      </c>
      <c r="R70" s="26">
        <f t="shared" si="17"/>
        <v>0.21375000000000002</v>
      </c>
      <c r="S70">
        <v>20</v>
      </c>
      <c r="V70">
        <v>10</v>
      </c>
      <c r="Z70" s="11">
        <f t="shared" si="18"/>
        <v>10</v>
      </c>
      <c r="AA70">
        <v>100</v>
      </c>
      <c r="AB70">
        <v>80</v>
      </c>
      <c r="AD70">
        <v>40</v>
      </c>
      <c r="AF70">
        <v>30</v>
      </c>
      <c r="AH70" t="s">
        <v>0</v>
      </c>
      <c r="AN70" t="s">
        <v>0</v>
      </c>
      <c r="AS70">
        <v>20</v>
      </c>
      <c r="AW70" s="11">
        <f t="shared" si="19"/>
        <v>90</v>
      </c>
      <c r="AX70">
        <v>100</v>
      </c>
      <c r="AY70">
        <v>40</v>
      </c>
      <c r="AZ70">
        <v>20</v>
      </c>
      <c r="BA70" s="11">
        <f t="shared" si="20"/>
        <v>60</v>
      </c>
      <c r="BB70">
        <v>100</v>
      </c>
      <c r="BC70">
        <v>60</v>
      </c>
      <c r="BG70" s="11">
        <f t="shared" si="21"/>
        <v>0</v>
      </c>
      <c r="BH70">
        <v>99</v>
      </c>
    </row>
    <row r="71" spans="1:60" x14ac:dyDescent="0.2">
      <c r="A71" t="s">
        <v>229</v>
      </c>
      <c r="B71">
        <v>30</v>
      </c>
      <c r="C71">
        <v>10</v>
      </c>
      <c r="D71">
        <v>15</v>
      </c>
      <c r="E71">
        <v>90</v>
      </c>
      <c r="F71">
        <v>1</v>
      </c>
      <c r="G71" t="s">
        <v>0</v>
      </c>
      <c r="H71" t="s">
        <v>113</v>
      </c>
      <c r="I71">
        <v>10</v>
      </c>
      <c r="J71" t="s">
        <v>115</v>
      </c>
      <c r="K71" s="11">
        <f t="shared" si="11"/>
        <v>0</v>
      </c>
      <c r="M71" s="25">
        <f t="shared" si="12"/>
        <v>0.495</v>
      </c>
      <c r="N71" s="26">
        <f t="shared" si="13"/>
        <v>1.485E-2</v>
      </c>
      <c r="O71" s="26">
        <f t="shared" si="14"/>
        <v>0.23499999999999999</v>
      </c>
      <c r="P71" s="26">
        <f t="shared" si="15"/>
        <v>1.0574999999999999E-2</v>
      </c>
      <c r="Q71" s="26">
        <f t="shared" si="16"/>
        <v>0.33899999999999997</v>
      </c>
      <c r="R71" s="26">
        <f t="shared" si="17"/>
        <v>0.10169999999999998</v>
      </c>
      <c r="S71">
        <v>50</v>
      </c>
      <c r="U71" t="s">
        <v>0</v>
      </c>
      <c r="W71">
        <v>30</v>
      </c>
      <c r="Z71" s="11">
        <f t="shared" si="18"/>
        <v>30</v>
      </c>
      <c r="AA71">
        <v>100</v>
      </c>
      <c r="AB71">
        <v>50</v>
      </c>
      <c r="AC71" t="s">
        <v>0</v>
      </c>
      <c r="AD71">
        <v>30</v>
      </c>
      <c r="AF71">
        <v>4</v>
      </c>
      <c r="AH71" t="s">
        <v>0</v>
      </c>
      <c r="AL71">
        <v>35</v>
      </c>
      <c r="AN71" t="s">
        <v>0</v>
      </c>
      <c r="AW71" s="11">
        <f t="shared" si="19"/>
        <v>69</v>
      </c>
      <c r="AX71">
        <v>100</v>
      </c>
      <c r="AY71">
        <v>15</v>
      </c>
      <c r="BA71" s="11">
        <f t="shared" si="20"/>
        <v>15</v>
      </c>
      <c r="BB71">
        <v>100</v>
      </c>
      <c r="BC71">
        <v>85</v>
      </c>
      <c r="BD71">
        <v>20</v>
      </c>
      <c r="BE71">
        <v>5</v>
      </c>
      <c r="BG71" s="11">
        <f t="shared" si="21"/>
        <v>25</v>
      </c>
      <c r="BH71">
        <v>100</v>
      </c>
    </row>
    <row r="72" spans="1:60" x14ac:dyDescent="0.2">
      <c r="A72" t="s">
        <v>191</v>
      </c>
      <c r="B72">
        <v>70</v>
      </c>
      <c r="C72">
        <v>35</v>
      </c>
      <c r="D72">
        <v>3</v>
      </c>
      <c r="F72">
        <v>5</v>
      </c>
      <c r="G72" t="s">
        <v>0</v>
      </c>
      <c r="H72" t="s">
        <v>112</v>
      </c>
      <c r="I72">
        <v>15</v>
      </c>
      <c r="J72" t="s">
        <v>116</v>
      </c>
      <c r="K72" s="11">
        <f t="shared" si="11"/>
        <v>1</v>
      </c>
      <c r="M72" s="25">
        <f t="shared" si="12"/>
        <v>0.6</v>
      </c>
      <c r="N72" s="26">
        <f t="shared" si="13"/>
        <v>0.14699999999999999</v>
      </c>
      <c r="O72" s="26">
        <f t="shared" si="14"/>
        <v>0.39</v>
      </c>
      <c r="P72" s="26">
        <f t="shared" si="15"/>
        <v>8.1899999999999994E-3</v>
      </c>
      <c r="Q72" s="26">
        <f t="shared" si="16"/>
        <v>0.58342105263157895</v>
      </c>
      <c r="R72" s="26">
        <f t="shared" si="17"/>
        <v>0.40839473684210525</v>
      </c>
      <c r="S72">
        <v>25</v>
      </c>
      <c r="U72">
        <v>3</v>
      </c>
      <c r="V72">
        <v>10</v>
      </c>
      <c r="W72">
        <v>35</v>
      </c>
      <c r="Z72" s="11">
        <f t="shared" si="18"/>
        <v>48</v>
      </c>
      <c r="AA72">
        <v>100</v>
      </c>
      <c r="AB72">
        <v>75</v>
      </c>
      <c r="AD72">
        <v>30</v>
      </c>
      <c r="AF72">
        <v>2</v>
      </c>
      <c r="AG72">
        <v>5</v>
      </c>
      <c r="AH72" t="s">
        <v>0</v>
      </c>
      <c r="AJ72">
        <v>10</v>
      </c>
      <c r="AL72">
        <v>5</v>
      </c>
      <c r="AN72" t="s">
        <v>0</v>
      </c>
      <c r="AR72">
        <v>2</v>
      </c>
      <c r="AS72">
        <v>10</v>
      </c>
      <c r="AW72" s="11">
        <f t="shared" si="19"/>
        <v>64</v>
      </c>
      <c r="AX72">
        <v>100</v>
      </c>
      <c r="AY72">
        <v>30</v>
      </c>
      <c r="AZ72">
        <v>100</v>
      </c>
      <c r="BA72" s="11">
        <f t="shared" si="20"/>
        <v>130</v>
      </c>
      <c r="BB72">
        <v>100</v>
      </c>
      <c r="BC72">
        <v>70</v>
      </c>
      <c r="BG72" s="11">
        <f t="shared" si="21"/>
        <v>0</v>
      </c>
      <c r="BH72">
        <v>100</v>
      </c>
    </row>
    <row r="73" spans="1:60" x14ac:dyDescent="0.2">
      <c r="A73" t="s">
        <v>233</v>
      </c>
      <c r="B73">
        <v>45</v>
      </c>
      <c r="C73">
        <v>15</v>
      </c>
      <c r="D73">
        <v>15</v>
      </c>
      <c r="E73">
        <v>90</v>
      </c>
      <c r="F73">
        <v>4</v>
      </c>
      <c r="G73" t="s">
        <v>0</v>
      </c>
      <c r="H73" t="s">
        <v>113</v>
      </c>
      <c r="I73">
        <v>12</v>
      </c>
      <c r="J73" t="s">
        <v>114</v>
      </c>
      <c r="K73" s="11">
        <f t="shared" si="11"/>
        <v>0</v>
      </c>
      <c r="M73" s="25">
        <f t="shared" si="12"/>
        <v>0.57999999999999996</v>
      </c>
      <c r="N73" s="26">
        <f t="shared" si="13"/>
        <v>3.9149999999999997E-2</v>
      </c>
      <c r="O73" s="26">
        <f t="shared" si="14"/>
        <v>0.57099999999999995</v>
      </c>
      <c r="P73" s="26">
        <f t="shared" si="15"/>
        <v>3.8542499999999993E-2</v>
      </c>
      <c r="Q73" s="26">
        <f t="shared" si="16"/>
        <v>0.57550000000000001</v>
      </c>
      <c r="R73" s="26">
        <f t="shared" si="17"/>
        <v>0.25897500000000001</v>
      </c>
      <c r="S73">
        <v>50</v>
      </c>
      <c r="U73">
        <v>12</v>
      </c>
      <c r="Y73">
        <v>33</v>
      </c>
      <c r="Z73" s="11">
        <f t="shared" si="18"/>
        <v>45</v>
      </c>
      <c r="AA73">
        <v>100</v>
      </c>
      <c r="AB73">
        <v>50</v>
      </c>
      <c r="AC73" t="s">
        <v>0</v>
      </c>
      <c r="AD73">
        <v>20</v>
      </c>
      <c r="AK73">
        <v>23</v>
      </c>
      <c r="AN73" t="s">
        <v>0</v>
      </c>
      <c r="AS73">
        <v>28</v>
      </c>
      <c r="AW73" s="11">
        <f t="shared" si="19"/>
        <v>71</v>
      </c>
      <c r="AX73">
        <v>100</v>
      </c>
      <c r="AY73">
        <v>70</v>
      </c>
      <c r="BA73" s="11">
        <f t="shared" si="20"/>
        <v>70</v>
      </c>
      <c r="BB73">
        <v>100</v>
      </c>
      <c r="BC73">
        <v>30</v>
      </c>
      <c r="BD73">
        <v>25</v>
      </c>
      <c r="BE73">
        <v>2</v>
      </c>
      <c r="BG73" s="11">
        <f t="shared" si="21"/>
        <v>27</v>
      </c>
      <c r="BH73">
        <v>100</v>
      </c>
    </row>
    <row r="74" spans="1:60" x14ac:dyDescent="0.2">
      <c r="A74" t="s">
        <v>192</v>
      </c>
      <c r="B74">
        <v>40</v>
      </c>
      <c r="C74">
        <v>20</v>
      </c>
      <c r="D74">
        <v>10</v>
      </c>
      <c r="E74">
        <v>90</v>
      </c>
      <c r="F74">
        <v>1</v>
      </c>
      <c r="H74" t="s">
        <v>113</v>
      </c>
      <c r="I74">
        <v>12</v>
      </c>
      <c r="J74" t="s">
        <v>114</v>
      </c>
      <c r="K74" s="11">
        <f t="shared" si="11"/>
        <v>0</v>
      </c>
      <c r="M74" s="25">
        <f t="shared" si="12"/>
        <v>0.41499999999999998</v>
      </c>
      <c r="N74" s="26">
        <f t="shared" si="13"/>
        <v>3.3199999999999993E-2</v>
      </c>
      <c r="O74" s="26">
        <f t="shared" si="14"/>
        <v>0.22</v>
      </c>
      <c r="P74" s="26">
        <f t="shared" si="15"/>
        <v>8.8000000000000005E-3</v>
      </c>
      <c r="Q74" s="26">
        <f t="shared" si="16"/>
        <v>0.35</v>
      </c>
      <c r="R74" s="26">
        <f>Q74*B74/100</f>
        <v>0.14000000000000001</v>
      </c>
      <c r="S74">
        <v>50</v>
      </c>
      <c r="U74">
        <v>15</v>
      </c>
      <c r="V74">
        <v>3</v>
      </c>
      <c r="W74">
        <v>30</v>
      </c>
      <c r="Z74" s="11">
        <f t="shared" si="18"/>
        <v>48</v>
      </c>
      <c r="AA74">
        <v>100</v>
      </c>
      <c r="AB74">
        <v>50</v>
      </c>
      <c r="AF74">
        <v>25</v>
      </c>
      <c r="AI74">
        <v>10</v>
      </c>
      <c r="AW74" s="11">
        <f t="shared" si="19"/>
        <v>35</v>
      </c>
      <c r="AX74">
        <v>100</v>
      </c>
      <c r="AY74">
        <v>40</v>
      </c>
      <c r="BA74" s="11">
        <f t="shared" si="20"/>
        <v>40</v>
      </c>
      <c r="BB74">
        <v>100</v>
      </c>
      <c r="BC74">
        <v>60</v>
      </c>
      <c r="BD74">
        <v>10</v>
      </c>
      <c r="BG74" s="11">
        <f t="shared" si="21"/>
        <v>10</v>
      </c>
      <c r="BH74">
        <v>94</v>
      </c>
    </row>
    <row r="75" spans="1:60" x14ac:dyDescent="0.2">
      <c r="A75" t="s">
        <v>193</v>
      </c>
      <c r="B75">
        <v>75</v>
      </c>
      <c r="C75">
        <v>50</v>
      </c>
      <c r="D75">
        <v>10</v>
      </c>
      <c r="E75">
        <v>50</v>
      </c>
      <c r="H75" t="s">
        <v>112</v>
      </c>
      <c r="I75">
        <v>15</v>
      </c>
      <c r="J75" t="s">
        <v>116</v>
      </c>
      <c r="K75" s="11">
        <f t="shared" si="11"/>
        <v>1</v>
      </c>
      <c r="M75" s="25">
        <f t="shared" si="12"/>
        <v>0.85150000000000003</v>
      </c>
      <c r="N75" s="26">
        <f t="shared" si="13"/>
        <v>0.3193125</v>
      </c>
      <c r="O75" s="26">
        <f t="shared" si="14"/>
        <v>1.2E-2</v>
      </c>
      <c r="P75" s="26">
        <f t="shared" si="15"/>
        <v>8.9999999999999998E-4</v>
      </c>
      <c r="Q75" s="26">
        <f t="shared" si="16"/>
        <v>0.71158333333333335</v>
      </c>
      <c r="R75" s="26">
        <f t="shared" si="17"/>
        <v>0.53368749999999998</v>
      </c>
      <c r="S75">
        <v>1</v>
      </c>
      <c r="W75">
        <v>100</v>
      </c>
      <c r="Z75" s="11">
        <f t="shared" si="18"/>
        <v>100</v>
      </c>
      <c r="AA75">
        <v>100</v>
      </c>
      <c r="AB75">
        <v>99</v>
      </c>
      <c r="AF75">
        <v>10</v>
      </c>
      <c r="AG75">
        <v>5</v>
      </c>
      <c r="AH75">
        <v>1</v>
      </c>
      <c r="AN75">
        <v>5</v>
      </c>
      <c r="AQ75">
        <v>64</v>
      </c>
      <c r="AW75" s="11">
        <f t="shared" si="19"/>
        <v>85</v>
      </c>
      <c r="AX75">
        <v>100</v>
      </c>
      <c r="AY75">
        <v>5</v>
      </c>
      <c r="BA75" s="11">
        <f t="shared" si="20"/>
        <v>5</v>
      </c>
      <c r="BB75">
        <v>100</v>
      </c>
      <c r="BC75">
        <v>95</v>
      </c>
      <c r="BE75">
        <v>1</v>
      </c>
      <c r="BG75" s="11">
        <f t="shared" si="21"/>
        <v>1</v>
      </c>
      <c r="BH75">
        <v>100</v>
      </c>
    </row>
    <row r="76" spans="1:60" x14ac:dyDescent="0.2">
      <c r="A76" t="s">
        <v>194</v>
      </c>
      <c r="B76">
        <v>70</v>
      </c>
      <c r="C76">
        <v>35</v>
      </c>
      <c r="D76">
        <v>15</v>
      </c>
      <c r="E76">
        <v>60</v>
      </c>
      <c r="H76" t="s">
        <v>112</v>
      </c>
      <c r="I76">
        <v>15</v>
      </c>
      <c r="J76" t="s">
        <v>131</v>
      </c>
      <c r="K76" s="11">
        <f t="shared" si="11"/>
        <v>0</v>
      </c>
      <c r="M76" s="25">
        <f t="shared" si="12"/>
        <v>0.89980000000000004</v>
      </c>
      <c r="N76" s="26">
        <f t="shared" si="13"/>
        <v>0.22045100000000001</v>
      </c>
      <c r="O76" s="26">
        <f t="shared" si="14"/>
        <v>6.3E-2</v>
      </c>
      <c r="P76" s="26">
        <f t="shared" si="15"/>
        <v>6.6150000000000002E-3</v>
      </c>
      <c r="Q76" s="26">
        <f t="shared" si="16"/>
        <v>0.64876</v>
      </c>
      <c r="R76" s="26">
        <f t="shared" si="17"/>
        <v>0.45413200000000004</v>
      </c>
      <c r="S76">
        <v>2</v>
      </c>
      <c r="U76">
        <v>40</v>
      </c>
      <c r="Z76" s="11">
        <f t="shared" si="18"/>
        <v>40</v>
      </c>
      <c r="AA76">
        <v>100</v>
      </c>
      <c r="AB76">
        <v>98</v>
      </c>
      <c r="AJ76">
        <v>2</v>
      </c>
      <c r="AQ76">
        <v>84</v>
      </c>
      <c r="AS76">
        <v>5</v>
      </c>
      <c r="AW76" s="11">
        <f t="shared" si="19"/>
        <v>91</v>
      </c>
      <c r="AX76">
        <v>100</v>
      </c>
      <c r="AY76">
        <v>15</v>
      </c>
      <c r="AZ76">
        <v>10</v>
      </c>
      <c r="BA76" s="11">
        <f t="shared" si="20"/>
        <v>25</v>
      </c>
      <c r="BB76">
        <v>100</v>
      </c>
      <c r="BC76">
        <v>85</v>
      </c>
      <c r="BD76">
        <v>3</v>
      </c>
      <c r="BG76" s="11">
        <f t="shared" si="21"/>
        <v>3</v>
      </c>
      <c r="BH76">
        <v>100</v>
      </c>
    </row>
    <row r="77" spans="1:60" x14ac:dyDescent="0.2">
      <c r="A77" t="s">
        <v>195</v>
      </c>
      <c r="B77">
        <v>70</v>
      </c>
      <c r="C77">
        <v>5</v>
      </c>
      <c r="D77">
        <v>10</v>
      </c>
      <c r="E77">
        <v>95</v>
      </c>
      <c r="H77" t="s">
        <v>113</v>
      </c>
      <c r="I77">
        <v>12</v>
      </c>
      <c r="J77" t="s">
        <v>115</v>
      </c>
      <c r="K77" s="11">
        <f t="shared" si="11"/>
        <v>0</v>
      </c>
      <c r="M77" s="25">
        <f t="shared" si="12"/>
        <v>0.16</v>
      </c>
      <c r="N77" s="26">
        <f t="shared" si="13"/>
        <v>5.5999999999999999E-3</v>
      </c>
      <c r="O77" s="26">
        <f t="shared" si="14"/>
        <v>0.433</v>
      </c>
      <c r="P77" s="26">
        <f t="shared" si="15"/>
        <v>3.0310000000000004E-2</v>
      </c>
      <c r="Q77" s="26">
        <f t="shared" si="16"/>
        <v>0.34199999999999997</v>
      </c>
      <c r="R77" s="26">
        <f t="shared" si="17"/>
        <v>0.23939999999999997</v>
      </c>
      <c r="S77">
        <v>20</v>
      </c>
      <c r="Z77" s="11">
        <f t="shared" si="18"/>
        <v>0</v>
      </c>
      <c r="AA77">
        <v>100</v>
      </c>
      <c r="AB77">
        <v>80</v>
      </c>
      <c r="AF77">
        <v>20</v>
      </c>
      <c r="AW77" s="11">
        <f t="shared" si="19"/>
        <v>20</v>
      </c>
      <c r="AX77">
        <v>100</v>
      </c>
      <c r="AY77">
        <v>65</v>
      </c>
      <c r="BA77" s="11">
        <f t="shared" si="20"/>
        <v>65</v>
      </c>
      <c r="BB77">
        <v>100</v>
      </c>
      <c r="BC77">
        <v>35</v>
      </c>
      <c r="BE77">
        <v>3</v>
      </c>
      <c r="BG77" s="11">
        <f t="shared" si="21"/>
        <v>3</v>
      </c>
      <c r="BH77">
        <v>100</v>
      </c>
    </row>
    <row r="78" spans="1:60" x14ac:dyDescent="0.2">
      <c r="A78" t="s">
        <v>196</v>
      </c>
      <c r="B78">
        <v>60</v>
      </c>
      <c r="C78">
        <v>25</v>
      </c>
      <c r="D78">
        <v>5</v>
      </c>
      <c r="E78">
        <v>50</v>
      </c>
      <c r="F78">
        <v>3</v>
      </c>
      <c r="H78" t="s">
        <v>113</v>
      </c>
      <c r="J78" t="s">
        <v>115</v>
      </c>
      <c r="K78" s="11">
        <f t="shared" si="11"/>
        <v>0</v>
      </c>
      <c r="M78" s="25">
        <f t="shared" si="12"/>
        <v>0.628</v>
      </c>
      <c r="N78" s="26">
        <f t="shared" si="13"/>
        <v>9.4200000000000006E-2</v>
      </c>
      <c r="O78" s="26">
        <f t="shared" si="14"/>
        <v>0.6</v>
      </c>
      <c r="P78" s="26">
        <f t="shared" si="15"/>
        <v>1.7999999999999999E-2</v>
      </c>
      <c r="Q78" s="26">
        <f t="shared" si="16"/>
        <v>0.62333333333333329</v>
      </c>
      <c r="R78" s="26">
        <f t="shared" si="17"/>
        <v>0.374</v>
      </c>
      <c r="S78">
        <v>7</v>
      </c>
      <c r="U78">
        <v>30</v>
      </c>
      <c r="V78">
        <v>45</v>
      </c>
      <c r="W78">
        <v>25</v>
      </c>
      <c r="Z78" s="11">
        <f t="shared" si="18"/>
        <v>100</v>
      </c>
      <c r="AA78">
        <v>100</v>
      </c>
      <c r="AB78">
        <v>93</v>
      </c>
      <c r="AF78">
        <v>10</v>
      </c>
      <c r="AJ78">
        <v>15</v>
      </c>
      <c r="AN78">
        <v>33</v>
      </c>
      <c r="AR78">
        <v>2</v>
      </c>
      <c r="AW78" s="11">
        <f t="shared" si="19"/>
        <v>60</v>
      </c>
      <c r="AX78">
        <v>100</v>
      </c>
      <c r="AY78">
        <v>20</v>
      </c>
      <c r="BA78" s="11">
        <f t="shared" si="20"/>
        <v>20</v>
      </c>
      <c r="BB78">
        <v>100</v>
      </c>
      <c r="BC78">
        <v>80</v>
      </c>
      <c r="BD78">
        <v>70</v>
      </c>
      <c r="BG78" s="11">
        <f t="shared" si="21"/>
        <v>70</v>
      </c>
      <c r="BH78">
        <v>100</v>
      </c>
    </row>
    <row r="79" spans="1:60" x14ac:dyDescent="0.2">
      <c r="A79" t="s">
        <v>197</v>
      </c>
      <c r="B79">
        <v>30</v>
      </c>
      <c r="C79">
        <v>15</v>
      </c>
      <c r="D79">
        <v>15</v>
      </c>
      <c r="E79">
        <v>80</v>
      </c>
      <c r="H79" t="s">
        <v>113</v>
      </c>
      <c r="I79">
        <v>12</v>
      </c>
      <c r="J79" t="s">
        <v>115</v>
      </c>
      <c r="K79" s="11">
        <f t="shared" si="11"/>
        <v>0</v>
      </c>
      <c r="M79" s="25">
        <f t="shared" si="12"/>
        <v>0.12</v>
      </c>
      <c r="N79" s="26">
        <f t="shared" si="13"/>
        <v>5.3999999999999994E-3</v>
      </c>
      <c r="O79" s="26">
        <f t="shared" si="14"/>
        <v>0.36</v>
      </c>
      <c r="P79" s="26">
        <f t="shared" si="15"/>
        <v>1.6199999999999996E-2</v>
      </c>
      <c r="Q79" s="26">
        <f t="shared" si="16"/>
        <v>0.23999999999999996</v>
      </c>
      <c r="R79" s="26">
        <f t="shared" si="17"/>
        <v>7.1999999999999995E-2</v>
      </c>
      <c r="S79">
        <v>40</v>
      </c>
      <c r="U79">
        <v>30</v>
      </c>
      <c r="Z79" s="11">
        <f t="shared" si="18"/>
        <v>30</v>
      </c>
      <c r="AA79">
        <v>100</v>
      </c>
      <c r="AB79">
        <v>60</v>
      </c>
      <c r="AW79" s="11">
        <f t="shared" si="19"/>
        <v>0</v>
      </c>
      <c r="AX79">
        <v>100</v>
      </c>
      <c r="AY79">
        <v>60</v>
      </c>
      <c r="BA79" s="11">
        <f t="shared" si="20"/>
        <v>60</v>
      </c>
      <c r="BB79">
        <v>100</v>
      </c>
      <c r="BC79">
        <v>40</v>
      </c>
      <c r="BG79" s="11">
        <f t="shared" si="21"/>
        <v>0</v>
      </c>
      <c r="BH79">
        <v>100</v>
      </c>
    </row>
    <row r="80" spans="1:60" x14ac:dyDescent="0.2">
      <c r="A80" t="s">
        <v>198</v>
      </c>
      <c r="B80">
        <v>25</v>
      </c>
      <c r="C80">
        <v>30</v>
      </c>
      <c r="D80">
        <v>10</v>
      </c>
      <c r="E80">
        <v>70</v>
      </c>
      <c r="F80">
        <v>3</v>
      </c>
      <c r="H80" t="s">
        <v>113</v>
      </c>
      <c r="I80">
        <v>10</v>
      </c>
      <c r="J80" t="s">
        <v>115</v>
      </c>
      <c r="K80" s="11">
        <f t="shared" si="11"/>
        <v>0</v>
      </c>
      <c r="M80" s="25">
        <f t="shared" si="12"/>
        <v>0.53600000000000003</v>
      </c>
      <c r="N80" s="26">
        <f t="shared" si="13"/>
        <v>4.0200000000000007E-2</v>
      </c>
      <c r="O80" s="26">
        <f t="shared" si="14"/>
        <v>0.51</v>
      </c>
      <c r="P80" s="26">
        <f t="shared" si="15"/>
        <v>1.2749999999999999E-2</v>
      </c>
      <c r="Q80" s="26">
        <f t="shared" si="16"/>
        <v>0.52949999999999997</v>
      </c>
      <c r="R80" s="26">
        <f t="shared" si="17"/>
        <v>0.13237499999999999</v>
      </c>
      <c r="S80">
        <v>30</v>
      </c>
      <c r="W80">
        <v>30</v>
      </c>
      <c r="Y80">
        <v>25</v>
      </c>
      <c r="Z80" s="11">
        <f t="shared" si="18"/>
        <v>55</v>
      </c>
      <c r="AA80">
        <v>100</v>
      </c>
      <c r="AB80">
        <v>70</v>
      </c>
      <c r="AR80">
        <v>3</v>
      </c>
      <c r="AS80">
        <v>50</v>
      </c>
      <c r="AW80" s="11">
        <f t="shared" si="19"/>
        <v>53</v>
      </c>
      <c r="AX80">
        <v>100</v>
      </c>
      <c r="AY80">
        <v>60</v>
      </c>
      <c r="AZ80">
        <v>25</v>
      </c>
      <c r="BA80" s="11">
        <f t="shared" si="20"/>
        <v>85</v>
      </c>
      <c r="BB80">
        <v>100</v>
      </c>
      <c r="BC80">
        <v>40</v>
      </c>
      <c r="BG80" s="11">
        <f t="shared" si="21"/>
        <v>0</v>
      </c>
      <c r="BH80">
        <v>100</v>
      </c>
    </row>
    <row r="81" spans="17:18" x14ac:dyDescent="0.2">
      <c r="Q81" s="25">
        <f>AVERAGE(Q2:Q80)</f>
        <v>0.45904414913400904</v>
      </c>
      <c r="R81" s="25">
        <f>AVERAGE(R2:R80)</f>
        <v>0.22248795583286204</v>
      </c>
    </row>
  </sheetData>
  <autoFilter ref="J1:J80" xr:uid="{24A58959-8579-774A-A06C-272E5DCF60AD}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7F3E-C8AB-4629-845B-B87888444DA2}">
  <dimension ref="A1:FF83"/>
  <sheetViews>
    <sheetView topLeftCell="P1" workbookViewId="0">
      <selection activeCell="A8" sqref="A8"/>
    </sheetView>
  </sheetViews>
  <sheetFormatPr baseColWidth="10" defaultColWidth="8.83203125" defaultRowHeight="15" x14ac:dyDescent="0.2"/>
  <cols>
    <col min="12" max="12" width="19.1640625" bestFit="1" customWidth="1"/>
  </cols>
  <sheetData>
    <row r="1" spans="1:152" x14ac:dyDescent="0.2">
      <c r="A1" s="2" t="s">
        <v>108</v>
      </c>
      <c r="B1" s="1" t="s">
        <v>107</v>
      </c>
      <c r="C1" s="1" t="s">
        <v>104</v>
      </c>
      <c r="D1" s="1" t="s">
        <v>105</v>
      </c>
      <c r="E1" s="1" t="s">
        <v>106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/>
      <c r="L1" s="4" t="s">
        <v>101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109</v>
      </c>
      <c r="Z1" s="1" t="s">
        <v>18</v>
      </c>
      <c r="AA1" s="1" t="s">
        <v>230</v>
      </c>
      <c r="AB1" s="14" t="s">
        <v>232</v>
      </c>
      <c r="AC1" s="4" t="s">
        <v>100</v>
      </c>
      <c r="AD1" s="1" t="s">
        <v>19</v>
      </c>
      <c r="AE1" s="1" t="s">
        <v>20</v>
      </c>
      <c r="AF1" s="1" t="s">
        <v>21</v>
      </c>
      <c r="AG1" s="1" t="s">
        <v>22</v>
      </c>
      <c r="AH1" s="1" t="s">
        <v>23</v>
      </c>
      <c r="AI1" s="1" t="s">
        <v>24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  <c r="BD1" s="1" t="s">
        <v>45</v>
      </c>
      <c r="BE1" s="1" t="s">
        <v>46</v>
      </c>
      <c r="BF1" s="1" t="s">
        <v>47</v>
      </c>
      <c r="BG1" s="1" t="s">
        <v>48</v>
      </c>
      <c r="BH1" s="1" t="s">
        <v>49</v>
      </c>
      <c r="BI1" s="1" t="s">
        <v>50</v>
      </c>
      <c r="BJ1" s="1" t="s">
        <v>51</v>
      </c>
      <c r="BK1" s="1" t="s">
        <v>52</v>
      </c>
      <c r="BL1" s="1" t="s">
        <v>199</v>
      </c>
      <c r="BM1" s="1" t="s">
        <v>200</v>
      </c>
      <c r="BN1" s="1" t="s">
        <v>201</v>
      </c>
      <c r="BO1" s="1" t="s">
        <v>202</v>
      </c>
      <c r="BP1" s="1" t="s">
        <v>203</v>
      </c>
      <c r="BQ1" s="1" t="s">
        <v>204</v>
      </c>
      <c r="BR1" s="1" t="s">
        <v>205</v>
      </c>
      <c r="BS1" s="1" t="s">
        <v>206</v>
      </c>
      <c r="BT1" s="1" t="s">
        <v>207</v>
      </c>
      <c r="BU1" s="1" t="s">
        <v>208</v>
      </c>
      <c r="BV1" s="1" t="s">
        <v>209</v>
      </c>
      <c r="BW1" s="1" t="s">
        <v>210</v>
      </c>
      <c r="BX1" s="1" t="s">
        <v>211</v>
      </c>
      <c r="BY1" s="14" t="s">
        <v>232</v>
      </c>
      <c r="BZ1" s="4" t="s">
        <v>102</v>
      </c>
      <c r="CA1" s="1" t="s">
        <v>53</v>
      </c>
      <c r="CB1" s="1" t="s">
        <v>54</v>
      </c>
      <c r="CC1" s="1" t="s">
        <v>55</v>
      </c>
      <c r="CD1" s="1" t="s">
        <v>56</v>
      </c>
      <c r="CE1" s="1" t="s">
        <v>57</v>
      </c>
      <c r="CF1" s="1" t="s">
        <v>58</v>
      </c>
      <c r="CG1" s="1" t="s">
        <v>59</v>
      </c>
      <c r="CH1" s="1" t="s">
        <v>60</v>
      </c>
      <c r="CI1" s="1" t="s">
        <v>61</v>
      </c>
      <c r="CJ1" s="1" t="s">
        <v>62</v>
      </c>
      <c r="CK1" s="1" t="s">
        <v>63</v>
      </c>
      <c r="CL1" s="1" t="s">
        <v>64</v>
      </c>
      <c r="CM1" s="1" t="s">
        <v>65</v>
      </c>
      <c r="CN1" s="1" t="s">
        <v>66</v>
      </c>
      <c r="CO1" s="1" t="s">
        <v>67</v>
      </c>
      <c r="CP1" s="1" t="s">
        <v>68</v>
      </c>
      <c r="CQ1" s="1" t="s">
        <v>69</v>
      </c>
      <c r="CR1" s="1" t="s">
        <v>70</v>
      </c>
      <c r="CS1" s="1" t="s">
        <v>234</v>
      </c>
      <c r="CT1" s="1" t="s">
        <v>111</v>
      </c>
      <c r="CU1" s="14" t="s">
        <v>232</v>
      </c>
      <c r="CV1" s="4" t="s">
        <v>103</v>
      </c>
      <c r="CW1" s="1" t="s">
        <v>71</v>
      </c>
      <c r="CX1" s="1" t="s">
        <v>72</v>
      </c>
      <c r="CY1" s="1" t="s">
        <v>73</v>
      </c>
      <c r="CZ1" s="1" t="s">
        <v>74</v>
      </c>
      <c r="DA1" s="1" t="s">
        <v>75</v>
      </c>
      <c r="DB1" s="1" t="s">
        <v>76</v>
      </c>
      <c r="DC1" s="1" t="s">
        <v>77</v>
      </c>
      <c r="DD1" s="1" t="s">
        <v>78</v>
      </c>
      <c r="DE1" s="1" t="s">
        <v>79</v>
      </c>
      <c r="DF1" s="1" t="s">
        <v>80</v>
      </c>
      <c r="DG1" s="1" t="s">
        <v>81</v>
      </c>
      <c r="DH1" s="1" t="s">
        <v>82</v>
      </c>
      <c r="DI1" s="1" t="s">
        <v>83</v>
      </c>
      <c r="DJ1" s="1" t="s">
        <v>84</v>
      </c>
      <c r="DK1" s="1" t="s">
        <v>85</v>
      </c>
      <c r="DL1" s="1" t="s">
        <v>86</v>
      </c>
      <c r="DM1" s="1" t="s">
        <v>87</v>
      </c>
      <c r="DN1" s="1" t="s">
        <v>88</v>
      </c>
      <c r="DO1" s="1" t="s">
        <v>89</v>
      </c>
      <c r="DP1" s="1" t="s">
        <v>90</v>
      </c>
      <c r="DQ1" s="1" t="s">
        <v>91</v>
      </c>
      <c r="DR1" s="1" t="s">
        <v>92</v>
      </c>
      <c r="DS1" s="1" t="s">
        <v>93</v>
      </c>
      <c r="DT1" s="1" t="s">
        <v>94</v>
      </c>
      <c r="DU1" s="1" t="s">
        <v>95</v>
      </c>
      <c r="DV1" s="1" t="s">
        <v>96</v>
      </c>
      <c r="DW1" s="1" t="s">
        <v>97</v>
      </c>
      <c r="DX1" s="1" t="s">
        <v>98</v>
      </c>
      <c r="DY1" s="1" t="s">
        <v>99</v>
      </c>
      <c r="DZ1" s="1" t="s">
        <v>212</v>
      </c>
      <c r="EA1" s="1" t="s">
        <v>213</v>
      </c>
      <c r="EB1" s="1" t="s">
        <v>214</v>
      </c>
      <c r="EC1" s="1" t="s">
        <v>201</v>
      </c>
      <c r="ED1" s="1" t="s">
        <v>215</v>
      </c>
      <c r="EE1" s="1" t="s">
        <v>216</v>
      </c>
      <c r="EF1" s="1" t="s">
        <v>217</v>
      </c>
      <c r="EG1" s="1" t="s">
        <v>49</v>
      </c>
      <c r="EH1" s="1" t="s">
        <v>218</v>
      </c>
      <c r="EI1" s="1" t="s">
        <v>219</v>
      </c>
      <c r="EJ1" s="1" t="s">
        <v>220</v>
      </c>
      <c r="EK1" s="1" t="s">
        <v>221</v>
      </c>
      <c r="EL1" s="1" t="s">
        <v>222</v>
      </c>
      <c r="EM1" s="1" t="s">
        <v>223</v>
      </c>
      <c r="EN1" s="1" t="s">
        <v>200</v>
      </c>
      <c r="EO1" s="1" t="s">
        <v>224</v>
      </c>
      <c r="EP1" s="1" t="s">
        <v>226</v>
      </c>
      <c r="EQ1" s="1" t="s">
        <v>227</v>
      </c>
      <c r="ER1" s="1" t="s">
        <v>228</v>
      </c>
      <c r="ES1" s="1" t="s">
        <v>231</v>
      </c>
      <c r="ET1" s="1" t="s">
        <v>111</v>
      </c>
      <c r="EU1" s="1" t="s">
        <v>110</v>
      </c>
      <c r="EV1" s="14" t="s">
        <v>232</v>
      </c>
    </row>
    <row r="2" spans="1:152" x14ac:dyDescent="0.2">
      <c r="A2" s="9" t="s">
        <v>117</v>
      </c>
      <c r="B2" s="1">
        <v>55</v>
      </c>
      <c r="C2" s="1">
        <v>30</v>
      </c>
      <c r="D2" s="1">
        <v>15</v>
      </c>
      <c r="E2" s="1">
        <v>80</v>
      </c>
      <c r="F2" s="1">
        <v>7</v>
      </c>
      <c r="G2" s="1" t="s">
        <v>0</v>
      </c>
      <c r="H2" s="1" t="s">
        <v>113</v>
      </c>
      <c r="I2" s="1">
        <v>12</v>
      </c>
      <c r="J2" s="1" t="s">
        <v>115</v>
      </c>
      <c r="K2" s="1"/>
      <c r="L2" s="5">
        <v>50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>
        <v>25</v>
      </c>
      <c r="S2" s="1" t="s">
        <v>0</v>
      </c>
      <c r="T2" s="1" t="s">
        <v>0</v>
      </c>
      <c r="U2" s="1">
        <v>30</v>
      </c>
      <c r="V2" s="1">
        <v>5</v>
      </c>
      <c r="W2" s="1">
        <v>25</v>
      </c>
      <c r="X2" s="1" t="s">
        <v>0</v>
      </c>
      <c r="Y2" s="1">
        <v>15</v>
      </c>
      <c r="Z2" s="1" t="s">
        <v>0</v>
      </c>
      <c r="AA2" s="1"/>
      <c r="AB2" s="14">
        <f t="shared" ref="AB2:AB35" si="0">SUM(M2:AA2)</f>
        <v>100</v>
      </c>
      <c r="AC2" s="5">
        <v>50</v>
      </c>
      <c r="AD2" s="1" t="s">
        <v>0</v>
      </c>
      <c r="AE2" s="1" t="s">
        <v>0</v>
      </c>
      <c r="AF2" s="1">
        <v>3</v>
      </c>
      <c r="AG2" s="1" t="s">
        <v>0</v>
      </c>
      <c r="AH2" s="1" t="s">
        <v>0</v>
      </c>
      <c r="AI2" s="1" t="s">
        <v>0</v>
      </c>
      <c r="AJ2" s="1" t="s">
        <v>0</v>
      </c>
      <c r="AK2" s="1">
        <v>3</v>
      </c>
      <c r="AL2" s="1" t="s">
        <v>0</v>
      </c>
      <c r="AM2" s="1" t="s">
        <v>0</v>
      </c>
      <c r="AN2" s="1" t="s">
        <v>0</v>
      </c>
      <c r="AO2" s="1" t="s">
        <v>0</v>
      </c>
      <c r="AP2" s="1">
        <v>5</v>
      </c>
      <c r="AQ2" s="1" t="s">
        <v>0</v>
      </c>
      <c r="AR2" s="1" t="s">
        <v>0</v>
      </c>
      <c r="AS2" s="1" t="s">
        <v>0</v>
      </c>
      <c r="AT2" s="1">
        <v>2</v>
      </c>
      <c r="AU2" s="1"/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>
        <v>5</v>
      </c>
      <c r="BB2" s="1">
        <v>6</v>
      </c>
      <c r="BC2" s="1" t="s">
        <v>0</v>
      </c>
      <c r="BD2" s="1">
        <v>35</v>
      </c>
      <c r="BE2" s="1" t="s">
        <v>0</v>
      </c>
      <c r="BF2" s="1">
        <v>5</v>
      </c>
      <c r="BG2" s="1">
        <v>20</v>
      </c>
      <c r="BH2" s="1" t="s">
        <v>0</v>
      </c>
      <c r="BI2" s="1">
        <v>15</v>
      </c>
      <c r="BJ2" s="1" t="s">
        <v>0</v>
      </c>
      <c r="BK2" s="1" t="s">
        <v>0</v>
      </c>
      <c r="BL2" s="7"/>
      <c r="BM2" s="13">
        <v>1</v>
      </c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14">
        <f t="shared" ref="BY2:BY33" si="1">SUM(AD2:BX2)</f>
        <v>100</v>
      </c>
      <c r="BZ2" s="5">
        <v>60</v>
      </c>
      <c r="CA2" s="1"/>
      <c r="CB2" s="1"/>
      <c r="CC2" s="1"/>
      <c r="CD2" s="1">
        <v>5</v>
      </c>
      <c r="CE2" s="1">
        <v>1</v>
      </c>
      <c r="CF2" s="1">
        <v>12</v>
      </c>
      <c r="CG2" s="1"/>
      <c r="CH2" s="1">
        <v>15</v>
      </c>
      <c r="CI2" s="1"/>
      <c r="CJ2" s="1">
        <v>1</v>
      </c>
      <c r="CK2" s="1"/>
      <c r="CL2" s="1">
        <v>12</v>
      </c>
      <c r="CM2" s="1"/>
      <c r="CN2" s="1">
        <v>5</v>
      </c>
      <c r="CO2" s="1"/>
      <c r="CP2" s="1">
        <v>22</v>
      </c>
      <c r="CQ2" s="1">
        <v>25</v>
      </c>
      <c r="CR2" s="1"/>
      <c r="CS2" s="1">
        <v>2</v>
      </c>
      <c r="CT2" s="15"/>
      <c r="CU2" s="14">
        <f t="shared" ref="CU2:CU21" si="2">SUM(CA2:CT2)</f>
        <v>100</v>
      </c>
      <c r="CV2" s="5">
        <v>40</v>
      </c>
      <c r="CW2" s="1"/>
      <c r="CX2" s="1">
        <v>2</v>
      </c>
      <c r="CY2" s="1"/>
      <c r="CZ2" s="1"/>
      <c r="DA2" s="1"/>
      <c r="DB2" s="1"/>
      <c r="DC2" s="1"/>
      <c r="DD2" s="1"/>
      <c r="DE2" s="1">
        <v>15</v>
      </c>
      <c r="DF2" s="1">
        <v>20</v>
      </c>
      <c r="DG2" s="1"/>
      <c r="DH2" s="1"/>
      <c r="DI2" s="1">
        <v>15</v>
      </c>
      <c r="DJ2" s="1"/>
      <c r="DK2" s="1"/>
      <c r="DL2" s="1"/>
      <c r="DM2" s="1"/>
      <c r="DN2" s="1">
        <v>5</v>
      </c>
      <c r="DO2" s="1">
        <v>15</v>
      </c>
      <c r="DP2" s="1"/>
      <c r="DQ2" s="1"/>
      <c r="DR2" s="1"/>
      <c r="DS2" s="1"/>
      <c r="DT2" s="1">
        <v>5</v>
      </c>
      <c r="DU2" s="1"/>
      <c r="DV2" s="1">
        <v>5</v>
      </c>
      <c r="DW2" s="1"/>
      <c r="DX2" s="1"/>
      <c r="DY2" s="1"/>
      <c r="DZ2" s="13">
        <v>2</v>
      </c>
      <c r="EA2" s="1">
        <v>6</v>
      </c>
      <c r="EB2" s="1">
        <v>2</v>
      </c>
      <c r="EC2" s="1">
        <v>6</v>
      </c>
      <c r="ED2" s="1">
        <v>2</v>
      </c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4">
        <f t="shared" ref="EV2:EV19" si="3">SUM(CW2:ES2)</f>
        <v>100</v>
      </c>
    </row>
    <row r="3" spans="1:152" x14ac:dyDescent="0.2">
      <c r="A3" s="9" t="s">
        <v>118</v>
      </c>
      <c r="B3" s="1">
        <v>30</v>
      </c>
      <c r="C3" s="1">
        <v>25</v>
      </c>
      <c r="D3" s="1">
        <v>10</v>
      </c>
      <c r="E3" s="1">
        <v>90</v>
      </c>
      <c r="F3" s="1">
        <v>3</v>
      </c>
      <c r="G3" s="1" t="s">
        <v>0</v>
      </c>
      <c r="H3" s="1" t="s">
        <v>225</v>
      </c>
      <c r="I3" s="1">
        <v>12</v>
      </c>
      <c r="J3" s="1" t="s">
        <v>115</v>
      </c>
      <c r="K3" s="1"/>
      <c r="L3" s="5">
        <v>1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>
        <v>100</v>
      </c>
      <c r="Z3" s="1" t="s">
        <v>0</v>
      </c>
      <c r="AA3" s="1"/>
      <c r="AB3" s="14">
        <f t="shared" si="0"/>
        <v>100</v>
      </c>
      <c r="AC3" s="5">
        <v>99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>
        <v>21</v>
      </c>
      <c r="AQ3" s="1">
        <v>21</v>
      </c>
      <c r="AR3" s="1" t="s">
        <v>0</v>
      </c>
      <c r="AS3" s="1" t="s">
        <v>0</v>
      </c>
      <c r="AT3" s="1" t="s">
        <v>0</v>
      </c>
      <c r="AU3" s="1"/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>
        <v>2</v>
      </c>
      <c r="BB3" s="1" t="s">
        <v>0</v>
      </c>
      <c r="BC3" s="1">
        <v>14</v>
      </c>
      <c r="BD3" s="1" t="s">
        <v>0</v>
      </c>
      <c r="BE3" s="1" t="s">
        <v>0</v>
      </c>
      <c r="BF3" s="1" t="s">
        <v>0</v>
      </c>
      <c r="BG3" s="1">
        <v>21</v>
      </c>
      <c r="BH3" s="1" t="s">
        <v>0</v>
      </c>
      <c r="BI3" s="1" t="s">
        <v>0</v>
      </c>
      <c r="BJ3" s="1" t="s">
        <v>0</v>
      </c>
      <c r="BK3" s="1">
        <v>21</v>
      </c>
      <c r="BL3" s="7"/>
      <c r="BM3" s="13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14">
        <f t="shared" si="1"/>
        <v>100</v>
      </c>
      <c r="BZ3" s="5">
        <v>45</v>
      </c>
      <c r="CA3" s="1"/>
      <c r="CB3" s="1"/>
      <c r="CC3" s="1"/>
      <c r="CD3" s="1"/>
      <c r="CE3" s="1"/>
      <c r="CF3" s="1">
        <v>10</v>
      </c>
      <c r="CG3" s="1"/>
      <c r="CH3" s="1">
        <v>5</v>
      </c>
      <c r="CI3" s="1">
        <v>35</v>
      </c>
      <c r="CJ3" s="1"/>
      <c r="CK3" s="1"/>
      <c r="CL3" s="1"/>
      <c r="CM3" s="1"/>
      <c r="CN3" s="1"/>
      <c r="CO3" s="1"/>
      <c r="CP3" s="1">
        <v>30</v>
      </c>
      <c r="CQ3" s="1">
        <v>20</v>
      </c>
      <c r="CR3" s="1"/>
      <c r="CS3" s="1"/>
      <c r="CT3" s="1"/>
      <c r="CU3" s="14">
        <f t="shared" si="2"/>
        <v>100</v>
      </c>
      <c r="CV3" s="5">
        <v>55</v>
      </c>
      <c r="CW3" s="1"/>
      <c r="CX3" s="1"/>
      <c r="CY3" s="1"/>
      <c r="CZ3" s="1"/>
      <c r="DA3" s="1"/>
      <c r="DB3" s="1"/>
      <c r="DC3" s="1"/>
      <c r="DD3" s="1"/>
      <c r="DE3" s="1"/>
      <c r="DF3" s="1"/>
      <c r="DG3" s="1">
        <v>40</v>
      </c>
      <c r="DH3" s="1"/>
      <c r="DI3" s="1">
        <v>15</v>
      </c>
      <c r="DJ3" s="1"/>
      <c r="DK3" s="1"/>
      <c r="DL3" s="1"/>
      <c r="DM3" s="1"/>
      <c r="DN3" s="1"/>
      <c r="DO3" s="1">
        <v>25</v>
      </c>
      <c r="DP3" s="1"/>
      <c r="DQ3" s="1"/>
      <c r="DR3" s="1"/>
      <c r="DS3" s="1">
        <v>10</v>
      </c>
      <c r="DT3" s="1"/>
      <c r="DU3" s="1"/>
      <c r="DV3" s="1"/>
      <c r="DW3" s="1"/>
      <c r="DX3" s="1"/>
      <c r="DY3" s="1"/>
      <c r="DZ3" s="13"/>
      <c r="EA3" s="1"/>
      <c r="EB3" s="1">
        <v>5</v>
      </c>
      <c r="EC3" s="1">
        <v>5</v>
      </c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4">
        <f t="shared" si="3"/>
        <v>100</v>
      </c>
    </row>
    <row r="4" spans="1:152" x14ac:dyDescent="0.2">
      <c r="A4" s="9" t="s">
        <v>119</v>
      </c>
      <c r="B4" s="1">
        <v>30</v>
      </c>
      <c r="C4" s="1">
        <v>30</v>
      </c>
      <c r="D4" s="1">
        <v>10</v>
      </c>
      <c r="E4" s="1">
        <v>80</v>
      </c>
      <c r="F4" s="1" t="s">
        <v>0</v>
      </c>
      <c r="G4" s="1" t="s">
        <v>0</v>
      </c>
      <c r="H4" s="1" t="s">
        <v>113</v>
      </c>
      <c r="I4" s="1">
        <v>12</v>
      </c>
      <c r="J4" s="1" t="s">
        <v>115</v>
      </c>
      <c r="K4" s="1"/>
      <c r="L4" s="5">
        <v>5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>
        <v>100</v>
      </c>
      <c r="Z4" s="1" t="s">
        <v>0</v>
      </c>
      <c r="AA4" s="1"/>
      <c r="AB4" s="14">
        <f t="shared" si="0"/>
        <v>100</v>
      </c>
      <c r="AC4" s="5">
        <v>95</v>
      </c>
      <c r="AD4" s="1" t="s">
        <v>0</v>
      </c>
      <c r="AE4" s="1">
        <v>10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>
        <v>15</v>
      </c>
      <c r="AU4" s="1"/>
      <c r="AV4" s="1">
        <v>35</v>
      </c>
      <c r="AW4" s="1" t="s">
        <v>0</v>
      </c>
      <c r="AX4" s="1" t="s">
        <v>0</v>
      </c>
      <c r="AY4" s="1" t="s">
        <v>0</v>
      </c>
      <c r="AZ4" s="1" t="s">
        <v>0</v>
      </c>
      <c r="BA4" s="1">
        <v>5</v>
      </c>
      <c r="BB4" s="1" t="s">
        <v>0</v>
      </c>
      <c r="BC4" s="1">
        <v>25</v>
      </c>
      <c r="BD4" s="1">
        <v>10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7"/>
      <c r="BM4" s="13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14">
        <f t="shared" si="1"/>
        <v>100</v>
      </c>
      <c r="BZ4" s="5">
        <v>70</v>
      </c>
      <c r="CA4" s="1">
        <v>20</v>
      </c>
      <c r="CB4" s="1"/>
      <c r="CC4" s="1">
        <v>15</v>
      </c>
      <c r="CD4" s="1"/>
      <c r="CE4" s="1"/>
      <c r="CF4" s="1"/>
      <c r="CG4" s="1"/>
      <c r="CH4" s="1"/>
      <c r="CI4" s="1"/>
      <c r="CJ4" s="1"/>
      <c r="CK4" s="1">
        <v>20</v>
      </c>
      <c r="CL4" s="1"/>
      <c r="CM4" s="1"/>
      <c r="CN4" s="1"/>
      <c r="CO4" s="1"/>
      <c r="CP4" s="1"/>
      <c r="CQ4" s="1">
        <v>45</v>
      </c>
      <c r="CR4" s="1"/>
      <c r="CS4" s="1"/>
      <c r="CT4" s="1"/>
      <c r="CU4" s="14">
        <f t="shared" si="2"/>
        <v>100</v>
      </c>
      <c r="CV4" s="5">
        <v>30</v>
      </c>
      <c r="CW4" s="1"/>
      <c r="CX4" s="1"/>
      <c r="CY4" s="1"/>
      <c r="CZ4" s="1"/>
      <c r="DA4" s="1"/>
      <c r="DB4" s="1"/>
      <c r="DC4" s="1">
        <v>20</v>
      </c>
      <c r="DD4" s="1"/>
      <c r="DE4" s="1">
        <v>10</v>
      </c>
      <c r="DF4" s="1"/>
      <c r="DG4" s="1"/>
      <c r="DH4" s="1"/>
      <c r="DI4" s="1"/>
      <c r="DJ4" s="1"/>
      <c r="DK4" s="1"/>
      <c r="DL4" s="1"/>
      <c r="DM4" s="1"/>
      <c r="DN4" s="1"/>
      <c r="DO4" s="1">
        <v>20</v>
      </c>
      <c r="DP4" s="1">
        <v>10</v>
      </c>
      <c r="DQ4" s="1"/>
      <c r="DR4" s="1">
        <v>10</v>
      </c>
      <c r="DS4" s="1">
        <v>10</v>
      </c>
      <c r="DT4" s="1"/>
      <c r="DU4" s="1">
        <v>20</v>
      </c>
      <c r="DV4" s="1"/>
      <c r="DW4" s="1"/>
      <c r="DX4" s="1"/>
      <c r="DY4" s="1"/>
      <c r="DZ4" s="13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4">
        <f t="shared" si="3"/>
        <v>100</v>
      </c>
    </row>
    <row r="5" spans="1:152" x14ac:dyDescent="0.2">
      <c r="A5" s="9" t="s">
        <v>120</v>
      </c>
      <c r="B5" s="1">
        <v>10</v>
      </c>
      <c r="C5" s="1">
        <v>90</v>
      </c>
      <c r="D5" s="1">
        <v>10</v>
      </c>
      <c r="E5" s="1">
        <v>10</v>
      </c>
      <c r="F5" s="1" t="s">
        <v>0</v>
      </c>
      <c r="G5" s="1" t="s">
        <v>0</v>
      </c>
      <c r="H5" s="1" t="s">
        <v>225</v>
      </c>
      <c r="I5" s="1">
        <v>12</v>
      </c>
      <c r="J5" s="1" t="s">
        <v>115</v>
      </c>
      <c r="K5" s="1"/>
      <c r="L5" s="5">
        <v>5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>
        <v>20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>
        <v>80</v>
      </c>
      <c r="Z5" s="1" t="s">
        <v>0</v>
      </c>
      <c r="AA5" s="1"/>
      <c r="AB5" s="14">
        <f t="shared" si="0"/>
        <v>100</v>
      </c>
      <c r="AC5" s="5">
        <v>95</v>
      </c>
      <c r="AD5" s="1" t="s">
        <v>0</v>
      </c>
      <c r="AE5" s="1" t="s">
        <v>0</v>
      </c>
      <c r="AF5" s="1" t="s">
        <v>0</v>
      </c>
      <c r="AG5" s="1">
        <v>25</v>
      </c>
      <c r="AH5" s="1" t="s">
        <v>0</v>
      </c>
      <c r="AI5" s="1" t="s">
        <v>0</v>
      </c>
      <c r="AJ5" s="1" t="s">
        <v>0</v>
      </c>
      <c r="AK5" s="16">
        <v>10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>
        <v>40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>
        <v>25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7"/>
      <c r="BM5" s="13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14">
        <f t="shared" si="1"/>
        <v>100</v>
      </c>
      <c r="BZ5" s="5">
        <v>10</v>
      </c>
      <c r="CA5" s="1"/>
      <c r="CB5" s="1"/>
      <c r="CC5" s="1"/>
      <c r="CD5" s="1">
        <v>25</v>
      </c>
      <c r="CE5" s="1"/>
      <c r="CF5" s="1"/>
      <c r="CG5" s="1"/>
      <c r="CH5" s="1"/>
      <c r="CI5" s="1">
        <v>75</v>
      </c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4">
        <f t="shared" si="2"/>
        <v>100</v>
      </c>
      <c r="CV5" s="5">
        <v>90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>
        <v>80</v>
      </c>
      <c r="DH5" s="1"/>
      <c r="DI5" s="1"/>
      <c r="DJ5" s="1"/>
      <c r="DK5" s="1"/>
      <c r="DL5" s="1"/>
      <c r="DM5" s="1"/>
      <c r="DN5" s="1"/>
      <c r="DO5" s="1"/>
      <c r="DP5" s="1"/>
      <c r="DQ5" s="1"/>
      <c r="DR5" s="1">
        <v>10</v>
      </c>
      <c r="DS5" s="1"/>
      <c r="DT5" s="1"/>
      <c r="DU5" s="1"/>
      <c r="DV5" s="1"/>
      <c r="DW5" s="1"/>
      <c r="DX5" s="1"/>
      <c r="DY5" s="1"/>
      <c r="DZ5" s="13"/>
      <c r="EA5" s="1"/>
      <c r="EB5" s="1"/>
      <c r="EC5" s="1"/>
      <c r="ED5" s="1"/>
      <c r="EE5" s="1">
        <v>5</v>
      </c>
      <c r="EF5" s="1">
        <v>5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4">
        <f t="shared" si="3"/>
        <v>100</v>
      </c>
    </row>
    <row r="6" spans="1:152" x14ac:dyDescent="0.2">
      <c r="A6" s="9" t="s">
        <v>121</v>
      </c>
      <c r="B6" s="1">
        <v>80</v>
      </c>
      <c r="C6" s="1">
        <v>50</v>
      </c>
      <c r="D6" s="1">
        <v>90</v>
      </c>
      <c r="E6" s="1">
        <v>15</v>
      </c>
      <c r="F6" s="1">
        <v>2</v>
      </c>
      <c r="G6" s="1" t="s">
        <v>0</v>
      </c>
      <c r="H6" s="1" t="s">
        <v>112</v>
      </c>
      <c r="I6" s="1">
        <v>15</v>
      </c>
      <c r="J6" s="1" t="s">
        <v>116</v>
      </c>
      <c r="K6" s="1"/>
      <c r="L6" s="5">
        <v>15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>
        <v>10</v>
      </c>
      <c r="T6" s="1">
        <v>90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/>
      <c r="AB6" s="14">
        <f t="shared" si="0"/>
        <v>100</v>
      </c>
      <c r="AC6" s="5">
        <v>85</v>
      </c>
      <c r="AD6" s="1" t="s">
        <v>0</v>
      </c>
      <c r="AE6" s="1">
        <v>20</v>
      </c>
      <c r="AF6" s="1">
        <v>40</v>
      </c>
      <c r="AG6" s="1">
        <v>2</v>
      </c>
      <c r="AH6" s="1" t="s">
        <v>0</v>
      </c>
      <c r="AI6" s="1">
        <v>2</v>
      </c>
      <c r="AJ6" s="1">
        <v>2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>
        <v>15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>
        <v>2</v>
      </c>
      <c r="BF6" s="1" t="s">
        <v>0</v>
      </c>
      <c r="BG6" s="1" t="s">
        <v>0</v>
      </c>
      <c r="BH6" s="1" t="s">
        <v>0</v>
      </c>
      <c r="BI6" s="1">
        <v>2</v>
      </c>
      <c r="BJ6" s="1" t="s">
        <v>0</v>
      </c>
      <c r="BK6" s="1">
        <v>15</v>
      </c>
      <c r="BL6" s="7"/>
      <c r="BM6" s="13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14">
        <f t="shared" si="1"/>
        <v>100</v>
      </c>
      <c r="BZ6" s="5">
        <v>10</v>
      </c>
      <c r="CA6" s="1"/>
      <c r="CB6" s="1"/>
      <c r="CC6" s="1"/>
      <c r="CD6" s="1">
        <v>100</v>
      </c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4">
        <f t="shared" si="2"/>
        <v>100</v>
      </c>
      <c r="CV6" s="5">
        <v>90</v>
      </c>
      <c r="CW6" s="1"/>
      <c r="CX6" s="1"/>
      <c r="CY6" s="1"/>
      <c r="CZ6" s="1"/>
      <c r="DA6" s="1"/>
      <c r="DB6" s="1"/>
      <c r="DC6" s="1"/>
      <c r="DD6" s="1"/>
      <c r="DE6" s="1">
        <v>20</v>
      </c>
      <c r="DF6" s="1"/>
      <c r="DG6" s="1">
        <v>20</v>
      </c>
      <c r="DH6" s="1"/>
      <c r="DI6" s="1"/>
      <c r="DJ6" s="1">
        <v>20</v>
      </c>
      <c r="DK6" s="1">
        <v>7</v>
      </c>
      <c r="DL6" s="1"/>
      <c r="DM6" s="1"/>
      <c r="DN6" s="1">
        <v>5</v>
      </c>
      <c r="DO6" s="1"/>
      <c r="DP6" s="1"/>
      <c r="DQ6" s="1"/>
      <c r="DR6" s="1"/>
      <c r="DS6" s="1">
        <v>20</v>
      </c>
      <c r="DT6" s="1"/>
      <c r="DU6" s="1"/>
      <c r="DV6" s="1"/>
      <c r="DW6" s="1">
        <v>8</v>
      </c>
      <c r="DX6" s="1"/>
      <c r="DY6" s="1"/>
      <c r="DZ6" s="13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4">
        <f t="shared" si="3"/>
        <v>100</v>
      </c>
    </row>
    <row r="7" spans="1:152" x14ac:dyDescent="0.2">
      <c r="A7" s="9" t="s">
        <v>122</v>
      </c>
      <c r="B7" s="1">
        <v>25</v>
      </c>
      <c r="C7" s="1">
        <v>30</v>
      </c>
      <c r="D7" s="1">
        <v>15</v>
      </c>
      <c r="E7" s="1">
        <v>80</v>
      </c>
      <c r="F7" s="1" t="s">
        <v>0</v>
      </c>
      <c r="G7" s="1" t="s">
        <v>0</v>
      </c>
      <c r="H7" s="1" t="s">
        <v>113</v>
      </c>
      <c r="I7" s="1">
        <v>15</v>
      </c>
      <c r="J7" s="1" t="s">
        <v>115</v>
      </c>
      <c r="K7" s="1"/>
      <c r="L7" s="5">
        <v>20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>
        <v>60</v>
      </c>
      <c r="S7" s="1" t="s">
        <v>0</v>
      </c>
      <c r="T7" s="1" t="s">
        <v>0</v>
      </c>
      <c r="U7" s="1">
        <v>30</v>
      </c>
      <c r="V7" s="1" t="s">
        <v>0</v>
      </c>
      <c r="W7" s="1" t="s">
        <v>0</v>
      </c>
      <c r="X7" s="1" t="s">
        <v>0</v>
      </c>
      <c r="Y7" s="1">
        <v>10</v>
      </c>
      <c r="Z7" s="1" t="s">
        <v>0</v>
      </c>
      <c r="AA7" s="1"/>
      <c r="AB7" s="14">
        <f t="shared" si="0"/>
        <v>100</v>
      </c>
      <c r="AC7" s="5">
        <v>80</v>
      </c>
      <c r="AD7" s="1" t="s">
        <v>0</v>
      </c>
      <c r="AE7" s="1" t="s">
        <v>0</v>
      </c>
      <c r="AF7" s="1" t="s">
        <v>0</v>
      </c>
      <c r="AG7" s="1" t="s">
        <v>0</v>
      </c>
      <c r="AH7" s="1" t="s">
        <v>0</v>
      </c>
      <c r="AI7" s="1" t="s">
        <v>0</v>
      </c>
      <c r="AJ7" s="1" t="s">
        <v>0</v>
      </c>
      <c r="AK7" s="1" t="s">
        <v>0</v>
      </c>
      <c r="AL7" s="1" t="s">
        <v>0</v>
      </c>
      <c r="AM7" s="1" t="s">
        <v>0</v>
      </c>
      <c r="AN7" s="1">
        <v>10</v>
      </c>
      <c r="AO7" s="1" t="s">
        <v>0</v>
      </c>
      <c r="AP7" s="1" t="s">
        <v>0</v>
      </c>
      <c r="AQ7" s="1">
        <v>49</v>
      </c>
      <c r="AR7" s="1">
        <v>1</v>
      </c>
      <c r="AS7" s="1">
        <v>10</v>
      </c>
      <c r="AT7" s="1" t="s">
        <v>0</v>
      </c>
      <c r="AU7" s="1">
        <v>10</v>
      </c>
      <c r="AV7" s="1" t="s">
        <v>0</v>
      </c>
      <c r="AW7" s="1" t="s">
        <v>0</v>
      </c>
      <c r="AX7" s="1" t="s">
        <v>0</v>
      </c>
      <c r="AY7" s="1" t="s">
        <v>0</v>
      </c>
      <c r="AZ7" s="1" t="s">
        <v>0</v>
      </c>
      <c r="BA7" s="1">
        <v>7</v>
      </c>
      <c r="BB7" s="1" t="s">
        <v>0</v>
      </c>
      <c r="BC7" s="1" t="s">
        <v>0</v>
      </c>
      <c r="BD7" s="1">
        <v>10</v>
      </c>
      <c r="BE7" s="1" t="s">
        <v>0</v>
      </c>
      <c r="BF7" s="1" t="s">
        <v>0</v>
      </c>
      <c r="BG7" s="1" t="s">
        <v>0</v>
      </c>
      <c r="BH7" s="1" t="s">
        <v>0</v>
      </c>
      <c r="BI7" s="1" t="s">
        <v>0</v>
      </c>
      <c r="BJ7" s="1" t="s">
        <v>0</v>
      </c>
      <c r="BK7" s="1" t="s">
        <v>0</v>
      </c>
      <c r="BL7" s="1">
        <v>3</v>
      </c>
      <c r="BM7" s="13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4">
        <f t="shared" si="1"/>
        <v>100</v>
      </c>
      <c r="BZ7" s="5">
        <v>40</v>
      </c>
      <c r="CA7" s="1"/>
      <c r="CB7" s="1">
        <v>5</v>
      </c>
      <c r="CC7" s="1"/>
      <c r="CD7" s="1"/>
      <c r="CE7" s="1">
        <v>5</v>
      </c>
      <c r="CF7" s="1">
        <v>20</v>
      </c>
      <c r="CG7" s="1"/>
      <c r="CH7" s="1"/>
      <c r="CI7" s="1">
        <v>5</v>
      </c>
      <c r="CJ7" s="1"/>
      <c r="CK7" s="1"/>
      <c r="CL7" s="1">
        <v>5</v>
      </c>
      <c r="CM7" s="1"/>
      <c r="CN7" s="1"/>
      <c r="CO7" s="1"/>
      <c r="CP7" s="1">
        <v>25</v>
      </c>
      <c r="CQ7" s="1">
        <v>30</v>
      </c>
      <c r="CR7" s="1"/>
      <c r="CS7" s="1">
        <v>5</v>
      </c>
      <c r="CT7" s="15"/>
      <c r="CU7" s="14">
        <f t="shared" si="2"/>
        <v>100</v>
      </c>
      <c r="CV7" s="5">
        <v>60</v>
      </c>
      <c r="CW7" s="1"/>
      <c r="CX7" s="1"/>
      <c r="CY7" s="1">
        <v>5</v>
      </c>
      <c r="CZ7" s="1"/>
      <c r="DA7" s="1"/>
      <c r="DB7" s="1">
        <v>5</v>
      </c>
      <c r="DC7" s="1"/>
      <c r="DD7" s="1"/>
      <c r="DE7" s="1">
        <v>5</v>
      </c>
      <c r="DF7" s="1"/>
      <c r="DG7" s="1">
        <v>16</v>
      </c>
      <c r="DH7" s="1"/>
      <c r="DI7" s="1"/>
      <c r="DJ7" s="1"/>
      <c r="DK7" s="1">
        <v>5</v>
      </c>
      <c r="DL7" s="1"/>
      <c r="DM7" s="1"/>
      <c r="DN7" s="1">
        <v>5</v>
      </c>
      <c r="DO7" s="1">
        <v>10</v>
      </c>
      <c r="DP7" s="1"/>
      <c r="DQ7" s="1"/>
      <c r="DR7" s="1">
        <v>20</v>
      </c>
      <c r="DS7" s="1">
        <v>5</v>
      </c>
      <c r="DT7" s="1"/>
      <c r="DU7" s="1"/>
      <c r="DV7" s="1"/>
      <c r="DW7" s="1">
        <v>5</v>
      </c>
      <c r="DX7" s="1"/>
      <c r="DY7" s="1"/>
      <c r="DZ7" s="13"/>
      <c r="EA7" s="1"/>
      <c r="EB7" s="1"/>
      <c r="EC7" s="1">
        <v>5</v>
      </c>
      <c r="ED7" s="1"/>
      <c r="EE7" s="1"/>
      <c r="EF7" s="1">
        <v>2</v>
      </c>
      <c r="EG7" s="1">
        <v>3</v>
      </c>
      <c r="EH7" s="1">
        <v>5</v>
      </c>
      <c r="EI7" s="1">
        <v>4</v>
      </c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4">
        <f t="shared" si="3"/>
        <v>100</v>
      </c>
    </row>
    <row r="8" spans="1:152" x14ac:dyDescent="0.2">
      <c r="A8" s="9" t="s">
        <v>123</v>
      </c>
      <c r="B8" s="1">
        <v>85</v>
      </c>
      <c r="C8" s="1">
        <v>20</v>
      </c>
      <c r="D8" s="1">
        <v>7</v>
      </c>
      <c r="E8" s="1">
        <v>90</v>
      </c>
      <c r="F8" s="1">
        <v>2</v>
      </c>
      <c r="G8" s="1"/>
      <c r="H8" s="1" t="s">
        <v>112</v>
      </c>
      <c r="I8" s="1">
        <v>15</v>
      </c>
      <c r="J8" s="1" t="s">
        <v>114</v>
      </c>
      <c r="K8" s="1"/>
      <c r="L8" s="5">
        <v>10</v>
      </c>
      <c r="M8" s="1"/>
      <c r="N8" s="1"/>
      <c r="O8" s="1"/>
      <c r="P8" s="1"/>
      <c r="Q8" s="1"/>
      <c r="R8" s="1">
        <v>30</v>
      </c>
      <c r="S8" s="1"/>
      <c r="T8" s="1">
        <v>20</v>
      </c>
      <c r="U8" s="1">
        <v>20</v>
      </c>
      <c r="V8" s="1"/>
      <c r="W8" s="1">
        <v>30</v>
      </c>
      <c r="X8" s="1"/>
      <c r="Y8" s="1"/>
      <c r="Z8" s="1"/>
      <c r="AA8" s="1"/>
      <c r="AB8" s="14">
        <f t="shared" si="0"/>
        <v>100</v>
      </c>
      <c r="AC8" s="5">
        <v>90</v>
      </c>
      <c r="AD8" s="1"/>
      <c r="AE8" s="1"/>
      <c r="AF8" s="1">
        <v>7</v>
      </c>
      <c r="AG8" s="1"/>
      <c r="AH8" s="1"/>
      <c r="AI8" s="1"/>
      <c r="AJ8" s="1"/>
      <c r="AK8" s="1">
        <v>3</v>
      </c>
      <c r="AL8" s="1"/>
      <c r="AM8" s="1"/>
      <c r="AN8" s="1"/>
      <c r="AO8" s="1"/>
      <c r="AP8" s="1">
        <v>1</v>
      </c>
      <c r="AQ8" s="1">
        <v>16</v>
      </c>
      <c r="AR8" s="1"/>
      <c r="AS8" s="1">
        <v>16</v>
      </c>
      <c r="AT8" s="1"/>
      <c r="AU8" s="1">
        <v>15</v>
      </c>
      <c r="AV8" s="1"/>
      <c r="AW8" s="1"/>
      <c r="AX8" s="1"/>
      <c r="AY8" s="1"/>
      <c r="AZ8" s="1"/>
      <c r="BA8" s="16">
        <v>20</v>
      </c>
      <c r="BB8" s="1">
        <v>2</v>
      </c>
      <c r="BC8" s="1">
        <v>2</v>
      </c>
      <c r="BD8" s="1">
        <v>2</v>
      </c>
      <c r="BE8" s="1"/>
      <c r="BF8" s="1"/>
      <c r="BG8" s="1">
        <v>2</v>
      </c>
      <c r="BH8" s="1"/>
      <c r="BI8" s="1"/>
      <c r="BJ8" s="1"/>
      <c r="BK8" s="1">
        <v>14</v>
      </c>
      <c r="BL8" s="1"/>
      <c r="BM8" s="13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4">
        <f t="shared" si="1"/>
        <v>100</v>
      </c>
      <c r="BZ8" s="5">
        <v>0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4">
        <f t="shared" si="2"/>
        <v>0</v>
      </c>
      <c r="CV8" s="5">
        <v>100</v>
      </c>
      <c r="CW8" s="1"/>
      <c r="CX8" s="1"/>
      <c r="CY8" s="1"/>
      <c r="CZ8" s="1"/>
      <c r="DA8" s="1"/>
      <c r="DB8" s="1"/>
      <c r="DC8" s="1"/>
      <c r="DD8" s="1"/>
      <c r="DE8" s="1">
        <v>7</v>
      </c>
      <c r="DF8" s="1"/>
      <c r="DG8" s="1">
        <v>15</v>
      </c>
      <c r="DH8" s="1">
        <v>1</v>
      </c>
      <c r="DI8" s="1"/>
      <c r="DJ8" s="1">
        <v>15</v>
      </c>
      <c r="DK8" s="1"/>
      <c r="DL8" s="1"/>
      <c r="DM8" s="1"/>
      <c r="DN8" s="1"/>
      <c r="DO8" s="1"/>
      <c r="DP8" s="1"/>
      <c r="DQ8" s="1"/>
      <c r="DR8" s="1">
        <v>2</v>
      </c>
      <c r="DS8" s="1">
        <v>60</v>
      </c>
      <c r="DT8" s="1"/>
      <c r="DU8" s="1"/>
      <c r="DV8" s="1"/>
      <c r="DW8" s="1"/>
      <c r="DX8" s="1"/>
      <c r="DY8" s="1"/>
      <c r="DZ8" s="13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4">
        <f t="shared" si="3"/>
        <v>100</v>
      </c>
    </row>
    <row r="9" spans="1:152" x14ac:dyDescent="0.2">
      <c r="A9" s="12" t="s">
        <v>124</v>
      </c>
      <c r="B9" s="3">
        <v>25</v>
      </c>
      <c r="C9" s="3">
        <v>10</v>
      </c>
      <c r="D9" s="3">
        <v>10</v>
      </c>
      <c r="E9" s="3">
        <v>90</v>
      </c>
      <c r="F9" s="3">
        <v>1</v>
      </c>
      <c r="G9" s="1"/>
      <c r="H9" s="3" t="s">
        <v>113</v>
      </c>
      <c r="I9" s="3">
        <v>12</v>
      </c>
      <c r="J9" s="3" t="s">
        <v>115</v>
      </c>
      <c r="K9" s="1"/>
      <c r="L9" s="6">
        <v>30</v>
      </c>
      <c r="M9" s="1"/>
      <c r="N9" s="1"/>
      <c r="O9" s="1"/>
      <c r="P9" s="1"/>
      <c r="Q9" s="1"/>
      <c r="R9" s="3">
        <v>50</v>
      </c>
      <c r="S9" s="1"/>
      <c r="T9" s="1"/>
      <c r="U9" s="1"/>
      <c r="V9" s="1"/>
      <c r="W9" s="1"/>
      <c r="X9" s="1">
        <v>40</v>
      </c>
      <c r="Y9" s="3">
        <v>10</v>
      </c>
      <c r="Z9" s="1"/>
      <c r="AA9" s="1"/>
      <c r="AB9" s="14">
        <f t="shared" si="0"/>
        <v>100</v>
      </c>
      <c r="AC9" s="6">
        <v>70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>
        <v>20</v>
      </c>
      <c r="AU9" s="1"/>
      <c r="AV9" s="1">
        <v>7</v>
      </c>
      <c r="AW9" s="1"/>
      <c r="AX9" s="1"/>
      <c r="AY9" s="1"/>
      <c r="AZ9" s="1"/>
      <c r="BA9" s="3">
        <v>7</v>
      </c>
      <c r="BB9" s="1">
        <v>30</v>
      </c>
      <c r="BC9" s="3">
        <v>6</v>
      </c>
      <c r="BD9" s="3">
        <v>30</v>
      </c>
      <c r="BE9" s="1"/>
      <c r="BF9" s="1"/>
      <c r="BG9" s="1"/>
      <c r="BH9" s="1"/>
      <c r="BI9" s="1"/>
      <c r="BJ9" s="1"/>
      <c r="BK9" s="1"/>
      <c r="BL9" s="1"/>
      <c r="BM9" s="13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4">
        <f t="shared" si="1"/>
        <v>100</v>
      </c>
      <c r="BZ9" s="6">
        <v>60</v>
      </c>
      <c r="CA9" s="1"/>
      <c r="CB9" s="1"/>
      <c r="CC9" s="1"/>
      <c r="CD9" s="1"/>
      <c r="CE9" s="1">
        <v>20</v>
      </c>
      <c r="CF9" s="1">
        <v>15</v>
      </c>
      <c r="CG9" s="1"/>
      <c r="CH9" s="1"/>
      <c r="CI9" s="1"/>
      <c r="CJ9" s="1">
        <v>15</v>
      </c>
      <c r="CK9" s="1"/>
      <c r="CL9" s="1"/>
      <c r="CM9" s="1"/>
      <c r="CN9" s="1">
        <v>10</v>
      </c>
      <c r="CO9" s="1"/>
      <c r="CP9" s="1">
        <v>25</v>
      </c>
      <c r="CQ9" s="1"/>
      <c r="CR9" s="1"/>
      <c r="CS9" s="1">
        <v>15</v>
      </c>
      <c r="CT9" s="15"/>
      <c r="CU9" s="14">
        <f t="shared" si="2"/>
        <v>100</v>
      </c>
      <c r="CV9" s="6">
        <v>40</v>
      </c>
      <c r="CW9" s="1"/>
      <c r="CX9" s="1">
        <v>10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>
        <v>30</v>
      </c>
      <c r="DP9" s="1"/>
      <c r="DQ9" s="1"/>
      <c r="DR9" s="1"/>
      <c r="DS9" s="1"/>
      <c r="DT9" s="1"/>
      <c r="DU9" s="1"/>
      <c r="DV9" s="1"/>
      <c r="DW9" s="1"/>
      <c r="DX9" s="1"/>
      <c r="DY9" s="1"/>
      <c r="DZ9" s="13"/>
      <c r="EA9" s="1"/>
      <c r="EB9" s="1"/>
      <c r="EC9" s="1">
        <v>40</v>
      </c>
      <c r="ED9" s="1"/>
      <c r="EE9" s="1"/>
      <c r="EF9" s="1"/>
      <c r="EG9" s="1"/>
      <c r="EH9" s="1"/>
      <c r="EI9" s="1"/>
      <c r="EJ9" s="1"/>
      <c r="EK9" s="1"/>
      <c r="EL9" s="1">
        <v>20</v>
      </c>
      <c r="EM9" s="1"/>
      <c r="EN9" s="1"/>
      <c r="EO9" s="1"/>
      <c r="EP9" s="1"/>
      <c r="EQ9" s="1"/>
      <c r="ER9" s="1"/>
      <c r="ES9" s="1"/>
      <c r="ET9" s="1"/>
      <c r="EU9" s="1"/>
      <c r="EV9" s="14">
        <f t="shared" si="3"/>
        <v>100</v>
      </c>
    </row>
    <row r="10" spans="1:152" x14ac:dyDescent="0.2">
      <c r="A10" s="12" t="s">
        <v>125</v>
      </c>
      <c r="B10" s="3">
        <v>40</v>
      </c>
      <c r="C10" s="1">
        <v>15</v>
      </c>
      <c r="D10" s="3">
        <v>10</v>
      </c>
      <c r="E10" s="3">
        <v>90</v>
      </c>
      <c r="F10" s="3">
        <v>1</v>
      </c>
      <c r="G10" s="1"/>
      <c r="H10" s="3" t="s">
        <v>112</v>
      </c>
      <c r="I10" s="3">
        <v>20</v>
      </c>
      <c r="J10" s="3" t="s">
        <v>114</v>
      </c>
      <c r="K10" s="1"/>
      <c r="L10" s="6">
        <v>10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50</v>
      </c>
      <c r="X10" s="1">
        <v>50</v>
      </c>
      <c r="Y10" s="1"/>
      <c r="Z10" s="1"/>
      <c r="AA10" s="1"/>
      <c r="AB10" s="14">
        <f t="shared" si="0"/>
        <v>100</v>
      </c>
      <c r="AC10" s="6">
        <v>90</v>
      </c>
      <c r="AD10" s="3">
        <v>7</v>
      </c>
      <c r="AE10" s="1"/>
      <c r="AF10" s="1"/>
      <c r="AG10" s="1">
        <v>3</v>
      </c>
      <c r="AH10" s="1"/>
      <c r="AI10" s="1"/>
      <c r="AJ10" s="1">
        <v>25</v>
      </c>
      <c r="AK10" s="11">
        <v>10</v>
      </c>
      <c r="AL10" s="1">
        <v>15</v>
      </c>
      <c r="AM10" s="1"/>
      <c r="AN10" s="1"/>
      <c r="AO10" s="1"/>
      <c r="AP10" s="1"/>
      <c r="AQ10" s="1"/>
      <c r="AR10" s="1"/>
      <c r="AS10" s="1">
        <v>10</v>
      </c>
      <c r="AT10" s="1"/>
      <c r="AU10" s="1"/>
      <c r="AV10" s="1"/>
      <c r="AW10" s="1"/>
      <c r="AX10" s="1"/>
      <c r="AY10" s="1">
        <v>15</v>
      </c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>
        <v>15</v>
      </c>
      <c r="BL10" s="1"/>
      <c r="BM10" s="13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4">
        <f t="shared" si="1"/>
        <v>100</v>
      </c>
      <c r="BZ10" s="6">
        <v>5</v>
      </c>
      <c r="CA10" s="1"/>
      <c r="CB10" s="1"/>
      <c r="CC10" s="1"/>
      <c r="CD10" s="1">
        <v>100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4">
        <f t="shared" si="2"/>
        <v>100</v>
      </c>
      <c r="CV10" s="6">
        <v>95</v>
      </c>
      <c r="CW10" s="1"/>
      <c r="CX10" s="1"/>
      <c r="CY10" s="1">
        <v>2</v>
      </c>
      <c r="CZ10" s="1"/>
      <c r="DA10" s="1"/>
      <c r="DB10" s="1"/>
      <c r="DC10" s="1"/>
      <c r="DD10" s="1"/>
      <c r="DE10" s="1">
        <v>3</v>
      </c>
      <c r="DF10" s="1"/>
      <c r="DG10" s="1"/>
      <c r="DH10" s="1">
        <v>5</v>
      </c>
      <c r="DI10" s="1"/>
      <c r="DJ10" s="1">
        <v>5</v>
      </c>
      <c r="DK10" s="1"/>
      <c r="DL10" s="1"/>
      <c r="DM10" s="1"/>
      <c r="DN10" s="1"/>
      <c r="DO10" s="1"/>
      <c r="DP10" s="1">
        <v>2</v>
      </c>
      <c r="DQ10" s="1"/>
      <c r="DR10" s="1">
        <v>10</v>
      </c>
      <c r="DS10" s="1">
        <v>50</v>
      </c>
      <c r="DT10" s="1"/>
      <c r="DU10" s="1">
        <v>12</v>
      </c>
      <c r="DV10" s="1">
        <v>3</v>
      </c>
      <c r="DW10" s="1"/>
      <c r="DX10" s="1"/>
      <c r="DY10" s="1">
        <v>2</v>
      </c>
      <c r="DZ10" s="13"/>
      <c r="EA10" s="1"/>
      <c r="EB10" s="1"/>
      <c r="EC10" s="1"/>
      <c r="ED10" s="1">
        <v>3</v>
      </c>
      <c r="EE10" s="1">
        <v>1</v>
      </c>
      <c r="EF10" s="1"/>
      <c r="EG10" s="1"/>
      <c r="EH10" s="1"/>
      <c r="EI10" s="1"/>
      <c r="EJ10" s="1">
        <v>2</v>
      </c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4">
        <f t="shared" si="3"/>
        <v>100</v>
      </c>
    </row>
    <row r="11" spans="1:152" x14ac:dyDescent="0.2">
      <c r="A11" s="12" t="s">
        <v>126</v>
      </c>
      <c r="B11" s="3">
        <v>25</v>
      </c>
      <c r="C11" s="1">
        <v>15</v>
      </c>
      <c r="D11" s="3">
        <v>15</v>
      </c>
      <c r="E11" s="3">
        <v>90</v>
      </c>
      <c r="F11" s="3">
        <v>2</v>
      </c>
      <c r="G11" s="1"/>
      <c r="H11" s="3" t="s">
        <v>112</v>
      </c>
      <c r="I11" s="3">
        <v>20</v>
      </c>
      <c r="J11" s="3" t="s">
        <v>114</v>
      </c>
      <c r="K11" s="1"/>
      <c r="L11" s="6">
        <v>10</v>
      </c>
      <c r="M11" s="1"/>
      <c r="N11" s="1"/>
      <c r="O11" s="1"/>
      <c r="P11" s="1"/>
      <c r="Q11" s="1"/>
      <c r="R11" s="1">
        <v>20</v>
      </c>
      <c r="S11" s="1"/>
      <c r="T11" s="1"/>
      <c r="U11" s="1"/>
      <c r="V11" s="1"/>
      <c r="W11" s="1"/>
      <c r="X11" s="1"/>
      <c r="Y11" s="1">
        <v>80</v>
      </c>
      <c r="Z11" s="1"/>
      <c r="AA11" s="1"/>
      <c r="AB11" s="14">
        <f t="shared" si="0"/>
        <v>100</v>
      </c>
      <c r="AC11" s="6">
        <v>90</v>
      </c>
      <c r="AD11" s="1"/>
      <c r="AE11" s="1"/>
      <c r="AF11" s="1"/>
      <c r="AG11" s="1"/>
      <c r="AH11" s="1"/>
      <c r="AI11" s="1"/>
      <c r="AJ11" s="1"/>
      <c r="AK11" s="1">
        <v>10</v>
      </c>
      <c r="AL11" s="1">
        <v>2</v>
      </c>
      <c r="AM11" s="1"/>
      <c r="AN11" s="1">
        <v>2</v>
      </c>
      <c r="AO11" s="1"/>
      <c r="AP11" s="1"/>
      <c r="AQ11" s="1"/>
      <c r="AR11" s="1">
        <v>2</v>
      </c>
      <c r="AS11" s="1">
        <v>14</v>
      </c>
      <c r="AT11" s="1"/>
      <c r="AU11" s="1"/>
      <c r="AV11" s="1"/>
      <c r="AW11" s="1"/>
      <c r="AX11" s="1">
        <v>14</v>
      </c>
      <c r="AY11" s="1"/>
      <c r="AZ11" s="1"/>
      <c r="BA11" s="16">
        <v>4</v>
      </c>
      <c r="BB11" s="1"/>
      <c r="BC11" s="1"/>
      <c r="BD11" s="1"/>
      <c r="BE11" s="1"/>
      <c r="BF11" s="1">
        <v>2</v>
      </c>
      <c r="BG11" s="1"/>
      <c r="BH11" s="1"/>
      <c r="BI11" s="1"/>
      <c r="BJ11" s="1"/>
      <c r="BK11" s="1">
        <v>40</v>
      </c>
      <c r="BL11" s="1">
        <v>5</v>
      </c>
      <c r="BM11" s="13">
        <v>5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4">
        <f t="shared" si="1"/>
        <v>100</v>
      </c>
      <c r="BZ11" s="6">
        <v>10</v>
      </c>
      <c r="CA11" s="1"/>
      <c r="CB11" s="1"/>
      <c r="CC11" s="1">
        <v>20</v>
      </c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>
        <v>40</v>
      </c>
      <c r="CQ11" s="1">
        <v>40</v>
      </c>
      <c r="CR11" s="1"/>
      <c r="CS11" s="1"/>
      <c r="CT11" s="1"/>
      <c r="CU11" s="14">
        <f t="shared" si="2"/>
        <v>100</v>
      </c>
      <c r="CV11" s="6">
        <v>90</v>
      </c>
      <c r="CW11" s="1"/>
      <c r="CX11" s="1"/>
      <c r="CY11" s="1">
        <v>10</v>
      </c>
      <c r="CZ11" s="1"/>
      <c r="DA11" s="1"/>
      <c r="DB11" s="1"/>
      <c r="DC11" s="1"/>
      <c r="DD11" s="1"/>
      <c r="DE11" s="1"/>
      <c r="DF11" s="1"/>
      <c r="DG11" s="1">
        <v>2</v>
      </c>
      <c r="DH11" s="1">
        <v>15</v>
      </c>
      <c r="DI11" s="1">
        <v>10</v>
      </c>
      <c r="DJ11" s="1"/>
      <c r="DK11" s="1"/>
      <c r="DL11" s="1"/>
      <c r="DM11" s="1"/>
      <c r="DN11" s="1">
        <v>2</v>
      </c>
      <c r="DO11" s="1">
        <v>8</v>
      </c>
      <c r="DP11" s="1"/>
      <c r="DQ11" s="1"/>
      <c r="DR11" s="16">
        <v>3</v>
      </c>
      <c r="DS11" s="1">
        <v>5</v>
      </c>
      <c r="DT11" s="1"/>
      <c r="DU11" s="1"/>
      <c r="DV11" s="1">
        <v>40</v>
      </c>
      <c r="DW11" s="1"/>
      <c r="DX11" s="1"/>
      <c r="DY11" s="1"/>
      <c r="DZ11" s="13"/>
      <c r="EA11" s="1"/>
      <c r="EB11" s="1">
        <v>2</v>
      </c>
      <c r="EC11" s="1">
        <v>3</v>
      </c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4">
        <f t="shared" si="3"/>
        <v>100</v>
      </c>
    </row>
    <row r="12" spans="1:152" x14ac:dyDescent="0.2">
      <c r="A12" s="12" t="s">
        <v>127</v>
      </c>
      <c r="B12" s="3">
        <v>70</v>
      </c>
      <c r="C12" s="1">
        <v>55</v>
      </c>
      <c r="D12" s="3">
        <v>15</v>
      </c>
      <c r="E12" s="3">
        <v>80</v>
      </c>
      <c r="F12" s="3">
        <v>10</v>
      </c>
      <c r="G12" s="1"/>
      <c r="H12" s="3" t="s">
        <v>112</v>
      </c>
      <c r="I12" s="3">
        <v>20</v>
      </c>
      <c r="J12" s="3" t="s">
        <v>114</v>
      </c>
      <c r="K12" s="1"/>
      <c r="L12" s="6">
        <v>25</v>
      </c>
      <c r="M12" s="1"/>
      <c r="N12" s="1"/>
      <c r="O12" s="1"/>
      <c r="P12" s="1"/>
      <c r="Q12" s="1"/>
      <c r="R12" s="1"/>
      <c r="S12" s="1">
        <v>25</v>
      </c>
      <c r="T12" s="1"/>
      <c r="U12" s="1">
        <v>45</v>
      </c>
      <c r="V12" s="1"/>
      <c r="W12" s="1"/>
      <c r="X12" s="1">
        <v>30</v>
      </c>
      <c r="Y12" s="1"/>
      <c r="Z12" s="1"/>
      <c r="AA12" s="1"/>
      <c r="AB12" s="14">
        <f t="shared" si="0"/>
        <v>100</v>
      </c>
      <c r="AC12" s="6">
        <v>75</v>
      </c>
      <c r="AD12" s="1"/>
      <c r="AE12" s="1">
        <v>23</v>
      </c>
      <c r="AF12" s="1">
        <v>23</v>
      </c>
      <c r="AG12" s="1"/>
      <c r="AH12" s="1"/>
      <c r="AI12" s="1"/>
      <c r="AJ12" s="1">
        <v>10</v>
      </c>
      <c r="AK12" s="1">
        <v>2</v>
      </c>
      <c r="AL12" s="1"/>
      <c r="AM12" s="1"/>
      <c r="AN12" s="1"/>
      <c r="AO12" s="1"/>
      <c r="AP12" s="1"/>
      <c r="AQ12" s="1"/>
      <c r="AR12" s="1"/>
      <c r="AS12" s="1"/>
      <c r="AT12" s="1">
        <v>1</v>
      </c>
      <c r="AU12" s="1"/>
      <c r="AV12" s="1"/>
      <c r="AW12" s="1"/>
      <c r="AX12" s="1"/>
      <c r="AY12" s="1">
        <v>7</v>
      </c>
      <c r="AZ12" s="1">
        <v>2</v>
      </c>
      <c r="BA12" s="1">
        <v>5</v>
      </c>
      <c r="BB12" s="1">
        <v>2</v>
      </c>
      <c r="BC12" s="1">
        <v>2</v>
      </c>
      <c r="BD12" s="1"/>
      <c r="BE12" s="1"/>
      <c r="BF12" s="1"/>
      <c r="BG12" s="1"/>
      <c r="BH12" s="1"/>
      <c r="BI12" s="1">
        <v>23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4">
        <f t="shared" si="1"/>
        <v>100</v>
      </c>
      <c r="BZ12" s="6">
        <v>15</v>
      </c>
      <c r="CA12" s="1"/>
      <c r="CB12" s="1"/>
      <c r="CC12" s="1">
        <v>5</v>
      </c>
      <c r="CD12" s="1">
        <v>10</v>
      </c>
      <c r="CE12" s="1"/>
      <c r="CF12" s="1">
        <v>14</v>
      </c>
      <c r="CG12" s="1"/>
      <c r="CH12" s="1"/>
      <c r="CI12" s="1">
        <v>1</v>
      </c>
      <c r="CJ12" s="1"/>
      <c r="CK12" s="1"/>
      <c r="CL12" s="1"/>
      <c r="CM12" s="1"/>
      <c r="CN12" s="1"/>
      <c r="CO12" s="1"/>
      <c r="CP12" s="1">
        <v>50</v>
      </c>
      <c r="CQ12" s="1">
        <v>20</v>
      </c>
      <c r="CR12" s="1"/>
      <c r="CS12" s="1"/>
      <c r="CT12" s="1"/>
      <c r="CU12" s="14">
        <f t="shared" si="2"/>
        <v>100</v>
      </c>
      <c r="CV12" s="6">
        <v>85</v>
      </c>
      <c r="CW12" s="1"/>
      <c r="CX12" s="1"/>
      <c r="CY12" s="1">
        <v>2</v>
      </c>
      <c r="CZ12" s="1"/>
      <c r="DA12" s="1"/>
      <c r="DB12" s="1">
        <v>2</v>
      </c>
      <c r="DC12" s="1"/>
      <c r="DD12" s="1"/>
      <c r="DE12" s="1">
        <v>10</v>
      </c>
      <c r="DF12" s="1"/>
      <c r="DG12" s="1">
        <v>10</v>
      </c>
      <c r="DH12" s="1"/>
      <c r="DI12" s="1">
        <v>10</v>
      </c>
      <c r="DJ12" s="1">
        <v>5</v>
      </c>
      <c r="DK12" s="1"/>
      <c r="DL12" s="1"/>
      <c r="DM12" s="1"/>
      <c r="DN12" s="1"/>
      <c r="DO12" s="1">
        <v>10</v>
      </c>
      <c r="DP12" s="1"/>
      <c r="DQ12" s="1"/>
      <c r="DR12" s="1">
        <v>10</v>
      </c>
      <c r="DS12" s="1">
        <v>10</v>
      </c>
      <c r="DT12" s="1"/>
      <c r="DU12" s="1"/>
      <c r="DV12" s="1">
        <v>9</v>
      </c>
      <c r="DW12" s="1">
        <v>10</v>
      </c>
      <c r="DX12" s="1"/>
      <c r="DY12" s="1"/>
      <c r="DZ12" s="1"/>
      <c r="EA12" s="1"/>
      <c r="EB12" s="1">
        <v>5</v>
      </c>
      <c r="EC12" s="1">
        <v>5</v>
      </c>
      <c r="ED12" s="1"/>
      <c r="EE12" s="1"/>
      <c r="EF12" s="1"/>
      <c r="EG12" s="1"/>
      <c r="EH12" s="1"/>
      <c r="EI12" s="1"/>
      <c r="EJ12" s="1"/>
      <c r="EK12" s="1"/>
      <c r="EL12" s="1"/>
      <c r="EM12" s="1">
        <v>2</v>
      </c>
      <c r="EN12" s="1"/>
      <c r="EO12" s="1"/>
      <c r="EP12" s="1"/>
      <c r="EQ12" s="1"/>
      <c r="ER12" s="1"/>
      <c r="ES12" s="1"/>
      <c r="ET12" s="1"/>
      <c r="EU12" s="1"/>
      <c r="EV12" s="14">
        <f t="shared" si="3"/>
        <v>100</v>
      </c>
    </row>
    <row r="13" spans="1:152" x14ac:dyDescent="0.2">
      <c r="A13" s="12" t="s">
        <v>128</v>
      </c>
      <c r="B13" s="3">
        <v>50</v>
      </c>
      <c r="C13" s="1">
        <v>15</v>
      </c>
      <c r="D13" s="3">
        <v>90</v>
      </c>
      <c r="E13" s="3">
        <v>10</v>
      </c>
      <c r="F13" s="3">
        <v>2</v>
      </c>
      <c r="G13" s="1"/>
      <c r="H13" s="3" t="s">
        <v>113</v>
      </c>
      <c r="I13" s="3">
        <v>8</v>
      </c>
      <c r="J13" s="16" t="s">
        <v>115</v>
      </c>
      <c r="K13" s="1"/>
      <c r="L13" s="6">
        <v>15</v>
      </c>
      <c r="M13" s="1"/>
      <c r="N13" s="1"/>
      <c r="O13" s="1">
        <v>10</v>
      </c>
      <c r="P13" s="1"/>
      <c r="Q13" s="1">
        <v>40</v>
      </c>
      <c r="R13" s="1">
        <v>30</v>
      </c>
      <c r="S13" s="1"/>
      <c r="T13" s="1"/>
      <c r="U13" s="1">
        <v>10</v>
      </c>
      <c r="V13" s="1"/>
      <c r="W13" s="1"/>
      <c r="X13" s="1"/>
      <c r="Y13" s="1">
        <v>10</v>
      </c>
      <c r="Z13" s="1"/>
      <c r="AA13" s="1"/>
      <c r="AB13" s="14">
        <f t="shared" si="0"/>
        <v>100</v>
      </c>
      <c r="AC13" s="6">
        <v>85</v>
      </c>
      <c r="AD13" s="1"/>
      <c r="AE13" s="1"/>
      <c r="AF13" s="1">
        <v>10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>
        <v>20</v>
      </c>
      <c r="AR13" s="1"/>
      <c r="AS13" s="1">
        <v>15</v>
      </c>
      <c r="AT13" s="1">
        <v>15</v>
      </c>
      <c r="AU13" s="1"/>
      <c r="AV13" s="1">
        <v>5</v>
      </c>
      <c r="AW13" s="1"/>
      <c r="AX13" s="1"/>
      <c r="AY13" s="1"/>
      <c r="AZ13" s="1"/>
      <c r="BA13" s="1">
        <v>10</v>
      </c>
      <c r="BB13" s="1">
        <v>5</v>
      </c>
      <c r="BC13" s="1">
        <v>2</v>
      </c>
      <c r="BD13" s="1">
        <v>15</v>
      </c>
      <c r="BE13" s="1"/>
      <c r="BF13" s="1"/>
      <c r="BG13" s="1"/>
      <c r="BH13" s="1">
        <v>3</v>
      </c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4">
        <f t="shared" si="1"/>
        <v>100</v>
      </c>
      <c r="BZ13" s="6">
        <v>35</v>
      </c>
      <c r="CA13" s="1"/>
      <c r="CB13" s="1"/>
      <c r="CC13" s="1"/>
      <c r="CD13" s="1">
        <v>40</v>
      </c>
      <c r="CE13" s="1"/>
      <c r="CF13" s="1">
        <v>20</v>
      </c>
      <c r="CG13" s="1"/>
      <c r="CH13" s="1">
        <v>5</v>
      </c>
      <c r="CI13" s="1"/>
      <c r="CJ13" s="1"/>
      <c r="CK13" s="1">
        <v>5</v>
      </c>
      <c r="CL13" s="1"/>
      <c r="CM13" s="1"/>
      <c r="CN13" s="1"/>
      <c r="CO13" s="1"/>
      <c r="CP13" s="1"/>
      <c r="CQ13" s="1">
        <v>30</v>
      </c>
      <c r="CR13" s="1"/>
      <c r="CS13" s="1"/>
      <c r="CT13" s="11"/>
      <c r="CU13" s="14">
        <f t="shared" si="2"/>
        <v>100</v>
      </c>
      <c r="CV13" s="6">
        <v>65</v>
      </c>
      <c r="CW13" s="1"/>
      <c r="CX13" s="1"/>
      <c r="CY13" s="1"/>
      <c r="CZ13" s="1"/>
      <c r="DA13" s="1"/>
      <c r="DB13" s="1"/>
      <c r="DC13" s="1"/>
      <c r="DD13" s="1"/>
      <c r="DE13" s="1">
        <v>2</v>
      </c>
      <c r="DF13" s="1"/>
      <c r="DG13" s="1">
        <v>25</v>
      </c>
      <c r="DH13" s="1"/>
      <c r="DI13" s="1">
        <v>10</v>
      </c>
      <c r="DJ13" s="1"/>
      <c r="DK13" s="1"/>
      <c r="DL13" s="1"/>
      <c r="DM13" s="1"/>
      <c r="DN13" s="1">
        <v>2</v>
      </c>
      <c r="DO13" s="1">
        <v>15</v>
      </c>
      <c r="DP13" s="1"/>
      <c r="DQ13" s="1"/>
      <c r="DR13" s="1"/>
      <c r="DS13" s="1">
        <v>25</v>
      </c>
      <c r="DT13" s="1"/>
      <c r="DU13" s="1"/>
      <c r="DV13" s="1">
        <v>5</v>
      </c>
      <c r="DW13" s="1"/>
      <c r="DX13" s="1">
        <v>2</v>
      </c>
      <c r="DY13" s="1">
        <v>2</v>
      </c>
      <c r="DZ13" s="1"/>
      <c r="EA13" s="1"/>
      <c r="EB13" s="1">
        <v>5</v>
      </c>
      <c r="EC13" s="1"/>
      <c r="ED13" s="1"/>
      <c r="EE13" s="1"/>
      <c r="EF13" s="1"/>
      <c r="EG13" s="1">
        <v>1</v>
      </c>
      <c r="EH13" s="1"/>
      <c r="EI13" s="1">
        <v>1</v>
      </c>
      <c r="EJ13" s="1"/>
      <c r="EK13" s="1"/>
      <c r="EL13" s="1"/>
      <c r="EM13" s="1"/>
      <c r="EN13" s="1"/>
      <c r="EO13" s="1">
        <v>5</v>
      </c>
      <c r="EP13" s="1"/>
      <c r="EQ13" s="1"/>
      <c r="ER13" s="1"/>
      <c r="ES13" s="1"/>
      <c r="ET13" s="1"/>
      <c r="EU13" s="1"/>
      <c r="EV13" s="14">
        <f t="shared" si="3"/>
        <v>100</v>
      </c>
    </row>
    <row r="14" spans="1:152" x14ac:dyDescent="0.2">
      <c r="A14" s="12" t="s">
        <v>129</v>
      </c>
      <c r="B14" s="3">
        <v>40</v>
      </c>
      <c r="C14" s="1">
        <v>15</v>
      </c>
      <c r="D14" s="3">
        <v>10</v>
      </c>
      <c r="E14" s="3">
        <v>90</v>
      </c>
      <c r="F14" s="3">
        <v>1</v>
      </c>
      <c r="G14" s="1"/>
      <c r="H14" s="3" t="s">
        <v>112</v>
      </c>
      <c r="I14" s="3">
        <v>20</v>
      </c>
      <c r="J14" s="3" t="s">
        <v>131</v>
      </c>
      <c r="K14" s="1"/>
      <c r="L14" s="6">
        <v>45</v>
      </c>
      <c r="M14" s="1"/>
      <c r="N14" s="1"/>
      <c r="O14" s="1"/>
      <c r="P14" s="1"/>
      <c r="Q14" s="1">
        <v>5</v>
      </c>
      <c r="R14" s="1">
        <v>28</v>
      </c>
      <c r="S14" s="1"/>
      <c r="T14" s="1">
        <v>5</v>
      </c>
      <c r="U14" s="1">
        <v>37</v>
      </c>
      <c r="V14" s="1">
        <v>10</v>
      </c>
      <c r="W14" s="1">
        <v>10</v>
      </c>
      <c r="X14" s="1">
        <v>5</v>
      </c>
      <c r="Y14" s="1"/>
      <c r="Z14" s="1"/>
      <c r="AA14" s="1"/>
      <c r="AB14" s="14">
        <f t="shared" si="0"/>
        <v>100</v>
      </c>
      <c r="AC14" s="6">
        <v>55</v>
      </c>
      <c r="AD14" s="3">
        <v>3</v>
      </c>
      <c r="AE14" s="3">
        <v>2</v>
      </c>
      <c r="AF14" s="3">
        <v>28</v>
      </c>
      <c r="AG14" s="1"/>
      <c r="AH14" s="1"/>
      <c r="AI14" s="1">
        <v>5</v>
      </c>
      <c r="AJ14" s="1"/>
      <c r="AK14" s="1"/>
      <c r="AL14" s="1"/>
      <c r="AM14" s="1"/>
      <c r="AN14" s="1"/>
      <c r="AO14" s="1"/>
      <c r="AP14" s="1"/>
      <c r="AQ14" s="1"/>
      <c r="AR14" s="1"/>
      <c r="AS14" s="1">
        <v>3</v>
      </c>
      <c r="AT14" s="1">
        <v>8</v>
      </c>
      <c r="AU14" s="1">
        <v>1</v>
      </c>
      <c r="AV14" s="1"/>
      <c r="AW14" s="1"/>
      <c r="AX14" s="1"/>
      <c r="AY14" s="1">
        <v>8</v>
      </c>
      <c r="AZ14" s="1">
        <v>5</v>
      </c>
      <c r="BA14" s="1">
        <v>19</v>
      </c>
      <c r="BB14" s="1"/>
      <c r="BC14" s="1"/>
      <c r="BD14" s="1">
        <v>15</v>
      </c>
      <c r="BE14" s="1"/>
      <c r="BF14" s="1"/>
      <c r="BG14" s="1"/>
      <c r="BH14" s="1">
        <v>1</v>
      </c>
      <c r="BI14" s="1"/>
      <c r="BJ14" s="1"/>
      <c r="BK14" s="1"/>
      <c r="BL14" s="1"/>
      <c r="BM14" s="1"/>
      <c r="BN14" s="1"/>
      <c r="BO14" s="1"/>
      <c r="BP14" s="1">
        <v>2</v>
      </c>
      <c r="BQ14" s="1"/>
      <c r="BR14" s="1"/>
      <c r="BS14" s="1"/>
      <c r="BT14" s="1"/>
      <c r="BU14" s="1"/>
      <c r="BV14" s="1"/>
      <c r="BW14" s="1"/>
      <c r="BX14" s="1"/>
      <c r="BY14" s="14">
        <f t="shared" si="1"/>
        <v>100</v>
      </c>
      <c r="BZ14" s="6">
        <v>40</v>
      </c>
      <c r="CA14" s="1"/>
      <c r="CB14" s="1"/>
      <c r="CC14" s="1"/>
      <c r="CD14" s="1">
        <v>15</v>
      </c>
      <c r="CE14" s="1"/>
      <c r="CF14" s="1">
        <v>10</v>
      </c>
      <c r="CG14" s="1"/>
      <c r="CH14" s="1"/>
      <c r="CI14" s="1"/>
      <c r="CJ14" s="1"/>
      <c r="CK14" s="1">
        <v>15</v>
      </c>
      <c r="CL14" s="1"/>
      <c r="CM14" s="1"/>
      <c r="CN14" s="1">
        <v>10</v>
      </c>
      <c r="CO14" s="1"/>
      <c r="CP14" s="1"/>
      <c r="CQ14" s="1">
        <v>40</v>
      </c>
      <c r="CR14" s="1"/>
      <c r="CS14" s="1">
        <v>10</v>
      </c>
      <c r="CT14" s="15"/>
      <c r="CU14" s="14">
        <f t="shared" si="2"/>
        <v>100</v>
      </c>
      <c r="CV14" s="6">
        <v>60</v>
      </c>
      <c r="CW14" s="1"/>
      <c r="CX14" s="1"/>
      <c r="CY14" s="1">
        <v>2</v>
      </c>
      <c r="CZ14" s="1"/>
      <c r="DA14" s="1"/>
      <c r="DB14" s="1">
        <v>2</v>
      </c>
      <c r="DC14" s="1"/>
      <c r="DD14" s="1"/>
      <c r="DE14" s="1">
        <v>20</v>
      </c>
      <c r="DF14" s="1"/>
      <c r="DG14" s="1"/>
      <c r="DH14" s="1">
        <v>2</v>
      </c>
      <c r="DI14" s="1"/>
      <c r="DJ14" s="1"/>
      <c r="DK14" s="1"/>
      <c r="DL14" s="1"/>
      <c r="DM14" s="1"/>
      <c r="DN14" s="1">
        <v>10</v>
      </c>
      <c r="DO14" s="1">
        <v>10</v>
      </c>
      <c r="DP14" s="1"/>
      <c r="DQ14" s="1">
        <v>2</v>
      </c>
      <c r="DR14" s="1">
        <v>20</v>
      </c>
      <c r="DS14" s="1">
        <v>20</v>
      </c>
      <c r="DT14" s="1">
        <v>3</v>
      </c>
      <c r="DU14" s="1">
        <v>2</v>
      </c>
      <c r="DV14" s="1">
        <v>6</v>
      </c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>
        <v>1</v>
      </c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4">
        <f t="shared" si="3"/>
        <v>100</v>
      </c>
    </row>
    <row r="15" spans="1:152" x14ac:dyDescent="0.2">
      <c r="A15" s="12" t="s">
        <v>130</v>
      </c>
      <c r="B15" s="3">
        <v>60</v>
      </c>
      <c r="C15" s="1">
        <v>20</v>
      </c>
      <c r="D15" s="3">
        <v>5</v>
      </c>
      <c r="E15" s="3">
        <v>90</v>
      </c>
      <c r="F15" s="3">
        <v>3</v>
      </c>
      <c r="G15" s="1"/>
      <c r="H15" s="3" t="s">
        <v>112</v>
      </c>
      <c r="I15" s="3">
        <v>20</v>
      </c>
      <c r="J15" s="3" t="s">
        <v>131</v>
      </c>
      <c r="K15" s="1"/>
      <c r="L15" s="6">
        <v>5</v>
      </c>
      <c r="M15" s="1"/>
      <c r="N15" s="1"/>
      <c r="O15" s="1"/>
      <c r="P15" s="1"/>
      <c r="Q15" s="1">
        <v>30</v>
      </c>
      <c r="R15" s="1"/>
      <c r="S15" s="1"/>
      <c r="T15" s="1">
        <v>30</v>
      </c>
      <c r="U15" s="1"/>
      <c r="V15" s="1"/>
      <c r="W15" s="1"/>
      <c r="X15" s="1"/>
      <c r="Y15" s="1">
        <v>40</v>
      </c>
      <c r="Z15" s="1"/>
      <c r="AA15" s="1"/>
      <c r="AB15" s="14">
        <f t="shared" si="0"/>
        <v>100</v>
      </c>
      <c r="AC15" s="6">
        <v>95</v>
      </c>
      <c r="AD15" s="1"/>
      <c r="AE15" s="1">
        <v>2</v>
      </c>
      <c r="AF15" s="1">
        <v>35</v>
      </c>
      <c r="AG15" s="1"/>
      <c r="AH15" s="1"/>
      <c r="AI15" s="1"/>
      <c r="AJ15" s="1"/>
      <c r="AK15" s="1">
        <v>2</v>
      </c>
      <c r="AL15" s="1">
        <v>2</v>
      </c>
      <c r="AM15" s="1">
        <v>3</v>
      </c>
      <c r="AN15" s="1"/>
      <c r="AO15" s="1"/>
      <c r="AP15" s="1"/>
      <c r="AQ15" s="1"/>
      <c r="AR15" s="1"/>
      <c r="AS15" s="1">
        <v>2</v>
      </c>
      <c r="AT15" s="1"/>
      <c r="AU15" s="1"/>
      <c r="AV15" s="1"/>
      <c r="AW15" s="1"/>
      <c r="AX15" s="1"/>
      <c r="AY15" s="1">
        <v>15</v>
      </c>
      <c r="AZ15" s="1"/>
      <c r="BA15" s="1">
        <v>30</v>
      </c>
      <c r="BB15" s="1"/>
      <c r="BC15" s="1"/>
      <c r="BD15" s="1"/>
      <c r="BE15" s="1"/>
      <c r="BF15" s="1"/>
      <c r="BG15" s="1">
        <v>5</v>
      </c>
      <c r="BH15" s="1"/>
      <c r="BI15" s="1"/>
      <c r="BJ15" s="1"/>
      <c r="BK15" s="1"/>
      <c r="BL15" s="1"/>
      <c r="BM15" s="1"/>
      <c r="BN15" s="1"/>
      <c r="BO15" s="1"/>
      <c r="BP15" s="1">
        <v>4</v>
      </c>
      <c r="BQ15" s="1"/>
      <c r="BR15" s="1"/>
      <c r="BS15" s="1"/>
      <c r="BT15" s="1"/>
      <c r="BU15" s="1"/>
      <c r="BV15" s="1"/>
      <c r="BW15" s="1"/>
      <c r="BX15" s="1"/>
      <c r="BY15" s="14">
        <f t="shared" si="1"/>
        <v>100</v>
      </c>
      <c r="BZ15" s="6">
        <v>0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4">
        <f t="shared" si="2"/>
        <v>0</v>
      </c>
      <c r="CV15" s="6">
        <v>100</v>
      </c>
      <c r="CW15" s="1"/>
      <c r="CX15" s="1"/>
      <c r="CY15" s="1">
        <v>2</v>
      </c>
      <c r="CZ15" s="1"/>
      <c r="DA15" s="1"/>
      <c r="DB15" s="1"/>
      <c r="DC15" s="1"/>
      <c r="DD15" s="1"/>
      <c r="DE15" s="1">
        <v>2</v>
      </c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>
        <v>2</v>
      </c>
      <c r="DS15" s="1">
        <v>20</v>
      </c>
      <c r="DT15" s="1">
        <v>2</v>
      </c>
      <c r="DU15" s="1">
        <v>20</v>
      </c>
      <c r="DV15" s="1">
        <v>20</v>
      </c>
      <c r="DW15" s="1"/>
      <c r="DX15" s="1">
        <v>2</v>
      </c>
      <c r="DY15" s="1"/>
      <c r="DZ15" s="1"/>
      <c r="EA15" s="1"/>
      <c r="EB15" s="1">
        <v>30</v>
      </c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4">
        <f t="shared" si="3"/>
        <v>100</v>
      </c>
    </row>
    <row r="16" spans="1:152" x14ac:dyDescent="0.2">
      <c r="A16" s="12" t="s">
        <v>132</v>
      </c>
      <c r="B16" s="3">
        <v>99</v>
      </c>
      <c r="C16" s="1">
        <v>5</v>
      </c>
      <c r="D16" s="3">
        <v>3</v>
      </c>
      <c r="E16" s="3">
        <v>100</v>
      </c>
      <c r="F16" s="1"/>
      <c r="G16" s="1"/>
      <c r="H16" s="1" t="s">
        <v>113</v>
      </c>
      <c r="I16" s="3">
        <v>10</v>
      </c>
      <c r="J16" s="3" t="s">
        <v>114</v>
      </c>
      <c r="K16" s="1"/>
      <c r="L16" s="6">
        <v>15</v>
      </c>
      <c r="M16" s="1"/>
      <c r="N16" s="1"/>
      <c r="O16" s="1"/>
      <c r="P16" s="1"/>
      <c r="Q16" s="1"/>
      <c r="R16" s="1"/>
      <c r="S16" s="1"/>
      <c r="T16" s="1"/>
      <c r="U16" s="1">
        <v>100</v>
      </c>
      <c r="V16" s="1"/>
      <c r="W16" s="1"/>
      <c r="X16" s="1"/>
      <c r="Y16" s="1"/>
      <c r="Z16" s="1"/>
      <c r="AA16" s="1"/>
      <c r="AB16" s="14">
        <f t="shared" si="0"/>
        <v>100</v>
      </c>
      <c r="AC16" s="6">
        <v>85</v>
      </c>
      <c r="AD16" s="1"/>
      <c r="AE16" s="1"/>
      <c r="AF16" s="1">
        <v>10</v>
      </c>
      <c r="AG16" s="1">
        <v>10</v>
      </c>
      <c r="AH16" s="1"/>
      <c r="AI16" s="1"/>
      <c r="AJ16" s="1"/>
      <c r="AK16" s="1"/>
      <c r="AL16" s="1"/>
      <c r="AM16" s="1"/>
      <c r="AN16" s="1"/>
      <c r="AO16" s="1"/>
      <c r="AP16" s="1"/>
      <c r="AQ16" s="1">
        <v>5</v>
      </c>
      <c r="AR16" s="1"/>
      <c r="AS16" s="1">
        <v>10</v>
      </c>
      <c r="AT16" s="1">
        <v>10</v>
      </c>
      <c r="AU16" s="1"/>
      <c r="AV16" s="1">
        <v>5</v>
      </c>
      <c r="AW16" s="1"/>
      <c r="AX16" s="1"/>
      <c r="AY16" s="1"/>
      <c r="AZ16" s="1"/>
      <c r="BA16" s="1">
        <v>15</v>
      </c>
      <c r="BB16" s="1">
        <v>20</v>
      </c>
      <c r="BC16" s="1">
        <v>10</v>
      </c>
      <c r="BD16" s="1"/>
      <c r="BE16" s="1"/>
      <c r="BF16" s="1">
        <v>5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4">
        <f t="shared" si="1"/>
        <v>100</v>
      </c>
      <c r="BZ16" s="6">
        <v>0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4">
        <f t="shared" si="2"/>
        <v>0</v>
      </c>
      <c r="CV16" s="6">
        <v>100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>
        <v>35</v>
      </c>
      <c r="DO16" s="1"/>
      <c r="DP16" s="1"/>
      <c r="DQ16" s="1"/>
      <c r="DR16" s="1"/>
      <c r="DS16" s="1"/>
      <c r="DT16" s="1"/>
      <c r="DU16" s="1"/>
      <c r="DV16" s="1"/>
      <c r="DW16" s="1">
        <v>30</v>
      </c>
      <c r="DX16" s="1"/>
      <c r="DY16" s="1"/>
      <c r="DZ16" s="1"/>
      <c r="EA16" s="1"/>
      <c r="EB16" s="1">
        <v>35</v>
      </c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4">
        <f t="shared" si="3"/>
        <v>100</v>
      </c>
    </row>
    <row r="17" spans="1:152" x14ac:dyDescent="0.2">
      <c r="A17" s="12" t="s">
        <v>133</v>
      </c>
      <c r="B17" s="3">
        <v>60</v>
      </c>
      <c r="C17" s="1">
        <v>20</v>
      </c>
      <c r="D17" s="3">
        <v>10</v>
      </c>
      <c r="E17" s="3">
        <v>90</v>
      </c>
      <c r="F17" s="3">
        <v>2</v>
      </c>
      <c r="G17" s="1"/>
      <c r="H17" s="1" t="s">
        <v>112</v>
      </c>
      <c r="I17" s="3">
        <v>25</v>
      </c>
      <c r="J17" s="1" t="s">
        <v>131</v>
      </c>
      <c r="K17" s="1"/>
      <c r="L17" s="6">
        <v>55</v>
      </c>
      <c r="M17" s="1"/>
      <c r="N17" s="1"/>
      <c r="O17" s="1">
        <v>5</v>
      </c>
      <c r="P17" s="1"/>
      <c r="Q17" s="1"/>
      <c r="R17" s="1"/>
      <c r="S17" s="1">
        <v>30</v>
      </c>
      <c r="T17" s="1">
        <v>5</v>
      </c>
      <c r="U17" s="1">
        <v>30</v>
      </c>
      <c r="V17" s="1"/>
      <c r="W17" s="1">
        <v>30</v>
      </c>
      <c r="X17" s="1"/>
      <c r="Y17" s="1"/>
      <c r="Z17" s="1"/>
      <c r="AA17" s="1"/>
      <c r="AB17" s="14">
        <f t="shared" si="0"/>
        <v>100</v>
      </c>
      <c r="AC17" s="6">
        <v>45</v>
      </c>
      <c r="AD17" s="1">
        <v>5</v>
      </c>
      <c r="AE17" s="1"/>
      <c r="AF17" s="1">
        <v>10</v>
      </c>
      <c r="AG17" s="1"/>
      <c r="AH17" s="1"/>
      <c r="AI17" s="1"/>
      <c r="AJ17" s="1"/>
      <c r="AK17" s="1"/>
      <c r="AL17" s="1"/>
      <c r="AM17" s="1"/>
      <c r="AN17" s="1"/>
      <c r="AO17" s="1">
        <v>5</v>
      </c>
      <c r="AP17" s="1"/>
      <c r="AQ17" s="1">
        <v>20</v>
      </c>
      <c r="AR17" s="1">
        <v>1</v>
      </c>
      <c r="AS17" s="1"/>
      <c r="AT17" s="1"/>
      <c r="AU17" s="1"/>
      <c r="AV17" s="1"/>
      <c r="AW17" s="1"/>
      <c r="AX17" s="1"/>
      <c r="AY17" s="1"/>
      <c r="AZ17" s="1">
        <v>5</v>
      </c>
      <c r="BA17" s="1"/>
      <c r="BB17" s="1"/>
      <c r="BC17" s="1">
        <v>10</v>
      </c>
      <c r="BD17" s="1"/>
      <c r="BE17" s="1"/>
      <c r="BF17" s="1">
        <v>5</v>
      </c>
      <c r="BG17" s="1">
        <v>5</v>
      </c>
      <c r="BH17" s="1">
        <v>2</v>
      </c>
      <c r="BI17" s="1"/>
      <c r="BJ17" s="1"/>
      <c r="BK17" s="1">
        <v>20</v>
      </c>
      <c r="BL17" s="1"/>
      <c r="BM17" s="1">
        <v>1</v>
      </c>
      <c r="BN17" s="1"/>
      <c r="BO17" s="1"/>
      <c r="BP17" s="1"/>
      <c r="BQ17" s="1"/>
      <c r="BR17" s="1">
        <v>7</v>
      </c>
      <c r="BS17" s="1">
        <v>1</v>
      </c>
      <c r="BT17" s="1">
        <v>3</v>
      </c>
      <c r="BU17" s="1"/>
      <c r="BV17" s="1"/>
      <c r="BW17" s="1"/>
      <c r="BX17" s="1"/>
      <c r="BY17" s="14">
        <f t="shared" si="1"/>
        <v>100</v>
      </c>
      <c r="BZ17" s="6">
        <v>55</v>
      </c>
      <c r="CA17" s="1"/>
      <c r="CB17" s="1"/>
      <c r="CC17" s="1">
        <v>15</v>
      </c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v>80</v>
      </c>
      <c r="CQ17" s="1">
        <v>5</v>
      </c>
      <c r="CR17" s="1"/>
      <c r="CS17" s="1"/>
      <c r="CT17" s="1"/>
      <c r="CU17" s="14">
        <f t="shared" si="2"/>
        <v>100</v>
      </c>
      <c r="CV17" s="6">
        <v>45</v>
      </c>
      <c r="CW17" s="1"/>
      <c r="CX17" s="1"/>
      <c r="CY17" s="1"/>
      <c r="CZ17" s="1"/>
      <c r="DA17" s="1">
        <v>5</v>
      </c>
      <c r="DB17" s="1">
        <v>2</v>
      </c>
      <c r="DC17" s="1"/>
      <c r="DD17" s="1"/>
      <c r="DE17" s="16">
        <v>4</v>
      </c>
      <c r="DF17" s="1">
        <v>2</v>
      </c>
      <c r="DG17" s="1">
        <v>35</v>
      </c>
      <c r="DH17" s="1"/>
      <c r="DI17" s="1">
        <v>15</v>
      </c>
      <c r="DJ17" s="1">
        <v>2</v>
      </c>
      <c r="DK17" s="1"/>
      <c r="DL17" s="1"/>
      <c r="DM17" s="1"/>
      <c r="DN17" s="1">
        <v>5</v>
      </c>
      <c r="DO17" s="1"/>
      <c r="DP17" s="1"/>
      <c r="DQ17" s="1"/>
      <c r="DR17" s="1">
        <v>2</v>
      </c>
      <c r="DS17" s="1">
        <v>25</v>
      </c>
      <c r="DT17" s="1"/>
      <c r="DU17" s="1"/>
      <c r="DV17" s="1">
        <v>2</v>
      </c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>
        <v>1</v>
      </c>
      <c r="ES17" s="1"/>
      <c r="ET17" s="1"/>
      <c r="EU17" s="1"/>
      <c r="EV17" s="14">
        <f t="shared" si="3"/>
        <v>100</v>
      </c>
    </row>
    <row r="18" spans="1:152" x14ac:dyDescent="0.2">
      <c r="A18" s="12" t="s">
        <v>134</v>
      </c>
      <c r="B18" s="3">
        <v>65</v>
      </c>
      <c r="C18" s="1">
        <v>30</v>
      </c>
      <c r="D18" s="3">
        <v>10</v>
      </c>
      <c r="E18" s="3">
        <v>90</v>
      </c>
      <c r="F18" s="3">
        <v>4</v>
      </c>
      <c r="G18" s="1"/>
      <c r="H18" s="1" t="s">
        <v>112</v>
      </c>
      <c r="I18" s="3">
        <v>25</v>
      </c>
      <c r="J18" s="1" t="s">
        <v>131</v>
      </c>
      <c r="K18" s="1"/>
      <c r="L18" s="6">
        <v>15</v>
      </c>
      <c r="M18" s="1"/>
      <c r="N18" s="1"/>
      <c r="O18" s="1"/>
      <c r="P18" s="1"/>
      <c r="Q18" s="1">
        <v>30</v>
      </c>
      <c r="R18" s="1"/>
      <c r="S18" s="1"/>
      <c r="T18" s="1"/>
      <c r="U18" s="1">
        <v>35</v>
      </c>
      <c r="V18" s="1"/>
      <c r="W18" s="1">
        <v>35</v>
      </c>
      <c r="X18" s="1"/>
      <c r="Y18" s="1"/>
      <c r="Z18" s="1"/>
      <c r="AA18" s="1"/>
      <c r="AB18" s="14">
        <f t="shared" si="0"/>
        <v>100</v>
      </c>
      <c r="AC18" s="6">
        <v>85</v>
      </c>
      <c r="AD18" s="1"/>
      <c r="AE18" s="1"/>
      <c r="AF18" s="1">
        <v>20</v>
      </c>
      <c r="AG18" s="1">
        <v>10</v>
      </c>
      <c r="AH18" s="1"/>
      <c r="AI18" s="1"/>
      <c r="AJ18" s="1">
        <v>15</v>
      </c>
      <c r="AK18" s="1">
        <v>3</v>
      </c>
      <c r="AL18" s="1"/>
      <c r="AM18" s="1"/>
      <c r="AN18" s="1"/>
      <c r="AO18" s="1"/>
      <c r="AP18" s="1"/>
      <c r="AQ18" s="1">
        <v>5</v>
      </c>
      <c r="AR18" s="1">
        <v>5</v>
      </c>
      <c r="AS18" s="1"/>
      <c r="AT18" s="1"/>
      <c r="AU18" s="1"/>
      <c r="AV18" s="1"/>
      <c r="AW18" s="1"/>
      <c r="AX18" s="1"/>
      <c r="AY18" s="1"/>
      <c r="AZ18" s="1"/>
      <c r="BA18" s="1">
        <v>5</v>
      </c>
      <c r="BB18" s="1"/>
      <c r="BC18" s="1"/>
      <c r="BD18" s="1"/>
      <c r="BE18" s="1"/>
      <c r="BF18" s="1">
        <v>17</v>
      </c>
      <c r="BG18" s="1"/>
      <c r="BH18" s="1"/>
      <c r="BI18" s="1"/>
      <c r="BJ18" s="1"/>
      <c r="BK18" s="1">
        <v>15</v>
      </c>
      <c r="BL18" s="1"/>
      <c r="BM18" s="1"/>
      <c r="BN18" s="1"/>
      <c r="BO18" s="1"/>
      <c r="BP18" s="1"/>
      <c r="BQ18" s="1"/>
      <c r="BR18" s="1"/>
      <c r="BS18" s="1"/>
      <c r="BT18" s="1"/>
      <c r="BU18" s="1">
        <v>5</v>
      </c>
      <c r="BV18" s="1"/>
      <c r="BW18" s="1"/>
      <c r="BX18" s="1"/>
      <c r="BY18" s="14">
        <f t="shared" si="1"/>
        <v>100</v>
      </c>
      <c r="BZ18" s="6">
        <v>55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>
        <v>80</v>
      </c>
      <c r="CQ18" s="1">
        <v>20</v>
      </c>
      <c r="CR18" s="1"/>
      <c r="CS18" s="1"/>
      <c r="CT18" s="1"/>
      <c r="CU18" s="14">
        <f t="shared" si="2"/>
        <v>100</v>
      </c>
      <c r="CV18" s="6">
        <v>45</v>
      </c>
      <c r="CW18" s="1"/>
      <c r="CX18" s="1"/>
      <c r="CY18" s="1"/>
      <c r="CZ18" s="1"/>
      <c r="DA18" s="1"/>
      <c r="DB18" s="1"/>
      <c r="DC18" s="1"/>
      <c r="DD18" s="1"/>
      <c r="DE18" s="1">
        <v>20</v>
      </c>
      <c r="DF18" s="1"/>
      <c r="DG18" s="1"/>
      <c r="DH18" s="1">
        <v>20</v>
      </c>
      <c r="DI18" s="1"/>
      <c r="DJ18" s="1">
        <v>15</v>
      </c>
      <c r="DK18" s="1"/>
      <c r="DL18" s="1"/>
      <c r="DM18" s="1"/>
      <c r="DN18" s="1">
        <v>4</v>
      </c>
      <c r="DO18" s="1"/>
      <c r="DP18" s="1"/>
      <c r="DQ18" s="1"/>
      <c r="DR18" s="1">
        <v>10</v>
      </c>
      <c r="DS18" s="1">
        <v>20</v>
      </c>
      <c r="DT18" s="1"/>
      <c r="DU18" s="1"/>
      <c r="DV18" s="1">
        <v>10</v>
      </c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>
        <v>1</v>
      </c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4">
        <f t="shared" si="3"/>
        <v>100</v>
      </c>
    </row>
    <row r="19" spans="1:152" x14ac:dyDescent="0.2">
      <c r="A19" s="12" t="s">
        <v>135</v>
      </c>
      <c r="B19" s="3">
        <v>90</v>
      </c>
      <c r="C19" s="1">
        <v>90</v>
      </c>
      <c r="D19" s="3">
        <v>7</v>
      </c>
      <c r="E19" s="3">
        <v>10</v>
      </c>
      <c r="F19" s="1"/>
      <c r="G19" s="1"/>
      <c r="H19" s="1" t="s">
        <v>112</v>
      </c>
      <c r="I19" s="3">
        <v>25</v>
      </c>
      <c r="J19" s="1" t="s">
        <v>131</v>
      </c>
      <c r="K19" s="1"/>
      <c r="L19" s="6">
        <v>5</v>
      </c>
      <c r="M19" s="1"/>
      <c r="N19" s="1"/>
      <c r="O19" s="1"/>
      <c r="P19" s="1"/>
      <c r="Q19" s="1"/>
      <c r="R19" s="1"/>
      <c r="S19" s="1"/>
      <c r="T19" s="1">
        <v>100</v>
      </c>
      <c r="U19" s="1"/>
      <c r="V19" s="1"/>
      <c r="W19" s="1"/>
      <c r="X19" s="1"/>
      <c r="Y19" s="1"/>
      <c r="Z19" s="1"/>
      <c r="AA19" s="1"/>
      <c r="AB19" s="14">
        <f t="shared" si="0"/>
        <v>100</v>
      </c>
      <c r="AC19" s="6">
        <v>95</v>
      </c>
      <c r="AD19" s="1">
        <v>2</v>
      </c>
      <c r="AE19" s="1"/>
      <c r="AF19" s="1"/>
      <c r="AG19" s="1"/>
      <c r="AH19" s="1"/>
      <c r="AI19" s="1"/>
      <c r="AJ19" s="1"/>
      <c r="AK19" s="1">
        <v>5</v>
      </c>
      <c r="AL19" s="1">
        <v>15</v>
      </c>
      <c r="AM19" s="1"/>
      <c r="AN19" s="1">
        <v>2</v>
      </c>
      <c r="AO19" s="1"/>
      <c r="AP19" s="1"/>
      <c r="AQ19" s="1">
        <v>2</v>
      </c>
      <c r="AR19" s="1"/>
      <c r="AS19" s="1">
        <v>5</v>
      </c>
      <c r="AT19" s="1"/>
      <c r="AU19" s="1"/>
      <c r="AV19" s="1"/>
      <c r="AW19" s="1"/>
      <c r="AX19" s="1">
        <v>1</v>
      </c>
      <c r="AY19" s="1"/>
      <c r="AZ19" s="1">
        <v>5</v>
      </c>
      <c r="BA19" s="1">
        <v>20</v>
      </c>
      <c r="BB19" s="1">
        <v>20</v>
      </c>
      <c r="BC19" s="1"/>
      <c r="BD19" s="1"/>
      <c r="BE19" s="1"/>
      <c r="BF19" s="1"/>
      <c r="BG19" s="1"/>
      <c r="BH19" s="1"/>
      <c r="BI19" s="1"/>
      <c r="BJ19" s="11"/>
      <c r="BK19" s="1"/>
      <c r="BL19" s="1"/>
      <c r="BM19" s="1">
        <v>15</v>
      </c>
      <c r="BN19" s="1"/>
      <c r="BO19" s="1"/>
      <c r="BP19" s="1">
        <v>3</v>
      </c>
      <c r="BQ19" s="1"/>
      <c r="BR19" s="1"/>
      <c r="BS19" s="1"/>
      <c r="BT19" s="1"/>
      <c r="BU19" s="1">
        <v>5</v>
      </c>
      <c r="BV19" s="1"/>
      <c r="BW19" s="1"/>
      <c r="BX19" s="1"/>
      <c r="BY19" s="14">
        <f t="shared" si="1"/>
        <v>100</v>
      </c>
      <c r="BZ19" s="6">
        <v>10</v>
      </c>
      <c r="CA19" s="1"/>
      <c r="CB19" s="1"/>
      <c r="CC19" s="1"/>
      <c r="CD19" s="1"/>
      <c r="CE19" s="1"/>
      <c r="CF19" s="1"/>
      <c r="CG19" s="1"/>
      <c r="CH19" s="1"/>
      <c r="CI19" s="1">
        <v>100</v>
      </c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4">
        <f t="shared" si="2"/>
        <v>100</v>
      </c>
      <c r="CV19" s="6">
        <v>90</v>
      </c>
      <c r="CW19" s="1"/>
      <c r="CX19" s="1"/>
      <c r="CY19" s="1">
        <v>10</v>
      </c>
      <c r="CZ19" s="1"/>
      <c r="DA19" s="1"/>
      <c r="DB19" s="1"/>
      <c r="DC19" s="1"/>
      <c r="DD19" s="1"/>
      <c r="DE19" s="1"/>
      <c r="DF19" s="1"/>
      <c r="DG19" s="1">
        <v>20</v>
      </c>
      <c r="DH19" s="1"/>
      <c r="DI19" s="1"/>
      <c r="DJ19" s="1"/>
      <c r="DK19" s="1"/>
      <c r="DL19" s="1"/>
      <c r="DM19" s="1"/>
      <c r="DN19" s="1">
        <v>30</v>
      </c>
      <c r="DO19" s="1"/>
      <c r="DP19" s="1"/>
      <c r="DQ19" s="1"/>
      <c r="DR19" s="1"/>
      <c r="DS19" s="1"/>
      <c r="DT19" s="1"/>
      <c r="DU19" s="1"/>
      <c r="DV19" s="1"/>
      <c r="DW19" s="1">
        <v>40</v>
      </c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4">
        <f t="shared" si="3"/>
        <v>100</v>
      </c>
    </row>
    <row r="20" spans="1:152" x14ac:dyDescent="0.2">
      <c r="A20" s="12" t="s">
        <v>136</v>
      </c>
      <c r="B20" s="3">
        <v>30</v>
      </c>
      <c r="C20" s="1">
        <v>15</v>
      </c>
      <c r="D20" s="3">
        <v>10</v>
      </c>
      <c r="E20" s="3">
        <v>85</v>
      </c>
      <c r="F20" s="1"/>
      <c r="G20" s="1"/>
      <c r="H20" s="1" t="s">
        <v>113</v>
      </c>
      <c r="I20" s="3">
        <v>10</v>
      </c>
      <c r="J20" s="1" t="s">
        <v>115</v>
      </c>
      <c r="K20" s="1"/>
      <c r="L20" s="6">
        <v>10</v>
      </c>
      <c r="M20" s="1">
        <v>10</v>
      </c>
      <c r="N20" s="1"/>
      <c r="O20" s="1">
        <v>19</v>
      </c>
      <c r="P20" s="1"/>
      <c r="Q20" s="1"/>
      <c r="R20" s="1"/>
      <c r="S20" s="1"/>
      <c r="T20" s="1">
        <v>30</v>
      </c>
      <c r="U20" s="1"/>
      <c r="V20" s="1"/>
      <c r="W20" s="1"/>
      <c r="X20" s="1">
        <v>30</v>
      </c>
      <c r="Y20" s="1">
        <v>10</v>
      </c>
      <c r="Z20" s="1"/>
      <c r="AA20" s="1">
        <v>1</v>
      </c>
      <c r="AB20" s="14">
        <f t="shared" si="0"/>
        <v>100</v>
      </c>
      <c r="AC20" s="6">
        <v>90</v>
      </c>
      <c r="AD20" s="1"/>
      <c r="AE20" s="1">
        <v>2</v>
      </c>
      <c r="AF20" s="1"/>
      <c r="AG20" s="1"/>
      <c r="AH20" s="1"/>
      <c r="AI20" s="1"/>
      <c r="AJ20" s="1"/>
      <c r="AK20" s="1">
        <v>2</v>
      </c>
      <c r="AL20" s="1"/>
      <c r="AM20" s="1"/>
      <c r="AN20" s="1"/>
      <c r="AO20" s="1"/>
      <c r="AP20" s="1"/>
      <c r="AQ20" s="1"/>
      <c r="AR20" s="1"/>
      <c r="AS20" s="1"/>
      <c r="AT20" s="1">
        <v>30</v>
      </c>
      <c r="AU20" s="1">
        <v>2</v>
      </c>
      <c r="AV20" s="1">
        <v>10</v>
      </c>
      <c r="AW20" s="1"/>
      <c r="AX20" s="1"/>
      <c r="AY20" s="1"/>
      <c r="AZ20" s="1"/>
      <c r="BA20" s="1">
        <v>10</v>
      </c>
      <c r="BB20" s="1">
        <v>15</v>
      </c>
      <c r="BC20" s="1"/>
      <c r="BD20" s="1">
        <v>29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4">
        <f t="shared" si="1"/>
        <v>100</v>
      </c>
      <c r="BZ20" s="6">
        <v>60</v>
      </c>
      <c r="CA20" s="1"/>
      <c r="CB20" s="1">
        <v>2</v>
      </c>
      <c r="CC20" s="1">
        <v>10</v>
      </c>
      <c r="CD20" s="1"/>
      <c r="CE20" s="1"/>
      <c r="CF20" s="1">
        <v>7</v>
      </c>
      <c r="CG20" s="1"/>
      <c r="CH20" s="1">
        <v>11</v>
      </c>
      <c r="CI20" s="1">
        <v>10</v>
      </c>
      <c r="CJ20" s="1">
        <v>5</v>
      </c>
      <c r="CK20" s="1"/>
      <c r="CL20" s="1">
        <v>2</v>
      </c>
      <c r="CM20" s="1"/>
      <c r="CN20" s="1">
        <v>11</v>
      </c>
      <c r="CO20" s="1">
        <v>7</v>
      </c>
      <c r="CP20" s="1">
        <v>10</v>
      </c>
      <c r="CQ20" s="1">
        <v>15</v>
      </c>
      <c r="CR20" s="1"/>
      <c r="CS20" s="1">
        <v>10</v>
      </c>
      <c r="CT20" s="15"/>
      <c r="CU20" s="14">
        <f t="shared" si="2"/>
        <v>100</v>
      </c>
      <c r="CV20" s="6">
        <v>40</v>
      </c>
      <c r="CW20" s="1"/>
      <c r="CX20" s="1"/>
      <c r="CY20" s="1"/>
      <c r="CZ20" s="1"/>
      <c r="DA20" s="1"/>
      <c r="DB20" s="1"/>
      <c r="DC20" s="1"/>
      <c r="DD20" s="1"/>
      <c r="DE20" s="1">
        <v>2</v>
      </c>
      <c r="DF20" s="1"/>
      <c r="DG20" s="1">
        <v>2</v>
      </c>
      <c r="DH20" s="1">
        <v>2</v>
      </c>
      <c r="DI20" s="1"/>
      <c r="DJ20" s="1">
        <v>2</v>
      </c>
      <c r="DK20" s="1"/>
      <c r="DL20" s="1"/>
      <c r="DM20" s="1"/>
      <c r="DN20" s="11">
        <v>1</v>
      </c>
      <c r="DO20" s="1">
        <v>20</v>
      </c>
      <c r="DP20" s="1">
        <v>7</v>
      </c>
      <c r="DQ20" s="1">
        <v>10</v>
      </c>
      <c r="DR20" s="1"/>
      <c r="DS20" s="1">
        <v>10</v>
      </c>
      <c r="DT20" s="1"/>
      <c r="DU20" s="1"/>
      <c r="DV20" s="1">
        <v>2</v>
      </c>
      <c r="DW20" s="1"/>
      <c r="DX20" s="1"/>
      <c r="DY20" s="1"/>
      <c r="DZ20" s="1"/>
      <c r="EA20" s="1"/>
      <c r="EB20" s="1"/>
      <c r="EC20" s="1">
        <v>10</v>
      </c>
      <c r="ED20" s="1"/>
      <c r="EE20" s="1">
        <v>2</v>
      </c>
      <c r="EF20" s="1"/>
      <c r="EG20" s="1"/>
      <c r="EH20" s="1"/>
      <c r="EI20" s="1"/>
      <c r="EJ20" s="1"/>
      <c r="EK20" s="1">
        <v>6</v>
      </c>
      <c r="EL20" s="1">
        <v>2</v>
      </c>
      <c r="EM20" s="1"/>
      <c r="EN20" s="1"/>
      <c r="EO20" s="1">
        <v>20</v>
      </c>
      <c r="EP20" s="1"/>
      <c r="EQ20" s="1"/>
      <c r="ER20" s="1"/>
      <c r="ES20" s="1"/>
      <c r="ET20" s="1">
        <v>2</v>
      </c>
      <c r="EU20" s="1"/>
      <c r="EV20" s="14">
        <v>100</v>
      </c>
    </row>
    <row r="21" spans="1:152" x14ac:dyDescent="0.2">
      <c r="A21" s="12" t="s">
        <v>137</v>
      </c>
      <c r="B21" s="3">
        <v>80</v>
      </c>
      <c r="C21" s="1">
        <v>35</v>
      </c>
      <c r="D21" s="3">
        <v>5</v>
      </c>
      <c r="E21" s="3">
        <v>90</v>
      </c>
      <c r="F21" s="3">
        <v>3</v>
      </c>
      <c r="G21" s="1"/>
      <c r="H21" s="1" t="s">
        <v>112</v>
      </c>
      <c r="I21" s="3">
        <v>25</v>
      </c>
      <c r="J21" s="1" t="s">
        <v>235</v>
      </c>
      <c r="K21" s="1"/>
      <c r="L21" s="6">
        <v>5</v>
      </c>
      <c r="M21" s="1"/>
      <c r="N21" s="1"/>
      <c r="O21" s="1"/>
      <c r="P21" s="1"/>
      <c r="Q21" s="1">
        <v>30</v>
      </c>
      <c r="R21" s="1">
        <v>30</v>
      </c>
      <c r="S21" s="1">
        <v>40</v>
      </c>
      <c r="T21" s="1"/>
      <c r="U21" s="1"/>
      <c r="V21" s="1"/>
      <c r="W21" s="1"/>
      <c r="X21" s="1"/>
      <c r="Y21" s="1"/>
      <c r="Z21" s="1"/>
      <c r="AA21" s="1"/>
      <c r="AB21" s="14">
        <f t="shared" si="0"/>
        <v>100</v>
      </c>
      <c r="AC21" s="6">
        <v>95</v>
      </c>
      <c r="AD21" s="1"/>
      <c r="AE21" s="1"/>
      <c r="AF21" s="1">
        <v>15</v>
      </c>
      <c r="AG21" s="1"/>
      <c r="AH21" s="1"/>
      <c r="AI21" s="11"/>
      <c r="AJ21" s="1"/>
      <c r="AK21" s="1"/>
      <c r="AL21" s="1">
        <v>1</v>
      </c>
      <c r="AM21" s="1"/>
      <c r="AN21" s="1">
        <v>1</v>
      </c>
      <c r="AO21" s="1"/>
      <c r="AP21" s="1"/>
      <c r="AQ21" s="1"/>
      <c r="AR21" s="1"/>
      <c r="AS21" s="1">
        <v>7</v>
      </c>
      <c r="AT21" s="1">
        <v>10</v>
      </c>
      <c r="AU21" s="1"/>
      <c r="AV21" s="1"/>
      <c r="AW21" s="1">
        <v>5</v>
      </c>
      <c r="AX21" s="1"/>
      <c r="AY21" s="1"/>
      <c r="AZ21" s="1"/>
      <c r="BA21" s="1">
        <v>2</v>
      </c>
      <c r="BB21" s="1">
        <v>10</v>
      </c>
      <c r="BC21" s="1">
        <v>5</v>
      </c>
      <c r="BD21" s="1">
        <v>5</v>
      </c>
      <c r="BE21" s="1"/>
      <c r="BF21" s="1"/>
      <c r="BG21" s="1"/>
      <c r="BH21" s="1"/>
      <c r="BI21" s="1"/>
      <c r="BJ21" s="1"/>
      <c r="BK21" s="1">
        <v>14</v>
      </c>
      <c r="BL21" s="1"/>
      <c r="BM21" s="1"/>
      <c r="BN21" s="1"/>
      <c r="BO21" s="1"/>
      <c r="BP21" s="1"/>
      <c r="BQ21" s="1">
        <v>15</v>
      </c>
      <c r="BR21" s="1"/>
      <c r="BS21" s="1"/>
      <c r="BT21" s="1">
        <v>10</v>
      </c>
      <c r="BU21" s="1"/>
      <c r="BV21" s="1"/>
      <c r="BW21" s="1"/>
      <c r="BX21" s="1"/>
      <c r="BY21" s="14">
        <f t="shared" si="1"/>
        <v>100</v>
      </c>
      <c r="BZ21" s="6">
        <v>5</v>
      </c>
      <c r="CA21" s="1"/>
      <c r="CB21" s="1"/>
      <c r="CC21" s="1"/>
      <c r="CD21" s="1">
        <v>30</v>
      </c>
      <c r="CE21" s="1"/>
      <c r="CF21" s="1"/>
      <c r="CG21" s="1"/>
      <c r="CH21" s="1"/>
      <c r="CI21" s="1">
        <v>70</v>
      </c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4">
        <f t="shared" si="2"/>
        <v>100</v>
      </c>
      <c r="CV21" s="6">
        <v>95</v>
      </c>
      <c r="CW21" s="1"/>
      <c r="CX21" s="1"/>
      <c r="CY21" s="1"/>
      <c r="CZ21" s="1">
        <v>10</v>
      </c>
      <c r="DA21" s="1"/>
      <c r="DB21" s="1"/>
      <c r="DC21" s="1"/>
      <c r="DD21" s="1"/>
      <c r="DE21" s="1">
        <v>20</v>
      </c>
      <c r="DF21" s="1">
        <v>5</v>
      </c>
      <c r="DG21" s="1">
        <v>35</v>
      </c>
      <c r="DH21" s="1">
        <v>5</v>
      </c>
      <c r="DI21" s="1"/>
      <c r="DJ21" s="1">
        <v>5</v>
      </c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>
        <v>10</v>
      </c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>
        <v>5</v>
      </c>
      <c r="EG21" s="1"/>
      <c r="EH21" s="1"/>
      <c r="EI21" s="1"/>
      <c r="EJ21" s="1">
        <v>5</v>
      </c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4">
        <f>SUM(CW21:ES21)</f>
        <v>100</v>
      </c>
    </row>
    <row r="22" spans="1:152" x14ac:dyDescent="0.2">
      <c r="A22" s="12" t="s">
        <v>138</v>
      </c>
      <c r="B22" s="3">
        <v>80</v>
      </c>
      <c r="C22" s="1">
        <v>5</v>
      </c>
      <c r="D22" s="3">
        <v>3</v>
      </c>
      <c r="E22" s="3">
        <v>100</v>
      </c>
      <c r="F22" s="3">
        <v>5</v>
      </c>
      <c r="G22" s="1"/>
      <c r="H22" s="1" t="s">
        <v>112</v>
      </c>
      <c r="I22" s="3">
        <v>10</v>
      </c>
      <c r="J22" s="1" t="s">
        <v>115</v>
      </c>
      <c r="K22" s="1"/>
      <c r="L22" s="6">
        <v>15</v>
      </c>
      <c r="M22" s="1"/>
      <c r="N22" s="1"/>
      <c r="O22" s="1"/>
      <c r="P22" s="1"/>
      <c r="Q22" s="1">
        <v>10</v>
      </c>
      <c r="R22" s="1"/>
      <c r="S22" s="1"/>
      <c r="T22" s="1"/>
      <c r="U22" s="1"/>
      <c r="V22" s="1"/>
      <c r="W22" s="1">
        <v>45</v>
      </c>
      <c r="X22" s="1"/>
      <c r="Y22" s="1">
        <v>45</v>
      </c>
      <c r="Z22" s="1"/>
      <c r="AA22" s="1"/>
      <c r="AB22" s="14">
        <f t="shared" si="0"/>
        <v>100</v>
      </c>
      <c r="AC22" s="6">
        <v>75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>
        <v>35</v>
      </c>
      <c r="AP22" s="1"/>
      <c r="AQ22" s="1"/>
      <c r="AR22" s="1"/>
      <c r="AS22" s="1"/>
      <c r="AT22" s="1"/>
      <c r="AU22" s="1"/>
      <c r="AV22" s="1">
        <v>5</v>
      </c>
      <c r="AW22" s="1"/>
      <c r="AX22" s="1"/>
      <c r="AY22" s="1">
        <v>45</v>
      </c>
      <c r="AZ22" s="1"/>
      <c r="BA22" s="1"/>
      <c r="BB22" s="1">
        <v>5</v>
      </c>
      <c r="BC22" s="1"/>
      <c r="BD22" s="1"/>
      <c r="BE22" s="1"/>
      <c r="BF22" s="1"/>
      <c r="BG22" s="1"/>
      <c r="BH22" s="1"/>
      <c r="BI22" s="1"/>
      <c r="BJ22" s="1">
        <v>10</v>
      </c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4">
        <f t="shared" si="1"/>
        <v>100</v>
      </c>
      <c r="BZ22" s="6">
        <v>0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4">
        <v>100</v>
      </c>
      <c r="CV22" s="6">
        <v>100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>
        <v>100</v>
      </c>
      <c r="ET22" s="1"/>
      <c r="EU22" s="1"/>
      <c r="EV22" s="14">
        <f>SUM(CW22:ES22)</f>
        <v>100</v>
      </c>
    </row>
    <row r="23" spans="1:152" x14ac:dyDescent="0.2">
      <c r="A23" s="12" t="s">
        <v>139</v>
      </c>
      <c r="B23" s="3">
        <v>70</v>
      </c>
      <c r="C23" s="1">
        <v>40</v>
      </c>
      <c r="D23" s="3">
        <v>7</v>
      </c>
      <c r="E23" s="3">
        <v>90</v>
      </c>
      <c r="F23" s="3">
        <v>3</v>
      </c>
      <c r="G23" s="1"/>
      <c r="H23" s="1" t="s">
        <v>112</v>
      </c>
      <c r="I23" s="1">
        <v>20</v>
      </c>
      <c r="J23" s="1" t="s">
        <v>114</v>
      </c>
      <c r="K23" s="1"/>
      <c r="L23" s="6">
        <v>45</v>
      </c>
      <c r="M23" s="1"/>
      <c r="N23" s="1"/>
      <c r="O23" s="1"/>
      <c r="P23" s="1"/>
      <c r="Q23" s="1">
        <v>25</v>
      </c>
      <c r="R23" s="1">
        <v>15</v>
      </c>
      <c r="S23" s="1"/>
      <c r="T23" s="1">
        <v>20</v>
      </c>
      <c r="U23" s="1">
        <v>10</v>
      </c>
      <c r="V23" s="1"/>
      <c r="W23" s="1">
        <v>13</v>
      </c>
      <c r="X23" s="1">
        <v>7</v>
      </c>
      <c r="Y23" s="1">
        <v>10</v>
      </c>
      <c r="Z23" s="1"/>
      <c r="AA23" s="1"/>
      <c r="AB23" s="14">
        <f t="shared" si="0"/>
        <v>100</v>
      </c>
      <c r="AC23" s="6">
        <v>55</v>
      </c>
      <c r="AD23" s="1"/>
      <c r="AE23" s="1"/>
      <c r="AF23" s="1"/>
      <c r="AG23" s="1"/>
      <c r="AH23" s="1"/>
      <c r="AI23" s="1"/>
      <c r="AJ23" s="1"/>
      <c r="AK23" s="1">
        <v>10</v>
      </c>
      <c r="AL23" s="1">
        <v>6</v>
      </c>
      <c r="AM23" s="1"/>
      <c r="AN23" s="1"/>
      <c r="AO23" s="1"/>
      <c r="AP23" s="1"/>
      <c r="AQ23" s="1"/>
      <c r="AR23" s="1"/>
      <c r="AS23" s="1"/>
      <c r="AT23" s="1">
        <v>2</v>
      </c>
      <c r="AU23" s="1"/>
      <c r="AV23" s="1"/>
      <c r="AW23" s="1">
        <v>3</v>
      </c>
      <c r="AX23" s="1"/>
      <c r="AY23" s="1"/>
      <c r="AZ23" s="1">
        <v>15</v>
      </c>
      <c r="BA23" s="1"/>
      <c r="BB23" s="1">
        <v>6</v>
      </c>
      <c r="BC23" s="1"/>
      <c r="BD23" s="1"/>
      <c r="BE23" s="1"/>
      <c r="BF23" s="1"/>
      <c r="BG23" s="1">
        <v>15</v>
      </c>
      <c r="BH23" s="1">
        <v>6</v>
      </c>
      <c r="BI23" s="1">
        <v>10</v>
      </c>
      <c r="BJ23" s="1">
        <v>6</v>
      </c>
      <c r="BK23" s="1">
        <v>15</v>
      </c>
      <c r="BL23" s="1"/>
      <c r="BM23" s="1">
        <v>6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4">
        <f t="shared" si="1"/>
        <v>100</v>
      </c>
      <c r="BZ23" s="6">
        <v>10</v>
      </c>
      <c r="CA23" s="1"/>
      <c r="CB23" s="1"/>
      <c r="CC23" s="1"/>
      <c r="CD23" s="1"/>
      <c r="CE23" s="1"/>
      <c r="CF23" s="1">
        <v>10</v>
      </c>
      <c r="CG23" s="1"/>
      <c r="CH23" s="1">
        <v>10</v>
      </c>
      <c r="CI23" s="1">
        <v>80</v>
      </c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4">
        <f t="shared" ref="CU23:CU54" si="4">SUM(CA23:CT23)</f>
        <v>100</v>
      </c>
      <c r="CV23" s="6">
        <v>90</v>
      </c>
      <c r="CW23" s="1"/>
      <c r="CX23" s="1"/>
      <c r="CY23" s="1"/>
      <c r="CZ23" s="1"/>
      <c r="DA23" s="1"/>
      <c r="DB23" s="1"/>
      <c r="DC23" s="1">
        <v>5</v>
      </c>
      <c r="DD23" s="1"/>
      <c r="DE23" s="1">
        <v>15</v>
      </c>
      <c r="DF23" s="1"/>
      <c r="DG23" s="1"/>
      <c r="DH23" s="1">
        <v>15</v>
      </c>
      <c r="DI23" s="1"/>
      <c r="DJ23" s="1"/>
      <c r="DK23" s="1"/>
      <c r="DL23" s="1"/>
      <c r="DM23" s="1"/>
      <c r="DN23" s="1"/>
      <c r="DO23" s="1">
        <v>5</v>
      </c>
      <c r="DP23" s="1"/>
      <c r="DQ23" s="1"/>
      <c r="DR23" s="1">
        <v>5</v>
      </c>
      <c r="DS23" s="1">
        <v>15</v>
      </c>
      <c r="DT23" s="1">
        <v>15</v>
      </c>
      <c r="DU23" s="1"/>
      <c r="DV23" s="1">
        <v>15</v>
      </c>
      <c r="DW23" s="1">
        <v>5</v>
      </c>
      <c r="DX23" s="1"/>
      <c r="DY23" s="1"/>
      <c r="DZ23" s="1"/>
      <c r="EA23" s="1"/>
      <c r="EB23" s="1"/>
      <c r="EC23" s="1"/>
      <c r="ED23" s="1"/>
      <c r="EE23" s="1"/>
      <c r="EF23" s="1"/>
      <c r="EG23" s="1">
        <v>5</v>
      </c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4">
        <f>SUM(CW23:ES23)</f>
        <v>100</v>
      </c>
    </row>
    <row r="24" spans="1:152" x14ac:dyDescent="0.2">
      <c r="A24" s="12" t="s">
        <v>140</v>
      </c>
      <c r="B24" s="3">
        <v>70</v>
      </c>
      <c r="C24" s="1">
        <v>80</v>
      </c>
      <c r="D24" s="3">
        <v>10</v>
      </c>
      <c r="E24" s="3">
        <v>80</v>
      </c>
      <c r="F24" s="3">
        <v>15</v>
      </c>
      <c r="G24" s="1"/>
      <c r="H24" s="1" t="s">
        <v>112</v>
      </c>
      <c r="I24" s="1">
        <v>10</v>
      </c>
      <c r="J24" s="1" t="s">
        <v>115</v>
      </c>
      <c r="K24" s="1"/>
      <c r="L24" s="6">
        <v>1</v>
      </c>
      <c r="M24" s="1"/>
      <c r="N24" s="1"/>
      <c r="O24" s="1">
        <v>50</v>
      </c>
      <c r="P24" s="1">
        <v>50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4">
        <f t="shared" si="0"/>
        <v>100</v>
      </c>
      <c r="AC24" s="6">
        <v>99</v>
      </c>
      <c r="AD24" s="1"/>
      <c r="AE24" s="1"/>
      <c r="AF24" s="1"/>
      <c r="AG24" s="1">
        <v>1</v>
      </c>
      <c r="AH24" s="1"/>
      <c r="AI24" s="1">
        <v>5</v>
      </c>
      <c r="AJ24" s="1"/>
      <c r="AK24" s="1"/>
      <c r="AL24" s="1">
        <v>5</v>
      </c>
      <c r="AM24" s="1"/>
      <c r="AN24" s="1"/>
      <c r="AO24" s="1"/>
      <c r="AP24" s="1"/>
      <c r="AQ24" s="1">
        <v>35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>
        <v>5</v>
      </c>
      <c r="BD24" s="1"/>
      <c r="BE24" s="1"/>
      <c r="BF24" s="1"/>
      <c r="BG24" s="1"/>
      <c r="BH24" s="1">
        <v>1</v>
      </c>
      <c r="BI24" s="1">
        <v>24</v>
      </c>
      <c r="BJ24" s="1"/>
      <c r="BK24" s="1">
        <v>24</v>
      </c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4">
        <f t="shared" si="1"/>
        <v>100</v>
      </c>
      <c r="BZ24" s="6">
        <v>5</v>
      </c>
      <c r="CA24" s="1"/>
      <c r="CB24" s="1"/>
      <c r="CC24" s="1"/>
      <c r="CD24" s="1"/>
      <c r="CE24" s="1">
        <v>40</v>
      </c>
      <c r="CF24" s="1">
        <v>10</v>
      </c>
      <c r="CG24" s="1"/>
      <c r="CH24" s="1"/>
      <c r="CI24" s="1"/>
      <c r="CJ24" s="1"/>
      <c r="CK24" s="1"/>
      <c r="CL24" s="1">
        <v>30</v>
      </c>
      <c r="CM24" s="1"/>
      <c r="CN24" s="1"/>
      <c r="CO24" s="1"/>
      <c r="CP24" s="1">
        <v>20</v>
      </c>
      <c r="CQ24" s="1"/>
      <c r="CR24" s="1"/>
      <c r="CS24" s="1"/>
      <c r="CT24" s="1"/>
      <c r="CU24" s="14">
        <f t="shared" si="4"/>
        <v>100</v>
      </c>
      <c r="CV24" s="6">
        <v>95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>
        <v>14</v>
      </c>
      <c r="DH24" s="1"/>
      <c r="DI24" s="1"/>
      <c r="DJ24" s="1">
        <v>14</v>
      </c>
      <c r="DK24" s="1"/>
      <c r="DL24" s="1"/>
      <c r="DM24" s="1"/>
      <c r="DN24" s="1">
        <v>5</v>
      </c>
      <c r="DO24" s="1">
        <v>10</v>
      </c>
      <c r="DP24" s="1"/>
      <c r="DQ24" s="1"/>
      <c r="DR24" s="1">
        <v>5</v>
      </c>
      <c r="DS24" s="1">
        <v>20</v>
      </c>
      <c r="DT24" s="1">
        <v>25</v>
      </c>
      <c r="DU24" s="1"/>
      <c r="DV24" s="1"/>
      <c r="DW24" s="1">
        <v>5</v>
      </c>
      <c r="DX24" s="1"/>
      <c r="DY24" s="1"/>
      <c r="DZ24" s="1"/>
      <c r="EA24" s="1"/>
      <c r="EB24" s="1"/>
      <c r="EC24" s="1"/>
      <c r="ED24" s="1">
        <v>1</v>
      </c>
      <c r="EE24" s="1"/>
      <c r="EF24" s="1"/>
      <c r="EG24" s="1">
        <v>1</v>
      </c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4">
        <f>SUM(CW24:ES24)</f>
        <v>100</v>
      </c>
    </row>
    <row r="25" spans="1:152" x14ac:dyDescent="0.2">
      <c r="A25" s="12" t="s">
        <v>141</v>
      </c>
      <c r="B25" s="3">
        <v>70</v>
      </c>
      <c r="C25" s="1">
        <v>20</v>
      </c>
      <c r="D25" s="3">
        <v>20</v>
      </c>
      <c r="E25" s="3">
        <v>80</v>
      </c>
      <c r="F25" s="3">
        <v>3</v>
      </c>
      <c r="G25" s="1"/>
      <c r="H25" s="1" t="s">
        <v>112</v>
      </c>
      <c r="I25" s="1">
        <v>10</v>
      </c>
      <c r="J25" s="1" t="s">
        <v>115</v>
      </c>
      <c r="K25" s="1"/>
      <c r="L25" s="6">
        <v>25</v>
      </c>
      <c r="M25" s="1"/>
      <c r="N25" s="1"/>
      <c r="O25" s="1"/>
      <c r="P25" s="1"/>
      <c r="Q25" s="1"/>
      <c r="R25" s="1"/>
      <c r="S25" s="1"/>
      <c r="T25" s="1"/>
      <c r="U25" s="1">
        <v>100</v>
      </c>
      <c r="V25" s="1"/>
      <c r="W25" s="1"/>
      <c r="X25" s="1"/>
      <c r="Y25" s="1"/>
      <c r="Z25" s="1"/>
      <c r="AA25" s="1"/>
      <c r="AB25" s="14">
        <f t="shared" si="0"/>
        <v>100</v>
      </c>
      <c r="AC25" s="6">
        <v>75</v>
      </c>
      <c r="AD25" s="1"/>
      <c r="AE25" s="1"/>
      <c r="AF25" s="1">
        <v>25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>
        <v>40</v>
      </c>
      <c r="AT25" s="1"/>
      <c r="AU25" s="1"/>
      <c r="AV25" s="1"/>
      <c r="AW25" s="1"/>
      <c r="AX25" s="1"/>
      <c r="AY25" s="1"/>
      <c r="AZ25" s="1"/>
      <c r="BA25" s="1">
        <v>23</v>
      </c>
      <c r="BB25" s="1">
        <v>5</v>
      </c>
      <c r="BC25" s="1"/>
      <c r="BD25" s="1">
        <v>5</v>
      </c>
      <c r="BE25" s="1"/>
      <c r="BF25" s="1"/>
      <c r="BG25" s="1"/>
      <c r="BH25" s="1">
        <v>2</v>
      </c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4">
        <f t="shared" si="1"/>
        <v>100</v>
      </c>
      <c r="BZ25" s="6">
        <v>10</v>
      </c>
      <c r="CA25" s="1"/>
      <c r="CB25" s="1"/>
      <c r="CC25" s="1"/>
      <c r="CD25" s="1"/>
      <c r="CE25" s="1">
        <v>10</v>
      </c>
      <c r="CF25" s="1"/>
      <c r="CG25" s="1"/>
      <c r="CH25" s="1"/>
      <c r="CI25" s="1"/>
      <c r="CJ25" s="1"/>
      <c r="CK25" s="1"/>
      <c r="CL25" s="1"/>
      <c r="CM25" s="1">
        <v>40</v>
      </c>
      <c r="CN25" s="1"/>
      <c r="CO25" s="1"/>
      <c r="CP25" s="1">
        <v>10</v>
      </c>
      <c r="CQ25" s="1">
        <v>30</v>
      </c>
      <c r="CR25" s="1"/>
      <c r="CS25" s="1"/>
      <c r="CT25" s="1">
        <v>10</v>
      </c>
      <c r="CU25" s="14">
        <f t="shared" si="4"/>
        <v>100</v>
      </c>
      <c r="CV25" s="6">
        <v>90</v>
      </c>
      <c r="CW25" s="1"/>
      <c r="CX25" s="1">
        <v>30</v>
      </c>
      <c r="CY25" s="1"/>
      <c r="CZ25" s="1"/>
      <c r="DA25" s="1"/>
      <c r="DB25" s="1"/>
      <c r="DC25" s="1"/>
      <c r="DD25" s="1"/>
      <c r="DE25" s="1">
        <v>10</v>
      </c>
      <c r="DF25" s="1"/>
      <c r="DG25" s="1"/>
      <c r="DH25" s="1"/>
      <c r="DI25" s="1"/>
      <c r="DJ25" s="1"/>
      <c r="DK25" s="1"/>
      <c r="DL25" s="1"/>
      <c r="DM25" s="1"/>
      <c r="DN25" s="1">
        <v>20</v>
      </c>
      <c r="DO25" s="1"/>
      <c r="DP25" s="1"/>
      <c r="DQ25" s="1"/>
      <c r="DR25" s="1">
        <v>30</v>
      </c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>
        <v>5</v>
      </c>
      <c r="EF25" s="1"/>
      <c r="EG25" s="1"/>
      <c r="EH25" s="1"/>
      <c r="EI25" s="1"/>
      <c r="EJ25" s="1"/>
      <c r="EK25" s="1">
        <v>5</v>
      </c>
      <c r="EL25" s="1"/>
      <c r="EM25" s="1"/>
      <c r="EN25" s="1"/>
      <c r="EO25" s="1">
        <v>5</v>
      </c>
      <c r="EP25" s="1"/>
      <c r="EQ25" s="1"/>
      <c r="ER25" s="1"/>
      <c r="ES25" s="1"/>
      <c r="ET25" s="1"/>
      <c r="EU25" s="1"/>
      <c r="EV25" s="14">
        <v>100</v>
      </c>
    </row>
    <row r="26" spans="1:152" x14ac:dyDescent="0.2">
      <c r="A26" s="12" t="s">
        <v>142</v>
      </c>
      <c r="B26" s="3">
        <v>30</v>
      </c>
      <c r="C26" s="1">
        <v>15</v>
      </c>
      <c r="D26" s="3">
        <v>20</v>
      </c>
      <c r="E26" s="3">
        <v>80</v>
      </c>
      <c r="F26" s="1"/>
      <c r="G26" s="1"/>
      <c r="H26" s="1" t="s">
        <v>113</v>
      </c>
      <c r="I26" s="1">
        <v>10</v>
      </c>
      <c r="J26" s="1" t="s">
        <v>115</v>
      </c>
      <c r="K26" s="1"/>
      <c r="L26" s="6">
        <v>55</v>
      </c>
      <c r="M26" s="1">
        <v>5</v>
      </c>
      <c r="N26" s="1"/>
      <c r="O26" s="1">
        <v>10</v>
      </c>
      <c r="P26" s="1"/>
      <c r="Q26" s="1">
        <v>10</v>
      </c>
      <c r="R26" s="1">
        <v>15</v>
      </c>
      <c r="S26" s="1">
        <v>5</v>
      </c>
      <c r="T26" s="1"/>
      <c r="U26" s="1">
        <v>10</v>
      </c>
      <c r="V26" s="1"/>
      <c r="W26" s="1">
        <v>5</v>
      </c>
      <c r="X26" s="1"/>
      <c r="Y26" s="1">
        <v>40</v>
      </c>
      <c r="Z26" s="1"/>
      <c r="AA26" s="1"/>
      <c r="AB26" s="14">
        <f t="shared" si="0"/>
        <v>100</v>
      </c>
      <c r="AC26" s="6">
        <v>45</v>
      </c>
      <c r="AD26" s="1"/>
      <c r="AE26" s="1"/>
      <c r="AF26" s="1"/>
      <c r="AG26" s="1"/>
      <c r="AH26" s="1"/>
      <c r="AI26" s="1"/>
      <c r="AJ26" s="1"/>
      <c r="AK26" s="1">
        <v>16</v>
      </c>
      <c r="AL26" s="1"/>
      <c r="AM26" s="1">
        <v>5</v>
      </c>
      <c r="AN26" s="1"/>
      <c r="AO26" s="1"/>
      <c r="AP26" s="1"/>
      <c r="AQ26" s="1"/>
      <c r="AR26" s="1"/>
      <c r="AS26" s="1"/>
      <c r="AT26" s="1">
        <v>10</v>
      </c>
      <c r="AU26" s="1">
        <v>10</v>
      </c>
      <c r="AV26" s="1">
        <v>5</v>
      </c>
      <c r="AW26" s="1"/>
      <c r="AX26" s="1"/>
      <c r="AY26" s="1"/>
      <c r="AZ26" s="1"/>
      <c r="BA26" s="1">
        <v>10</v>
      </c>
      <c r="BB26" s="1">
        <v>15</v>
      </c>
      <c r="BC26" s="1">
        <v>10</v>
      </c>
      <c r="BD26" s="1">
        <v>15</v>
      </c>
      <c r="BE26" s="1"/>
      <c r="BF26" s="1"/>
      <c r="BG26" s="1"/>
      <c r="BH26" s="1">
        <v>2</v>
      </c>
      <c r="BI26" s="1"/>
      <c r="BJ26" s="1"/>
      <c r="BK26" s="1"/>
      <c r="BL26" s="1">
        <v>2</v>
      </c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4">
        <f t="shared" si="1"/>
        <v>100</v>
      </c>
      <c r="BZ26" s="6">
        <v>70</v>
      </c>
      <c r="CA26" s="1"/>
      <c r="CB26" s="1"/>
      <c r="CC26" s="1">
        <v>5</v>
      </c>
      <c r="CD26" s="1">
        <v>5</v>
      </c>
      <c r="CE26" s="1">
        <v>5</v>
      </c>
      <c r="CF26" s="1">
        <v>15</v>
      </c>
      <c r="CG26" s="1">
        <v>1</v>
      </c>
      <c r="CH26" s="1">
        <v>2</v>
      </c>
      <c r="CI26" s="1">
        <v>5</v>
      </c>
      <c r="CJ26" s="1"/>
      <c r="CK26" s="1"/>
      <c r="CL26" s="1">
        <v>5</v>
      </c>
      <c r="CM26" s="1"/>
      <c r="CN26" s="1">
        <v>2</v>
      </c>
      <c r="CO26" s="1">
        <v>2</v>
      </c>
      <c r="CP26" s="1">
        <v>20</v>
      </c>
      <c r="CQ26" s="1">
        <v>29</v>
      </c>
      <c r="CR26" s="1">
        <v>2</v>
      </c>
      <c r="CS26" s="1"/>
      <c r="CT26" s="1">
        <v>2</v>
      </c>
      <c r="CU26" s="14">
        <f t="shared" si="4"/>
        <v>100</v>
      </c>
      <c r="CV26" s="6">
        <v>30</v>
      </c>
      <c r="CW26" s="1"/>
      <c r="CX26" s="1">
        <v>2</v>
      </c>
      <c r="CY26" s="1">
        <v>5</v>
      </c>
      <c r="CZ26" s="1"/>
      <c r="DA26" s="1"/>
      <c r="DB26" s="1">
        <v>5</v>
      </c>
      <c r="DC26" s="1"/>
      <c r="DD26" s="1"/>
      <c r="DE26" s="1">
        <v>12</v>
      </c>
      <c r="DF26" s="1"/>
      <c r="DG26" s="1"/>
      <c r="DH26" s="1"/>
      <c r="DI26" s="1">
        <v>40</v>
      </c>
      <c r="DJ26" s="1"/>
      <c r="DK26" s="1">
        <v>5</v>
      </c>
      <c r="DL26" s="1"/>
      <c r="DM26" s="1"/>
      <c r="DN26" s="1">
        <v>2</v>
      </c>
      <c r="DO26" s="1"/>
      <c r="DP26" s="1"/>
      <c r="DQ26" s="1"/>
      <c r="DR26" s="1"/>
      <c r="DS26" s="1"/>
      <c r="DT26" s="1"/>
      <c r="DU26" s="1"/>
      <c r="DV26" s="1">
        <v>5</v>
      </c>
      <c r="DW26" s="1"/>
      <c r="DX26" s="1"/>
      <c r="DY26" s="1">
        <v>12</v>
      </c>
      <c r="DZ26" s="1">
        <v>2</v>
      </c>
      <c r="EA26" s="1"/>
      <c r="EB26" s="1"/>
      <c r="EC26" s="1"/>
      <c r="ED26" s="1">
        <v>2</v>
      </c>
      <c r="EE26" s="1">
        <v>2</v>
      </c>
      <c r="EF26" s="1"/>
      <c r="EG26" s="1"/>
      <c r="EH26" s="1"/>
      <c r="EI26" s="1">
        <v>2</v>
      </c>
      <c r="EJ26" s="1"/>
      <c r="EK26" s="1"/>
      <c r="EL26" s="1"/>
      <c r="EM26" s="1"/>
      <c r="EN26" s="1"/>
      <c r="EO26" s="1"/>
      <c r="EP26" s="1">
        <v>2</v>
      </c>
      <c r="EQ26" s="1"/>
      <c r="ER26" s="1"/>
      <c r="ES26" s="1"/>
      <c r="ET26" s="1">
        <v>2</v>
      </c>
      <c r="EU26" s="1"/>
      <c r="EV26" s="14">
        <v>100</v>
      </c>
    </row>
    <row r="27" spans="1:152" x14ac:dyDescent="0.2">
      <c r="A27" s="12" t="s">
        <v>143</v>
      </c>
      <c r="B27" s="3">
        <v>50</v>
      </c>
      <c r="C27" s="1">
        <v>50</v>
      </c>
      <c r="D27" s="3">
        <v>30</v>
      </c>
      <c r="E27" s="3">
        <v>70</v>
      </c>
      <c r="F27" s="3">
        <v>1</v>
      </c>
      <c r="G27" s="1"/>
      <c r="H27" s="1" t="s">
        <v>113</v>
      </c>
      <c r="I27" s="1">
        <v>5</v>
      </c>
      <c r="J27" s="16" t="s">
        <v>235</v>
      </c>
      <c r="K27" s="1"/>
      <c r="L27" s="6">
        <v>10</v>
      </c>
      <c r="M27" s="1"/>
      <c r="N27" s="1"/>
      <c r="O27" s="1"/>
      <c r="P27" s="1"/>
      <c r="Q27" s="1">
        <v>70</v>
      </c>
      <c r="R27" s="1"/>
      <c r="S27" s="1"/>
      <c r="T27" s="1">
        <v>10</v>
      </c>
      <c r="U27" s="1">
        <v>15</v>
      </c>
      <c r="V27" s="1"/>
      <c r="W27" s="1"/>
      <c r="X27" s="1"/>
      <c r="Y27" s="1">
        <v>5</v>
      </c>
      <c r="Z27" s="1"/>
      <c r="AA27" s="1"/>
      <c r="AB27" s="14">
        <f t="shared" si="0"/>
        <v>100</v>
      </c>
      <c r="AC27" s="6">
        <v>90</v>
      </c>
      <c r="AD27" s="1"/>
      <c r="AE27" s="1"/>
      <c r="AF27" s="1"/>
      <c r="AG27" s="1"/>
      <c r="AH27" s="1"/>
      <c r="AI27" s="1"/>
      <c r="AJ27" s="1"/>
      <c r="AK27" s="1">
        <v>2</v>
      </c>
      <c r="AL27" s="1"/>
      <c r="AM27" s="1"/>
      <c r="AN27" s="1"/>
      <c r="AO27" s="1"/>
      <c r="AP27" s="1"/>
      <c r="AQ27" s="1"/>
      <c r="AR27" s="1"/>
      <c r="AS27" s="1">
        <v>10</v>
      </c>
      <c r="AT27" s="1">
        <v>30</v>
      </c>
      <c r="AU27" s="1"/>
      <c r="AV27" s="1">
        <v>15</v>
      </c>
      <c r="AW27" s="1"/>
      <c r="AX27" s="1"/>
      <c r="AY27" s="1"/>
      <c r="AZ27" s="1"/>
      <c r="BA27" s="1"/>
      <c r="BB27" s="1"/>
      <c r="BC27" s="1"/>
      <c r="BD27" s="1">
        <v>30</v>
      </c>
      <c r="BE27" s="1"/>
      <c r="BF27" s="1"/>
      <c r="BG27" s="1"/>
      <c r="BH27" s="1">
        <v>3</v>
      </c>
      <c r="BI27" s="1"/>
      <c r="BJ27" s="1"/>
      <c r="BK27" s="1">
        <v>10</v>
      </c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4">
        <f t="shared" si="1"/>
        <v>100</v>
      </c>
      <c r="BZ27" s="6">
        <v>95</v>
      </c>
      <c r="CA27" s="1"/>
      <c r="CB27" s="1"/>
      <c r="CC27" s="1"/>
      <c r="CD27" s="1">
        <v>3</v>
      </c>
      <c r="CE27" s="1"/>
      <c r="CF27" s="1">
        <v>5</v>
      </c>
      <c r="CG27" s="1"/>
      <c r="CH27" s="1"/>
      <c r="CI27" s="1"/>
      <c r="CJ27" s="1"/>
      <c r="CK27" s="1">
        <v>7</v>
      </c>
      <c r="CL27" s="1"/>
      <c r="CM27" s="1"/>
      <c r="CN27" s="1"/>
      <c r="CO27" s="1"/>
      <c r="CP27" s="1">
        <v>10</v>
      </c>
      <c r="CQ27" s="1">
        <v>75</v>
      </c>
      <c r="CR27" s="1"/>
      <c r="CS27" s="1"/>
      <c r="CT27" s="1"/>
      <c r="CU27" s="14">
        <f t="shared" si="4"/>
        <v>100</v>
      </c>
      <c r="CV27" s="6">
        <v>5</v>
      </c>
      <c r="CW27" s="1"/>
      <c r="CX27" s="1"/>
      <c r="CY27" s="1"/>
      <c r="CZ27" s="1"/>
      <c r="DA27" s="1"/>
      <c r="DB27" s="1"/>
      <c r="DC27" s="1"/>
      <c r="DD27" s="1"/>
      <c r="DE27" s="1">
        <v>5</v>
      </c>
      <c r="DF27" s="1"/>
      <c r="DG27" s="1">
        <v>15</v>
      </c>
      <c r="DH27" s="1"/>
      <c r="DI27" s="1">
        <v>15</v>
      </c>
      <c r="DJ27" s="1"/>
      <c r="DK27" s="1"/>
      <c r="DL27" s="1"/>
      <c r="DM27" s="1"/>
      <c r="DN27" s="1">
        <v>10</v>
      </c>
      <c r="DO27" s="1">
        <v>5</v>
      </c>
      <c r="DP27" s="1">
        <v>10</v>
      </c>
      <c r="DQ27" s="1">
        <v>10</v>
      </c>
      <c r="DR27" s="1"/>
      <c r="DS27" s="1">
        <v>10</v>
      </c>
      <c r="DT27" s="1">
        <v>10</v>
      </c>
      <c r="DU27" s="1"/>
      <c r="DV27" s="1"/>
      <c r="DW27" s="1">
        <v>5</v>
      </c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>
        <v>5</v>
      </c>
      <c r="EP27" s="1"/>
      <c r="EQ27" s="1"/>
      <c r="ER27" s="1"/>
      <c r="ES27" s="1"/>
      <c r="ET27" s="1"/>
      <c r="EU27" s="1"/>
      <c r="EV27" s="14">
        <f t="shared" ref="EV27:EV33" si="5">SUM(CW27:ES27)</f>
        <v>100</v>
      </c>
    </row>
    <row r="28" spans="1:152" x14ac:dyDescent="0.2">
      <c r="A28" s="12" t="s">
        <v>144</v>
      </c>
      <c r="B28" s="3">
        <v>30</v>
      </c>
      <c r="C28" s="1">
        <v>20</v>
      </c>
      <c r="D28" s="3">
        <v>5</v>
      </c>
      <c r="E28" s="3">
        <v>90</v>
      </c>
      <c r="F28" s="1"/>
      <c r="G28" s="1"/>
      <c r="H28" s="1" t="s">
        <v>112</v>
      </c>
      <c r="I28" s="1">
        <v>12</v>
      </c>
      <c r="J28" s="1" t="s">
        <v>145</v>
      </c>
      <c r="K28" s="1"/>
      <c r="L28" s="6">
        <v>15</v>
      </c>
      <c r="M28" s="1"/>
      <c r="N28" s="1"/>
      <c r="O28" s="1"/>
      <c r="P28" s="1"/>
      <c r="Q28" s="1"/>
      <c r="R28" s="1">
        <v>20</v>
      </c>
      <c r="S28" s="1"/>
      <c r="T28" s="1">
        <v>60</v>
      </c>
      <c r="U28" s="1">
        <v>20</v>
      </c>
      <c r="V28" s="1"/>
      <c r="W28" s="1"/>
      <c r="X28" s="1"/>
      <c r="Y28" s="1"/>
      <c r="Z28" s="1"/>
      <c r="AA28" s="1"/>
      <c r="AB28" s="14">
        <f t="shared" si="0"/>
        <v>100</v>
      </c>
      <c r="AC28" s="6">
        <v>85</v>
      </c>
      <c r="AD28" s="1"/>
      <c r="AE28" s="1"/>
      <c r="AF28" s="1">
        <v>15</v>
      </c>
      <c r="AG28" s="1">
        <v>25</v>
      </c>
      <c r="AH28" s="1"/>
      <c r="AI28" s="1"/>
      <c r="AJ28" s="1"/>
      <c r="AK28" s="1">
        <v>20</v>
      </c>
      <c r="AL28" s="1">
        <v>7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5</v>
      </c>
      <c r="BB28" s="1"/>
      <c r="BC28" s="1">
        <v>10</v>
      </c>
      <c r="BD28" s="1"/>
      <c r="BE28" s="1"/>
      <c r="BF28" s="1"/>
      <c r="BG28" s="1"/>
      <c r="BH28" s="1"/>
      <c r="BI28" s="1"/>
      <c r="BJ28" s="1"/>
      <c r="BK28" s="1">
        <v>15</v>
      </c>
      <c r="BL28" s="1"/>
      <c r="BM28" s="1"/>
      <c r="BN28" s="1"/>
      <c r="BO28" s="1"/>
      <c r="BP28" s="1"/>
      <c r="BQ28" s="1"/>
      <c r="BR28" s="1"/>
      <c r="BS28" s="1">
        <v>3</v>
      </c>
      <c r="BT28" s="1"/>
      <c r="BU28" s="1"/>
      <c r="BV28" s="1"/>
      <c r="BW28" s="1"/>
      <c r="BX28" s="1"/>
      <c r="BY28" s="14">
        <f t="shared" si="1"/>
        <v>100</v>
      </c>
      <c r="BZ28" s="6">
        <v>70</v>
      </c>
      <c r="CA28" s="1"/>
      <c r="CB28" s="1">
        <v>5</v>
      </c>
      <c r="CC28" s="1"/>
      <c r="CD28" s="1">
        <v>30</v>
      </c>
      <c r="CE28" s="1"/>
      <c r="CF28" s="1"/>
      <c r="CG28" s="1"/>
      <c r="CH28" s="1">
        <v>5</v>
      </c>
      <c r="CI28" s="1">
        <v>20</v>
      </c>
      <c r="CJ28" s="1"/>
      <c r="CK28" s="1"/>
      <c r="CL28" s="1"/>
      <c r="CM28" s="1"/>
      <c r="CN28" s="1"/>
      <c r="CO28" s="1"/>
      <c r="CP28" s="1">
        <v>40</v>
      </c>
      <c r="CQ28" s="1"/>
      <c r="CR28" s="1"/>
      <c r="CS28" s="1"/>
      <c r="CT28" s="1"/>
      <c r="CU28" s="14">
        <f t="shared" si="4"/>
        <v>100</v>
      </c>
      <c r="CV28" s="6">
        <v>30</v>
      </c>
      <c r="CW28" s="1"/>
      <c r="CX28" s="1"/>
      <c r="CY28" s="1">
        <v>20</v>
      </c>
      <c r="CZ28" s="1"/>
      <c r="DA28" s="1"/>
      <c r="DB28" s="1"/>
      <c r="DC28" s="1">
        <v>10</v>
      </c>
      <c r="DD28" s="1"/>
      <c r="DE28" s="1">
        <v>20</v>
      </c>
      <c r="DF28" s="1"/>
      <c r="DG28" s="1"/>
      <c r="DH28" s="1"/>
      <c r="DI28" s="1"/>
      <c r="DJ28" s="1"/>
      <c r="DK28" s="1"/>
      <c r="DL28" s="1"/>
      <c r="DM28" s="1"/>
      <c r="DN28" s="1"/>
      <c r="DO28" s="1">
        <v>10</v>
      </c>
      <c r="DP28" s="1"/>
      <c r="DQ28" s="1"/>
      <c r="DR28" s="1"/>
      <c r="DS28" s="1">
        <v>30</v>
      </c>
      <c r="DT28" s="1"/>
      <c r="DU28" s="1">
        <v>5</v>
      </c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>
        <v>5</v>
      </c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4">
        <f t="shared" si="5"/>
        <v>100</v>
      </c>
    </row>
    <row r="29" spans="1:152" x14ac:dyDescent="0.2">
      <c r="A29" s="12" t="s">
        <v>146</v>
      </c>
      <c r="B29" s="3">
        <v>65</v>
      </c>
      <c r="C29" s="1">
        <v>35</v>
      </c>
      <c r="D29" s="3">
        <v>15</v>
      </c>
      <c r="E29" s="3">
        <v>90</v>
      </c>
      <c r="F29" s="3">
        <v>2</v>
      </c>
      <c r="G29" s="1"/>
      <c r="H29" s="1" t="s">
        <v>113</v>
      </c>
      <c r="I29" s="1">
        <v>10</v>
      </c>
      <c r="J29" s="1" t="s">
        <v>116</v>
      </c>
      <c r="K29" s="1"/>
      <c r="L29" s="6">
        <v>40</v>
      </c>
      <c r="M29" s="1"/>
      <c r="N29" s="1"/>
      <c r="O29" s="1"/>
      <c r="P29" s="1"/>
      <c r="Q29" s="1">
        <v>10</v>
      </c>
      <c r="R29" s="1">
        <v>30</v>
      </c>
      <c r="S29" s="1">
        <v>10</v>
      </c>
      <c r="T29" s="1">
        <v>15</v>
      </c>
      <c r="U29" s="1">
        <v>35</v>
      </c>
      <c r="V29" s="1"/>
      <c r="W29" s="1"/>
      <c r="X29" s="1"/>
      <c r="Y29" s="1"/>
      <c r="Z29" s="1"/>
      <c r="AA29" s="1"/>
      <c r="AB29" s="14">
        <f t="shared" si="0"/>
        <v>100</v>
      </c>
      <c r="AC29" s="6">
        <v>60</v>
      </c>
      <c r="AD29" s="1">
        <v>2</v>
      </c>
      <c r="AE29" s="1"/>
      <c r="AF29" s="1">
        <v>40</v>
      </c>
      <c r="AG29" s="1">
        <v>5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>
        <v>13</v>
      </c>
      <c r="AS29" s="1">
        <v>2</v>
      </c>
      <c r="AT29" s="1">
        <v>7</v>
      </c>
      <c r="AU29" s="1"/>
      <c r="AV29" s="1">
        <v>4</v>
      </c>
      <c r="AW29" s="1"/>
      <c r="AX29" s="1"/>
      <c r="AY29" s="1">
        <v>5</v>
      </c>
      <c r="AZ29" s="1"/>
      <c r="BA29" s="1">
        <v>5</v>
      </c>
      <c r="BB29" s="1"/>
      <c r="BC29" s="1"/>
      <c r="BD29" s="1">
        <v>9</v>
      </c>
      <c r="BE29" s="1"/>
      <c r="BF29" s="1">
        <v>8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4">
        <f t="shared" si="1"/>
        <v>100</v>
      </c>
      <c r="BZ29" s="6">
        <v>15</v>
      </c>
      <c r="CA29" s="1"/>
      <c r="CB29" s="1"/>
      <c r="CC29" s="1"/>
      <c r="CD29" s="1"/>
      <c r="CE29" s="1"/>
      <c r="CF29" s="1"/>
      <c r="CG29" s="1"/>
      <c r="CH29" s="1"/>
      <c r="CI29" s="1">
        <v>60</v>
      </c>
      <c r="CJ29" s="1"/>
      <c r="CK29" s="1"/>
      <c r="CL29" s="1"/>
      <c r="CM29" s="1">
        <v>30</v>
      </c>
      <c r="CN29" s="1"/>
      <c r="CO29" s="1"/>
      <c r="CP29" s="1">
        <v>10</v>
      </c>
      <c r="CQ29" s="1"/>
      <c r="CR29" s="1"/>
      <c r="CS29" s="1"/>
      <c r="CT29" s="1"/>
      <c r="CU29" s="14">
        <f t="shared" si="4"/>
        <v>100</v>
      </c>
      <c r="CV29" s="6">
        <v>85</v>
      </c>
      <c r="CW29" s="1"/>
      <c r="CX29" s="1"/>
      <c r="CY29" s="1"/>
      <c r="CZ29" s="1"/>
      <c r="DA29" s="1"/>
      <c r="DB29" s="1"/>
      <c r="DC29" s="1"/>
      <c r="DD29" s="1"/>
      <c r="DE29" s="1">
        <v>5</v>
      </c>
      <c r="DF29" s="1"/>
      <c r="DG29" s="1">
        <v>2</v>
      </c>
      <c r="DH29" s="1"/>
      <c r="DI29" s="1">
        <v>15</v>
      </c>
      <c r="DJ29" s="1">
        <v>15</v>
      </c>
      <c r="DK29" s="1"/>
      <c r="DL29" s="1"/>
      <c r="DM29" s="1"/>
      <c r="DN29" s="1"/>
      <c r="DO29" s="1"/>
      <c r="DP29" s="1">
        <v>15</v>
      </c>
      <c r="DQ29" s="1"/>
      <c r="DR29" s="1">
        <v>5</v>
      </c>
      <c r="DS29" s="1">
        <v>10</v>
      </c>
      <c r="DT29" s="1">
        <v>2</v>
      </c>
      <c r="DU29" s="1"/>
      <c r="DV29" s="1"/>
      <c r="DW29" s="1">
        <v>25</v>
      </c>
      <c r="DX29" s="1">
        <v>5</v>
      </c>
      <c r="DY29" s="1"/>
      <c r="DZ29" s="1"/>
      <c r="EA29" s="1"/>
      <c r="EB29" s="1"/>
      <c r="EC29" s="1"/>
      <c r="ED29" s="1"/>
      <c r="EE29" s="1"/>
      <c r="EF29" s="1"/>
      <c r="EG29" s="1"/>
      <c r="EH29" s="1">
        <v>1</v>
      </c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4">
        <f t="shared" si="5"/>
        <v>100</v>
      </c>
    </row>
    <row r="30" spans="1:152" x14ac:dyDescent="0.2">
      <c r="A30" s="12" t="s">
        <v>147</v>
      </c>
      <c r="B30" s="3">
        <v>30</v>
      </c>
      <c r="C30" s="1">
        <v>20</v>
      </c>
      <c r="D30" s="3">
        <v>10</v>
      </c>
      <c r="E30" s="3">
        <v>88</v>
      </c>
      <c r="F30" s="1"/>
      <c r="G30" s="1"/>
      <c r="H30" s="16" t="s">
        <v>113</v>
      </c>
      <c r="I30" s="1">
        <v>8</v>
      </c>
      <c r="J30" s="1" t="s">
        <v>115</v>
      </c>
      <c r="K30" s="1"/>
      <c r="L30" s="6">
        <v>15</v>
      </c>
      <c r="M30" s="1"/>
      <c r="N30" s="1"/>
      <c r="O30" s="1"/>
      <c r="P30" s="1"/>
      <c r="Q30" s="1">
        <v>100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4">
        <f t="shared" si="0"/>
        <v>100</v>
      </c>
      <c r="AC30" s="6">
        <v>85</v>
      </c>
      <c r="AD30" s="1"/>
      <c r="AE30" s="1"/>
      <c r="AF30" s="1">
        <v>50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v>15</v>
      </c>
      <c r="AT30" s="1"/>
      <c r="AU30" s="1"/>
      <c r="AV30" s="1"/>
      <c r="AW30" s="1"/>
      <c r="AX30" s="1"/>
      <c r="AY30" s="1">
        <v>5</v>
      </c>
      <c r="AZ30" s="1"/>
      <c r="BA30" s="1">
        <v>15</v>
      </c>
      <c r="BB30" s="1"/>
      <c r="BC30" s="1"/>
      <c r="BD30" s="1"/>
      <c r="BE30" s="1"/>
      <c r="BF30" s="1"/>
      <c r="BG30" s="1">
        <v>15</v>
      </c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4">
        <f t="shared" si="1"/>
        <v>100</v>
      </c>
      <c r="BZ30" s="6">
        <v>50</v>
      </c>
      <c r="CA30" s="1"/>
      <c r="CB30" s="1"/>
      <c r="CC30" s="1"/>
      <c r="CD30" s="1"/>
      <c r="CE30" s="1"/>
      <c r="CF30" s="1">
        <v>20</v>
      </c>
      <c r="CG30" s="1"/>
      <c r="CH30" s="1"/>
      <c r="CI30" s="1">
        <v>20</v>
      </c>
      <c r="CJ30" s="1"/>
      <c r="CK30" s="1"/>
      <c r="CL30" s="1"/>
      <c r="CM30" s="1"/>
      <c r="CN30" s="1">
        <v>10</v>
      </c>
      <c r="CO30" s="1"/>
      <c r="CP30" s="1"/>
      <c r="CQ30" s="1">
        <v>50</v>
      </c>
      <c r="CR30" s="1"/>
      <c r="CS30" s="1"/>
      <c r="CT30" s="1"/>
      <c r="CU30" s="14">
        <f t="shared" si="4"/>
        <v>100</v>
      </c>
      <c r="CV30" s="6">
        <v>50</v>
      </c>
      <c r="CW30" s="1"/>
      <c r="CX30" s="1"/>
      <c r="CY30" s="1"/>
      <c r="CZ30" s="1"/>
      <c r="DA30" s="1"/>
      <c r="DB30" s="1">
        <v>5</v>
      </c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>
        <v>15</v>
      </c>
      <c r="DN30" s="1"/>
      <c r="DO30" s="1">
        <v>15</v>
      </c>
      <c r="DP30" s="1"/>
      <c r="DQ30" s="1"/>
      <c r="DR30" s="1">
        <v>35</v>
      </c>
      <c r="DS30" s="1">
        <v>30</v>
      </c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4">
        <f t="shared" si="5"/>
        <v>100</v>
      </c>
    </row>
    <row r="31" spans="1:152" x14ac:dyDescent="0.2">
      <c r="A31" s="12" t="s">
        <v>148</v>
      </c>
      <c r="B31" s="3">
        <v>70</v>
      </c>
      <c r="C31" s="1">
        <v>40</v>
      </c>
      <c r="D31" s="3">
        <v>5</v>
      </c>
      <c r="E31" s="3">
        <v>90</v>
      </c>
      <c r="F31" s="3">
        <v>2</v>
      </c>
      <c r="G31" s="1"/>
      <c r="H31" s="1" t="s">
        <v>112</v>
      </c>
      <c r="I31" s="1">
        <v>8</v>
      </c>
      <c r="J31" s="1" t="s">
        <v>116</v>
      </c>
      <c r="K31" s="1"/>
      <c r="L31" s="6">
        <v>5</v>
      </c>
      <c r="M31" s="1"/>
      <c r="N31" s="1"/>
      <c r="O31" s="1"/>
      <c r="P31" s="1"/>
      <c r="Q31" s="1">
        <v>50</v>
      </c>
      <c r="R31" s="1"/>
      <c r="S31" s="1"/>
      <c r="T31" s="1"/>
      <c r="U31" s="1">
        <v>50</v>
      </c>
      <c r="V31" s="1"/>
      <c r="W31" s="1"/>
      <c r="X31" s="1"/>
      <c r="Y31" s="1"/>
      <c r="Z31" s="1"/>
      <c r="AA31" s="1"/>
      <c r="AB31" s="14">
        <f t="shared" si="0"/>
        <v>100</v>
      </c>
      <c r="AC31" s="6">
        <v>95</v>
      </c>
      <c r="AD31" s="1"/>
      <c r="AE31" s="1"/>
      <c r="AF31" s="16">
        <v>5</v>
      </c>
      <c r="AG31" s="1"/>
      <c r="AH31" s="1"/>
      <c r="AI31" s="1">
        <v>5</v>
      </c>
      <c r="AJ31" s="1">
        <v>10</v>
      </c>
      <c r="AK31" s="1">
        <v>1</v>
      </c>
      <c r="AL31" s="1"/>
      <c r="AM31" s="1"/>
      <c r="AN31" s="1">
        <v>1</v>
      </c>
      <c r="AO31" s="1"/>
      <c r="AP31" s="1"/>
      <c r="AQ31" s="1">
        <v>35</v>
      </c>
      <c r="AR31" s="1"/>
      <c r="AS31" s="1">
        <v>13</v>
      </c>
      <c r="AT31" s="1">
        <v>1</v>
      </c>
      <c r="AU31" s="1"/>
      <c r="AV31" s="1"/>
      <c r="AW31" s="1"/>
      <c r="AX31" s="1"/>
      <c r="AY31" s="1"/>
      <c r="AZ31" s="1">
        <v>9</v>
      </c>
      <c r="BA31" s="1">
        <v>9</v>
      </c>
      <c r="BB31" s="1"/>
      <c r="BC31" s="1"/>
      <c r="BD31" s="1"/>
      <c r="BE31" s="1"/>
      <c r="BF31" s="1">
        <v>7</v>
      </c>
      <c r="BG31" s="1"/>
      <c r="BH31" s="1">
        <v>1</v>
      </c>
      <c r="BI31" s="1"/>
      <c r="BJ31" s="1"/>
      <c r="BK31" s="1">
        <v>3</v>
      </c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4">
        <f t="shared" si="1"/>
        <v>100</v>
      </c>
      <c r="BZ31" s="6">
        <v>0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4">
        <f t="shared" si="4"/>
        <v>0</v>
      </c>
      <c r="CV31" s="6">
        <v>100</v>
      </c>
      <c r="CW31" s="1"/>
      <c r="CX31" s="1"/>
      <c r="CY31" s="1"/>
      <c r="CZ31" s="1"/>
      <c r="DA31" s="1"/>
      <c r="DB31" s="1"/>
      <c r="DC31" s="1"/>
      <c r="DD31" s="1"/>
      <c r="DE31" s="1">
        <v>20</v>
      </c>
      <c r="DF31" s="1"/>
      <c r="DG31" s="1"/>
      <c r="DH31" s="1"/>
      <c r="DI31" s="1"/>
      <c r="DJ31" s="1"/>
      <c r="DK31" s="1"/>
      <c r="DL31" s="1"/>
      <c r="DM31" s="1"/>
      <c r="DN31" s="1">
        <v>15</v>
      </c>
      <c r="DO31" s="1"/>
      <c r="DP31" s="1"/>
      <c r="DQ31" s="1"/>
      <c r="DR31" s="1">
        <v>20</v>
      </c>
      <c r="DS31" s="1">
        <v>10</v>
      </c>
      <c r="DT31" s="1"/>
      <c r="DU31" s="1"/>
      <c r="DV31" s="1">
        <v>15</v>
      </c>
      <c r="DW31" s="1">
        <v>20</v>
      </c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4">
        <f t="shared" si="5"/>
        <v>100</v>
      </c>
    </row>
    <row r="32" spans="1:152" x14ac:dyDescent="0.2">
      <c r="A32" s="12" t="s">
        <v>149</v>
      </c>
      <c r="B32" s="3">
        <v>80</v>
      </c>
      <c r="C32" s="1">
        <v>30</v>
      </c>
      <c r="D32" s="3">
        <v>7</v>
      </c>
      <c r="E32" s="3">
        <v>90</v>
      </c>
      <c r="F32" s="3">
        <v>11</v>
      </c>
      <c r="G32" s="1"/>
      <c r="H32" s="1" t="s">
        <v>112</v>
      </c>
      <c r="I32" s="1">
        <v>12</v>
      </c>
      <c r="J32" s="1" t="s">
        <v>115</v>
      </c>
      <c r="K32" s="1"/>
      <c r="L32" s="6">
        <v>55</v>
      </c>
      <c r="M32" s="1"/>
      <c r="N32" s="1"/>
      <c r="O32" s="1"/>
      <c r="P32" s="1"/>
      <c r="Q32" s="1"/>
      <c r="R32" s="1">
        <v>25</v>
      </c>
      <c r="S32" s="1">
        <v>10</v>
      </c>
      <c r="T32" s="1"/>
      <c r="U32" s="1">
        <v>30</v>
      </c>
      <c r="V32" s="1"/>
      <c r="W32" s="1">
        <v>35</v>
      </c>
      <c r="X32" s="1"/>
      <c r="Y32" s="1"/>
      <c r="Z32" s="1"/>
      <c r="AA32" s="1"/>
      <c r="AB32" s="14">
        <f t="shared" si="0"/>
        <v>100</v>
      </c>
      <c r="AC32" s="5">
        <v>45</v>
      </c>
      <c r="AD32" s="1"/>
      <c r="AE32" s="1"/>
      <c r="AF32" s="1"/>
      <c r="AG32" s="1">
        <v>10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10</v>
      </c>
      <c r="AX32" s="1"/>
      <c r="AY32" s="1">
        <v>30</v>
      </c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>
        <v>50</v>
      </c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4">
        <f t="shared" si="1"/>
        <v>100</v>
      </c>
      <c r="BZ32" s="6">
        <v>90</v>
      </c>
      <c r="CA32" s="1"/>
      <c r="CB32" s="1"/>
      <c r="CC32" s="1"/>
      <c r="CD32" s="1">
        <v>2</v>
      </c>
      <c r="CE32" s="1"/>
      <c r="CF32" s="1"/>
      <c r="CG32" s="1"/>
      <c r="CH32" s="1"/>
      <c r="CI32" s="1">
        <v>5</v>
      </c>
      <c r="CJ32" s="1"/>
      <c r="CK32" s="1"/>
      <c r="CL32" s="1"/>
      <c r="CM32" s="1">
        <v>2</v>
      </c>
      <c r="CN32" s="1"/>
      <c r="CO32" s="1">
        <v>1</v>
      </c>
      <c r="CP32" s="1">
        <v>90</v>
      </c>
      <c r="CQ32" s="1"/>
      <c r="CR32" s="1"/>
      <c r="CS32" s="1"/>
      <c r="CT32" s="1"/>
      <c r="CU32" s="14">
        <f t="shared" si="4"/>
        <v>100</v>
      </c>
      <c r="CV32" s="6">
        <v>10</v>
      </c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>
        <v>10</v>
      </c>
      <c r="DI32" s="1"/>
      <c r="DJ32" s="1"/>
      <c r="DK32" s="1"/>
      <c r="DL32" s="1"/>
      <c r="DM32" s="1"/>
      <c r="DN32" s="1"/>
      <c r="DO32" s="1">
        <v>15</v>
      </c>
      <c r="DP32" s="1">
        <v>15</v>
      </c>
      <c r="DQ32" s="1"/>
      <c r="DR32" s="1">
        <v>20</v>
      </c>
      <c r="DS32" s="1">
        <v>20</v>
      </c>
      <c r="DT32" s="1"/>
      <c r="DU32" s="1"/>
      <c r="DV32" s="1">
        <v>20</v>
      </c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4">
        <f t="shared" si="5"/>
        <v>100</v>
      </c>
    </row>
    <row r="33" spans="1:158" x14ac:dyDescent="0.2">
      <c r="A33" s="12" t="s">
        <v>150</v>
      </c>
      <c r="B33" s="3">
        <v>85</v>
      </c>
      <c r="C33" s="1">
        <v>20</v>
      </c>
      <c r="D33" s="3">
        <v>10</v>
      </c>
      <c r="E33" s="3">
        <v>40</v>
      </c>
      <c r="F33" s="1"/>
      <c r="G33" s="1"/>
      <c r="H33" s="1" t="s">
        <v>112</v>
      </c>
      <c r="I33" s="1">
        <v>15</v>
      </c>
      <c r="J33" s="1" t="s">
        <v>115</v>
      </c>
      <c r="K33" s="1"/>
      <c r="L33" s="6">
        <v>10</v>
      </c>
      <c r="M33" s="1"/>
      <c r="N33" s="1"/>
      <c r="O33" s="1"/>
      <c r="P33" s="1"/>
      <c r="Q33" s="1">
        <v>31</v>
      </c>
      <c r="R33" s="1">
        <v>16</v>
      </c>
      <c r="S33" s="1"/>
      <c r="T33" s="1"/>
      <c r="U33" s="1">
        <v>37</v>
      </c>
      <c r="V33" s="1"/>
      <c r="W33" s="1"/>
      <c r="X33" s="1"/>
      <c r="Y33" s="1">
        <v>16</v>
      </c>
      <c r="Z33" s="1"/>
      <c r="AA33" s="1"/>
      <c r="AB33" s="14">
        <f t="shared" si="0"/>
        <v>100</v>
      </c>
      <c r="AC33" s="5">
        <v>90</v>
      </c>
      <c r="AD33" s="1"/>
      <c r="AE33" s="1"/>
      <c r="AF33" s="1">
        <v>19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>
        <v>9</v>
      </c>
      <c r="AT33" s="1">
        <v>9</v>
      </c>
      <c r="AU33" s="1"/>
      <c r="AV33" s="1"/>
      <c r="AW33" s="1"/>
      <c r="AX33" s="1"/>
      <c r="AY33" s="1"/>
      <c r="AZ33" s="1"/>
      <c r="BA33" s="1">
        <v>18</v>
      </c>
      <c r="BB33" s="1">
        <v>13</v>
      </c>
      <c r="BC33" s="1">
        <v>5</v>
      </c>
      <c r="BD33" s="1">
        <v>18</v>
      </c>
      <c r="BE33" s="1"/>
      <c r="BF33" s="1"/>
      <c r="BG33" s="1">
        <v>9</v>
      </c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4">
        <f t="shared" si="1"/>
        <v>100</v>
      </c>
      <c r="BZ33" s="6">
        <v>10</v>
      </c>
      <c r="CA33" s="1"/>
      <c r="CB33" s="1">
        <v>5</v>
      </c>
      <c r="CC33" s="1"/>
      <c r="CD33" s="1">
        <v>29</v>
      </c>
      <c r="CE33" s="1">
        <v>29</v>
      </c>
      <c r="CF33" s="1">
        <v>30</v>
      </c>
      <c r="CG33" s="1"/>
      <c r="CH33" s="1"/>
      <c r="CI33" s="1"/>
      <c r="CJ33" s="1"/>
      <c r="CK33" s="1"/>
      <c r="CL33" s="1"/>
      <c r="CM33" s="1"/>
      <c r="CN33" s="1"/>
      <c r="CO33" s="1"/>
      <c r="CP33" s="1">
        <v>5</v>
      </c>
      <c r="CQ33" s="1"/>
      <c r="CR33" s="1">
        <v>2</v>
      </c>
      <c r="CS33" s="1"/>
      <c r="CT33" s="1"/>
      <c r="CU33" s="14">
        <f t="shared" si="4"/>
        <v>100</v>
      </c>
      <c r="CV33" s="6">
        <v>90</v>
      </c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>
        <v>35</v>
      </c>
      <c r="DJ33" s="1"/>
      <c r="DK33" s="1"/>
      <c r="DL33" s="1"/>
      <c r="DM33" s="1"/>
      <c r="DN33" s="1">
        <v>10</v>
      </c>
      <c r="DO33" s="1"/>
      <c r="DP33" s="1"/>
      <c r="DQ33" s="1">
        <v>10</v>
      </c>
      <c r="DR33" s="1">
        <v>10</v>
      </c>
      <c r="DS33" s="1">
        <v>5</v>
      </c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>
        <v>10</v>
      </c>
      <c r="EO33" s="1">
        <v>15</v>
      </c>
      <c r="EP33" s="1">
        <v>5</v>
      </c>
      <c r="EQ33" s="1"/>
      <c r="ER33" s="1"/>
      <c r="ES33" s="1"/>
      <c r="ET33" s="1"/>
      <c r="EU33" s="1"/>
      <c r="EV33" s="14">
        <f t="shared" si="5"/>
        <v>100</v>
      </c>
    </row>
    <row r="34" spans="1:158" x14ac:dyDescent="0.2">
      <c r="A34" s="12" t="s">
        <v>151</v>
      </c>
      <c r="B34" s="3">
        <v>40</v>
      </c>
      <c r="C34" s="1">
        <v>70</v>
      </c>
      <c r="D34" s="3">
        <v>10</v>
      </c>
      <c r="E34" s="3">
        <v>80</v>
      </c>
      <c r="F34" s="3">
        <v>4</v>
      </c>
      <c r="G34" s="1"/>
      <c r="H34" s="1" t="s">
        <v>113</v>
      </c>
      <c r="I34" s="1">
        <v>15</v>
      </c>
      <c r="J34" s="1" t="s">
        <v>115</v>
      </c>
      <c r="K34" s="1"/>
      <c r="L34" s="6">
        <v>10</v>
      </c>
      <c r="M34" s="1"/>
      <c r="N34" s="1"/>
      <c r="O34" s="1">
        <v>11</v>
      </c>
      <c r="P34" s="1"/>
      <c r="Q34" s="1">
        <v>17</v>
      </c>
      <c r="R34" s="1">
        <v>11</v>
      </c>
      <c r="S34" s="1"/>
      <c r="T34" s="1">
        <v>11</v>
      </c>
      <c r="U34" s="1">
        <v>22</v>
      </c>
      <c r="V34" s="1"/>
      <c r="W34" s="1"/>
      <c r="X34" s="1">
        <v>11</v>
      </c>
      <c r="Y34" s="1">
        <v>17</v>
      </c>
      <c r="Z34" s="1"/>
      <c r="AA34" s="1"/>
      <c r="AB34" s="14">
        <f t="shared" si="0"/>
        <v>100</v>
      </c>
      <c r="AC34" s="5">
        <v>40</v>
      </c>
      <c r="AD34" s="1">
        <v>2</v>
      </c>
      <c r="AE34" s="1"/>
      <c r="AF34" s="1">
        <v>20</v>
      </c>
      <c r="AG34" s="1"/>
      <c r="AH34" s="1"/>
      <c r="AI34" s="1"/>
      <c r="AJ34" s="1">
        <v>2</v>
      </c>
      <c r="AK34" s="1"/>
      <c r="AL34" s="1"/>
      <c r="AM34" s="1"/>
      <c r="AN34" s="1">
        <v>1</v>
      </c>
      <c r="AO34" s="1">
        <v>2</v>
      </c>
      <c r="AP34" s="1"/>
      <c r="AQ34" s="1">
        <v>40</v>
      </c>
      <c r="AR34" s="1"/>
      <c r="AS34" s="1">
        <v>5</v>
      </c>
      <c r="AT34" s="1">
        <v>2</v>
      </c>
      <c r="AU34" s="1">
        <v>1</v>
      </c>
      <c r="AV34" s="1"/>
      <c r="AW34" s="1"/>
      <c r="AX34" s="1"/>
      <c r="AY34" s="1"/>
      <c r="AZ34" s="1"/>
      <c r="BA34" s="1">
        <v>5</v>
      </c>
      <c r="BB34" s="1">
        <v>3</v>
      </c>
      <c r="BC34" s="1">
        <v>12</v>
      </c>
      <c r="BD34" s="1"/>
      <c r="BE34" s="1"/>
      <c r="BF34" s="1"/>
      <c r="BG34" s="1"/>
      <c r="BH34" s="1"/>
      <c r="BI34" s="1"/>
      <c r="BJ34" s="1"/>
      <c r="BK34" s="1">
        <v>5</v>
      </c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4">
        <f t="shared" ref="BY34:BY65" si="6">SUM(AD34:BX34)</f>
        <v>100</v>
      </c>
      <c r="BZ34" s="6">
        <v>60</v>
      </c>
      <c r="CA34" s="1"/>
      <c r="CB34" s="1"/>
      <c r="CC34" s="1">
        <v>5</v>
      </c>
      <c r="CD34" s="1">
        <v>25</v>
      </c>
      <c r="CE34" s="1">
        <v>2</v>
      </c>
      <c r="CF34" s="1">
        <v>5</v>
      </c>
      <c r="CG34" s="1">
        <v>2</v>
      </c>
      <c r="CH34" s="1">
        <v>3</v>
      </c>
      <c r="CI34" s="1">
        <v>2</v>
      </c>
      <c r="CJ34" s="1"/>
      <c r="CK34" s="1">
        <v>2</v>
      </c>
      <c r="CL34" s="1">
        <v>2</v>
      </c>
      <c r="CM34" s="1"/>
      <c r="CN34" s="1">
        <v>2</v>
      </c>
      <c r="CO34" s="1"/>
      <c r="CP34" s="1">
        <v>25</v>
      </c>
      <c r="CQ34" s="1">
        <v>25</v>
      </c>
      <c r="CR34" s="1"/>
      <c r="CS34" s="1"/>
      <c r="CT34" s="1"/>
      <c r="CU34" s="14">
        <f t="shared" si="4"/>
        <v>100</v>
      </c>
      <c r="CV34" s="6">
        <v>40</v>
      </c>
      <c r="CW34" s="1"/>
      <c r="CX34" s="1"/>
      <c r="CY34" s="1"/>
      <c r="CZ34" s="1">
        <v>2</v>
      </c>
      <c r="DA34" s="1"/>
      <c r="DB34" s="1">
        <v>5</v>
      </c>
      <c r="DC34" s="1"/>
      <c r="DD34" s="1"/>
      <c r="DE34" s="1">
        <v>5</v>
      </c>
      <c r="DF34" s="1"/>
      <c r="DG34" s="1"/>
      <c r="DH34" s="1">
        <v>5</v>
      </c>
      <c r="DI34" s="1">
        <v>24</v>
      </c>
      <c r="DJ34" s="1">
        <v>5</v>
      </c>
      <c r="DK34" s="1"/>
      <c r="DL34" s="1"/>
      <c r="DM34" s="1"/>
      <c r="DN34" s="1">
        <v>5</v>
      </c>
      <c r="DO34" s="1"/>
      <c r="DP34" s="1"/>
      <c r="DQ34" s="1"/>
      <c r="DR34" s="1">
        <v>10</v>
      </c>
      <c r="DS34" s="1">
        <v>5</v>
      </c>
      <c r="DT34" s="1"/>
      <c r="DU34" s="1"/>
      <c r="DV34" s="1">
        <v>10</v>
      </c>
      <c r="DW34" s="1"/>
      <c r="DX34" s="1">
        <v>2</v>
      </c>
      <c r="DY34" s="1"/>
      <c r="DZ34" s="1"/>
      <c r="EA34" s="1"/>
      <c r="EB34" s="1">
        <v>10</v>
      </c>
      <c r="EC34" s="1"/>
      <c r="ED34" s="1"/>
      <c r="EE34" s="1">
        <v>5</v>
      </c>
      <c r="EF34" s="1"/>
      <c r="EG34" s="1"/>
      <c r="EH34" s="1"/>
      <c r="EI34" s="1"/>
      <c r="EJ34" s="1"/>
      <c r="EK34" s="1"/>
      <c r="EL34" s="1">
        <v>2</v>
      </c>
      <c r="EM34" s="1"/>
      <c r="EN34" s="1"/>
      <c r="EO34" s="1"/>
      <c r="EP34" s="1"/>
      <c r="EQ34" s="1"/>
      <c r="ER34" s="1"/>
      <c r="ES34" s="1"/>
      <c r="ET34" s="1">
        <v>5</v>
      </c>
      <c r="EU34" s="1"/>
      <c r="EV34" s="14">
        <v>100</v>
      </c>
    </row>
    <row r="35" spans="1:158" x14ac:dyDescent="0.2">
      <c r="A35" s="12" t="s">
        <v>152</v>
      </c>
      <c r="B35" s="3">
        <v>40</v>
      </c>
      <c r="C35" s="1">
        <v>25</v>
      </c>
      <c r="D35" s="3">
        <v>15</v>
      </c>
      <c r="E35" s="1">
        <v>80</v>
      </c>
      <c r="F35" s="3">
        <v>4</v>
      </c>
      <c r="G35" s="1"/>
      <c r="H35" s="1" t="s">
        <v>113</v>
      </c>
      <c r="I35" s="1">
        <v>15</v>
      </c>
      <c r="J35" s="1" t="s">
        <v>115</v>
      </c>
      <c r="K35" s="1"/>
      <c r="L35" s="6">
        <v>10</v>
      </c>
      <c r="M35" s="1"/>
      <c r="N35" s="1"/>
      <c r="O35" s="1">
        <v>10</v>
      </c>
      <c r="P35" s="1"/>
      <c r="Q35" s="1"/>
      <c r="R35" s="1">
        <v>30</v>
      </c>
      <c r="S35" s="1"/>
      <c r="T35" s="1">
        <v>15</v>
      </c>
      <c r="U35" s="1"/>
      <c r="V35" s="1"/>
      <c r="W35" s="1"/>
      <c r="X35" s="1">
        <v>15</v>
      </c>
      <c r="Y35" s="1">
        <v>25</v>
      </c>
      <c r="Z35" s="1">
        <v>5</v>
      </c>
      <c r="AA35" s="1"/>
      <c r="AB35" s="14">
        <f t="shared" si="0"/>
        <v>100</v>
      </c>
      <c r="AC35" s="5">
        <v>90</v>
      </c>
      <c r="AD35" s="1"/>
      <c r="AE35" s="1"/>
      <c r="AF35" s="1">
        <v>42</v>
      </c>
      <c r="AG35" s="1"/>
      <c r="AH35" s="1"/>
      <c r="AI35" s="1"/>
      <c r="AJ35" s="1"/>
      <c r="AK35" s="1">
        <v>2</v>
      </c>
      <c r="AL35" s="1"/>
      <c r="AM35" s="1">
        <v>3</v>
      </c>
      <c r="AN35" s="1"/>
      <c r="AO35" s="1"/>
      <c r="AP35" s="1"/>
      <c r="AQ35" s="1"/>
      <c r="AR35" s="1"/>
      <c r="AS35" s="1"/>
      <c r="AT35" s="1">
        <v>10</v>
      </c>
      <c r="AU35" s="1"/>
      <c r="AV35" s="1">
        <v>10</v>
      </c>
      <c r="AW35" s="1"/>
      <c r="AX35" s="1"/>
      <c r="AY35" s="1"/>
      <c r="AZ35" s="1"/>
      <c r="BA35" s="1"/>
      <c r="BB35" s="1">
        <v>10</v>
      </c>
      <c r="BC35" s="1"/>
      <c r="BD35" s="1">
        <v>10</v>
      </c>
      <c r="BE35" s="1"/>
      <c r="BF35" s="1"/>
      <c r="BG35" s="1"/>
      <c r="BH35" s="1">
        <v>3</v>
      </c>
      <c r="BI35" s="1"/>
      <c r="BJ35" s="1"/>
      <c r="BK35" s="1">
        <v>10</v>
      </c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4">
        <f t="shared" si="6"/>
        <v>100</v>
      </c>
      <c r="BZ35" s="6">
        <v>60</v>
      </c>
      <c r="CA35" s="1"/>
      <c r="CB35" s="1"/>
      <c r="CC35" s="1">
        <v>10</v>
      </c>
      <c r="CD35" s="1"/>
      <c r="CE35" s="1"/>
      <c r="CF35" s="1">
        <v>30</v>
      </c>
      <c r="CG35" s="1"/>
      <c r="CH35" s="1"/>
      <c r="CI35" s="1">
        <v>10</v>
      </c>
      <c r="CJ35" s="1">
        <v>10</v>
      </c>
      <c r="CK35" s="1"/>
      <c r="CL35" s="1"/>
      <c r="CM35" s="1"/>
      <c r="CN35" s="1"/>
      <c r="CO35" s="1"/>
      <c r="CP35" s="1">
        <v>10</v>
      </c>
      <c r="CQ35" s="1">
        <v>30</v>
      </c>
      <c r="CR35" s="1"/>
      <c r="CS35" s="1"/>
      <c r="CT35" s="1"/>
      <c r="CU35" s="14">
        <f t="shared" si="4"/>
        <v>100</v>
      </c>
      <c r="CV35" s="6">
        <v>40</v>
      </c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>
        <v>15</v>
      </c>
      <c r="DP35" s="1"/>
      <c r="DQ35" s="1"/>
      <c r="DR35" s="1"/>
      <c r="DS35" s="1">
        <v>15</v>
      </c>
      <c r="DT35" s="1"/>
      <c r="DU35" s="1"/>
      <c r="DV35" s="1">
        <v>50</v>
      </c>
      <c r="DW35" s="1"/>
      <c r="DX35" s="1">
        <v>12</v>
      </c>
      <c r="DY35" s="1"/>
      <c r="DZ35" s="1"/>
      <c r="EA35" s="1"/>
      <c r="EB35" s="1"/>
      <c r="EC35" s="1">
        <v>2</v>
      </c>
      <c r="ED35" s="1"/>
      <c r="EE35" s="1"/>
      <c r="EF35" s="1"/>
      <c r="EG35" s="1"/>
      <c r="EH35" s="1"/>
      <c r="EI35" s="1"/>
      <c r="EJ35" s="1"/>
      <c r="EK35" s="1"/>
      <c r="EL35" s="1">
        <v>2</v>
      </c>
      <c r="EM35" s="1"/>
      <c r="EN35" s="1"/>
      <c r="EO35" s="1">
        <v>2</v>
      </c>
      <c r="EP35" s="1"/>
      <c r="EQ35" s="1"/>
      <c r="ER35" s="1">
        <v>2</v>
      </c>
      <c r="ES35" s="1"/>
      <c r="ET35" s="1"/>
      <c r="EU35" s="1"/>
      <c r="EV35" s="14">
        <f t="shared" ref="EV35:EV42" si="7">SUM(CW35:ES35)</f>
        <v>100</v>
      </c>
    </row>
    <row r="36" spans="1:158" x14ac:dyDescent="0.2">
      <c r="A36" s="12" t="s">
        <v>153</v>
      </c>
      <c r="B36" s="3">
        <v>5</v>
      </c>
      <c r="C36" s="1">
        <v>50</v>
      </c>
      <c r="D36" s="3">
        <v>15</v>
      </c>
      <c r="E36" s="3">
        <v>80</v>
      </c>
      <c r="F36" s="1"/>
      <c r="G36" s="1"/>
      <c r="H36" s="1" t="s">
        <v>225</v>
      </c>
      <c r="I36" s="1">
        <v>12</v>
      </c>
      <c r="J36" s="1" t="s">
        <v>115</v>
      </c>
      <c r="K36" s="1"/>
      <c r="L36" s="6">
        <v>15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4">
        <v>100</v>
      </c>
      <c r="AC36" s="5">
        <v>75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25</v>
      </c>
      <c r="BB36" s="1"/>
      <c r="BC36" s="1"/>
      <c r="BD36" s="1"/>
      <c r="BE36" s="1"/>
      <c r="BF36" s="1"/>
      <c r="BG36" s="1">
        <v>75</v>
      </c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4">
        <f t="shared" si="6"/>
        <v>100</v>
      </c>
      <c r="BZ36" s="6">
        <v>50</v>
      </c>
      <c r="CA36" s="1"/>
      <c r="CB36" s="1"/>
      <c r="CC36" s="1"/>
      <c r="CD36" s="1">
        <v>30</v>
      </c>
      <c r="CE36" s="1"/>
      <c r="CF36" s="1"/>
      <c r="CG36" s="1"/>
      <c r="CH36" s="1"/>
      <c r="CI36" s="1"/>
      <c r="CJ36" s="1"/>
      <c r="CK36" s="1">
        <v>70</v>
      </c>
      <c r="CL36" s="1"/>
      <c r="CM36" s="1"/>
      <c r="CN36" s="1"/>
      <c r="CO36" s="1"/>
      <c r="CP36" s="1"/>
      <c r="CQ36" s="1"/>
      <c r="CR36" s="1"/>
      <c r="CS36" s="1"/>
      <c r="CT36" s="1"/>
      <c r="CU36" s="14">
        <f t="shared" si="4"/>
        <v>100</v>
      </c>
      <c r="CV36" s="6">
        <v>50</v>
      </c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6">
        <v>6</v>
      </c>
      <c r="DJ36" s="1"/>
      <c r="DK36" s="1"/>
      <c r="DL36" s="1"/>
      <c r="DM36" s="1"/>
      <c r="DN36" s="1"/>
      <c r="DO36" s="1">
        <v>18</v>
      </c>
      <c r="DP36" s="1"/>
      <c r="DQ36" s="1"/>
      <c r="DR36" s="1"/>
      <c r="DS36" s="1">
        <v>29</v>
      </c>
      <c r="DT36" s="1">
        <v>18</v>
      </c>
      <c r="DU36" s="1"/>
      <c r="DV36" s="1"/>
      <c r="DW36" s="1"/>
      <c r="DX36" s="1"/>
      <c r="DY36" s="1"/>
      <c r="DZ36" s="1"/>
      <c r="EA36" s="1"/>
      <c r="EB36" s="1"/>
      <c r="EC36" s="1">
        <v>29</v>
      </c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4">
        <f t="shared" si="7"/>
        <v>100</v>
      </c>
    </row>
    <row r="37" spans="1:158" x14ac:dyDescent="0.2">
      <c r="A37" s="12" t="s">
        <v>154</v>
      </c>
      <c r="B37" s="1">
        <v>5</v>
      </c>
      <c r="C37" s="1">
        <v>20</v>
      </c>
      <c r="D37" s="3">
        <v>60</v>
      </c>
      <c r="E37" s="3">
        <v>40</v>
      </c>
      <c r="F37" s="1"/>
      <c r="G37" s="1"/>
      <c r="H37" s="1" t="s">
        <v>225</v>
      </c>
      <c r="I37" s="1">
        <v>12</v>
      </c>
      <c r="J37" s="1" t="s">
        <v>115</v>
      </c>
      <c r="K37" s="1"/>
      <c r="L37" s="6">
        <v>40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100</v>
      </c>
      <c r="Z37" s="1"/>
      <c r="AA37" s="1"/>
      <c r="AB37" s="14">
        <f t="shared" ref="AB37:AB80" si="8">SUM(M37:AA37)</f>
        <v>100</v>
      </c>
      <c r="AC37" s="5">
        <v>60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>
        <v>20</v>
      </c>
      <c r="BD37" s="1"/>
      <c r="BE37" s="1"/>
      <c r="BF37" s="1"/>
      <c r="BG37" s="1"/>
      <c r="BH37" s="1"/>
      <c r="BI37" s="1"/>
      <c r="BJ37" s="11"/>
      <c r="BK37" s="1"/>
      <c r="BL37" s="1"/>
      <c r="BM37" s="1"/>
      <c r="BN37" s="1"/>
      <c r="BO37" s="1"/>
      <c r="BP37" s="1">
        <v>80</v>
      </c>
      <c r="BQ37" s="1"/>
      <c r="BR37" s="1"/>
      <c r="BS37" s="1"/>
      <c r="BT37" s="1"/>
      <c r="BU37" s="1"/>
      <c r="BV37" s="1"/>
      <c r="BW37" s="1"/>
      <c r="BX37" s="1"/>
      <c r="BY37" s="14">
        <f t="shared" si="6"/>
        <v>100</v>
      </c>
      <c r="BZ37" s="6">
        <v>20</v>
      </c>
      <c r="CA37" s="1"/>
      <c r="CB37" s="1">
        <v>100</v>
      </c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4">
        <f t="shared" si="4"/>
        <v>100</v>
      </c>
      <c r="CV37" s="6">
        <v>80</v>
      </c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>
        <v>30</v>
      </c>
      <c r="DP37" s="1">
        <v>45</v>
      </c>
      <c r="DQ37" s="1"/>
      <c r="DR37" s="1">
        <v>10</v>
      </c>
      <c r="DS37" s="1">
        <v>10</v>
      </c>
      <c r="DT37" s="1">
        <v>5</v>
      </c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4">
        <f t="shared" si="7"/>
        <v>100</v>
      </c>
    </row>
    <row r="38" spans="1:158" x14ac:dyDescent="0.2">
      <c r="A38" s="12" t="s">
        <v>155</v>
      </c>
      <c r="B38" s="1">
        <v>35</v>
      </c>
      <c r="C38" s="1">
        <v>30</v>
      </c>
      <c r="D38" s="1">
        <v>20</v>
      </c>
      <c r="E38" s="3">
        <v>80</v>
      </c>
      <c r="F38" s="3">
        <v>6</v>
      </c>
      <c r="G38" s="1"/>
      <c r="H38" s="1" t="s">
        <v>112</v>
      </c>
      <c r="I38" s="1">
        <v>25</v>
      </c>
      <c r="J38" s="1" t="s">
        <v>131</v>
      </c>
      <c r="K38" s="1"/>
      <c r="L38" s="6">
        <v>45</v>
      </c>
      <c r="M38" s="1"/>
      <c r="N38" s="1"/>
      <c r="O38" s="1"/>
      <c r="P38" s="1"/>
      <c r="Q38" s="1"/>
      <c r="R38" s="1"/>
      <c r="S38" s="1"/>
      <c r="T38" s="1"/>
      <c r="U38" s="1">
        <v>40</v>
      </c>
      <c r="V38" s="1"/>
      <c r="W38" s="1"/>
      <c r="X38" s="1">
        <v>60</v>
      </c>
      <c r="Y38" s="1"/>
      <c r="Z38" s="1"/>
      <c r="AA38" s="1"/>
      <c r="AB38" s="14">
        <f t="shared" si="8"/>
        <v>100</v>
      </c>
      <c r="AC38" s="5">
        <v>55</v>
      </c>
      <c r="AD38" s="1"/>
      <c r="AE38" s="1"/>
      <c r="AF38" s="1">
        <v>40</v>
      </c>
      <c r="AG38" s="1"/>
      <c r="AH38" s="1"/>
      <c r="AI38" s="1"/>
      <c r="AJ38" s="1">
        <v>20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>
        <v>40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4">
        <f t="shared" si="6"/>
        <v>100</v>
      </c>
      <c r="BZ38" s="6">
        <v>50</v>
      </c>
      <c r="CA38" s="1"/>
      <c r="CB38" s="1"/>
      <c r="CC38" s="1"/>
      <c r="CD38" s="1">
        <v>22</v>
      </c>
      <c r="CE38" s="1"/>
      <c r="CF38" s="1"/>
      <c r="CG38" s="1"/>
      <c r="CH38" s="1"/>
      <c r="CI38" s="1"/>
      <c r="CJ38" s="1"/>
      <c r="CK38" s="1">
        <v>21</v>
      </c>
      <c r="CL38" s="1"/>
      <c r="CM38" s="1">
        <v>15</v>
      </c>
      <c r="CN38" s="1"/>
      <c r="CO38" s="1"/>
      <c r="CP38" s="1">
        <v>22</v>
      </c>
      <c r="CQ38" s="1">
        <v>10</v>
      </c>
      <c r="CR38" s="1">
        <v>10</v>
      </c>
      <c r="CS38" s="1"/>
      <c r="CT38" s="1"/>
      <c r="CU38" s="14">
        <f t="shared" si="4"/>
        <v>100</v>
      </c>
      <c r="CV38" s="6">
        <v>50</v>
      </c>
      <c r="CW38" s="1"/>
      <c r="CX38" s="1"/>
      <c r="CY38" s="1"/>
      <c r="CZ38" s="1"/>
      <c r="DA38" s="1"/>
      <c r="DB38" s="1"/>
      <c r="DC38" s="1">
        <v>15</v>
      </c>
      <c r="DD38" s="1"/>
      <c r="DE38" s="1"/>
      <c r="DF38" s="1"/>
      <c r="DG38" s="1"/>
      <c r="DH38" s="1"/>
      <c r="DI38" s="1"/>
      <c r="DJ38" s="1"/>
      <c r="DK38" s="1">
        <v>15</v>
      </c>
      <c r="DL38" s="1"/>
      <c r="DM38" s="1"/>
      <c r="DN38" s="1"/>
      <c r="DO38" s="1"/>
      <c r="DP38" s="1"/>
      <c r="DQ38" s="1"/>
      <c r="DR38" s="1"/>
      <c r="DS38" s="1"/>
      <c r="DT38" s="1">
        <v>63</v>
      </c>
      <c r="DU38" s="1"/>
      <c r="DV38" s="1"/>
      <c r="DW38" s="1">
        <v>5</v>
      </c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>
        <v>2</v>
      </c>
      <c r="EV38" s="14">
        <f t="shared" si="7"/>
        <v>98</v>
      </c>
    </row>
    <row r="39" spans="1:158" x14ac:dyDescent="0.2">
      <c r="A39" s="12" t="s">
        <v>156</v>
      </c>
      <c r="B39" s="1">
        <v>80</v>
      </c>
      <c r="C39" s="1">
        <v>25</v>
      </c>
      <c r="D39" s="1">
        <v>5</v>
      </c>
      <c r="E39" s="3">
        <v>90</v>
      </c>
      <c r="F39" s="3">
        <v>2</v>
      </c>
      <c r="G39" s="1"/>
      <c r="H39" s="1" t="s">
        <v>112</v>
      </c>
      <c r="I39" s="1">
        <v>25</v>
      </c>
      <c r="J39" s="1" t="s">
        <v>160</v>
      </c>
      <c r="K39" s="1"/>
      <c r="L39" s="6">
        <v>45</v>
      </c>
      <c r="M39" s="1"/>
      <c r="N39" s="1"/>
      <c r="O39" s="1"/>
      <c r="P39" s="1"/>
      <c r="Q39" s="1"/>
      <c r="R39" s="1"/>
      <c r="S39" s="1">
        <v>5</v>
      </c>
      <c r="T39" s="1"/>
      <c r="U39" s="1">
        <v>30</v>
      </c>
      <c r="V39" s="1"/>
      <c r="W39" s="1">
        <v>35</v>
      </c>
      <c r="X39" s="1"/>
      <c r="Y39" s="1">
        <v>15</v>
      </c>
      <c r="Z39" s="1">
        <v>15</v>
      </c>
      <c r="AA39" s="1"/>
      <c r="AB39" s="14">
        <f t="shared" si="8"/>
        <v>100</v>
      </c>
      <c r="AC39" s="5">
        <v>55</v>
      </c>
      <c r="AD39" s="1"/>
      <c r="AE39" s="1"/>
      <c r="AF39" s="1">
        <v>25</v>
      </c>
      <c r="AG39" s="1"/>
      <c r="AH39" s="1"/>
      <c r="AI39" s="1"/>
      <c r="AJ39" s="1"/>
      <c r="AK39" s="1"/>
      <c r="AL39" s="1"/>
      <c r="AM39" s="1"/>
      <c r="AN39" s="1"/>
      <c r="AO39" s="1">
        <v>7</v>
      </c>
      <c r="AP39" s="1"/>
      <c r="AQ39" s="1">
        <v>10</v>
      </c>
      <c r="AR39" s="1"/>
      <c r="AS39" s="1"/>
      <c r="AT39" s="1"/>
      <c r="AU39" s="1"/>
      <c r="AV39" s="1"/>
      <c r="AW39" s="1"/>
      <c r="AX39" s="1"/>
      <c r="AY39" s="1"/>
      <c r="AZ39" s="1">
        <v>40</v>
      </c>
      <c r="BA39" s="1">
        <v>15</v>
      </c>
      <c r="BB39" s="1">
        <v>3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4">
        <f t="shared" si="6"/>
        <v>100</v>
      </c>
      <c r="BZ39" s="6">
        <v>0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4">
        <f t="shared" si="4"/>
        <v>0</v>
      </c>
      <c r="CV39" s="6">
        <v>100</v>
      </c>
      <c r="CW39" s="1"/>
      <c r="CX39" s="1"/>
      <c r="CY39" s="1"/>
      <c r="CZ39" s="1">
        <v>10</v>
      </c>
      <c r="DA39" s="1"/>
      <c r="DB39" s="1"/>
      <c r="DC39" s="1"/>
      <c r="DD39" s="1"/>
      <c r="DE39" s="1">
        <v>30</v>
      </c>
      <c r="DF39" s="1"/>
      <c r="DG39" s="1"/>
      <c r="DH39" s="1"/>
      <c r="DI39" s="1"/>
      <c r="DJ39" s="1"/>
      <c r="DK39" s="1"/>
      <c r="DL39" s="1"/>
      <c r="DM39" s="1">
        <v>20</v>
      </c>
      <c r="DN39" s="1">
        <v>10</v>
      </c>
      <c r="DO39" s="1"/>
      <c r="DP39" s="1"/>
      <c r="DQ39" s="1"/>
      <c r="DR39" s="1"/>
      <c r="DS39" s="1"/>
      <c r="DT39" s="1"/>
      <c r="DU39" s="1"/>
      <c r="DV39" s="1">
        <v>30</v>
      </c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4">
        <f t="shared" si="7"/>
        <v>100</v>
      </c>
    </row>
    <row r="40" spans="1:158" x14ac:dyDescent="0.2">
      <c r="A40" s="12" t="s">
        <v>157</v>
      </c>
      <c r="B40" s="1">
        <v>50</v>
      </c>
      <c r="C40" s="1">
        <v>70</v>
      </c>
      <c r="D40" s="1">
        <v>5</v>
      </c>
      <c r="E40" s="3">
        <v>90</v>
      </c>
      <c r="F40" s="3">
        <v>5</v>
      </c>
      <c r="G40" s="1"/>
      <c r="H40" s="1" t="s">
        <v>112</v>
      </c>
      <c r="I40" s="1">
        <v>25</v>
      </c>
      <c r="J40" s="1" t="s">
        <v>131</v>
      </c>
      <c r="K40" s="1"/>
      <c r="L40" s="6">
        <v>40</v>
      </c>
      <c r="M40" s="1"/>
      <c r="N40" s="1"/>
      <c r="O40" s="1"/>
      <c r="P40" s="1"/>
      <c r="Q40" s="1"/>
      <c r="R40" s="1">
        <v>60</v>
      </c>
      <c r="S40" s="1"/>
      <c r="T40" s="1"/>
      <c r="U40" s="1">
        <v>40</v>
      </c>
      <c r="V40" s="1"/>
      <c r="W40" s="1"/>
      <c r="X40" s="1"/>
      <c r="Y40" s="1"/>
      <c r="Z40" s="1"/>
      <c r="AA40" s="1"/>
      <c r="AB40" s="14">
        <f t="shared" si="8"/>
        <v>100</v>
      </c>
      <c r="AC40" s="5">
        <v>60</v>
      </c>
      <c r="AD40" s="1"/>
      <c r="AE40" s="1"/>
      <c r="AF40" s="1">
        <v>25</v>
      </c>
      <c r="AG40" s="1"/>
      <c r="AH40" s="1"/>
      <c r="AI40" s="1"/>
      <c r="AJ40" s="1"/>
      <c r="AK40" s="1">
        <v>7</v>
      </c>
      <c r="AL40" s="1"/>
      <c r="AM40" s="1"/>
      <c r="AN40" s="1"/>
      <c r="AO40" s="1">
        <v>10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>
        <v>1</v>
      </c>
      <c r="BG40" s="1"/>
      <c r="BH40" s="1"/>
      <c r="BI40" s="1">
        <v>25</v>
      </c>
      <c r="BJ40" s="11"/>
      <c r="BK40" s="1">
        <v>12</v>
      </c>
      <c r="BL40" s="1"/>
      <c r="BM40" s="1"/>
      <c r="BN40" s="1"/>
      <c r="BO40" s="1"/>
      <c r="BP40" s="1">
        <v>20</v>
      </c>
      <c r="BQ40" s="1"/>
      <c r="BR40" s="1"/>
      <c r="BS40" s="1"/>
      <c r="BT40" s="1"/>
      <c r="BU40" s="1"/>
      <c r="BV40" s="1"/>
      <c r="BW40" s="1"/>
      <c r="BX40" s="1"/>
      <c r="BY40" s="14">
        <f t="shared" si="6"/>
        <v>100</v>
      </c>
      <c r="BZ40" s="6">
        <v>0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4">
        <f t="shared" si="4"/>
        <v>0</v>
      </c>
      <c r="CV40" s="6">
        <v>100</v>
      </c>
      <c r="CW40" s="1"/>
      <c r="CX40" s="1"/>
      <c r="CY40" s="1"/>
      <c r="CZ40" s="1"/>
      <c r="DA40" s="1"/>
      <c r="DB40" s="1"/>
      <c r="DC40" s="1"/>
      <c r="DD40" s="1"/>
      <c r="DE40" s="1">
        <v>40</v>
      </c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>
        <v>40</v>
      </c>
      <c r="DX40" s="1"/>
      <c r="DY40" s="1"/>
      <c r="DZ40" s="1"/>
      <c r="EA40" s="1"/>
      <c r="EB40" s="1"/>
      <c r="EC40" s="1"/>
      <c r="ED40" s="1"/>
      <c r="EE40" s="1">
        <v>20</v>
      </c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4">
        <f t="shared" si="7"/>
        <v>100</v>
      </c>
    </row>
    <row r="41" spans="1:158" x14ac:dyDescent="0.2">
      <c r="A41" s="12" t="s">
        <v>158</v>
      </c>
      <c r="B41" s="1">
        <v>30</v>
      </c>
      <c r="C41" s="1">
        <v>25</v>
      </c>
      <c r="D41" s="1">
        <v>15</v>
      </c>
      <c r="E41" s="3">
        <v>90</v>
      </c>
      <c r="F41" s="3">
        <v>1</v>
      </c>
      <c r="G41" s="1"/>
      <c r="H41" s="1" t="s">
        <v>113</v>
      </c>
      <c r="I41" s="1">
        <v>25</v>
      </c>
      <c r="J41" s="1" t="s">
        <v>114</v>
      </c>
      <c r="K41" s="1"/>
      <c r="L41" s="6">
        <v>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30</v>
      </c>
      <c r="Y41" s="1">
        <v>70</v>
      </c>
      <c r="Z41" s="1"/>
      <c r="AA41" s="1"/>
      <c r="AB41" s="14">
        <f t="shared" si="8"/>
        <v>100</v>
      </c>
      <c r="AC41" s="5">
        <v>95</v>
      </c>
      <c r="AD41" s="1"/>
      <c r="AE41" s="1"/>
      <c r="AF41" s="1">
        <v>25</v>
      </c>
      <c r="AG41" s="1"/>
      <c r="AH41" s="1"/>
      <c r="AI41" s="1">
        <v>5</v>
      </c>
      <c r="AJ41" s="1"/>
      <c r="AK41" s="1"/>
      <c r="AL41" s="1"/>
      <c r="AM41" s="1"/>
      <c r="AN41" s="1"/>
      <c r="AO41" s="1"/>
      <c r="AP41" s="1"/>
      <c r="AQ41" s="1"/>
      <c r="AR41" s="1"/>
      <c r="AS41" s="1">
        <v>25</v>
      </c>
      <c r="AT41" s="1">
        <v>10</v>
      </c>
      <c r="AU41" s="1">
        <v>2</v>
      </c>
      <c r="AV41" s="1">
        <v>8</v>
      </c>
      <c r="AW41" s="1"/>
      <c r="AX41" s="1"/>
      <c r="AY41" s="1"/>
      <c r="AZ41" s="1"/>
      <c r="BA41" s="1"/>
      <c r="BB41" s="1">
        <v>12</v>
      </c>
      <c r="BC41" s="1">
        <v>3</v>
      </c>
      <c r="BD41" s="1">
        <v>5</v>
      </c>
      <c r="BE41" s="1"/>
      <c r="BF41" s="1"/>
      <c r="BG41" s="1"/>
      <c r="BH41" s="1">
        <v>2</v>
      </c>
      <c r="BI41" s="1"/>
      <c r="BJ41" s="1"/>
      <c r="BK41" s="1"/>
      <c r="BL41" s="1">
        <v>3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4">
        <f t="shared" si="6"/>
        <v>100</v>
      </c>
      <c r="BZ41" s="6">
        <v>40</v>
      </c>
      <c r="CA41" s="1"/>
      <c r="CB41" s="1"/>
      <c r="CC41" s="1">
        <v>10</v>
      </c>
      <c r="CD41" s="1"/>
      <c r="CE41" s="1">
        <v>10</v>
      </c>
      <c r="CF41" s="1">
        <v>20</v>
      </c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>
        <v>58</v>
      </c>
      <c r="CR41" s="1"/>
      <c r="CS41" s="1"/>
      <c r="CT41" s="1">
        <v>2</v>
      </c>
      <c r="CU41" s="14">
        <f t="shared" si="4"/>
        <v>100</v>
      </c>
      <c r="CV41" s="6">
        <v>60</v>
      </c>
      <c r="CW41" s="1"/>
      <c r="CX41" s="1"/>
      <c r="CY41" s="1"/>
      <c r="CZ41" s="1"/>
      <c r="DA41" s="1"/>
      <c r="DB41" s="1">
        <v>1</v>
      </c>
      <c r="DC41" s="1"/>
      <c r="DD41" s="1"/>
      <c r="DE41" s="1"/>
      <c r="DF41" s="1"/>
      <c r="DG41" s="1"/>
      <c r="DH41" s="1"/>
      <c r="DI41" s="1">
        <v>30</v>
      </c>
      <c r="DJ41" s="1"/>
      <c r="DK41" s="1"/>
      <c r="DL41" s="1"/>
      <c r="DM41" s="1"/>
      <c r="DN41" s="1">
        <v>2</v>
      </c>
      <c r="DO41" s="1">
        <v>17</v>
      </c>
      <c r="DP41" s="1"/>
      <c r="DQ41" s="1"/>
      <c r="DR41" s="1">
        <v>35</v>
      </c>
      <c r="DS41" s="1"/>
      <c r="DT41" s="1"/>
      <c r="DU41" s="1">
        <v>2</v>
      </c>
      <c r="DV41" s="1"/>
      <c r="DW41" s="1"/>
      <c r="DX41" s="1"/>
      <c r="DY41" s="1"/>
      <c r="DZ41" s="1"/>
      <c r="EA41" s="1"/>
      <c r="EB41" s="1">
        <v>2</v>
      </c>
      <c r="EC41" s="1">
        <v>2</v>
      </c>
      <c r="ED41" s="1"/>
      <c r="EE41" s="1"/>
      <c r="EF41" s="1">
        <v>2</v>
      </c>
      <c r="EG41" s="1"/>
      <c r="EH41" s="1"/>
      <c r="EI41" s="1"/>
      <c r="EJ41" s="1"/>
      <c r="EK41" s="1">
        <v>2</v>
      </c>
      <c r="EL41" s="1">
        <v>5</v>
      </c>
      <c r="EM41" s="1"/>
      <c r="EN41" s="1"/>
      <c r="EO41" s="1"/>
      <c r="EP41" s="1"/>
      <c r="EQ41" s="1"/>
      <c r="ER41" s="1"/>
      <c r="ES41" s="1"/>
      <c r="ET41" s="1"/>
      <c r="EU41" s="1"/>
      <c r="EV41" s="14">
        <f t="shared" si="7"/>
        <v>100</v>
      </c>
    </row>
    <row r="42" spans="1:158" x14ac:dyDescent="0.2">
      <c r="A42" s="12" t="s">
        <v>159</v>
      </c>
      <c r="B42" s="1">
        <v>10</v>
      </c>
      <c r="C42" s="1">
        <v>80</v>
      </c>
      <c r="D42" s="1">
        <v>20</v>
      </c>
      <c r="E42" s="3">
        <v>0</v>
      </c>
      <c r="F42" s="1"/>
      <c r="G42" s="1"/>
      <c r="H42" s="1" t="s">
        <v>113</v>
      </c>
      <c r="I42" s="1">
        <v>5</v>
      </c>
      <c r="J42" s="1" t="s">
        <v>174</v>
      </c>
      <c r="K42" s="1"/>
      <c r="L42" s="6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4">
        <f t="shared" si="8"/>
        <v>0</v>
      </c>
      <c r="AC42" s="5">
        <v>100</v>
      </c>
      <c r="AD42" s="1"/>
      <c r="AE42" s="1">
        <v>10</v>
      </c>
      <c r="AF42" s="1">
        <v>20</v>
      </c>
      <c r="AG42" s="1"/>
      <c r="AH42" s="1"/>
      <c r="AI42" s="1"/>
      <c r="AJ42" s="1"/>
      <c r="AK42" s="1">
        <v>10</v>
      </c>
      <c r="AL42" s="1"/>
      <c r="AM42" s="1"/>
      <c r="AN42" s="1"/>
      <c r="AO42" s="1"/>
      <c r="AP42" s="1"/>
      <c r="AQ42" s="1">
        <v>15</v>
      </c>
      <c r="AR42" s="1"/>
      <c r="AS42" s="1"/>
      <c r="AT42" s="1"/>
      <c r="AU42" s="1"/>
      <c r="AV42" s="1"/>
      <c r="AW42" s="1"/>
      <c r="AX42" s="1"/>
      <c r="AY42" s="1"/>
      <c r="AZ42" s="1"/>
      <c r="BA42" s="1">
        <v>20</v>
      </c>
      <c r="BB42" s="1">
        <v>10</v>
      </c>
      <c r="BC42" s="1"/>
      <c r="BD42" s="1"/>
      <c r="BE42" s="1"/>
      <c r="BF42" s="1"/>
      <c r="BG42" s="1"/>
      <c r="BH42" s="1">
        <v>15</v>
      </c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4">
        <f t="shared" si="6"/>
        <v>100</v>
      </c>
      <c r="BZ42" s="6">
        <v>0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4">
        <f t="shared" si="4"/>
        <v>0</v>
      </c>
      <c r="CV42" s="6">
        <v>100</v>
      </c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>
        <v>50</v>
      </c>
      <c r="DJ42" s="1"/>
      <c r="DK42" s="1"/>
      <c r="DL42" s="1"/>
      <c r="DM42" s="1"/>
      <c r="DN42" s="1"/>
      <c r="DO42" s="1"/>
      <c r="DP42" s="1"/>
      <c r="DQ42" s="1"/>
      <c r="DR42" s="1">
        <v>50</v>
      </c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4">
        <f t="shared" si="7"/>
        <v>100</v>
      </c>
    </row>
    <row r="43" spans="1:158" x14ac:dyDescent="0.2">
      <c r="A43" s="12" t="s">
        <v>161</v>
      </c>
      <c r="B43" s="1">
        <v>30</v>
      </c>
      <c r="C43" s="1">
        <v>20</v>
      </c>
      <c r="D43" s="1">
        <v>15</v>
      </c>
      <c r="E43" s="3">
        <v>85</v>
      </c>
      <c r="F43" s="3">
        <v>4</v>
      </c>
      <c r="G43" s="1"/>
      <c r="H43" s="1" t="s">
        <v>113</v>
      </c>
      <c r="I43" s="1">
        <v>15</v>
      </c>
      <c r="J43" s="1" t="s">
        <v>115</v>
      </c>
      <c r="K43" s="1"/>
      <c r="L43" s="6">
        <v>25</v>
      </c>
      <c r="M43" s="1"/>
      <c r="N43" s="1"/>
      <c r="O43" s="1"/>
      <c r="P43" s="1"/>
      <c r="Q43" s="1">
        <v>20</v>
      </c>
      <c r="R43" s="1"/>
      <c r="S43" s="1"/>
      <c r="T43" s="1">
        <v>35</v>
      </c>
      <c r="U43" s="1"/>
      <c r="V43" s="1"/>
      <c r="W43" s="1"/>
      <c r="X43" s="1">
        <v>25</v>
      </c>
      <c r="Y43" s="1">
        <v>20</v>
      </c>
      <c r="Z43" s="1"/>
      <c r="AA43" s="1"/>
      <c r="AB43" s="14">
        <f t="shared" si="8"/>
        <v>100</v>
      </c>
      <c r="AC43" s="5">
        <v>75</v>
      </c>
      <c r="AD43" s="1"/>
      <c r="AE43" s="1"/>
      <c r="AF43" s="1">
        <v>25</v>
      </c>
      <c r="AG43" s="1"/>
      <c r="AH43" s="1"/>
      <c r="AI43" s="1"/>
      <c r="AJ43" s="1">
        <v>40</v>
      </c>
      <c r="AK43" s="1"/>
      <c r="AL43" s="1">
        <v>5</v>
      </c>
      <c r="AM43" s="1"/>
      <c r="AN43" s="1"/>
      <c r="AO43" s="1"/>
      <c r="AP43" s="1"/>
      <c r="AQ43" s="1"/>
      <c r="AR43" s="1"/>
      <c r="AS43" s="1"/>
      <c r="AT43" s="1">
        <v>5</v>
      </c>
      <c r="AU43" s="1"/>
      <c r="AV43" s="1"/>
      <c r="AW43" s="1"/>
      <c r="AX43" s="1"/>
      <c r="AY43" s="1"/>
      <c r="AZ43" s="1"/>
      <c r="BA43" s="1"/>
      <c r="BB43" s="1">
        <v>10</v>
      </c>
      <c r="BC43" s="1"/>
      <c r="BD43" s="1"/>
      <c r="BE43" s="1"/>
      <c r="BF43" s="1"/>
      <c r="BG43" s="1"/>
      <c r="BH43" s="1"/>
      <c r="BI43" s="1"/>
      <c r="BJ43" s="1"/>
      <c r="BK43" s="1">
        <v>15</v>
      </c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4">
        <f t="shared" si="6"/>
        <v>100</v>
      </c>
      <c r="BZ43" s="6">
        <v>50</v>
      </c>
      <c r="CA43" s="1"/>
      <c r="CB43" s="1"/>
      <c r="CC43" s="1"/>
      <c r="CD43" s="1"/>
      <c r="CE43" s="1">
        <v>5</v>
      </c>
      <c r="CF43" s="1">
        <v>20</v>
      </c>
      <c r="CG43" s="1"/>
      <c r="CH43" s="1"/>
      <c r="CI43" s="1">
        <v>5</v>
      </c>
      <c r="CJ43" s="1"/>
      <c r="CK43" s="1">
        <v>15</v>
      </c>
      <c r="CL43" s="1"/>
      <c r="CM43" s="1"/>
      <c r="CN43" s="1"/>
      <c r="CO43" s="1"/>
      <c r="CP43" s="1">
        <v>15</v>
      </c>
      <c r="CQ43" s="1">
        <v>40</v>
      </c>
      <c r="CR43" s="1"/>
      <c r="CS43" s="1"/>
      <c r="CT43" s="1"/>
      <c r="CU43" s="14">
        <f t="shared" si="4"/>
        <v>100</v>
      </c>
      <c r="CV43" s="6">
        <v>50</v>
      </c>
      <c r="CW43" s="1"/>
      <c r="CX43" s="1"/>
      <c r="CY43" s="1">
        <v>2</v>
      </c>
      <c r="CZ43" s="1"/>
      <c r="DA43" s="1"/>
      <c r="DB43" s="1"/>
      <c r="DC43" s="1"/>
      <c r="DD43" s="1"/>
      <c r="DE43" s="1">
        <v>7</v>
      </c>
      <c r="DF43" s="1"/>
      <c r="DG43" s="1">
        <v>10</v>
      </c>
      <c r="DH43" s="1"/>
      <c r="DI43" s="1">
        <v>13</v>
      </c>
      <c r="DJ43" s="1">
        <v>2</v>
      </c>
      <c r="DK43" s="1"/>
      <c r="DL43" s="1"/>
      <c r="DM43" s="1"/>
      <c r="DN43" s="1">
        <v>5</v>
      </c>
      <c r="DO43" s="1">
        <v>5</v>
      </c>
      <c r="DP43" s="1"/>
      <c r="DQ43" s="1">
        <v>5</v>
      </c>
      <c r="DR43" s="1"/>
      <c r="DS43" s="1">
        <v>10</v>
      </c>
      <c r="DT43" s="1">
        <v>5</v>
      </c>
      <c r="DU43" s="1">
        <v>5</v>
      </c>
      <c r="DV43" s="1"/>
      <c r="DW43" s="1">
        <v>5</v>
      </c>
      <c r="DX43" s="1"/>
      <c r="DY43" s="1">
        <v>2</v>
      </c>
      <c r="DZ43" s="1"/>
      <c r="EA43" s="1"/>
      <c r="EB43" s="1"/>
      <c r="EC43" s="1">
        <v>5</v>
      </c>
      <c r="ED43" s="1"/>
      <c r="EE43" s="1"/>
      <c r="EF43" s="1">
        <v>3</v>
      </c>
      <c r="EG43" s="1">
        <v>3</v>
      </c>
      <c r="EH43" s="1"/>
      <c r="EI43" s="1"/>
      <c r="EJ43" s="1"/>
      <c r="EK43" s="1">
        <v>5</v>
      </c>
      <c r="EL43" s="1"/>
      <c r="EM43" s="1"/>
      <c r="EN43" s="1"/>
      <c r="EO43" s="1"/>
      <c r="EP43" s="1"/>
      <c r="EQ43" s="1"/>
      <c r="ER43" s="1">
        <v>3</v>
      </c>
      <c r="ES43" s="1"/>
      <c r="ET43" s="1">
        <v>5</v>
      </c>
      <c r="EU43" s="1"/>
      <c r="EV43" s="14">
        <v>100</v>
      </c>
    </row>
    <row r="44" spans="1:158" x14ac:dyDescent="0.2">
      <c r="A44" s="12" t="s">
        <v>162</v>
      </c>
      <c r="B44" s="1">
        <v>70</v>
      </c>
      <c r="C44" s="1">
        <v>35</v>
      </c>
      <c r="D44" s="1">
        <v>5</v>
      </c>
      <c r="E44" s="1">
        <v>90</v>
      </c>
      <c r="F44" s="3">
        <v>1</v>
      </c>
      <c r="G44" s="1"/>
      <c r="H44" s="1" t="s">
        <v>112</v>
      </c>
      <c r="I44" s="1">
        <v>25</v>
      </c>
      <c r="J44" s="1" t="s">
        <v>160</v>
      </c>
      <c r="K44" s="1"/>
      <c r="L44" s="6">
        <v>15</v>
      </c>
      <c r="M44" s="1"/>
      <c r="N44" s="1"/>
      <c r="O44" s="1"/>
      <c r="P44" s="1">
        <v>15</v>
      </c>
      <c r="Q44" s="1"/>
      <c r="R44" s="1"/>
      <c r="S44" s="1"/>
      <c r="T44" s="1">
        <v>15</v>
      </c>
      <c r="U44" s="1">
        <v>40</v>
      </c>
      <c r="V44" s="1"/>
      <c r="W44" s="1">
        <v>30</v>
      </c>
      <c r="X44" s="1"/>
      <c r="Y44" s="1"/>
      <c r="Z44" s="1"/>
      <c r="AA44" s="1"/>
      <c r="AB44" s="14">
        <f t="shared" si="8"/>
        <v>100</v>
      </c>
      <c r="AC44" s="5">
        <v>85</v>
      </c>
      <c r="AD44" s="1"/>
      <c r="AE44" s="1"/>
      <c r="AF44" s="1">
        <v>25</v>
      </c>
      <c r="AG44" s="1"/>
      <c r="AH44" s="1"/>
      <c r="AI44" s="1"/>
      <c r="AJ44" s="1">
        <v>10</v>
      </c>
      <c r="AK44" s="1">
        <v>15</v>
      </c>
      <c r="AL44" s="1">
        <v>5</v>
      </c>
      <c r="AM44" s="1"/>
      <c r="AN44" s="1"/>
      <c r="AO44" s="1"/>
      <c r="AP44" s="1"/>
      <c r="AQ44" s="1"/>
      <c r="AR44" s="1">
        <v>5</v>
      </c>
      <c r="AS44" s="1"/>
      <c r="AT44" s="1"/>
      <c r="AU44" s="1"/>
      <c r="AV44" s="1"/>
      <c r="AW44" s="1"/>
      <c r="AX44" s="1"/>
      <c r="AY44" s="1"/>
      <c r="AZ44" s="1"/>
      <c r="BA44" s="1"/>
      <c r="BB44" s="1">
        <v>5</v>
      </c>
      <c r="BC44" s="1">
        <v>17</v>
      </c>
      <c r="BD44" s="1">
        <v>5</v>
      </c>
      <c r="BE44" s="1"/>
      <c r="BF44" s="1">
        <v>3</v>
      </c>
      <c r="BG44" s="1"/>
      <c r="BH44" s="1"/>
      <c r="BI44" s="1"/>
      <c r="BJ44" s="1"/>
      <c r="BK44" s="1">
        <v>10</v>
      </c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4">
        <f t="shared" si="6"/>
        <v>100</v>
      </c>
      <c r="BZ44" s="6">
        <v>0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4">
        <f t="shared" si="4"/>
        <v>0</v>
      </c>
      <c r="CV44" s="6">
        <v>100</v>
      </c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>
        <v>50</v>
      </c>
      <c r="DJ44" s="1"/>
      <c r="DK44" s="1"/>
      <c r="DL44" s="1"/>
      <c r="DM44" s="1"/>
      <c r="DN44" s="1"/>
      <c r="DO44" s="1"/>
      <c r="DP44" s="1">
        <v>25</v>
      </c>
      <c r="DQ44" s="1">
        <v>25</v>
      </c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4">
        <f t="shared" ref="EV44:EV55" si="9">SUM(CW44:ES44)</f>
        <v>100</v>
      </c>
      <c r="EZ44" t="s">
        <v>115</v>
      </c>
      <c r="FA44" t="s">
        <v>114</v>
      </c>
      <c r="FB44" t="s">
        <v>160</v>
      </c>
    </row>
    <row r="45" spans="1:158" x14ac:dyDescent="0.2">
      <c r="A45" s="12" t="s">
        <v>164</v>
      </c>
      <c r="B45" s="1">
        <v>5</v>
      </c>
      <c r="C45" s="1">
        <v>80</v>
      </c>
      <c r="D45" s="1">
        <v>20</v>
      </c>
      <c r="E45" s="1">
        <v>30</v>
      </c>
      <c r="F45" s="3">
        <v>2</v>
      </c>
      <c r="G45" s="1"/>
      <c r="H45" s="1" t="s">
        <v>225</v>
      </c>
      <c r="I45" s="1">
        <v>15</v>
      </c>
      <c r="J45" s="1" t="s">
        <v>114</v>
      </c>
      <c r="K45" s="1"/>
      <c r="L45" s="6">
        <v>50</v>
      </c>
      <c r="M45" s="1"/>
      <c r="N45" s="1"/>
      <c r="O45" s="1"/>
      <c r="P45" s="1"/>
      <c r="Q45" s="1">
        <v>20</v>
      </c>
      <c r="R45" s="1">
        <v>15</v>
      </c>
      <c r="S45" s="1">
        <v>15</v>
      </c>
      <c r="T45" s="1">
        <v>15</v>
      </c>
      <c r="U45" s="1">
        <v>20</v>
      </c>
      <c r="V45" s="1"/>
      <c r="W45" s="1"/>
      <c r="X45" s="1"/>
      <c r="Y45" s="1">
        <v>15</v>
      </c>
      <c r="Z45" s="1"/>
      <c r="AA45" s="1"/>
      <c r="AB45" s="14">
        <f t="shared" si="8"/>
        <v>100</v>
      </c>
      <c r="AC45" s="5">
        <v>50</v>
      </c>
      <c r="AD45" s="1"/>
      <c r="AE45" s="1"/>
      <c r="AF45" s="1">
        <v>20</v>
      </c>
      <c r="AG45" s="1"/>
      <c r="AH45" s="1"/>
      <c r="AI45" s="1"/>
      <c r="AJ45" s="1"/>
      <c r="AK45" s="1"/>
      <c r="AL45" s="1"/>
      <c r="AM45" s="1"/>
      <c r="AN45" s="1"/>
      <c r="AO45" s="1"/>
      <c r="AP45" s="1">
        <v>10</v>
      </c>
      <c r="AQ45" s="1"/>
      <c r="AR45" s="1"/>
      <c r="AS45" s="1"/>
      <c r="AT45" s="1">
        <v>30</v>
      </c>
      <c r="AU45" s="1"/>
      <c r="AV45" s="1"/>
      <c r="AW45" s="1"/>
      <c r="AX45" s="1"/>
      <c r="AY45" s="1"/>
      <c r="AZ45" s="1"/>
      <c r="BA45" s="1">
        <v>7</v>
      </c>
      <c r="BB45" s="1"/>
      <c r="BC45" s="1">
        <v>11</v>
      </c>
      <c r="BD45" s="1"/>
      <c r="BE45" s="1"/>
      <c r="BF45" s="1"/>
      <c r="BG45" s="1">
        <v>15</v>
      </c>
      <c r="BH45" s="1"/>
      <c r="BI45" s="1"/>
      <c r="BJ45" s="11"/>
      <c r="BK45" s="1"/>
      <c r="BL45" s="1"/>
      <c r="BM45" s="1"/>
      <c r="BN45" s="1"/>
      <c r="BO45" s="1"/>
      <c r="BP45" s="1">
        <v>7</v>
      </c>
      <c r="BQ45" s="1"/>
      <c r="BR45" s="1"/>
      <c r="BS45" s="1"/>
      <c r="BT45" s="1"/>
      <c r="BU45" s="1"/>
      <c r="BV45" s="1"/>
      <c r="BW45" s="1"/>
      <c r="BX45" s="1"/>
      <c r="BY45" s="14">
        <f t="shared" si="6"/>
        <v>100</v>
      </c>
      <c r="BZ45" s="6">
        <v>50</v>
      </c>
      <c r="CA45" s="1">
        <v>5</v>
      </c>
      <c r="CB45" s="1"/>
      <c r="CC45" s="1"/>
      <c r="CD45" s="1">
        <v>25</v>
      </c>
      <c r="CE45" s="1"/>
      <c r="CF45" s="1">
        <v>10</v>
      </c>
      <c r="CG45" s="1">
        <v>10</v>
      </c>
      <c r="CH45" s="1">
        <v>10</v>
      </c>
      <c r="CI45" s="1"/>
      <c r="CJ45" s="1"/>
      <c r="CK45" s="1"/>
      <c r="CL45" s="1">
        <v>40</v>
      </c>
      <c r="CM45" s="1"/>
      <c r="CN45" s="1"/>
      <c r="CO45" s="1"/>
      <c r="CP45" s="1"/>
      <c r="CQ45" s="1"/>
      <c r="CR45" s="1"/>
      <c r="CS45" s="1"/>
      <c r="CT45" s="1"/>
      <c r="CU45" s="14">
        <f t="shared" si="4"/>
        <v>100</v>
      </c>
      <c r="CV45" s="6">
        <v>50</v>
      </c>
      <c r="CW45" s="1"/>
      <c r="CX45" s="1"/>
      <c r="CY45" s="1">
        <v>5</v>
      </c>
      <c r="CZ45" s="1"/>
      <c r="DA45" s="1">
        <v>32</v>
      </c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>
        <v>5</v>
      </c>
      <c r="DQ45" s="1"/>
      <c r="DR45" s="1"/>
      <c r="DS45" s="1"/>
      <c r="DT45" s="1">
        <v>17</v>
      </c>
      <c r="DU45" s="1">
        <v>5</v>
      </c>
      <c r="DV45" s="1"/>
      <c r="DW45" s="1">
        <v>21</v>
      </c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>
        <v>5</v>
      </c>
      <c r="EP45" s="1"/>
      <c r="EQ45" s="1"/>
      <c r="ER45" s="1"/>
      <c r="ES45" s="1"/>
      <c r="ET45" s="1"/>
      <c r="EU45" s="1"/>
      <c r="EV45" s="14">
        <f t="shared" si="9"/>
        <v>90</v>
      </c>
    </row>
    <row r="46" spans="1:158" x14ac:dyDescent="0.2">
      <c r="A46" s="12" t="s">
        <v>165</v>
      </c>
      <c r="B46" s="1">
        <v>25</v>
      </c>
      <c r="C46" s="1">
        <v>35</v>
      </c>
      <c r="D46" s="1">
        <v>10</v>
      </c>
      <c r="E46" s="1">
        <v>90</v>
      </c>
      <c r="F46" s="3">
        <v>3</v>
      </c>
      <c r="G46" s="1"/>
      <c r="H46" s="1" t="s">
        <v>112</v>
      </c>
      <c r="I46" s="1">
        <v>25</v>
      </c>
      <c r="J46" s="1" t="s">
        <v>114</v>
      </c>
      <c r="K46" s="1"/>
      <c r="L46" s="6">
        <v>70</v>
      </c>
      <c r="M46" s="1"/>
      <c r="N46" s="1"/>
      <c r="O46" s="1"/>
      <c r="P46" s="1"/>
      <c r="Q46" s="1">
        <v>25</v>
      </c>
      <c r="R46" s="1"/>
      <c r="S46" s="1"/>
      <c r="T46" s="1">
        <v>25</v>
      </c>
      <c r="U46" s="1">
        <v>15</v>
      </c>
      <c r="V46" s="1"/>
      <c r="W46" s="1">
        <v>10</v>
      </c>
      <c r="X46" s="1">
        <v>10</v>
      </c>
      <c r="Y46" s="1">
        <v>15</v>
      </c>
      <c r="Z46" s="1"/>
      <c r="AA46" s="1"/>
      <c r="AB46" s="14">
        <f t="shared" si="8"/>
        <v>100</v>
      </c>
      <c r="AC46" s="5">
        <v>30</v>
      </c>
      <c r="AD46" s="1"/>
      <c r="AE46" s="1"/>
      <c r="AF46" s="1">
        <v>45</v>
      </c>
      <c r="AG46" s="1"/>
      <c r="AH46" s="1"/>
      <c r="AI46" s="1"/>
      <c r="AJ46" s="1"/>
      <c r="AK46" s="1">
        <v>12</v>
      </c>
      <c r="AL46" s="1"/>
      <c r="AM46" s="1"/>
      <c r="AN46" s="1"/>
      <c r="AO46" s="1"/>
      <c r="AP46" s="1"/>
      <c r="AQ46" s="1"/>
      <c r="AR46" s="1"/>
      <c r="AS46" s="1">
        <v>13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>
        <v>10</v>
      </c>
      <c r="BI46" s="1"/>
      <c r="BJ46" s="1"/>
      <c r="BK46" s="1">
        <v>20</v>
      </c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4">
        <f t="shared" si="6"/>
        <v>100</v>
      </c>
      <c r="BZ46" s="6">
        <v>5</v>
      </c>
      <c r="CA46" s="1"/>
      <c r="CB46" s="1"/>
      <c r="CC46" s="1"/>
      <c r="CD46" s="1">
        <v>80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>
        <v>20</v>
      </c>
      <c r="CT46" s="15"/>
      <c r="CU46" s="14">
        <f t="shared" si="4"/>
        <v>100</v>
      </c>
      <c r="CV46" s="6">
        <v>95</v>
      </c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>
        <v>10</v>
      </c>
      <c r="DO46" s="1"/>
      <c r="DP46" s="1"/>
      <c r="DQ46" s="1"/>
      <c r="DR46" s="1">
        <v>15</v>
      </c>
      <c r="DS46" s="1">
        <v>29</v>
      </c>
      <c r="DT46" s="1"/>
      <c r="DU46" s="1">
        <v>40</v>
      </c>
      <c r="DV46" s="1"/>
      <c r="DW46" s="1"/>
      <c r="DX46" s="1"/>
      <c r="DY46" s="1"/>
      <c r="DZ46" s="1"/>
      <c r="EA46" s="1"/>
      <c r="EB46" s="1"/>
      <c r="EC46" s="1">
        <v>6</v>
      </c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4">
        <f t="shared" si="9"/>
        <v>100</v>
      </c>
    </row>
    <row r="47" spans="1:158" x14ac:dyDescent="0.2">
      <c r="A47" s="12" t="s">
        <v>163</v>
      </c>
      <c r="B47" s="1">
        <v>5</v>
      </c>
      <c r="C47" s="1">
        <v>15</v>
      </c>
      <c r="D47" s="1">
        <v>5</v>
      </c>
      <c r="E47" s="1">
        <v>90</v>
      </c>
      <c r="F47" s="1"/>
      <c r="G47" s="1"/>
      <c r="H47" s="1" t="s">
        <v>225</v>
      </c>
      <c r="I47" s="1">
        <v>20</v>
      </c>
      <c r="J47" s="1" t="s">
        <v>166</v>
      </c>
      <c r="K47" s="1"/>
      <c r="L47" s="6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4">
        <f t="shared" si="8"/>
        <v>0</v>
      </c>
      <c r="AC47" s="5">
        <v>100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>
        <v>25</v>
      </c>
      <c r="BD47" s="1"/>
      <c r="BE47" s="1"/>
      <c r="BF47" s="1"/>
      <c r="BG47" s="1"/>
      <c r="BH47" s="1">
        <v>10</v>
      </c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>
        <v>15</v>
      </c>
      <c r="BW47" s="1">
        <v>50</v>
      </c>
      <c r="BX47" s="1"/>
      <c r="BY47" s="14">
        <f t="shared" si="6"/>
        <v>100</v>
      </c>
      <c r="BZ47" s="6">
        <v>100</v>
      </c>
      <c r="CA47" s="1"/>
      <c r="CB47" s="1"/>
      <c r="CC47" s="1"/>
      <c r="CD47" s="1">
        <v>50</v>
      </c>
      <c r="CE47" s="1"/>
      <c r="CF47" s="1">
        <v>50</v>
      </c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7"/>
      <c r="CU47" s="14">
        <f t="shared" si="4"/>
        <v>100</v>
      </c>
      <c r="CV47" s="6">
        <v>0</v>
      </c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4">
        <f t="shared" si="9"/>
        <v>0</v>
      </c>
    </row>
    <row r="48" spans="1:158" x14ac:dyDescent="0.2">
      <c r="A48" s="12" t="s">
        <v>167</v>
      </c>
      <c r="B48" s="1">
        <v>45</v>
      </c>
      <c r="C48" s="1">
        <v>35</v>
      </c>
      <c r="D48" s="1">
        <v>7</v>
      </c>
      <c r="E48" s="1">
        <v>80</v>
      </c>
      <c r="F48" s="1">
        <v>2</v>
      </c>
      <c r="G48" s="1"/>
      <c r="H48" s="1" t="s">
        <v>112</v>
      </c>
      <c r="I48" s="1">
        <v>10</v>
      </c>
      <c r="J48" s="1" t="s">
        <v>174</v>
      </c>
      <c r="K48" s="1"/>
      <c r="L48" s="6">
        <v>45</v>
      </c>
      <c r="M48" s="1">
        <v>15</v>
      </c>
      <c r="N48" s="1"/>
      <c r="O48" s="1"/>
      <c r="P48" s="1"/>
      <c r="Q48" s="1"/>
      <c r="R48" s="1">
        <v>10</v>
      </c>
      <c r="S48" s="1"/>
      <c r="T48" s="1"/>
      <c r="U48" s="1">
        <v>45</v>
      </c>
      <c r="V48" s="1"/>
      <c r="W48" s="1"/>
      <c r="X48" s="1">
        <v>15</v>
      </c>
      <c r="Y48" s="1">
        <v>15</v>
      </c>
      <c r="Z48" s="1"/>
      <c r="AA48" s="1"/>
      <c r="AB48" s="14">
        <f t="shared" si="8"/>
        <v>100</v>
      </c>
      <c r="AC48" s="5">
        <v>55</v>
      </c>
      <c r="AD48" s="1"/>
      <c r="AE48" s="1"/>
      <c r="AF48" s="1">
        <v>15</v>
      </c>
      <c r="AG48" s="1">
        <v>10</v>
      </c>
      <c r="AH48" s="1"/>
      <c r="AI48" s="1"/>
      <c r="AJ48" s="1"/>
      <c r="AK48" s="1"/>
      <c r="AL48" s="1"/>
      <c r="AM48" s="1"/>
      <c r="AN48" s="1"/>
      <c r="AO48" s="1"/>
      <c r="AP48" s="1"/>
      <c r="AQ48" s="1">
        <v>5</v>
      </c>
      <c r="AR48" s="1"/>
      <c r="AS48" s="1"/>
      <c r="AT48" s="1"/>
      <c r="AU48" s="1">
        <v>2</v>
      </c>
      <c r="AV48" s="1"/>
      <c r="AW48" s="1"/>
      <c r="AX48" s="1">
        <v>25</v>
      </c>
      <c r="AY48" s="1">
        <v>15</v>
      </c>
      <c r="AZ48" s="1"/>
      <c r="BA48" s="1">
        <v>20</v>
      </c>
      <c r="BB48" s="1">
        <v>5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>
        <v>3</v>
      </c>
      <c r="BY48" s="14">
        <f t="shared" si="6"/>
        <v>100</v>
      </c>
      <c r="BZ48" s="6">
        <v>65</v>
      </c>
      <c r="CA48" s="1"/>
      <c r="CB48" s="1"/>
      <c r="CC48" s="1"/>
      <c r="CD48" s="1"/>
      <c r="CE48" s="1"/>
      <c r="CF48" s="1">
        <v>15</v>
      </c>
      <c r="CG48" s="1"/>
      <c r="CH48" s="1"/>
      <c r="CI48" s="1">
        <v>5</v>
      </c>
      <c r="CJ48" s="1"/>
      <c r="CK48" s="1">
        <v>10</v>
      </c>
      <c r="CL48" s="1"/>
      <c r="CM48" s="1"/>
      <c r="CN48" s="1"/>
      <c r="CO48" s="1"/>
      <c r="CP48" s="1">
        <v>35</v>
      </c>
      <c r="CQ48" s="1">
        <v>35</v>
      </c>
      <c r="CR48" s="1"/>
      <c r="CS48" s="1"/>
      <c r="CT48" s="17"/>
      <c r="CU48" s="14">
        <f t="shared" si="4"/>
        <v>100</v>
      </c>
      <c r="CV48" s="6">
        <v>35</v>
      </c>
      <c r="CW48" s="1"/>
      <c r="CX48" s="1"/>
      <c r="CY48" s="1"/>
      <c r="CZ48" s="1"/>
      <c r="DA48" s="1"/>
      <c r="DB48" s="1"/>
      <c r="DC48" s="1"/>
      <c r="DD48" s="1"/>
      <c r="DE48" s="1">
        <v>10</v>
      </c>
      <c r="DF48" s="1"/>
      <c r="DG48" s="1"/>
      <c r="DH48" s="1">
        <v>20</v>
      </c>
      <c r="DI48" s="1">
        <v>14</v>
      </c>
      <c r="DJ48" s="1"/>
      <c r="DK48" s="1"/>
      <c r="DL48" s="1"/>
      <c r="DM48" s="1">
        <v>2</v>
      </c>
      <c r="DN48" s="1">
        <v>10</v>
      </c>
      <c r="DO48" s="1"/>
      <c r="DP48" s="1"/>
      <c r="DQ48" s="1"/>
      <c r="DR48" s="1">
        <v>10</v>
      </c>
      <c r="DS48" s="1"/>
      <c r="DT48" s="1"/>
      <c r="DU48" s="1"/>
      <c r="DV48" s="1">
        <v>10</v>
      </c>
      <c r="DW48" s="1">
        <v>20</v>
      </c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>
        <v>2</v>
      </c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>
        <v>2</v>
      </c>
      <c r="EU48" s="1"/>
      <c r="EV48" s="14">
        <f t="shared" si="9"/>
        <v>98</v>
      </c>
    </row>
    <row r="49" spans="1:152" x14ac:dyDescent="0.2">
      <c r="A49" s="12" t="s">
        <v>168</v>
      </c>
      <c r="B49" s="1">
        <v>70</v>
      </c>
      <c r="C49" s="1">
        <v>15</v>
      </c>
      <c r="D49" s="1">
        <v>5</v>
      </c>
      <c r="E49" s="1">
        <v>90</v>
      </c>
      <c r="F49" s="1">
        <v>1</v>
      </c>
      <c r="G49" s="1"/>
      <c r="H49" s="1" t="s">
        <v>112</v>
      </c>
      <c r="I49" s="1">
        <v>15</v>
      </c>
      <c r="J49" s="1" t="s">
        <v>174</v>
      </c>
      <c r="K49" s="1"/>
      <c r="L49" s="6">
        <v>50</v>
      </c>
      <c r="M49" s="1"/>
      <c r="N49" s="1"/>
      <c r="O49" s="1"/>
      <c r="P49" s="1">
        <v>5</v>
      </c>
      <c r="Q49" s="1"/>
      <c r="R49" s="1">
        <v>15</v>
      </c>
      <c r="S49" s="1"/>
      <c r="T49" s="1"/>
      <c r="U49" s="1"/>
      <c r="V49" s="1"/>
      <c r="W49" s="1"/>
      <c r="X49" s="1">
        <v>58</v>
      </c>
      <c r="Y49" s="1">
        <v>20</v>
      </c>
      <c r="Z49" s="1">
        <v>2</v>
      </c>
      <c r="AA49" s="1"/>
      <c r="AB49" s="14">
        <f t="shared" si="8"/>
        <v>100</v>
      </c>
      <c r="AC49" s="5">
        <v>50</v>
      </c>
      <c r="AD49" s="1"/>
      <c r="AE49" s="1"/>
      <c r="AF49" s="1"/>
      <c r="AG49" s="1">
        <v>10</v>
      </c>
      <c r="AH49" s="1"/>
      <c r="AI49" s="1"/>
      <c r="AJ49" s="1"/>
      <c r="AK49" s="1"/>
      <c r="AL49" s="1"/>
      <c r="AM49" s="1"/>
      <c r="AN49" s="1"/>
      <c r="AO49" s="1">
        <v>10</v>
      </c>
      <c r="AP49" s="1"/>
      <c r="AQ49" s="1"/>
      <c r="AR49" s="1"/>
      <c r="AS49" s="1">
        <v>30</v>
      </c>
      <c r="AT49" s="1"/>
      <c r="AU49" s="1"/>
      <c r="AV49" s="1"/>
      <c r="AW49" s="1"/>
      <c r="AX49" s="1"/>
      <c r="AY49" s="1"/>
      <c r="AZ49" s="1"/>
      <c r="BA49" s="1">
        <v>5</v>
      </c>
      <c r="BB49" s="1">
        <v>5</v>
      </c>
      <c r="BC49" s="1">
        <v>20</v>
      </c>
      <c r="BD49" s="1"/>
      <c r="BE49" s="1"/>
      <c r="BF49" s="1"/>
      <c r="BG49" s="1">
        <v>15</v>
      </c>
      <c r="BH49" s="1"/>
      <c r="BI49" s="1"/>
      <c r="BJ49" s="1"/>
      <c r="BK49" s="1"/>
      <c r="BL49" s="1">
        <v>5</v>
      </c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4">
        <f t="shared" si="6"/>
        <v>100</v>
      </c>
      <c r="BZ49" s="6">
        <v>10</v>
      </c>
      <c r="CA49" s="1"/>
      <c r="CB49" s="1">
        <v>25</v>
      </c>
      <c r="CC49" s="1"/>
      <c r="CD49" s="1">
        <v>25</v>
      </c>
      <c r="CE49" s="1"/>
      <c r="CF49" s="1"/>
      <c r="CG49" s="1"/>
      <c r="CH49" s="1"/>
      <c r="CI49" s="1">
        <v>25</v>
      </c>
      <c r="CJ49" s="1">
        <v>25</v>
      </c>
      <c r="CK49" s="1"/>
      <c r="CL49" s="1"/>
      <c r="CM49" s="1"/>
      <c r="CN49" s="1"/>
      <c r="CO49" s="1"/>
      <c r="CP49" s="1"/>
      <c r="CQ49" s="1"/>
      <c r="CR49" s="1"/>
      <c r="CS49" s="1"/>
      <c r="CT49" s="17"/>
      <c r="CU49" s="14">
        <f t="shared" si="4"/>
        <v>100</v>
      </c>
      <c r="CV49" s="6">
        <v>90</v>
      </c>
      <c r="CW49" s="1"/>
      <c r="CX49" s="1"/>
      <c r="CY49" s="1"/>
      <c r="CZ49" s="1"/>
      <c r="DA49" s="1"/>
      <c r="DB49" s="1"/>
      <c r="DC49" s="1"/>
      <c r="DD49" s="1"/>
      <c r="DE49" s="1">
        <v>20</v>
      </c>
      <c r="DF49" s="1"/>
      <c r="DG49" s="1">
        <v>25</v>
      </c>
      <c r="DH49" s="1"/>
      <c r="DI49" s="1"/>
      <c r="DJ49" s="1"/>
      <c r="DK49" s="1"/>
      <c r="DL49" s="1"/>
      <c r="DM49" s="1"/>
      <c r="DN49" s="1">
        <v>7</v>
      </c>
      <c r="DO49" s="1">
        <v>7</v>
      </c>
      <c r="DP49" s="1">
        <v>7</v>
      </c>
      <c r="DQ49" s="1"/>
      <c r="DR49" s="1"/>
      <c r="DS49" s="1"/>
      <c r="DT49" s="1"/>
      <c r="DU49" s="1"/>
      <c r="DV49" s="1">
        <v>15</v>
      </c>
      <c r="DW49" s="1">
        <v>15</v>
      </c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>
        <v>4</v>
      </c>
      <c r="ES49" s="1"/>
      <c r="ET49" s="1"/>
      <c r="EU49" s="1"/>
      <c r="EV49" s="14">
        <f t="shared" si="9"/>
        <v>100</v>
      </c>
    </row>
    <row r="50" spans="1:152" x14ac:dyDescent="0.2">
      <c r="A50" s="12" t="s">
        <v>169</v>
      </c>
      <c r="B50" s="1">
        <v>50</v>
      </c>
      <c r="C50" s="1">
        <v>15</v>
      </c>
      <c r="D50" s="1">
        <v>10</v>
      </c>
      <c r="E50" s="1">
        <v>90</v>
      </c>
      <c r="F50" s="1"/>
      <c r="G50" s="1"/>
      <c r="H50" s="1" t="s">
        <v>113</v>
      </c>
      <c r="I50" s="1">
        <v>8</v>
      </c>
      <c r="J50" s="1" t="s">
        <v>115</v>
      </c>
      <c r="K50" s="1"/>
      <c r="L50" s="6">
        <v>15</v>
      </c>
      <c r="M50" s="1">
        <v>15</v>
      </c>
      <c r="N50" s="1"/>
      <c r="O50" s="1">
        <v>5</v>
      </c>
      <c r="P50" s="1">
        <v>5</v>
      </c>
      <c r="Q50" s="1">
        <v>10</v>
      </c>
      <c r="R50" s="1">
        <v>10</v>
      </c>
      <c r="S50" s="1"/>
      <c r="T50" s="1">
        <v>5</v>
      </c>
      <c r="U50" s="1">
        <v>5</v>
      </c>
      <c r="V50" s="1"/>
      <c r="W50" s="1"/>
      <c r="X50" s="1"/>
      <c r="Y50" s="1">
        <v>45</v>
      </c>
      <c r="Z50" s="1"/>
      <c r="AA50" s="1"/>
      <c r="AB50" s="14">
        <f t="shared" si="8"/>
        <v>100</v>
      </c>
      <c r="AC50" s="5">
        <v>85</v>
      </c>
      <c r="AD50" s="1"/>
      <c r="AE50" s="1"/>
      <c r="AF50" s="1"/>
      <c r="AG50" s="1"/>
      <c r="AH50" s="1"/>
      <c r="AI50" s="1"/>
      <c r="AJ50" s="1"/>
      <c r="AK50" s="1"/>
      <c r="AL50" s="1">
        <v>1</v>
      </c>
      <c r="AM50" s="1">
        <v>1</v>
      </c>
      <c r="AN50" s="1"/>
      <c r="AO50" s="1"/>
      <c r="AP50" s="1"/>
      <c r="AQ50" s="1"/>
      <c r="AR50" s="1">
        <v>7</v>
      </c>
      <c r="AS50" s="1">
        <v>5</v>
      </c>
      <c r="AT50" s="1">
        <v>20</v>
      </c>
      <c r="AU50" s="1">
        <v>2</v>
      </c>
      <c r="AV50" s="1">
        <v>5</v>
      </c>
      <c r="AW50" s="1"/>
      <c r="AX50" s="1"/>
      <c r="AY50" s="1">
        <v>2</v>
      </c>
      <c r="AZ50" s="1"/>
      <c r="BA50" s="1">
        <v>27</v>
      </c>
      <c r="BB50" s="1">
        <v>10</v>
      </c>
      <c r="BC50" s="1">
        <v>5</v>
      </c>
      <c r="BD50" s="1">
        <v>15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4">
        <f t="shared" si="6"/>
        <v>100</v>
      </c>
      <c r="BZ50" s="6">
        <v>60</v>
      </c>
      <c r="CA50" s="1"/>
      <c r="CB50" s="1"/>
      <c r="CC50" s="1">
        <v>20</v>
      </c>
      <c r="CD50" s="1">
        <v>10</v>
      </c>
      <c r="CE50" s="1">
        <v>10</v>
      </c>
      <c r="CF50" s="1">
        <v>7</v>
      </c>
      <c r="CG50" s="1"/>
      <c r="CH50" s="1"/>
      <c r="CI50" s="1">
        <v>2</v>
      </c>
      <c r="CJ50" s="1"/>
      <c r="CK50" s="1"/>
      <c r="CL50" s="1">
        <v>5</v>
      </c>
      <c r="CM50" s="1"/>
      <c r="CN50" s="1">
        <v>5</v>
      </c>
      <c r="CO50" s="1">
        <v>3</v>
      </c>
      <c r="CP50" s="1">
        <v>5</v>
      </c>
      <c r="CQ50" s="1">
        <v>30</v>
      </c>
      <c r="CR50" s="1"/>
      <c r="CS50" s="1">
        <v>3</v>
      </c>
      <c r="CT50" s="15"/>
      <c r="CU50" s="14">
        <f t="shared" si="4"/>
        <v>100</v>
      </c>
      <c r="CV50" s="6">
        <v>40</v>
      </c>
      <c r="CW50" s="1"/>
      <c r="CX50" s="1">
        <v>5</v>
      </c>
      <c r="CY50" s="1">
        <v>5</v>
      </c>
      <c r="CZ50" s="1"/>
      <c r="DA50" s="1"/>
      <c r="DB50" s="1"/>
      <c r="DC50" s="1"/>
      <c r="DD50" s="1"/>
      <c r="DE50" s="1">
        <v>5</v>
      </c>
      <c r="DF50" s="1"/>
      <c r="DG50" s="1">
        <v>5</v>
      </c>
      <c r="DH50" s="1"/>
      <c r="DI50" s="1">
        <v>8</v>
      </c>
      <c r="DJ50" s="1"/>
      <c r="DK50" s="1"/>
      <c r="DL50" s="1"/>
      <c r="DM50" s="1"/>
      <c r="DN50" s="1">
        <v>5</v>
      </c>
      <c r="DO50" s="1">
        <v>12</v>
      </c>
      <c r="DP50" s="1"/>
      <c r="DQ50" s="1">
        <v>18</v>
      </c>
      <c r="DR50" s="1"/>
      <c r="DS50" s="1">
        <v>2</v>
      </c>
      <c r="DT50" s="1"/>
      <c r="DU50" s="1">
        <v>15</v>
      </c>
      <c r="DV50" s="1"/>
      <c r="DW50" s="1"/>
      <c r="DX50" s="1"/>
      <c r="DY50" s="1">
        <v>5</v>
      </c>
      <c r="DZ50" s="1"/>
      <c r="EA50" s="1"/>
      <c r="EB50" s="1"/>
      <c r="EC50" s="1">
        <v>5</v>
      </c>
      <c r="ED50" s="1"/>
      <c r="EE50" s="1"/>
      <c r="EF50" s="1"/>
      <c r="EG50" s="1"/>
      <c r="EH50" s="1"/>
      <c r="EI50" s="1">
        <v>5</v>
      </c>
      <c r="EJ50" s="1"/>
      <c r="EK50" s="1"/>
      <c r="EL50" s="1">
        <v>5</v>
      </c>
      <c r="EM50" s="1"/>
      <c r="EN50" s="1"/>
      <c r="EO50" s="1"/>
      <c r="EP50" s="1"/>
      <c r="EQ50" s="1"/>
      <c r="ER50" s="1"/>
      <c r="ES50" s="1"/>
      <c r="ET50" s="1"/>
      <c r="EU50" s="1"/>
      <c r="EV50" s="14">
        <f t="shared" si="9"/>
        <v>100</v>
      </c>
    </row>
    <row r="51" spans="1:152" x14ac:dyDescent="0.2">
      <c r="A51" s="12" t="s">
        <v>170</v>
      </c>
      <c r="B51" s="1">
        <v>10</v>
      </c>
      <c r="C51" s="1">
        <v>90</v>
      </c>
      <c r="D51" s="1">
        <v>10</v>
      </c>
      <c r="E51" s="1">
        <v>30</v>
      </c>
      <c r="F51" s="1">
        <v>3</v>
      </c>
      <c r="G51" s="1"/>
      <c r="H51" s="1" t="s">
        <v>225</v>
      </c>
      <c r="I51" s="1">
        <v>15</v>
      </c>
      <c r="J51" s="1" t="s">
        <v>174</v>
      </c>
      <c r="K51" s="1"/>
      <c r="L51" s="6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4">
        <f t="shared" si="8"/>
        <v>0</v>
      </c>
      <c r="AC51" s="5">
        <v>100</v>
      </c>
      <c r="AD51" s="1"/>
      <c r="AE51" s="1">
        <v>2</v>
      </c>
      <c r="AF51" s="1">
        <v>2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>
        <v>1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>
        <v>95</v>
      </c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4">
        <f t="shared" si="6"/>
        <v>100</v>
      </c>
      <c r="BZ51" s="6">
        <v>0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7"/>
      <c r="CU51" s="14">
        <f t="shared" si="4"/>
        <v>0</v>
      </c>
      <c r="CV51" s="6">
        <v>100</v>
      </c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>
        <v>100</v>
      </c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4">
        <f t="shared" si="9"/>
        <v>100</v>
      </c>
    </row>
    <row r="52" spans="1:152" x14ac:dyDescent="0.2">
      <c r="A52" s="12" t="s">
        <v>171</v>
      </c>
      <c r="B52" s="1">
        <v>40</v>
      </c>
      <c r="C52" s="1">
        <v>20</v>
      </c>
      <c r="D52" s="1">
        <v>80</v>
      </c>
      <c r="E52" s="1">
        <v>15</v>
      </c>
      <c r="F52" s="1">
        <v>3</v>
      </c>
      <c r="G52" s="1"/>
      <c r="H52" s="1" t="s">
        <v>112</v>
      </c>
      <c r="I52" s="1">
        <v>15</v>
      </c>
      <c r="J52" s="1" t="s">
        <v>116</v>
      </c>
      <c r="K52" s="1"/>
      <c r="L52" s="6">
        <v>15</v>
      </c>
      <c r="M52" s="1"/>
      <c r="N52" s="1"/>
      <c r="O52" s="1"/>
      <c r="P52" s="1"/>
      <c r="Q52" s="1">
        <v>15</v>
      </c>
      <c r="R52" s="1"/>
      <c r="S52" s="1"/>
      <c r="T52" s="1">
        <v>35</v>
      </c>
      <c r="U52" s="1"/>
      <c r="V52" s="1"/>
      <c r="W52" s="1"/>
      <c r="X52" s="1">
        <v>10</v>
      </c>
      <c r="Y52" s="1">
        <v>40</v>
      </c>
      <c r="Z52" s="1"/>
      <c r="AA52" s="1"/>
      <c r="AB52" s="14">
        <f t="shared" si="8"/>
        <v>100</v>
      </c>
      <c r="AC52" s="5">
        <v>85</v>
      </c>
      <c r="AD52" s="1"/>
      <c r="AE52" s="1"/>
      <c r="AF52" s="1">
        <v>10</v>
      </c>
      <c r="AG52" s="1"/>
      <c r="AH52" s="1"/>
      <c r="AI52" s="1"/>
      <c r="AJ52" s="1"/>
      <c r="AK52" s="1">
        <v>10</v>
      </c>
      <c r="AL52" s="1"/>
      <c r="AM52" s="1"/>
      <c r="AN52" s="1"/>
      <c r="AO52" s="1"/>
      <c r="AP52" s="1"/>
      <c r="AQ52" s="1">
        <v>25</v>
      </c>
      <c r="AR52" s="1"/>
      <c r="AS52" s="1">
        <v>10</v>
      </c>
      <c r="AT52" s="1"/>
      <c r="AU52" s="1"/>
      <c r="AV52" s="1"/>
      <c r="AW52" s="1"/>
      <c r="AX52" s="1"/>
      <c r="AY52" s="1"/>
      <c r="AZ52" s="1"/>
      <c r="BA52" s="1">
        <v>7</v>
      </c>
      <c r="BB52" s="1">
        <v>8</v>
      </c>
      <c r="BC52" s="1">
        <v>5</v>
      </c>
      <c r="BD52" s="1"/>
      <c r="BE52" s="1"/>
      <c r="BF52" s="1"/>
      <c r="BG52" s="1"/>
      <c r="BH52" s="1"/>
      <c r="BI52" s="1"/>
      <c r="BJ52" s="1"/>
      <c r="BK52" s="1">
        <v>25</v>
      </c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4">
        <f t="shared" si="6"/>
        <v>100</v>
      </c>
      <c r="BZ52" s="6">
        <v>25</v>
      </c>
      <c r="CA52" s="1"/>
      <c r="CB52" s="1"/>
      <c r="CC52" s="1"/>
      <c r="CD52" s="1"/>
      <c r="CE52" s="1"/>
      <c r="CF52" s="1">
        <v>50</v>
      </c>
      <c r="CG52" s="1"/>
      <c r="CH52" s="1"/>
      <c r="CI52" s="1">
        <v>40</v>
      </c>
      <c r="CJ52" s="1"/>
      <c r="CK52" s="1"/>
      <c r="CL52" s="1"/>
      <c r="CM52" s="1">
        <v>10</v>
      </c>
      <c r="CN52" s="1"/>
      <c r="CO52" s="1"/>
      <c r="CP52" s="1"/>
      <c r="CQ52" s="1"/>
      <c r="CR52" s="1"/>
      <c r="CS52" s="1"/>
      <c r="CT52" s="17"/>
      <c r="CU52" s="14">
        <f t="shared" si="4"/>
        <v>100</v>
      </c>
      <c r="CV52" s="6">
        <v>75</v>
      </c>
      <c r="CW52" s="1"/>
      <c r="CX52" s="1"/>
      <c r="CY52" s="1">
        <v>40</v>
      </c>
      <c r="CZ52" s="1"/>
      <c r="DA52" s="1"/>
      <c r="DB52" s="1"/>
      <c r="DC52" s="1">
        <v>3</v>
      </c>
      <c r="DD52" s="1"/>
      <c r="DE52" s="1">
        <v>10</v>
      </c>
      <c r="DF52" s="1"/>
      <c r="DG52" s="1"/>
      <c r="DH52" s="1"/>
      <c r="DI52" s="1"/>
      <c r="DJ52" s="1"/>
      <c r="DK52" s="1"/>
      <c r="DL52" s="1"/>
      <c r="DM52" s="1"/>
      <c r="DN52" s="1"/>
      <c r="DO52" s="1">
        <v>10</v>
      </c>
      <c r="DP52" s="1">
        <v>5</v>
      </c>
      <c r="DQ52" s="1"/>
      <c r="DR52" s="1"/>
      <c r="DS52" s="1">
        <v>10</v>
      </c>
      <c r="DT52" s="1">
        <v>2</v>
      </c>
      <c r="DU52" s="1"/>
      <c r="DV52" s="1"/>
      <c r="DW52" s="1">
        <v>12</v>
      </c>
      <c r="DX52" s="1"/>
      <c r="DY52" s="1"/>
      <c r="DZ52" s="1"/>
      <c r="EA52" s="1"/>
      <c r="EB52" s="1"/>
      <c r="EC52" s="1">
        <v>5</v>
      </c>
      <c r="ED52" s="1"/>
      <c r="EE52" s="1"/>
      <c r="EF52" s="1"/>
      <c r="EG52" s="1">
        <v>3</v>
      </c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4">
        <f t="shared" si="9"/>
        <v>100</v>
      </c>
    </row>
    <row r="53" spans="1:152" x14ac:dyDescent="0.2">
      <c r="A53" s="12" t="s">
        <v>172</v>
      </c>
      <c r="B53" s="1">
        <v>45</v>
      </c>
      <c r="C53" s="1">
        <v>15</v>
      </c>
      <c r="D53" s="1">
        <v>7</v>
      </c>
      <c r="E53" s="1">
        <v>90</v>
      </c>
      <c r="F53" s="1"/>
      <c r="G53" s="1"/>
      <c r="H53" s="1" t="s">
        <v>112</v>
      </c>
      <c r="I53" s="1">
        <v>20</v>
      </c>
      <c r="J53" s="1" t="s">
        <v>131</v>
      </c>
      <c r="K53" s="1"/>
      <c r="L53" s="6">
        <v>20</v>
      </c>
      <c r="M53" s="1"/>
      <c r="N53" s="1"/>
      <c r="O53" s="1">
        <v>30</v>
      </c>
      <c r="P53" s="1"/>
      <c r="Q53" s="1">
        <v>20</v>
      </c>
      <c r="R53" s="1"/>
      <c r="S53" s="1"/>
      <c r="T53" s="1"/>
      <c r="U53" s="1">
        <v>35</v>
      </c>
      <c r="V53" s="1">
        <v>15</v>
      </c>
      <c r="W53" s="1"/>
      <c r="X53" s="1"/>
      <c r="Y53" s="1"/>
      <c r="Z53" s="1"/>
      <c r="AA53" s="1"/>
      <c r="AB53" s="14">
        <f t="shared" si="8"/>
        <v>100</v>
      </c>
      <c r="AC53" s="5">
        <v>80</v>
      </c>
      <c r="AD53" s="1">
        <v>5</v>
      </c>
      <c r="AE53" s="1"/>
      <c r="AF53" s="1">
        <v>7</v>
      </c>
      <c r="AG53" s="1"/>
      <c r="AH53" s="1">
        <v>10</v>
      </c>
      <c r="AI53" s="1"/>
      <c r="AJ53" s="1"/>
      <c r="AK53" s="1">
        <v>5</v>
      </c>
      <c r="AL53" s="1"/>
      <c r="AM53" s="1"/>
      <c r="AN53" s="1"/>
      <c r="AO53" s="1"/>
      <c r="AP53" s="1"/>
      <c r="AQ53" s="1"/>
      <c r="AR53" s="1"/>
      <c r="AS53" s="1"/>
      <c r="AT53" s="1">
        <v>15</v>
      </c>
      <c r="AU53" s="1"/>
      <c r="AV53" s="1"/>
      <c r="AW53" s="1"/>
      <c r="AX53" s="1"/>
      <c r="AY53" s="1"/>
      <c r="AZ53" s="1"/>
      <c r="BA53" s="1"/>
      <c r="BB53" s="1"/>
      <c r="BC53" s="1">
        <v>20</v>
      </c>
      <c r="BD53" s="1">
        <v>15</v>
      </c>
      <c r="BE53" s="1"/>
      <c r="BF53" s="1"/>
      <c r="BG53" s="1"/>
      <c r="BH53" s="1"/>
      <c r="BI53" s="1"/>
      <c r="BJ53" s="1"/>
      <c r="BK53" s="1">
        <v>23</v>
      </c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4">
        <f t="shared" si="6"/>
        <v>100</v>
      </c>
      <c r="BZ53" s="6">
        <v>10</v>
      </c>
      <c r="CA53" s="1"/>
      <c r="CB53" s="1">
        <v>13</v>
      </c>
      <c r="CC53" s="1"/>
      <c r="CD53" s="1">
        <v>13</v>
      </c>
      <c r="CE53" s="1">
        <v>13</v>
      </c>
      <c r="CF53" s="1"/>
      <c r="CG53" s="1"/>
      <c r="CH53" s="1"/>
      <c r="CI53" s="1">
        <v>45</v>
      </c>
      <c r="CJ53" s="1"/>
      <c r="CK53" s="1"/>
      <c r="CL53" s="1"/>
      <c r="CM53" s="1"/>
      <c r="CN53" s="1">
        <v>16</v>
      </c>
      <c r="CO53" s="1"/>
      <c r="CP53" s="1"/>
      <c r="CQ53" s="1"/>
      <c r="CR53" s="1"/>
      <c r="CS53" s="1"/>
      <c r="CT53" s="17"/>
      <c r="CU53" s="14">
        <f t="shared" si="4"/>
        <v>100</v>
      </c>
      <c r="CV53" s="6">
        <v>90</v>
      </c>
      <c r="CW53" s="1"/>
      <c r="CX53" s="1"/>
      <c r="CY53" s="1"/>
      <c r="CZ53" s="1"/>
      <c r="DA53" s="1"/>
      <c r="DB53" s="1"/>
      <c r="DC53" s="1"/>
      <c r="DD53" s="1"/>
      <c r="DE53" s="1">
        <v>9</v>
      </c>
      <c r="DF53" s="1"/>
      <c r="DG53" s="1">
        <v>8</v>
      </c>
      <c r="DH53" s="1"/>
      <c r="DI53" s="1">
        <v>9</v>
      </c>
      <c r="DJ53" s="1"/>
      <c r="DK53" s="1"/>
      <c r="DL53" s="1"/>
      <c r="DM53" s="1"/>
      <c r="DN53" s="1"/>
      <c r="DO53" s="1">
        <v>9</v>
      </c>
      <c r="DP53" s="1">
        <v>9</v>
      </c>
      <c r="DQ53" s="1"/>
      <c r="DR53" s="1"/>
      <c r="DS53" s="1">
        <v>9</v>
      </c>
      <c r="DT53" s="1">
        <v>15</v>
      </c>
      <c r="DU53" s="16">
        <v>4</v>
      </c>
      <c r="DV53" s="1"/>
      <c r="DW53" s="1">
        <v>15</v>
      </c>
      <c r="DX53" s="1"/>
      <c r="DY53" s="1"/>
      <c r="DZ53" s="1"/>
      <c r="EA53" s="1"/>
      <c r="EB53" s="1">
        <v>2</v>
      </c>
      <c r="EC53" s="1">
        <v>2</v>
      </c>
      <c r="ED53" s="1"/>
      <c r="EE53" s="1"/>
      <c r="EF53" s="1"/>
      <c r="EG53" s="1">
        <v>2</v>
      </c>
      <c r="EH53" s="1"/>
      <c r="EI53" s="1"/>
      <c r="EJ53" s="1">
        <v>2</v>
      </c>
      <c r="EK53" s="1"/>
      <c r="EL53" s="1">
        <v>5</v>
      </c>
      <c r="EM53" s="1"/>
      <c r="EN53" s="1"/>
      <c r="EO53" s="1"/>
      <c r="EP53" s="1"/>
      <c r="EQ53" s="1"/>
      <c r="ER53" s="1"/>
      <c r="ES53" s="1"/>
      <c r="ET53" s="1"/>
      <c r="EU53" s="1"/>
      <c r="EV53" s="14">
        <f t="shared" si="9"/>
        <v>100</v>
      </c>
    </row>
    <row r="54" spans="1:152" x14ac:dyDescent="0.2">
      <c r="A54" s="12" t="s">
        <v>173</v>
      </c>
      <c r="B54" s="1">
        <v>20</v>
      </c>
      <c r="C54" s="1">
        <v>20</v>
      </c>
      <c r="D54" s="1">
        <v>15</v>
      </c>
      <c r="E54" s="1">
        <v>80</v>
      </c>
      <c r="F54" s="1"/>
      <c r="G54" s="1"/>
      <c r="H54" s="1" t="s">
        <v>113</v>
      </c>
      <c r="I54" s="1">
        <v>10</v>
      </c>
      <c r="J54" s="1" t="s">
        <v>115</v>
      </c>
      <c r="K54" s="1"/>
      <c r="L54" s="6">
        <v>30</v>
      </c>
      <c r="M54" s="1"/>
      <c r="N54" s="1"/>
      <c r="O54" s="1"/>
      <c r="P54" s="1"/>
      <c r="Q54" s="1"/>
      <c r="R54" s="1">
        <v>55</v>
      </c>
      <c r="S54" s="1"/>
      <c r="T54" s="1">
        <v>20</v>
      </c>
      <c r="U54" s="1"/>
      <c r="V54" s="1"/>
      <c r="W54" s="1">
        <v>25</v>
      </c>
      <c r="X54" s="1"/>
      <c r="Y54" s="1"/>
      <c r="Z54" s="1"/>
      <c r="AA54" s="1"/>
      <c r="AB54" s="14">
        <f t="shared" si="8"/>
        <v>100</v>
      </c>
      <c r="AC54" s="5">
        <v>70</v>
      </c>
      <c r="AD54" s="1">
        <v>7</v>
      </c>
      <c r="AE54" s="1"/>
      <c r="AF54" s="1">
        <v>10</v>
      </c>
      <c r="AG54" s="1"/>
      <c r="AH54" s="1"/>
      <c r="AI54" s="1"/>
      <c r="AJ54" s="1"/>
      <c r="AK54" s="1">
        <v>15</v>
      </c>
      <c r="AL54" s="1"/>
      <c r="AM54" s="1"/>
      <c r="AN54" s="1">
        <v>1</v>
      </c>
      <c r="AO54" s="1"/>
      <c r="AP54" s="1"/>
      <c r="AQ54" s="1"/>
      <c r="AR54" s="1"/>
      <c r="AS54" s="1">
        <v>5</v>
      </c>
      <c r="AT54" s="1">
        <v>15</v>
      </c>
      <c r="AU54" s="1"/>
      <c r="AV54" s="1"/>
      <c r="AW54" s="1"/>
      <c r="AX54" s="1"/>
      <c r="AY54" s="1"/>
      <c r="AZ54" s="1"/>
      <c r="BA54" s="1">
        <v>18</v>
      </c>
      <c r="BB54" s="1"/>
      <c r="BC54" s="1"/>
      <c r="BD54" s="1">
        <v>25</v>
      </c>
      <c r="BE54" s="1"/>
      <c r="BF54" s="1"/>
      <c r="BG54" s="1"/>
      <c r="BH54" s="1"/>
      <c r="BI54" s="1"/>
      <c r="BJ54" s="1"/>
      <c r="BK54" s="1"/>
      <c r="BL54" s="1"/>
      <c r="BM54" s="1">
        <v>2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>
        <v>2</v>
      </c>
      <c r="BY54" s="14">
        <f t="shared" si="6"/>
        <v>100</v>
      </c>
      <c r="BZ54" s="6">
        <v>60</v>
      </c>
      <c r="CA54" s="1"/>
      <c r="CB54" s="1"/>
      <c r="CC54" s="1"/>
      <c r="CD54" s="1">
        <v>10</v>
      </c>
      <c r="CE54" s="1">
        <v>5</v>
      </c>
      <c r="CF54" s="1">
        <v>30</v>
      </c>
      <c r="CG54" s="1"/>
      <c r="CH54" s="1">
        <v>5</v>
      </c>
      <c r="CI54" s="1">
        <v>10</v>
      </c>
      <c r="CJ54" s="1"/>
      <c r="CK54" s="1">
        <v>5</v>
      </c>
      <c r="CL54" s="1">
        <v>5</v>
      </c>
      <c r="CM54" s="1"/>
      <c r="CN54" s="1">
        <v>5</v>
      </c>
      <c r="CO54" s="1"/>
      <c r="CP54" s="1"/>
      <c r="CQ54" s="1">
        <v>20</v>
      </c>
      <c r="CR54" s="1"/>
      <c r="CS54" s="1">
        <v>5</v>
      </c>
      <c r="CT54" s="15"/>
      <c r="CU54" s="14">
        <f t="shared" si="4"/>
        <v>100</v>
      </c>
      <c r="CV54" s="6">
        <v>40</v>
      </c>
      <c r="CW54" s="1"/>
      <c r="CX54" s="1"/>
      <c r="CY54" s="1">
        <v>15</v>
      </c>
      <c r="CZ54" s="1"/>
      <c r="DA54" s="1"/>
      <c r="DB54" s="1"/>
      <c r="DC54" s="1"/>
      <c r="DD54" s="1"/>
      <c r="DE54" s="1"/>
      <c r="DF54" s="1"/>
      <c r="DG54" s="1"/>
      <c r="DH54" s="1"/>
      <c r="DI54" s="1">
        <v>25</v>
      </c>
      <c r="DJ54" s="1"/>
      <c r="DK54" s="1"/>
      <c r="DL54" s="1"/>
      <c r="DM54" s="1"/>
      <c r="DN54" s="1"/>
      <c r="DO54" s="1"/>
      <c r="DP54" s="1">
        <v>10</v>
      </c>
      <c r="DQ54" s="1">
        <v>5</v>
      </c>
      <c r="DR54" s="1">
        <v>5</v>
      </c>
      <c r="DS54" s="1"/>
      <c r="DT54" s="1">
        <v>3</v>
      </c>
      <c r="DU54" s="1"/>
      <c r="DV54" s="1"/>
      <c r="DW54" s="1">
        <v>15</v>
      </c>
      <c r="DX54" s="1"/>
      <c r="DY54" s="1"/>
      <c r="DZ54" s="1"/>
      <c r="EA54" s="1"/>
      <c r="EB54" s="1"/>
      <c r="EC54" s="1">
        <v>5</v>
      </c>
      <c r="ED54" s="1">
        <v>2</v>
      </c>
      <c r="EE54" s="1"/>
      <c r="EF54" s="1"/>
      <c r="EG54" s="1"/>
      <c r="EH54" s="1"/>
      <c r="EI54" s="1"/>
      <c r="EJ54" s="1"/>
      <c r="EK54" s="1"/>
      <c r="EL54" s="1">
        <v>5</v>
      </c>
      <c r="EM54" s="1"/>
      <c r="EN54" s="1"/>
      <c r="EO54" s="1">
        <v>10</v>
      </c>
      <c r="EP54" s="1"/>
      <c r="EQ54" s="1"/>
      <c r="ER54" s="1"/>
      <c r="ES54" s="1"/>
      <c r="ET54" s="1"/>
      <c r="EU54" s="1"/>
      <c r="EV54" s="14">
        <f t="shared" si="9"/>
        <v>100</v>
      </c>
    </row>
    <row r="55" spans="1:152" x14ac:dyDescent="0.2">
      <c r="A55" s="12" t="s">
        <v>175</v>
      </c>
      <c r="B55" s="1">
        <v>40</v>
      </c>
      <c r="C55" s="1">
        <v>25</v>
      </c>
      <c r="D55" s="1">
        <v>15</v>
      </c>
      <c r="E55" s="1">
        <v>90</v>
      </c>
      <c r="F55" s="1"/>
      <c r="G55" s="1"/>
      <c r="H55" s="1" t="s">
        <v>113</v>
      </c>
      <c r="I55" s="1">
        <v>10</v>
      </c>
      <c r="J55" s="1" t="s">
        <v>115</v>
      </c>
      <c r="K55" s="1"/>
      <c r="L55" s="6">
        <v>50</v>
      </c>
      <c r="M55" s="1"/>
      <c r="N55" s="1"/>
      <c r="O55" s="1"/>
      <c r="P55" s="1"/>
      <c r="Q55" s="1">
        <v>20</v>
      </c>
      <c r="R55" s="1"/>
      <c r="S55" s="1"/>
      <c r="T55" s="1"/>
      <c r="U55" s="1">
        <v>80</v>
      </c>
      <c r="V55" s="1"/>
      <c r="W55" s="1"/>
      <c r="X55" s="1"/>
      <c r="Y55" s="1"/>
      <c r="Z55" s="1"/>
      <c r="AA55" s="1"/>
      <c r="AB55" s="14">
        <f t="shared" si="8"/>
        <v>100</v>
      </c>
      <c r="AC55" s="5">
        <v>80</v>
      </c>
      <c r="AD55" s="1"/>
      <c r="AE55" s="1"/>
      <c r="AF55" s="1"/>
      <c r="AG55" s="1"/>
      <c r="AH55" s="1"/>
      <c r="AI55" s="1">
        <v>5</v>
      </c>
      <c r="AJ55" s="1"/>
      <c r="AK55" s="1"/>
      <c r="AL55" s="1"/>
      <c r="AM55" s="1"/>
      <c r="AN55" s="1"/>
      <c r="AO55" s="1"/>
      <c r="AP55" s="1">
        <v>2</v>
      </c>
      <c r="AQ55" s="1"/>
      <c r="AR55" s="1"/>
      <c r="AS55" s="1"/>
      <c r="AT55" s="1">
        <v>10</v>
      </c>
      <c r="AU55" s="1">
        <v>5</v>
      </c>
      <c r="AV55" s="1">
        <v>2</v>
      </c>
      <c r="AW55" s="1"/>
      <c r="AX55" s="1"/>
      <c r="AY55" s="1"/>
      <c r="AZ55" s="1">
        <v>2</v>
      </c>
      <c r="BA55" s="1"/>
      <c r="BB55" s="1"/>
      <c r="BC55" s="1"/>
      <c r="BD55" s="1">
        <v>69</v>
      </c>
      <c r="BE55" s="1"/>
      <c r="BF55" s="1"/>
      <c r="BG55" s="1"/>
      <c r="BH55" s="1"/>
      <c r="BI55" s="1"/>
      <c r="BJ55" s="1"/>
      <c r="BK55" s="1">
        <v>2</v>
      </c>
      <c r="BL55" s="1"/>
      <c r="BM55" s="1"/>
      <c r="BN55" s="1"/>
      <c r="BO55" s="1"/>
      <c r="BP55" s="1"/>
      <c r="BQ55" s="1"/>
      <c r="BR55" s="1">
        <v>3</v>
      </c>
      <c r="BS55" s="1"/>
      <c r="BT55" s="1"/>
      <c r="BU55" s="1"/>
      <c r="BV55" s="1"/>
      <c r="BW55" s="1"/>
      <c r="BX55" s="1"/>
      <c r="BY55" s="14">
        <f t="shared" si="6"/>
        <v>100</v>
      </c>
      <c r="BZ55" s="6">
        <v>30</v>
      </c>
      <c r="CA55" s="1"/>
      <c r="CB55" s="1"/>
      <c r="CC55" s="1"/>
      <c r="CD55" s="1">
        <v>15</v>
      </c>
      <c r="CE55" s="1"/>
      <c r="CF55" s="1">
        <v>10</v>
      </c>
      <c r="CG55" s="1">
        <v>4</v>
      </c>
      <c r="CH55" s="1"/>
      <c r="CI55" s="1"/>
      <c r="CJ55" s="1">
        <v>20</v>
      </c>
      <c r="CK55" s="1"/>
      <c r="CL55" s="1"/>
      <c r="CM55" s="1"/>
      <c r="CN55" s="1">
        <v>7</v>
      </c>
      <c r="CO55" s="1">
        <v>4</v>
      </c>
      <c r="CP55" s="1">
        <v>20</v>
      </c>
      <c r="CQ55" s="1">
        <v>20</v>
      </c>
      <c r="CR55" s="1"/>
      <c r="CS55" s="1"/>
      <c r="CT55" s="17"/>
      <c r="CU55" s="14">
        <f t="shared" ref="CU55:CU80" si="10">SUM(CA55:CT55)</f>
        <v>100</v>
      </c>
      <c r="CV55" s="6">
        <v>70</v>
      </c>
      <c r="CW55" s="1"/>
      <c r="CX55" s="1"/>
      <c r="CY55" s="1"/>
      <c r="CZ55" s="1"/>
      <c r="DA55" s="1"/>
      <c r="DB55" s="1"/>
      <c r="DC55" s="1"/>
      <c r="DD55" s="1"/>
      <c r="DE55" s="1">
        <v>15</v>
      </c>
      <c r="DF55" s="1"/>
      <c r="DG55" s="1"/>
      <c r="DH55" s="1"/>
      <c r="DI55" s="1"/>
      <c r="DJ55" s="1">
        <v>5</v>
      </c>
      <c r="DK55" s="1"/>
      <c r="DL55" s="1"/>
      <c r="DM55" s="1"/>
      <c r="DN55" s="1">
        <v>20</v>
      </c>
      <c r="DO55" s="1">
        <v>10</v>
      </c>
      <c r="DP55" s="1">
        <v>10</v>
      </c>
      <c r="DQ55" s="1"/>
      <c r="DR55" s="1"/>
      <c r="DS55" s="1">
        <v>20</v>
      </c>
      <c r="DT55" s="1"/>
      <c r="DU55" s="1"/>
      <c r="DV55" s="1">
        <v>20</v>
      </c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4">
        <f t="shared" si="9"/>
        <v>100</v>
      </c>
    </row>
    <row r="56" spans="1:152" x14ac:dyDescent="0.2">
      <c r="A56" s="12" t="s">
        <v>176</v>
      </c>
      <c r="B56" s="1">
        <v>60</v>
      </c>
      <c r="C56" s="1">
        <v>25</v>
      </c>
      <c r="D56" s="1">
        <v>15</v>
      </c>
      <c r="E56" s="1">
        <v>90</v>
      </c>
      <c r="F56" s="1">
        <v>1</v>
      </c>
      <c r="G56" s="1"/>
      <c r="H56" s="1" t="s">
        <v>113</v>
      </c>
      <c r="I56" s="1">
        <v>10</v>
      </c>
      <c r="J56" s="1" t="s">
        <v>115</v>
      </c>
      <c r="K56" s="1"/>
      <c r="L56" s="6">
        <v>20</v>
      </c>
      <c r="M56" s="1"/>
      <c r="N56" s="1"/>
      <c r="O56" s="1"/>
      <c r="P56" s="1"/>
      <c r="Q56" s="1"/>
      <c r="R56" s="1">
        <v>50</v>
      </c>
      <c r="S56" s="1"/>
      <c r="T56" s="1"/>
      <c r="U56" s="1">
        <v>50</v>
      </c>
      <c r="V56" s="1"/>
      <c r="W56" s="1"/>
      <c r="X56" s="1"/>
      <c r="Y56" s="1"/>
      <c r="Z56" s="1"/>
      <c r="AA56" s="1"/>
      <c r="AB56" s="14">
        <f t="shared" si="8"/>
        <v>100</v>
      </c>
      <c r="AC56" s="5">
        <v>80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>
        <v>22</v>
      </c>
      <c r="AO56" s="1"/>
      <c r="AP56" s="1"/>
      <c r="AQ56" s="1"/>
      <c r="AR56" s="1"/>
      <c r="AS56" s="1">
        <v>22</v>
      </c>
      <c r="AT56" s="1">
        <v>22</v>
      </c>
      <c r="AU56" s="1">
        <v>6</v>
      </c>
      <c r="AV56" s="1">
        <v>6</v>
      </c>
      <c r="AW56" s="1"/>
      <c r="AX56" s="1"/>
      <c r="AY56" s="1"/>
      <c r="AZ56" s="1"/>
      <c r="BA56" s="1">
        <v>11</v>
      </c>
      <c r="BB56" s="1"/>
      <c r="BC56" s="1"/>
      <c r="BD56" s="1">
        <v>11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4">
        <f t="shared" si="6"/>
        <v>100</v>
      </c>
      <c r="BZ56" s="6">
        <v>40</v>
      </c>
      <c r="CA56" s="1"/>
      <c r="CB56" s="1"/>
      <c r="CC56" s="1">
        <v>20</v>
      </c>
      <c r="CD56" s="1">
        <v>15</v>
      </c>
      <c r="CE56" s="1">
        <v>5</v>
      </c>
      <c r="CF56" s="1">
        <v>20</v>
      </c>
      <c r="CG56" s="1"/>
      <c r="CH56" s="1"/>
      <c r="CI56" s="1"/>
      <c r="CJ56" s="1">
        <v>15</v>
      </c>
      <c r="CK56" s="1"/>
      <c r="CL56" s="1"/>
      <c r="CM56" s="1"/>
      <c r="CN56" s="1">
        <v>15</v>
      </c>
      <c r="CO56" s="1"/>
      <c r="CP56" s="1"/>
      <c r="CQ56" s="1"/>
      <c r="CR56" s="1"/>
      <c r="CS56" s="1">
        <v>10</v>
      </c>
      <c r="CT56" s="15"/>
      <c r="CU56" s="14">
        <f t="shared" si="10"/>
        <v>100</v>
      </c>
      <c r="CV56" s="6">
        <v>60</v>
      </c>
      <c r="CW56" s="1"/>
      <c r="CX56" s="1"/>
      <c r="CY56" s="1"/>
      <c r="CZ56" s="1"/>
      <c r="DA56" s="1"/>
      <c r="DB56" s="1">
        <v>6</v>
      </c>
      <c r="DC56" s="1"/>
      <c r="DD56" s="1"/>
      <c r="DE56" s="1">
        <v>8</v>
      </c>
      <c r="DF56" s="1"/>
      <c r="DG56" s="1"/>
      <c r="DH56" s="1">
        <v>2</v>
      </c>
      <c r="DI56" s="1">
        <v>8</v>
      </c>
      <c r="DJ56" s="1"/>
      <c r="DK56" s="1"/>
      <c r="DL56" s="1"/>
      <c r="DM56" s="1"/>
      <c r="DN56" s="1">
        <v>5</v>
      </c>
      <c r="DO56" s="1">
        <v>15</v>
      </c>
      <c r="DP56" s="1">
        <v>10</v>
      </c>
      <c r="DQ56" s="1">
        <v>8</v>
      </c>
      <c r="DR56" s="1"/>
      <c r="DS56" s="1">
        <v>13</v>
      </c>
      <c r="DT56" s="1">
        <v>10</v>
      </c>
      <c r="DU56" s="1"/>
      <c r="DV56" s="1">
        <v>9</v>
      </c>
      <c r="DW56" s="1"/>
      <c r="DX56" s="1"/>
      <c r="DY56" s="1"/>
      <c r="DZ56" s="1"/>
      <c r="EA56" s="1"/>
      <c r="EB56" s="1"/>
      <c r="EC56" s="1">
        <v>2</v>
      </c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>
        <v>2</v>
      </c>
      <c r="EP56" s="1"/>
      <c r="EQ56" s="1"/>
      <c r="ER56" s="1"/>
      <c r="ES56" s="1"/>
      <c r="ET56" s="1">
        <v>2</v>
      </c>
      <c r="EU56" s="1"/>
      <c r="EV56" s="14">
        <v>100</v>
      </c>
    </row>
    <row r="57" spans="1:152" x14ac:dyDescent="0.2">
      <c r="A57" s="12" t="s">
        <v>177</v>
      </c>
      <c r="B57" s="1">
        <v>40</v>
      </c>
      <c r="C57" s="1">
        <v>15</v>
      </c>
      <c r="D57" s="1">
        <v>30</v>
      </c>
      <c r="E57" s="1">
        <v>90</v>
      </c>
      <c r="F57" s="1"/>
      <c r="G57" s="1"/>
      <c r="H57" s="1" t="s">
        <v>113</v>
      </c>
      <c r="I57" s="1">
        <v>8</v>
      </c>
      <c r="J57" s="1" t="s">
        <v>115</v>
      </c>
      <c r="K57" s="1"/>
      <c r="L57" s="6">
        <v>60</v>
      </c>
      <c r="M57" s="1"/>
      <c r="N57" s="1"/>
      <c r="O57" s="1"/>
      <c r="P57" s="1"/>
      <c r="Q57" s="1"/>
      <c r="R57" s="1">
        <v>20</v>
      </c>
      <c r="S57" s="1"/>
      <c r="T57" s="1">
        <v>30</v>
      </c>
      <c r="U57" s="1"/>
      <c r="V57" s="1"/>
      <c r="W57" s="1"/>
      <c r="X57" s="1">
        <v>25</v>
      </c>
      <c r="Y57" s="1">
        <v>25</v>
      </c>
      <c r="Z57" s="1"/>
      <c r="AA57" s="1"/>
      <c r="AB57" s="14">
        <f t="shared" si="8"/>
        <v>100</v>
      </c>
      <c r="AC57" s="5">
        <v>40</v>
      </c>
      <c r="AD57" s="1"/>
      <c r="AE57" s="1"/>
      <c r="AF57" s="1">
        <v>17</v>
      </c>
      <c r="AG57" s="1"/>
      <c r="AH57" s="1"/>
      <c r="AI57" s="1"/>
      <c r="AJ57" s="1"/>
      <c r="AK57" s="1"/>
      <c r="AL57" s="1"/>
      <c r="AM57" s="1"/>
      <c r="AN57" s="1">
        <v>20</v>
      </c>
      <c r="AO57" s="1"/>
      <c r="AP57" s="1"/>
      <c r="AQ57" s="1"/>
      <c r="AR57" s="1"/>
      <c r="AS57" s="1"/>
      <c r="AT57" s="1">
        <v>15</v>
      </c>
      <c r="AU57" s="1"/>
      <c r="AV57" s="1"/>
      <c r="AW57" s="1"/>
      <c r="AX57" s="1"/>
      <c r="AY57" s="1"/>
      <c r="AZ57" s="1"/>
      <c r="BA57" s="1">
        <v>20</v>
      </c>
      <c r="BB57" s="1"/>
      <c r="BC57" s="1"/>
      <c r="BD57" s="1">
        <v>25</v>
      </c>
      <c r="BE57" s="1"/>
      <c r="BF57" s="1"/>
      <c r="BG57" s="1"/>
      <c r="BH57" s="1">
        <v>3</v>
      </c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4">
        <f t="shared" si="6"/>
        <v>100</v>
      </c>
      <c r="BZ57" s="6">
        <v>45</v>
      </c>
      <c r="CA57" s="1">
        <v>5</v>
      </c>
      <c r="CB57" s="1">
        <v>1</v>
      </c>
      <c r="CC57" s="1">
        <v>10</v>
      </c>
      <c r="CD57" s="1">
        <v>9</v>
      </c>
      <c r="CE57" s="1">
        <v>5</v>
      </c>
      <c r="CF57" s="1">
        <v>15</v>
      </c>
      <c r="CG57" s="1"/>
      <c r="CH57" s="1"/>
      <c r="CI57" s="1"/>
      <c r="CJ57" s="1"/>
      <c r="CK57" s="1"/>
      <c r="CL57" s="1"/>
      <c r="CM57" s="1">
        <v>10</v>
      </c>
      <c r="CN57" s="1"/>
      <c r="CO57" s="1"/>
      <c r="CP57" s="1"/>
      <c r="CQ57" s="1">
        <v>25</v>
      </c>
      <c r="CR57" s="1"/>
      <c r="CS57" s="1"/>
      <c r="CT57" s="1">
        <v>20</v>
      </c>
      <c r="CU57" s="14">
        <f t="shared" si="10"/>
        <v>100</v>
      </c>
      <c r="CV57" s="6">
        <v>55</v>
      </c>
      <c r="CW57" s="1"/>
      <c r="CX57" s="1"/>
      <c r="CY57" s="1"/>
      <c r="CZ57" s="1"/>
      <c r="DA57" s="1"/>
      <c r="DB57" s="1"/>
      <c r="DC57" s="1"/>
      <c r="DD57" s="1"/>
      <c r="DE57" s="1">
        <v>20</v>
      </c>
      <c r="DF57" s="1"/>
      <c r="DG57" s="1"/>
      <c r="DH57" s="1"/>
      <c r="DI57" s="1"/>
      <c r="DJ57" s="1">
        <v>17</v>
      </c>
      <c r="DK57" s="1"/>
      <c r="DL57" s="1">
        <v>3</v>
      </c>
      <c r="DM57" s="1"/>
      <c r="DN57" s="1"/>
      <c r="DO57" s="1"/>
      <c r="DP57" s="1">
        <v>7</v>
      </c>
      <c r="DQ57" s="1"/>
      <c r="DR57" s="1"/>
      <c r="DS57" s="1">
        <v>15</v>
      </c>
      <c r="DT57" s="1">
        <v>13</v>
      </c>
      <c r="DU57" s="1"/>
      <c r="DV57" s="1">
        <v>12</v>
      </c>
      <c r="DW57" s="1"/>
      <c r="DX57" s="1"/>
      <c r="DY57" s="1"/>
      <c r="DZ57" s="1"/>
      <c r="EA57" s="1"/>
      <c r="EB57" s="1"/>
      <c r="EC57" s="1">
        <v>2</v>
      </c>
      <c r="ED57" s="1"/>
      <c r="EE57" s="1">
        <v>2</v>
      </c>
      <c r="EF57" s="1"/>
      <c r="EG57" s="1">
        <v>1</v>
      </c>
      <c r="EH57" s="1"/>
      <c r="EI57" s="1"/>
      <c r="EJ57" s="1"/>
      <c r="EK57" s="1"/>
      <c r="EL57" s="1"/>
      <c r="EM57" s="1"/>
      <c r="EN57" s="1"/>
      <c r="EO57" s="1"/>
      <c r="EP57" s="1"/>
      <c r="EQ57" s="1">
        <v>8</v>
      </c>
      <c r="ER57" s="1"/>
      <c r="ES57" s="1"/>
      <c r="ET57" s="1"/>
      <c r="EU57" s="1"/>
      <c r="EV57" s="14">
        <f t="shared" ref="EV57:EV69" si="11">SUM(CW57:ES57)</f>
        <v>100</v>
      </c>
    </row>
    <row r="58" spans="1:152" x14ac:dyDescent="0.2">
      <c r="A58" s="12" t="s">
        <v>178</v>
      </c>
      <c r="B58" s="1">
        <v>70</v>
      </c>
      <c r="C58" s="1">
        <v>15</v>
      </c>
      <c r="D58" s="1">
        <v>10</v>
      </c>
      <c r="E58" s="1">
        <v>90</v>
      </c>
      <c r="F58" s="1"/>
      <c r="G58" s="1"/>
      <c r="H58" s="1" t="s">
        <v>113</v>
      </c>
      <c r="I58" s="1">
        <v>10</v>
      </c>
      <c r="J58" s="1" t="s">
        <v>115</v>
      </c>
      <c r="K58" s="1"/>
      <c r="L58" s="6">
        <v>65</v>
      </c>
      <c r="M58" s="1"/>
      <c r="N58" s="1"/>
      <c r="O58" s="1"/>
      <c r="P58" s="1"/>
      <c r="Q58" s="1">
        <v>5</v>
      </c>
      <c r="R58" s="1">
        <v>25</v>
      </c>
      <c r="S58" s="1">
        <v>5</v>
      </c>
      <c r="T58" s="1">
        <v>15</v>
      </c>
      <c r="U58" s="1">
        <v>10</v>
      </c>
      <c r="V58" s="1"/>
      <c r="W58" s="1">
        <v>25</v>
      </c>
      <c r="X58" s="1">
        <v>15</v>
      </c>
      <c r="Y58" s="1"/>
      <c r="Z58" s="1"/>
      <c r="AA58" s="1"/>
      <c r="AB58" s="14">
        <f t="shared" si="8"/>
        <v>100</v>
      </c>
      <c r="AC58" s="5">
        <v>35</v>
      </c>
      <c r="AD58" s="1"/>
      <c r="AE58" s="1"/>
      <c r="AF58" s="1"/>
      <c r="AG58" s="1"/>
      <c r="AH58" s="1">
        <v>3</v>
      </c>
      <c r="AI58" s="1"/>
      <c r="AJ58" s="1"/>
      <c r="AK58" s="1">
        <v>2</v>
      </c>
      <c r="AL58" s="1"/>
      <c r="AM58" s="1">
        <v>2</v>
      </c>
      <c r="AN58" s="1"/>
      <c r="AO58" s="1"/>
      <c r="AP58" s="1"/>
      <c r="AQ58" s="1"/>
      <c r="AR58" s="1"/>
      <c r="AS58" s="1">
        <v>10</v>
      </c>
      <c r="AT58" s="1">
        <v>15</v>
      </c>
      <c r="AU58" s="1"/>
      <c r="AV58" s="1"/>
      <c r="AW58" s="1"/>
      <c r="AX58" s="1"/>
      <c r="AY58" s="1"/>
      <c r="AZ58" s="1"/>
      <c r="BA58" s="1">
        <v>10</v>
      </c>
      <c r="BB58" s="1"/>
      <c r="BC58" s="1"/>
      <c r="BD58" s="1">
        <v>38</v>
      </c>
      <c r="BE58" s="1"/>
      <c r="BF58" s="1"/>
      <c r="BG58" s="1"/>
      <c r="BH58" s="1">
        <v>5</v>
      </c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>
        <v>5</v>
      </c>
      <c r="BT58" s="1"/>
      <c r="BU58" s="1"/>
      <c r="BV58" s="1">
        <v>10</v>
      </c>
      <c r="BW58" s="1"/>
      <c r="BX58" s="1"/>
      <c r="BY58" s="14">
        <f t="shared" si="6"/>
        <v>100</v>
      </c>
      <c r="BZ58" s="6">
        <v>20</v>
      </c>
      <c r="CA58" s="1"/>
      <c r="CB58" s="1"/>
      <c r="CC58" s="1"/>
      <c r="CD58" s="1">
        <v>20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>
        <v>40</v>
      </c>
      <c r="CQ58" s="1">
        <v>40</v>
      </c>
      <c r="CR58" s="1"/>
      <c r="CS58" s="1"/>
      <c r="CT58" s="1"/>
      <c r="CU58" s="14">
        <f t="shared" si="10"/>
        <v>100</v>
      </c>
      <c r="CV58" s="6">
        <v>80</v>
      </c>
      <c r="CW58" s="1"/>
      <c r="CX58" s="1"/>
      <c r="CY58" s="1"/>
      <c r="CZ58" s="1">
        <v>2</v>
      </c>
      <c r="DA58" s="1">
        <v>10</v>
      </c>
      <c r="DB58" s="1"/>
      <c r="DC58" s="1"/>
      <c r="DD58" s="1"/>
      <c r="DE58" s="1">
        <v>10</v>
      </c>
      <c r="DF58" s="1"/>
      <c r="DG58" s="1"/>
      <c r="DH58" s="1"/>
      <c r="DI58" s="1"/>
      <c r="DJ58" s="1">
        <v>8</v>
      </c>
      <c r="DK58" s="1"/>
      <c r="DL58" s="1"/>
      <c r="DM58" s="1"/>
      <c r="DN58" s="1">
        <v>14</v>
      </c>
      <c r="DO58" s="1">
        <v>5</v>
      </c>
      <c r="DP58" s="1">
        <v>10</v>
      </c>
      <c r="DQ58" s="1">
        <v>5</v>
      </c>
      <c r="DR58" s="1"/>
      <c r="DS58" s="1">
        <v>8</v>
      </c>
      <c r="DT58" s="1"/>
      <c r="DU58" s="1"/>
      <c r="DV58" s="1">
        <v>10</v>
      </c>
      <c r="DW58" s="1"/>
      <c r="DX58" s="1"/>
      <c r="DY58" s="1">
        <v>2</v>
      </c>
      <c r="DZ58" s="1"/>
      <c r="EA58" s="1"/>
      <c r="EB58" s="1"/>
      <c r="EC58" s="1"/>
      <c r="ED58" s="1"/>
      <c r="EE58" s="1">
        <v>2</v>
      </c>
      <c r="EF58" s="1"/>
      <c r="EG58" s="1"/>
      <c r="EH58" s="1"/>
      <c r="EI58" s="1"/>
      <c r="EJ58" s="1"/>
      <c r="EK58" s="1"/>
      <c r="EL58" s="1"/>
      <c r="EM58" s="1"/>
      <c r="EN58" s="1">
        <v>7</v>
      </c>
      <c r="EO58" s="1">
        <v>2</v>
      </c>
      <c r="EP58" s="1"/>
      <c r="EQ58" s="1">
        <v>5</v>
      </c>
      <c r="ER58" s="1"/>
      <c r="ES58" s="1"/>
      <c r="ET58" s="1"/>
      <c r="EU58" s="1"/>
      <c r="EV58" s="14">
        <f t="shared" si="11"/>
        <v>100</v>
      </c>
    </row>
    <row r="59" spans="1:152" x14ac:dyDescent="0.2">
      <c r="A59" s="12" t="s">
        <v>179</v>
      </c>
      <c r="B59" s="1">
        <v>50</v>
      </c>
      <c r="C59" s="1">
        <v>20</v>
      </c>
      <c r="D59" s="1">
        <v>15</v>
      </c>
      <c r="E59" s="1">
        <v>80</v>
      </c>
      <c r="F59" s="1">
        <v>1</v>
      </c>
      <c r="G59" s="1"/>
      <c r="H59" s="1" t="s">
        <v>113</v>
      </c>
      <c r="I59" s="1">
        <v>12</v>
      </c>
      <c r="J59" s="1" t="s">
        <v>115</v>
      </c>
      <c r="K59" s="1"/>
      <c r="L59" s="6">
        <v>40</v>
      </c>
      <c r="M59" s="1"/>
      <c r="N59" s="1"/>
      <c r="O59" s="1"/>
      <c r="P59" s="1"/>
      <c r="Q59" s="1"/>
      <c r="R59" s="1">
        <v>25</v>
      </c>
      <c r="S59" s="1"/>
      <c r="T59" s="1">
        <v>25</v>
      </c>
      <c r="U59" s="1">
        <v>30</v>
      </c>
      <c r="V59" s="1"/>
      <c r="W59" s="1"/>
      <c r="X59" s="1">
        <v>5</v>
      </c>
      <c r="Y59" s="1">
        <v>15</v>
      </c>
      <c r="Z59" s="1"/>
      <c r="AA59" s="1"/>
      <c r="AB59" s="14">
        <f t="shared" si="8"/>
        <v>100</v>
      </c>
      <c r="AC59" s="5">
        <v>60</v>
      </c>
      <c r="AD59" s="1"/>
      <c r="AE59" s="1"/>
      <c r="AF59" s="1">
        <v>10</v>
      </c>
      <c r="AG59" s="1"/>
      <c r="AH59" s="1"/>
      <c r="AI59" s="1"/>
      <c r="AJ59" s="1"/>
      <c r="AK59" s="1"/>
      <c r="AL59" s="1"/>
      <c r="AM59" s="1"/>
      <c r="AN59" s="1">
        <v>3</v>
      </c>
      <c r="AO59" s="1"/>
      <c r="AP59" s="1"/>
      <c r="AQ59" s="1"/>
      <c r="AR59" s="1"/>
      <c r="AS59" s="1">
        <v>5</v>
      </c>
      <c r="AT59" s="1"/>
      <c r="AU59" s="1"/>
      <c r="AV59" s="1"/>
      <c r="AW59" s="1"/>
      <c r="AX59" s="1"/>
      <c r="AY59" s="1"/>
      <c r="AZ59" s="1"/>
      <c r="BA59" s="1">
        <v>12</v>
      </c>
      <c r="BB59" s="1"/>
      <c r="BC59" s="1"/>
      <c r="BD59" s="1">
        <v>35</v>
      </c>
      <c r="BE59" s="1"/>
      <c r="BF59" s="1"/>
      <c r="BG59" s="1">
        <v>25</v>
      </c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>
        <v>10</v>
      </c>
      <c r="BT59" s="1"/>
      <c r="BU59" s="1"/>
      <c r="BV59" s="1"/>
      <c r="BW59" s="1"/>
      <c r="BX59" s="1"/>
      <c r="BY59" s="14">
        <f t="shared" si="6"/>
        <v>100</v>
      </c>
      <c r="BZ59" s="6">
        <v>55</v>
      </c>
      <c r="CA59" s="1">
        <v>10</v>
      </c>
      <c r="CB59" s="1"/>
      <c r="CC59" s="1">
        <v>15</v>
      </c>
      <c r="CD59" s="1">
        <v>25</v>
      </c>
      <c r="CE59" s="1"/>
      <c r="CF59" s="1"/>
      <c r="CG59" s="1"/>
      <c r="CH59" s="1"/>
      <c r="CI59" s="1"/>
      <c r="CJ59" s="1">
        <v>15</v>
      </c>
      <c r="CK59" s="1"/>
      <c r="CL59" s="1"/>
      <c r="CM59" s="1"/>
      <c r="CN59" s="1">
        <v>5</v>
      </c>
      <c r="CO59" s="1"/>
      <c r="CP59" s="1">
        <v>10</v>
      </c>
      <c r="CQ59" s="1">
        <v>20</v>
      </c>
      <c r="CR59" s="1"/>
      <c r="CS59" s="1"/>
      <c r="CT59" s="1"/>
      <c r="CU59" s="14">
        <f t="shared" si="10"/>
        <v>100</v>
      </c>
      <c r="CV59" s="6">
        <v>45</v>
      </c>
      <c r="CW59" s="1"/>
      <c r="CX59" s="1"/>
      <c r="CY59" s="1"/>
      <c r="CZ59" s="1"/>
      <c r="DA59" s="1">
        <v>25</v>
      </c>
      <c r="DB59" s="1"/>
      <c r="DC59" s="1"/>
      <c r="DD59" s="1"/>
      <c r="DE59" s="1"/>
      <c r="DF59" s="1"/>
      <c r="DG59" s="1"/>
      <c r="DH59" s="1"/>
      <c r="DI59" s="1"/>
      <c r="DJ59" s="1">
        <v>5</v>
      </c>
      <c r="DK59" s="1"/>
      <c r="DL59" s="1">
        <v>1</v>
      </c>
      <c r="DM59" s="1"/>
      <c r="DN59" s="1"/>
      <c r="DO59" s="1">
        <v>12</v>
      </c>
      <c r="DP59" s="1"/>
      <c r="DQ59" s="1"/>
      <c r="DR59" s="1"/>
      <c r="DS59" s="1">
        <v>2</v>
      </c>
      <c r="DT59" s="1">
        <v>15</v>
      </c>
      <c r="DU59" s="1">
        <v>15</v>
      </c>
      <c r="DV59" s="1"/>
      <c r="DW59" s="1"/>
      <c r="DX59" s="1">
        <v>10</v>
      </c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>
        <v>15</v>
      </c>
      <c r="EP59" s="1"/>
      <c r="EQ59" s="1"/>
      <c r="ER59" s="1"/>
      <c r="ES59" s="1"/>
      <c r="ET59" s="1"/>
      <c r="EU59" s="1"/>
      <c r="EV59" s="14">
        <f t="shared" si="11"/>
        <v>100</v>
      </c>
    </row>
    <row r="60" spans="1:152" x14ac:dyDescent="0.2">
      <c r="A60" s="12" t="s">
        <v>180</v>
      </c>
      <c r="B60" s="1">
        <v>25</v>
      </c>
      <c r="C60" s="1">
        <v>15</v>
      </c>
      <c r="D60" s="1">
        <v>5</v>
      </c>
      <c r="E60" s="1">
        <v>75</v>
      </c>
      <c r="F60" s="1">
        <v>1</v>
      </c>
      <c r="G60" s="1"/>
      <c r="H60" s="1" t="s">
        <v>113</v>
      </c>
      <c r="I60" s="1">
        <v>10</v>
      </c>
      <c r="J60" s="1" t="s">
        <v>115</v>
      </c>
      <c r="K60" s="1"/>
      <c r="L60" s="6">
        <v>70</v>
      </c>
      <c r="M60" s="1"/>
      <c r="N60" s="1"/>
      <c r="O60" s="1"/>
      <c r="P60" s="1"/>
      <c r="Q60" s="1">
        <v>10</v>
      </c>
      <c r="R60" s="1">
        <v>20</v>
      </c>
      <c r="S60" s="1"/>
      <c r="T60" s="1">
        <v>20</v>
      </c>
      <c r="U60" s="1">
        <v>10</v>
      </c>
      <c r="V60" s="1">
        <v>10</v>
      </c>
      <c r="W60" s="1"/>
      <c r="X60" s="1"/>
      <c r="Y60" s="1">
        <v>30</v>
      </c>
      <c r="Z60" s="1"/>
      <c r="AA60" s="1"/>
      <c r="AB60" s="14">
        <f t="shared" si="8"/>
        <v>100</v>
      </c>
      <c r="AC60" s="5">
        <v>30</v>
      </c>
      <c r="AD60" s="1"/>
      <c r="AE60" s="1"/>
      <c r="AF60" s="1"/>
      <c r="AG60" s="1">
        <v>25</v>
      </c>
      <c r="AH60" s="1"/>
      <c r="AI60" s="1"/>
      <c r="AJ60" s="1"/>
      <c r="AK60" s="1"/>
      <c r="AL60" s="1"/>
      <c r="AM60" s="1"/>
      <c r="AN60" s="1"/>
      <c r="AO60" s="1"/>
      <c r="AP60" s="1"/>
      <c r="AQ60" s="1">
        <v>11</v>
      </c>
      <c r="AR60" s="1"/>
      <c r="AS60" s="1"/>
      <c r="AT60" s="1">
        <v>21</v>
      </c>
      <c r="AU60" s="1"/>
      <c r="AV60" s="1"/>
      <c r="AW60" s="1"/>
      <c r="AX60" s="1"/>
      <c r="AY60" s="1"/>
      <c r="AZ60" s="1"/>
      <c r="BA60" s="1"/>
      <c r="BB60" s="1"/>
      <c r="BC60" s="1"/>
      <c r="BD60" s="1">
        <v>21</v>
      </c>
      <c r="BE60" s="1"/>
      <c r="BF60" s="1"/>
      <c r="BG60" s="1">
        <v>12</v>
      </c>
      <c r="BH60" s="1">
        <v>5</v>
      </c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>
        <v>5</v>
      </c>
      <c r="BY60" s="14">
        <f t="shared" si="6"/>
        <v>100</v>
      </c>
      <c r="BZ60" s="6">
        <v>70</v>
      </c>
      <c r="CA60" s="1"/>
      <c r="CB60" s="1"/>
      <c r="CC60" s="1">
        <v>30</v>
      </c>
      <c r="CD60" s="1"/>
      <c r="CE60" s="1"/>
      <c r="CF60" s="1">
        <v>15</v>
      </c>
      <c r="CG60" s="1"/>
      <c r="CH60" s="1"/>
      <c r="CI60" s="1">
        <v>15</v>
      </c>
      <c r="CJ60" s="1"/>
      <c r="CK60" s="1"/>
      <c r="CL60" s="1"/>
      <c r="CM60" s="1"/>
      <c r="CN60" s="1"/>
      <c r="CO60" s="1"/>
      <c r="CP60" s="1">
        <v>10</v>
      </c>
      <c r="CQ60" s="1">
        <v>30</v>
      </c>
      <c r="CR60" s="1"/>
      <c r="CS60" s="1"/>
      <c r="CT60" s="1"/>
      <c r="CU60" s="14">
        <f t="shared" si="10"/>
        <v>100</v>
      </c>
      <c r="CV60" s="6">
        <v>30</v>
      </c>
      <c r="CW60" s="1"/>
      <c r="CX60" s="1"/>
      <c r="CY60" s="1"/>
      <c r="CZ60" s="1"/>
      <c r="DA60" s="1">
        <v>15</v>
      </c>
      <c r="DB60" s="1"/>
      <c r="DC60" s="1"/>
      <c r="DD60" s="1">
        <v>10</v>
      </c>
      <c r="DE60" s="1">
        <v>15</v>
      </c>
      <c r="DF60" s="1"/>
      <c r="DG60" s="1"/>
      <c r="DH60" s="1"/>
      <c r="DI60" s="1"/>
      <c r="DJ60" s="1"/>
      <c r="DK60" s="1"/>
      <c r="DL60" s="1"/>
      <c r="DM60" s="1"/>
      <c r="DN60" s="1"/>
      <c r="DO60" s="1">
        <v>15</v>
      </c>
      <c r="DP60" s="1"/>
      <c r="DQ60" s="1"/>
      <c r="DR60" s="1"/>
      <c r="DS60" s="1"/>
      <c r="DT60" s="1">
        <v>15</v>
      </c>
      <c r="DU60" s="1"/>
      <c r="DV60" s="1"/>
      <c r="DW60" s="1"/>
      <c r="DX60" s="1"/>
      <c r="DY60" s="1">
        <v>20</v>
      </c>
      <c r="DZ60" s="1"/>
      <c r="EA60" s="1"/>
      <c r="EB60" s="1"/>
      <c r="EC60" s="1">
        <v>8</v>
      </c>
      <c r="ED60" s="1"/>
      <c r="EE60" s="1">
        <v>1</v>
      </c>
      <c r="EF60" s="1"/>
      <c r="EG60" s="1"/>
      <c r="EH60" s="1"/>
      <c r="EI60" s="1"/>
      <c r="EJ60" s="1"/>
      <c r="EK60" s="1"/>
      <c r="EL60" s="1"/>
      <c r="EM60" s="1"/>
      <c r="EN60" s="1"/>
      <c r="EO60" s="1">
        <v>1</v>
      </c>
      <c r="EP60" s="1"/>
      <c r="EQ60" s="1"/>
      <c r="ER60" s="1"/>
      <c r="ES60" s="1"/>
      <c r="ET60" s="1"/>
      <c r="EU60" s="1"/>
      <c r="EV60" s="14">
        <f t="shared" si="11"/>
        <v>100</v>
      </c>
    </row>
    <row r="61" spans="1:152" x14ac:dyDescent="0.2">
      <c r="A61" s="12" t="s">
        <v>181</v>
      </c>
      <c r="B61" s="1">
        <v>60</v>
      </c>
      <c r="C61" s="1">
        <v>35</v>
      </c>
      <c r="D61" s="1">
        <v>5</v>
      </c>
      <c r="E61" s="1">
        <v>90</v>
      </c>
      <c r="F61" s="1">
        <v>6</v>
      </c>
      <c r="G61" s="1"/>
      <c r="H61" s="1" t="s">
        <v>112</v>
      </c>
      <c r="I61" s="1">
        <v>12</v>
      </c>
      <c r="J61" s="1" t="s">
        <v>115</v>
      </c>
      <c r="K61" s="1"/>
      <c r="L61" s="6">
        <v>20</v>
      </c>
      <c r="M61" s="1"/>
      <c r="N61" s="1"/>
      <c r="O61" s="1"/>
      <c r="P61" s="1"/>
      <c r="Q61" s="1"/>
      <c r="R61" s="1"/>
      <c r="S61" s="1">
        <v>30</v>
      </c>
      <c r="T61" s="1"/>
      <c r="U61" s="1">
        <v>40</v>
      </c>
      <c r="V61" s="1"/>
      <c r="W61" s="1"/>
      <c r="X61" s="1">
        <v>30</v>
      </c>
      <c r="Y61" s="1"/>
      <c r="Z61" s="1"/>
      <c r="AA61" s="1"/>
      <c r="AB61" s="14">
        <f t="shared" si="8"/>
        <v>100</v>
      </c>
      <c r="AC61" s="5">
        <v>80</v>
      </c>
      <c r="AD61" s="1"/>
      <c r="AE61" s="1">
        <v>10</v>
      </c>
      <c r="AF61" s="1">
        <v>10</v>
      </c>
      <c r="AG61" s="1">
        <v>5</v>
      </c>
      <c r="AH61" s="1"/>
      <c r="AI61" s="1"/>
      <c r="AJ61" s="1">
        <v>15</v>
      </c>
      <c r="AK61" s="1"/>
      <c r="AL61" s="1"/>
      <c r="AM61" s="1"/>
      <c r="AN61" s="1">
        <v>2</v>
      </c>
      <c r="AO61" s="1"/>
      <c r="AP61" s="1"/>
      <c r="AQ61" s="1">
        <v>9</v>
      </c>
      <c r="AR61" s="1"/>
      <c r="AS61" s="1"/>
      <c r="AT61" s="1"/>
      <c r="AU61" s="1"/>
      <c r="AV61" s="1"/>
      <c r="AW61" s="1"/>
      <c r="AX61" s="1">
        <v>10</v>
      </c>
      <c r="AY61" s="1"/>
      <c r="AZ61" s="1"/>
      <c r="BA61" s="1">
        <v>2</v>
      </c>
      <c r="BB61" s="1">
        <v>2</v>
      </c>
      <c r="BC61" s="1"/>
      <c r="BD61" s="1"/>
      <c r="BE61" s="1"/>
      <c r="BF61" s="1"/>
      <c r="BG61" s="1">
        <v>10</v>
      </c>
      <c r="BH61" s="1"/>
      <c r="BI61" s="1"/>
      <c r="BJ61" s="1"/>
      <c r="BK61" s="1">
        <v>25</v>
      </c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4">
        <f t="shared" si="6"/>
        <v>100</v>
      </c>
      <c r="BZ61" s="6">
        <v>20</v>
      </c>
      <c r="CA61" s="1"/>
      <c r="CB61" s="1"/>
      <c r="CC61" s="1"/>
      <c r="CD61" s="1">
        <v>40</v>
      </c>
      <c r="CE61" s="1"/>
      <c r="CF61" s="1">
        <v>20</v>
      </c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>
        <v>40</v>
      </c>
      <c r="CR61" s="1"/>
      <c r="CS61" s="1"/>
      <c r="CT61" s="1"/>
      <c r="CU61" s="14">
        <f t="shared" si="10"/>
        <v>100</v>
      </c>
      <c r="CV61" s="6">
        <v>80</v>
      </c>
      <c r="CW61" s="1"/>
      <c r="CX61" s="1"/>
      <c r="CY61" s="1"/>
      <c r="CZ61" s="1"/>
      <c r="DA61" s="1"/>
      <c r="DB61" s="1"/>
      <c r="DC61" s="1"/>
      <c r="DD61" s="1">
        <v>10</v>
      </c>
      <c r="DE61" s="1"/>
      <c r="DF61" s="1"/>
      <c r="DG61" s="1"/>
      <c r="DH61" s="1"/>
      <c r="DI61" s="1">
        <v>20</v>
      </c>
      <c r="DJ61" s="1"/>
      <c r="DK61" s="1"/>
      <c r="DL61" s="1"/>
      <c r="DM61" s="1"/>
      <c r="DN61" s="1">
        <v>20</v>
      </c>
      <c r="DO61" s="1"/>
      <c r="DP61" s="1"/>
      <c r="DQ61" s="1">
        <v>25</v>
      </c>
      <c r="DR61" s="1"/>
      <c r="DS61" s="1">
        <v>6</v>
      </c>
      <c r="DT61" s="1">
        <v>6</v>
      </c>
      <c r="DU61" s="1"/>
      <c r="DV61" s="1">
        <v>6</v>
      </c>
      <c r="DW61" s="1"/>
      <c r="DX61" s="1"/>
      <c r="DY61" s="1"/>
      <c r="DZ61" s="1"/>
      <c r="EA61" s="1"/>
      <c r="EB61" s="1">
        <v>2</v>
      </c>
      <c r="EC61" s="1"/>
      <c r="ED61" s="1"/>
      <c r="EE61" s="1">
        <v>5</v>
      </c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4">
        <f t="shared" si="11"/>
        <v>100</v>
      </c>
    </row>
    <row r="62" spans="1:152" x14ac:dyDescent="0.2">
      <c r="A62" s="12" t="s">
        <v>182</v>
      </c>
      <c r="B62" s="1">
        <v>25</v>
      </c>
      <c r="C62" s="1">
        <v>20</v>
      </c>
      <c r="D62" s="1">
        <v>3</v>
      </c>
      <c r="E62" s="1">
        <v>80</v>
      </c>
      <c r="F62" s="1">
        <v>2</v>
      </c>
      <c r="G62" s="1"/>
      <c r="H62" s="1" t="s">
        <v>113</v>
      </c>
      <c r="I62" s="1">
        <v>15</v>
      </c>
      <c r="J62" s="1" t="s">
        <v>115</v>
      </c>
      <c r="K62" s="1"/>
      <c r="L62" s="6">
        <v>50</v>
      </c>
      <c r="M62" s="1"/>
      <c r="N62" s="1"/>
      <c r="O62" s="1">
        <v>8</v>
      </c>
      <c r="P62" s="1"/>
      <c r="Q62" s="1">
        <v>30</v>
      </c>
      <c r="R62" s="1">
        <v>50</v>
      </c>
      <c r="S62" s="1"/>
      <c r="T62" s="1"/>
      <c r="U62" s="1">
        <v>12</v>
      </c>
      <c r="V62" s="1"/>
      <c r="W62" s="1"/>
      <c r="X62" s="1"/>
      <c r="Y62" s="1"/>
      <c r="Z62" s="1"/>
      <c r="AA62" s="1"/>
      <c r="AB62" s="14">
        <f t="shared" si="8"/>
        <v>100</v>
      </c>
      <c r="AC62" s="5">
        <v>50</v>
      </c>
      <c r="AD62" s="1"/>
      <c r="AE62" s="1">
        <v>18</v>
      </c>
      <c r="AF62" s="1">
        <v>12</v>
      </c>
      <c r="AG62" s="1"/>
      <c r="AH62" s="1"/>
      <c r="AI62" s="1"/>
      <c r="AJ62" s="1">
        <v>10</v>
      </c>
      <c r="AK62" s="1"/>
      <c r="AL62" s="1"/>
      <c r="AM62" s="1">
        <v>10</v>
      </c>
      <c r="AN62" s="1"/>
      <c r="AO62" s="1"/>
      <c r="AP62" s="1"/>
      <c r="AQ62" s="1">
        <v>20</v>
      </c>
      <c r="AR62" s="1"/>
      <c r="AS62" s="1"/>
      <c r="AT62" s="1">
        <v>15</v>
      </c>
      <c r="AU62" s="1"/>
      <c r="AV62" s="1">
        <v>15</v>
      </c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4">
        <f t="shared" si="6"/>
        <v>100</v>
      </c>
      <c r="BZ62" s="6">
        <v>70</v>
      </c>
      <c r="CA62" s="1"/>
      <c r="CB62" s="1"/>
      <c r="CC62" s="1"/>
      <c r="CD62" s="1">
        <v>25</v>
      </c>
      <c r="CE62" s="1"/>
      <c r="CF62" s="1"/>
      <c r="CG62" s="1"/>
      <c r="CH62" s="1"/>
      <c r="CI62" s="1"/>
      <c r="CJ62" s="1">
        <v>35</v>
      </c>
      <c r="CK62" s="1"/>
      <c r="CL62" s="1"/>
      <c r="CM62" s="1"/>
      <c r="CN62" s="1">
        <v>25</v>
      </c>
      <c r="CO62" s="1"/>
      <c r="CP62" s="1"/>
      <c r="CQ62" s="1"/>
      <c r="CR62" s="1">
        <v>15</v>
      </c>
      <c r="CS62" s="1"/>
      <c r="CT62" s="1"/>
      <c r="CU62" s="14">
        <f t="shared" si="10"/>
        <v>100</v>
      </c>
      <c r="CV62" s="6">
        <v>30</v>
      </c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>
        <v>30</v>
      </c>
      <c r="DI62" s="1"/>
      <c r="DJ62" s="1"/>
      <c r="DK62" s="1"/>
      <c r="DL62" s="1"/>
      <c r="DM62" s="1"/>
      <c r="DN62" s="1">
        <v>20</v>
      </c>
      <c r="DO62" s="1">
        <v>10</v>
      </c>
      <c r="DP62" s="1"/>
      <c r="DQ62" s="1"/>
      <c r="DR62" s="1"/>
      <c r="DS62" s="1">
        <v>25</v>
      </c>
      <c r="DT62" s="1"/>
      <c r="DU62" s="1"/>
      <c r="DV62" s="1"/>
      <c r="DW62" s="1"/>
      <c r="DX62" s="1"/>
      <c r="DY62" s="1"/>
      <c r="DZ62" s="1"/>
      <c r="EA62" s="1"/>
      <c r="EB62" s="1">
        <v>15</v>
      </c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4">
        <f t="shared" si="11"/>
        <v>100</v>
      </c>
    </row>
    <row r="63" spans="1:152" x14ac:dyDescent="0.2">
      <c r="A63" s="12" t="s">
        <v>183</v>
      </c>
      <c r="B63" s="1">
        <v>20</v>
      </c>
      <c r="C63" s="1">
        <v>10</v>
      </c>
      <c r="D63" s="1">
        <v>3</v>
      </c>
      <c r="E63" s="1">
        <v>70</v>
      </c>
      <c r="F63" s="1">
        <v>2</v>
      </c>
      <c r="G63" s="1"/>
      <c r="H63" s="1" t="s">
        <v>112</v>
      </c>
      <c r="I63" s="1">
        <v>15</v>
      </c>
      <c r="J63" s="1" t="s">
        <v>116</v>
      </c>
      <c r="K63" s="1"/>
      <c r="L63" s="6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4">
        <f t="shared" si="8"/>
        <v>0</v>
      </c>
      <c r="AC63" s="5">
        <v>100</v>
      </c>
      <c r="AD63" s="1"/>
      <c r="AE63" s="1"/>
      <c r="AF63" s="1">
        <v>18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>
        <v>25</v>
      </c>
      <c r="AR63" s="1"/>
      <c r="AS63" s="1"/>
      <c r="AT63" s="1"/>
      <c r="AU63" s="1"/>
      <c r="AV63" s="1"/>
      <c r="AW63" s="1"/>
      <c r="AX63" s="1"/>
      <c r="AY63" s="1"/>
      <c r="AZ63" s="1">
        <v>22</v>
      </c>
      <c r="BA63" s="1">
        <v>5</v>
      </c>
      <c r="BB63" s="1">
        <v>10</v>
      </c>
      <c r="BC63" s="1"/>
      <c r="BD63" s="1"/>
      <c r="BE63" s="1"/>
      <c r="BF63" s="1"/>
      <c r="BG63" s="1"/>
      <c r="BH63" s="1"/>
      <c r="BI63" s="1"/>
      <c r="BJ63" s="1"/>
      <c r="BK63" s="1">
        <v>20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4">
        <f t="shared" si="6"/>
        <v>100</v>
      </c>
      <c r="BZ63" s="6">
        <v>55</v>
      </c>
      <c r="CA63" s="1">
        <v>20</v>
      </c>
      <c r="CB63" s="1"/>
      <c r="CC63" s="1"/>
      <c r="CD63" s="1"/>
      <c r="CE63" s="1"/>
      <c r="CF63" s="1">
        <v>15</v>
      </c>
      <c r="CG63" s="1"/>
      <c r="CH63" s="1"/>
      <c r="CI63" s="1">
        <v>15</v>
      </c>
      <c r="CJ63" s="1"/>
      <c r="CK63" s="1">
        <v>10</v>
      </c>
      <c r="CL63" s="1"/>
      <c r="CM63" s="1"/>
      <c r="CN63" s="1"/>
      <c r="CO63" s="1"/>
      <c r="CP63" s="1">
        <v>15</v>
      </c>
      <c r="CQ63" s="1">
        <v>25</v>
      </c>
      <c r="CR63" s="1"/>
      <c r="CS63" s="1"/>
      <c r="CT63" s="1"/>
      <c r="CU63" s="14">
        <f t="shared" si="10"/>
        <v>100</v>
      </c>
      <c r="CV63" s="6">
        <v>45</v>
      </c>
      <c r="CW63" s="1"/>
      <c r="CX63" s="1"/>
      <c r="CY63" s="1">
        <v>20</v>
      </c>
      <c r="CZ63" s="1"/>
      <c r="DA63" s="1"/>
      <c r="DB63" s="1"/>
      <c r="DC63" s="1"/>
      <c r="DD63" s="1"/>
      <c r="DE63" s="1"/>
      <c r="DF63" s="1"/>
      <c r="DG63" s="1"/>
      <c r="DH63" s="1"/>
      <c r="DI63" s="1">
        <v>30</v>
      </c>
      <c r="DJ63" s="1"/>
      <c r="DK63" s="1"/>
      <c r="DL63" s="1"/>
      <c r="DM63" s="1"/>
      <c r="DN63" s="1">
        <v>15</v>
      </c>
      <c r="DO63" s="1"/>
      <c r="DP63" s="1"/>
      <c r="DQ63" s="1"/>
      <c r="DR63" s="1"/>
      <c r="DS63" s="1">
        <v>20</v>
      </c>
      <c r="DT63" s="1"/>
      <c r="DU63" s="1"/>
      <c r="DV63" s="1"/>
      <c r="DW63" s="1"/>
      <c r="DX63" s="1"/>
      <c r="DY63" s="1"/>
      <c r="DZ63" s="1"/>
      <c r="EA63" s="1"/>
      <c r="EB63" s="1">
        <v>10</v>
      </c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>
        <v>5</v>
      </c>
      <c r="EV63" s="14">
        <f t="shared" si="11"/>
        <v>95</v>
      </c>
    </row>
    <row r="64" spans="1:152" x14ac:dyDescent="0.2">
      <c r="A64" s="12" t="s">
        <v>184</v>
      </c>
      <c r="B64" s="1">
        <v>70</v>
      </c>
      <c r="C64" s="1">
        <v>20</v>
      </c>
      <c r="D64" s="1">
        <v>15</v>
      </c>
      <c r="E64" s="1">
        <v>90</v>
      </c>
      <c r="F64" s="1">
        <v>1</v>
      </c>
      <c r="G64" s="1"/>
      <c r="H64" s="1" t="s">
        <v>113</v>
      </c>
      <c r="I64" s="1">
        <v>15</v>
      </c>
      <c r="J64" s="1" t="s">
        <v>115</v>
      </c>
      <c r="K64" s="1"/>
      <c r="L64" s="6">
        <v>40</v>
      </c>
      <c r="M64" s="1">
        <v>15</v>
      </c>
      <c r="N64" s="1"/>
      <c r="O64" s="1"/>
      <c r="P64" s="1"/>
      <c r="Q64" s="1">
        <v>25</v>
      </c>
      <c r="R64" s="1">
        <v>20</v>
      </c>
      <c r="S64" s="1"/>
      <c r="T64" s="1">
        <v>15</v>
      </c>
      <c r="U64" s="1">
        <v>15</v>
      </c>
      <c r="V64" s="1"/>
      <c r="W64" s="1"/>
      <c r="X64" s="1">
        <v>10</v>
      </c>
      <c r="Y64" s="1"/>
      <c r="Z64" s="1"/>
      <c r="AA64" s="1"/>
      <c r="AB64" s="14">
        <f t="shared" si="8"/>
        <v>100</v>
      </c>
      <c r="AC64" s="5">
        <v>60</v>
      </c>
      <c r="AD64" s="1"/>
      <c r="AE64" s="1">
        <v>12</v>
      </c>
      <c r="AF64" s="1"/>
      <c r="AG64" s="1">
        <v>10</v>
      </c>
      <c r="AH64" s="1"/>
      <c r="AI64" s="1"/>
      <c r="AJ64" s="1"/>
      <c r="AK64" s="1">
        <v>5</v>
      </c>
      <c r="AL64" s="1"/>
      <c r="AM64" s="1"/>
      <c r="AN64" s="1">
        <v>10</v>
      </c>
      <c r="AO64" s="1"/>
      <c r="AP64" s="1">
        <v>8</v>
      </c>
      <c r="AQ64" s="1"/>
      <c r="AR64" s="1"/>
      <c r="AS64" s="1"/>
      <c r="AT64" s="1">
        <v>15</v>
      </c>
      <c r="AU64" s="1"/>
      <c r="AV64" s="1"/>
      <c r="AW64" s="1"/>
      <c r="AX64" s="1"/>
      <c r="AY64" s="1"/>
      <c r="AZ64" s="1"/>
      <c r="BA64" s="1"/>
      <c r="BB64" s="1">
        <v>20</v>
      </c>
      <c r="BC64" s="1"/>
      <c r="BD64" s="1">
        <v>20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4">
        <f t="shared" si="6"/>
        <v>100</v>
      </c>
      <c r="BZ64" s="6">
        <v>40</v>
      </c>
      <c r="CA64" s="1">
        <v>20</v>
      </c>
      <c r="CB64" s="1"/>
      <c r="CC64" s="1"/>
      <c r="CD64" s="1">
        <v>30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v>50</v>
      </c>
      <c r="CQ64" s="1"/>
      <c r="CR64" s="1"/>
      <c r="CS64" s="1"/>
      <c r="CT64" s="1"/>
      <c r="CU64" s="14">
        <f t="shared" si="10"/>
        <v>100</v>
      </c>
      <c r="CV64" s="6">
        <v>60</v>
      </c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>
        <v>20</v>
      </c>
      <c r="DJ64" s="1">
        <v>10</v>
      </c>
      <c r="DK64" s="1"/>
      <c r="DL64" s="1"/>
      <c r="DM64" s="1"/>
      <c r="DN64" s="1">
        <v>5</v>
      </c>
      <c r="DO64" s="1"/>
      <c r="DP64" s="1"/>
      <c r="DQ64" s="1"/>
      <c r="DR64" s="1"/>
      <c r="DS64" s="1">
        <v>20</v>
      </c>
      <c r="DT64" s="1">
        <v>15</v>
      </c>
      <c r="DU64" s="1"/>
      <c r="DV64" s="1">
        <v>15</v>
      </c>
      <c r="DW64" s="1">
        <v>10</v>
      </c>
      <c r="DX64" s="1"/>
      <c r="DY64" s="1"/>
      <c r="DZ64" s="1"/>
      <c r="EA64" s="1"/>
      <c r="EB64" s="1">
        <v>2</v>
      </c>
      <c r="EC64" s="1"/>
      <c r="ED64" s="1"/>
      <c r="EE64" s="1"/>
      <c r="EF64" s="1"/>
      <c r="EG64" s="1"/>
      <c r="EH64" s="1"/>
      <c r="EI64" s="1"/>
      <c r="EJ64" s="1"/>
      <c r="EK64" s="1"/>
      <c r="EL64" s="1">
        <v>3</v>
      </c>
      <c r="EM64" s="1"/>
      <c r="EN64" s="1"/>
      <c r="EO64" s="1"/>
      <c r="EP64" s="1"/>
      <c r="EQ64" s="1"/>
      <c r="ER64" s="1"/>
      <c r="ES64" s="1"/>
      <c r="ET64" s="1"/>
      <c r="EU64" s="1"/>
      <c r="EV64" s="14">
        <f t="shared" si="11"/>
        <v>100</v>
      </c>
    </row>
    <row r="65" spans="1:152" x14ac:dyDescent="0.2">
      <c r="A65" s="12" t="s">
        <v>185</v>
      </c>
      <c r="B65" s="1">
        <v>50</v>
      </c>
      <c r="C65" s="1">
        <v>35</v>
      </c>
      <c r="D65" s="1">
        <v>7</v>
      </c>
      <c r="E65" s="1">
        <v>90</v>
      </c>
      <c r="F65" s="1"/>
      <c r="G65" s="1"/>
      <c r="H65" s="1" t="s">
        <v>113</v>
      </c>
      <c r="I65" s="1">
        <v>10</v>
      </c>
      <c r="J65" s="1" t="s">
        <v>115</v>
      </c>
      <c r="K65" s="1"/>
      <c r="L65" s="6">
        <v>70</v>
      </c>
      <c r="M65" s="1">
        <v>10</v>
      </c>
      <c r="N65" s="1"/>
      <c r="O65" s="1"/>
      <c r="P65" s="1"/>
      <c r="Q65" s="1"/>
      <c r="R65" s="1">
        <v>10</v>
      </c>
      <c r="S65" s="1"/>
      <c r="T65" s="1">
        <v>7</v>
      </c>
      <c r="U65" s="1">
        <v>25</v>
      </c>
      <c r="V65" s="1">
        <v>5</v>
      </c>
      <c r="W65" s="1">
        <v>8</v>
      </c>
      <c r="X65" s="1">
        <v>10</v>
      </c>
      <c r="Y65" s="1"/>
      <c r="Z65" s="1">
        <v>25</v>
      </c>
      <c r="AA65" s="1"/>
      <c r="AB65" s="14">
        <f t="shared" si="8"/>
        <v>100</v>
      </c>
      <c r="AC65" s="5">
        <v>30</v>
      </c>
      <c r="AD65" s="1"/>
      <c r="AE65" s="1"/>
      <c r="AF65" s="1">
        <v>5</v>
      </c>
      <c r="AG65" s="1"/>
      <c r="AH65" s="1"/>
      <c r="AI65" s="1"/>
      <c r="AJ65" s="1">
        <v>20</v>
      </c>
      <c r="AK65" s="1">
        <v>5</v>
      </c>
      <c r="AL65" s="1"/>
      <c r="AM65" s="1"/>
      <c r="AN65" s="1"/>
      <c r="AO65" s="1"/>
      <c r="AP65" s="1"/>
      <c r="AQ65" s="1"/>
      <c r="AR65" s="1"/>
      <c r="AS65" s="1">
        <v>7</v>
      </c>
      <c r="AT65" s="1">
        <v>20</v>
      </c>
      <c r="AU65" s="1"/>
      <c r="AV65" s="1"/>
      <c r="AW65" s="1"/>
      <c r="AX65" s="1"/>
      <c r="AY65" s="1"/>
      <c r="AZ65" s="1"/>
      <c r="BA65" s="1"/>
      <c r="BB65" s="1">
        <v>25</v>
      </c>
      <c r="BC65" s="1"/>
      <c r="BD65" s="1">
        <v>8</v>
      </c>
      <c r="BE65" s="1"/>
      <c r="BF65" s="1"/>
      <c r="BG65" s="1">
        <v>10</v>
      </c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4">
        <f t="shared" si="6"/>
        <v>100</v>
      </c>
      <c r="BZ65" s="6">
        <v>80</v>
      </c>
      <c r="CA65" s="1"/>
      <c r="CB65" s="1">
        <v>15</v>
      </c>
      <c r="CC65" s="1"/>
      <c r="CD65" s="1"/>
      <c r="CE65" s="1"/>
      <c r="CF65" s="1">
        <v>40</v>
      </c>
      <c r="CG65" s="1"/>
      <c r="CH65" s="1"/>
      <c r="CI65" s="1">
        <v>20</v>
      </c>
      <c r="CJ65" s="1"/>
      <c r="CK65" s="1"/>
      <c r="CL65" s="1"/>
      <c r="CM65" s="1"/>
      <c r="CN65" s="1"/>
      <c r="CO65" s="1"/>
      <c r="CP65" s="1">
        <v>18</v>
      </c>
      <c r="CQ65" s="1">
        <v>5</v>
      </c>
      <c r="CR65" s="1"/>
      <c r="CS65" s="1">
        <v>2</v>
      </c>
      <c r="CT65" s="15"/>
      <c r="CU65" s="14">
        <f t="shared" si="10"/>
        <v>100</v>
      </c>
      <c r="CV65" s="6">
        <v>20</v>
      </c>
      <c r="CW65" s="1"/>
      <c r="CX65" s="1"/>
      <c r="CY65" s="1"/>
      <c r="CZ65" s="1"/>
      <c r="DA65" s="1">
        <v>69</v>
      </c>
      <c r="DB65" s="1"/>
      <c r="DC65" s="1"/>
      <c r="DD65" s="1"/>
      <c r="DE65" s="1">
        <v>30</v>
      </c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>
        <v>1</v>
      </c>
      <c r="EP65" s="1"/>
      <c r="EQ65" s="1"/>
      <c r="ER65" s="1"/>
      <c r="ES65" s="1"/>
      <c r="ET65" s="1"/>
      <c r="EU65" s="1"/>
      <c r="EV65" s="14">
        <f t="shared" si="11"/>
        <v>100</v>
      </c>
    </row>
    <row r="66" spans="1:152" x14ac:dyDescent="0.2">
      <c r="A66" s="12" t="s">
        <v>186</v>
      </c>
      <c r="B66" s="1">
        <v>30</v>
      </c>
      <c r="C66" s="1">
        <v>15</v>
      </c>
      <c r="D66" s="1">
        <v>20</v>
      </c>
      <c r="E66" s="1">
        <v>80</v>
      </c>
      <c r="F66" s="1">
        <v>2</v>
      </c>
      <c r="G66" s="1"/>
      <c r="H66" s="1" t="s">
        <v>113</v>
      </c>
      <c r="I66" s="1">
        <v>8</v>
      </c>
      <c r="J66" s="1" t="s">
        <v>115</v>
      </c>
      <c r="K66" s="1"/>
      <c r="L66" s="6">
        <v>50</v>
      </c>
      <c r="M66" s="1"/>
      <c r="N66" s="1">
        <v>20</v>
      </c>
      <c r="O66" s="1"/>
      <c r="P66" s="1"/>
      <c r="Q66" s="1">
        <v>35</v>
      </c>
      <c r="R66" s="1">
        <v>25</v>
      </c>
      <c r="S66" s="1"/>
      <c r="T66" s="1"/>
      <c r="U66" s="1"/>
      <c r="V66" s="1"/>
      <c r="W66" s="1"/>
      <c r="X66" s="1">
        <v>20</v>
      </c>
      <c r="Y66" s="1"/>
      <c r="Z66" s="1"/>
      <c r="AA66" s="1"/>
      <c r="AB66" s="14">
        <f t="shared" si="8"/>
        <v>100</v>
      </c>
      <c r="AC66" s="5">
        <v>50</v>
      </c>
      <c r="AD66" s="1"/>
      <c r="AE66" s="1"/>
      <c r="AF66" s="1"/>
      <c r="AG66" s="1"/>
      <c r="AH66" s="1"/>
      <c r="AI66" s="1"/>
      <c r="AJ66" s="1"/>
      <c r="AK66" s="1">
        <v>12</v>
      </c>
      <c r="AL66" s="1"/>
      <c r="AM66" s="1"/>
      <c r="AN66" s="1">
        <v>20</v>
      </c>
      <c r="AO66" s="1"/>
      <c r="AP66" s="1"/>
      <c r="AQ66" s="1"/>
      <c r="AR66" s="1"/>
      <c r="AS66" s="1"/>
      <c r="AT66" s="1">
        <v>24</v>
      </c>
      <c r="AU66" s="1"/>
      <c r="AV66" s="1"/>
      <c r="AW66" s="1"/>
      <c r="AX66" s="1"/>
      <c r="AY66" s="1"/>
      <c r="AZ66" s="1">
        <v>12</v>
      </c>
      <c r="BA66" s="1">
        <v>10</v>
      </c>
      <c r="BB66" s="1">
        <v>12</v>
      </c>
      <c r="BC66" s="1"/>
      <c r="BD66" s="1">
        <v>10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4">
        <f t="shared" ref="BY66:BY80" si="12">SUM(AD66:BX66)</f>
        <v>100</v>
      </c>
      <c r="BZ66" s="6">
        <v>20</v>
      </c>
      <c r="CA66" s="1"/>
      <c r="CB66" s="1"/>
      <c r="CC66" s="1"/>
      <c r="CD66" s="1"/>
      <c r="CE66" s="1"/>
      <c r="CF66" s="1">
        <v>70</v>
      </c>
      <c r="CG66" s="1"/>
      <c r="CH66" s="1"/>
      <c r="CI66" s="1"/>
      <c r="CJ66" s="1"/>
      <c r="CK66" s="1"/>
      <c r="CL66" s="1"/>
      <c r="CM66" s="1"/>
      <c r="CN66" s="1"/>
      <c r="CO66" s="1"/>
      <c r="CP66" s="1">
        <v>30</v>
      </c>
      <c r="CQ66" s="1"/>
      <c r="CR66" s="1"/>
      <c r="CS66" s="1"/>
      <c r="CT66" s="1"/>
      <c r="CU66" s="14">
        <f t="shared" si="10"/>
        <v>100</v>
      </c>
      <c r="CV66" s="6">
        <v>80</v>
      </c>
      <c r="CW66" s="1"/>
      <c r="CX66" s="1"/>
      <c r="CY66" s="1"/>
      <c r="CZ66" s="1"/>
      <c r="DA66" s="1"/>
      <c r="DB66" s="1"/>
      <c r="DC66" s="1"/>
      <c r="DD66" s="1"/>
      <c r="DE66" s="1">
        <v>18</v>
      </c>
      <c r="DF66" s="1"/>
      <c r="DG66" s="1"/>
      <c r="DH66" s="1">
        <v>25</v>
      </c>
      <c r="DI66" s="1">
        <v>18</v>
      </c>
      <c r="DJ66" s="1">
        <v>9</v>
      </c>
      <c r="DK66" s="1"/>
      <c r="DL66" s="1"/>
      <c r="DM66" s="1"/>
      <c r="DN66" s="1"/>
      <c r="DO66" s="1"/>
      <c r="DP66" s="1"/>
      <c r="DQ66" s="1">
        <v>5</v>
      </c>
      <c r="DR66" s="1"/>
      <c r="DS66" s="1">
        <v>8</v>
      </c>
      <c r="DT66" s="1"/>
      <c r="DU66" s="1"/>
      <c r="DV66" s="1">
        <v>7</v>
      </c>
      <c r="DW66" s="1"/>
      <c r="DX66" s="1"/>
      <c r="DY66" s="1"/>
      <c r="DZ66" s="1"/>
      <c r="EA66" s="1"/>
      <c r="EB66" s="1"/>
      <c r="EC66" s="1">
        <v>5</v>
      </c>
      <c r="ED66" s="1"/>
      <c r="EE66" s="1"/>
      <c r="EF66" s="1"/>
      <c r="EG66" s="1"/>
      <c r="EH66" s="1"/>
      <c r="EI66" s="1"/>
      <c r="EJ66" s="1"/>
      <c r="EK66" s="1"/>
      <c r="EL66" s="1">
        <v>5</v>
      </c>
      <c r="EM66" s="1"/>
      <c r="EN66" s="1"/>
      <c r="EO66" s="1"/>
      <c r="EP66" s="1"/>
      <c r="EQ66" s="1"/>
      <c r="ER66" s="1"/>
      <c r="ES66" s="1"/>
      <c r="ET66" s="1"/>
      <c r="EU66" s="1"/>
      <c r="EV66" s="14">
        <f t="shared" si="11"/>
        <v>100</v>
      </c>
    </row>
    <row r="67" spans="1:152" x14ac:dyDescent="0.2">
      <c r="A67" s="12" t="s">
        <v>187</v>
      </c>
      <c r="B67" s="1">
        <v>55</v>
      </c>
      <c r="C67" s="1">
        <v>20</v>
      </c>
      <c r="D67" s="1">
        <v>20</v>
      </c>
      <c r="E67" s="1">
        <v>90</v>
      </c>
      <c r="F67" s="1">
        <v>2</v>
      </c>
      <c r="G67" s="1"/>
      <c r="H67" s="1" t="s">
        <v>113</v>
      </c>
      <c r="I67" s="1">
        <v>8</v>
      </c>
      <c r="J67" s="1" t="s">
        <v>115</v>
      </c>
      <c r="K67" s="1"/>
      <c r="L67" s="6">
        <v>50</v>
      </c>
      <c r="M67" s="1"/>
      <c r="N67" s="1"/>
      <c r="O67" s="1"/>
      <c r="P67" s="1"/>
      <c r="Q67" s="1"/>
      <c r="R67" s="1">
        <v>20</v>
      </c>
      <c r="S67" s="1"/>
      <c r="T67" s="1"/>
      <c r="U67" s="1"/>
      <c r="V67" s="1"/>
      <c r="W67" s="1"/>
      <c r="X67" s="1">
        <v>40</v>
      </c>
      <c r="Y67" s="1">
        <v>40</v>
      </c>
      <c r="Z67" s="1"/>
      <c r="AA67" s="1"/>
      <c r="AB67" s="14">
        <f t="shared" si="8"/>
        <v>100</v>
      </c>
      <c r="AC67" s="5">
        <v>50</v>
      </c>
      <c r="AD67" s="1"/>
      <c r="AE67" s="1"/>
      <c r="AF67" s="1">
        <v>25</v>
      </c>
      <c r="AG67" s="1"/>
      <c r="AH67" s="1"/>
      <c r="AI67" s="1"/>
      <c r="AJ67" s="1"/>
      <c r="AK67" s="1"/>
      <c r="AL67" s="1"/>
      <c r="AM67" s="1">
        <v>5</v>
      </c>
      <c r="AN67" s="1"/>
      <c r="AO67" s="1"/>
      <c r="AP67" s="1"/>
      <c r="AQ67" s="1"/>
      <c r="AR67" s="1"/>
      <c r="AS67" s="1">
        <v>15</v>
      </c>
      <c r="AT67" s="1"/>
      <c r="AU67" s="1">
        <v>10</v>
      </c>
      <c r="AV67" s="1"/>
      <c r="AW67" s="1"/>
      <c r="AX67" s="1"/>
      <c r="AY67" s="1"/>
      <c r="AZ67" s="1"/>
      <c r="BA67" s="1"/>
      <c r="BB67" s="1"/>
      <c r="BC67" s="1"/>
      <c r="BD67" s="1">
        <v>25</v>
      </c>
      <c r="BE67" s="1"/>
      <c r="BF67" s="1"/>
      <c r="BG67" s="1">
        <v>10</v>
      </c>
      <c r="BH67" s="1"/>
      <c r="BI67" s="1"/>
      <c r="BJ67" s="1"/>
      <c r="BK67" s="1">
        <v>10</v>
      </c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4">
        <f t="shared" si="12"/>
        <v>100</v>
      </c>
      <c r="BZ67" s="6">
        <v>60</v>
      </c>
      <c r="CA67" s="1"/>
      <c r="CB67" s="1"/>
      <c r="CC67" s="1"/>
      <c r="CD67" s="1">
        <v>20</v>
      </c>
      <c r="CE67" s="1"/>
      <c r="CF67" s="1">
        <v>10</v>
      </c>
      <c r="CG67" s="1"/>
      <c r="CH67" s="1"/>
      <c r="CI67" s="1"/>
      <c r="CJ67" s="1"/>
      <c r="CK67" s="1"/>
      <c r="CL67" s="1"/>
      <c r="CM67" s="1">
        <v>15</v>
      </c>
      <c r="CN67" s="1"/>
      <c r="CO67" s="1"/>
      <c r="CP67" s="1"/>
      <c r="CQ67" s="1">
        <v>40</v>
      </c>
      <c r="CR67" s="1">
        <v>15</v>
      </c>
      <c r="CS67" s="1"/>
      <c r="CT67" s="1"/>
      <c r="CU67" s="14">
        <f t="shared" si="10"/>
        <v>100</v>
      </c>
      <c r="CV67" s="6">
        <v>40</v>
      </c>
      <c r="CW67" s="1"/>
      <c r="CX67" s="1"/>
      <c r="CY67" s="1"/>
      <c r="CZ67" s="1"/>
      <c r="DA67" s="1"/>
      <c r="DB67" s="1"/>
      <c r="DC67" s="1"/>
      <c r="DD67" s="1"/>
      <c r="DE67" s="1">
        <v>20</v>
      </c>
      <c r="DF67" s="1"/>
      <c r="DG67" s="1"/>
      <c r="DH67" s="1">
        <v>10</v>
      </c>
      <c r="DI67" s="1">
        <v>15</v>
      </c>
      <c r="DJ67" s="1">
        <v>10</v>
      </c>
      <c r="DK67" s="1"/>
      <c r="DL67" s="1"/>
      <c r="DM67" s="1"/>
      <c r="DN67" s="1"/>
      <c r="DO67" s="1">
        <v>8</v>
      </c>
      <c r="DP67" s="1"/>
      <c r="DQ67" s="1"/>
      <c r="DR67" s="1">
        <v>10</v>
      </c>
      <c r="DS67" s="1">
        <v>15</v>
      </c>
      <c r="DT67" s="1">
        <v>10</v>
      </c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>
        <v>2</v>
      </c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4">
        <f t="shared" si="11"/>
        <v>100</v>
      </c>
    </row>
    <row r="68" spans="1:152" x14ac:dyDescent="0.2">
      <c r="A68" s="9" t="s">
        <v>188</v>
      </c>
      <c r="B68" s="1">
        <v>60</v>
      </c>
      <c r="C68" s="1">
        <v>20</v>
      </c>
      <c r="D68" s="1">
        <v>20</v>
      </c>
      <c r="E68" s="1">
        <v>90</v>
      </c>
      <c r="F68" s="1">
        <v>2</v>
      </c>
      <c r="G68" s="1" t="s">
        <v>0</v>
      </c>
      <c r="H68" s="1" t="s">
        <v>112</v>
      </c>
      <c r="I68" s="1">
        <v>25</v>
      </c>
      <c r="J68" s="1" t="s">
        <v>145</v>
      </c>
      <c r="K68" s="1"/>
      <c r="L68" s="5">
        <v>25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/>
      <c r="S68" s="1"/>
      <c r="T68" s="1"/>
      <c r="U68" s="1">
        <v>100</v>
      </c>
      <c r="V68" s="1"/>
      <c r="W68" s="1"/>
      <c r="X68" s="1"/>
      <c r="Y68" s="1"/>
      <c r="Z68" s="1"/>
      <c r="AA68" s="1"/>
      <c r="AB68" s="14">
        <f t="shared" si="8"/>
        <v>100</v>
      </c>
      <c r="AC68" s="5">
        <v>75</v>
      </c>
      <c r="AD68" s="1" t="s">
        <v>0</v>
      </c>
      <c r="AE68" s="1" t="s">
        <v>0</v>
      </c>
      <c r="AF68" s="1">
        <v>78</v>
      </c>
      <c r="AG68" s="1"/>
      <c r="AH68" s="1"/>
      <c r="AI68" s="1"/>
      <c r="AJ68" s="1"/>
      <c r="AK68" s="1"/>
      <c r="AL68" s="1"/>
      <c r="AM68" s="1" t="s">
        <v>0</v>
      </c>
      <c r="AN68" s="1" t="s">
        <v>0</v>
      </c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>
        <v>5</v>
      </c>
      <c r="AZ68" s="1"/>
      <c r="BA68" s="1">
        <v>2</v>
      </c>
      <c r="BB68" s="1"/>
      <c r="BC68" s="1">
        <v>10</v>
      </c>
      <c r="BD68" s="1"/>
      <c r="BE68" s="1"/>
      <c r="BF68" s="1"/>
      <c r="BG68" s="1"/>
      <c r="BH68" s="1"/>
      <c r="BI68" s="1"/>
      <c r="BJ68" s="1"/>
      <c r="BK68" s="1"/>
      <c r="BL68" s="13"/>
      <c r="BM68" s="13"/>
      <c r="BN68" s="13"/>
      <c r="BO68" s="13"/>
      <c r="BP68" s="13"/>
      <c r="BQ68" s="13">
        <v>5</v>
      </c>
      <c r="BR68" s="13"/>
      <c r="BS68" s="13"/>
      <c r="BT68" s="13"/>
      <c r="BU68" s="13"/>
      <c r="BV68" s="13"/>
      <c r="BW68" s="13"/>
      <c r="BX68" s="13"/>
      <c r="BY68" s="14">
        <f t="shared" si="12"/>
        <v>100</v>
      </c>
      <c r="BZ68" s="5">
        <v>60</v>
      </c>
      <c r="CA68" s="1"/>
      <c r="CB68" s="1"/>
      <c r="CC68" s="1"/>
      <c r="CD68" s="1">
        <v>60</v>
      </c>
      <c r="CE68" s="1"/>
      <c r="CF68" s="1">
        <v>15</v>
      </c>
      <c r="CG68" s="1"/>
      <c r="CH68" s="1"/>
      <c r="CI68" s="1">
        <v>5</v>
      </c>
      <c r="CJ68" s="1"/>
      <c r="CK68" s="1"/>
      <c r="CL68" s="1"/>
      <c r="CM68" s="1">
        <v>20</v>
      </c>
      <c r="CN68" s="1"/>
      <c r="CO68" s="1"/>
      <c r="CP68" s="1"/>
      <c r="CQ68" s="1"/>
      <c r="CR68" s="1"/>
      <c r="CS68" s="1"/>
      <c r="CT68" s="1"/>
      <c r="CU68" s="14">
        <f t="shared" si="10"/>
        <v>100</v>
      </c>
      <c r="CV68" s="5">
        <v>40</v>
      </c>
      <c r="CW68" s="1"/>
      <c r="CX68" s="1"/>
      <c r="CY68" s="1"/>
      <c r="CZ68" s="1"/>
      <c r="DA68" s="1"/>
      <c r="DB68" s="1">
        <v>5</v>
      </c>
      <c r="DC68" s="1"/>
      <c r="DD68" s="1"/>
      <c r="DE68" s="1"/>
      <c r="DF68" s="1"/>
      <c r="DG68" s="1">
        <v>5</v>
      </c>
      <c r="DH68" s="1">
        <v>5</v>
      </c>
      <c r="DI68" s="1">
        <v>15</v>
      </c>
      <c r="DJ68" s="1"/>
      <c r="DK68" s="1"/>
      <c r="DL68" s="1"/>
      <c r="DM68" s="1"/>
      <c r="DN68" s="1"/>
      <c r="DO68" s="1">
        <v>5</v>
      </c>
      <c r="DP68" s="1"/>
      <c r="DQ68" s="1"/>
      <c r="DR68" s="1"/>
      <c r="DS68" s="1">
        <v>2</v>
      </c>
      <c r="DT68" s="1">
        <v>46</v>
      </c>
      <c r="DU68" s="1"/>
      <c r="DV68" s="1">
        <v>10</v>
      </c>
      <c r="DW68" s="1"/>
      <c r="DX68" s="1"/>
      <c r="DY68" s="1"/>
      <c r="DZ68" s="1"/>
      <c r="EA68" s="1"/>
      <c r="EB68" s="1">
        <v>5</v>
      </c>
      <c r="EC68" s="1">
        <v>2</v>
      </c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4">
        <f t="shared" si="11"/>
        <v>100</v>
      </c>
    </row>
    <row r="69" spans="1:152" x14ac:dyDescent="0.2">
      <c r="A69" s="9" t="s">
        <v>189</v>
      </c>
      <c r="B69" s="1">
        <v>70</v>
      </c>
      <c r="C69" s="1">
        <v>60</v>
      </c>
      <c r="D69" s="1">
        <v>15</v>
      </c>
      <c r="E69" s="1"/>
      <c r="F69" s="1">
        <v>7</v>
      </c>
      <c r="G69" s="1" t="s">
        <v>0</v>
      </c>
      <c r="H69" s="1" t="s">
        <v>113</v>
      </c>
      <c r="I69" s="1">
        <v>15</v>
      </c>
      <c r="J69" s="1" t="s">
        <v>114</v>
      </c>
      <c r="K69" s="1"/>
      <c r="L69" s="5">
        <v>10</v>
      </c>
      <c r="M69" s="1" t="s">
        <v>0</v>
      </c>
      <c r="N69" s="1" t="s">
        <v>0</v>
      </c>
      <c r="O69" s="1" t="s">
        <v>0</v>
      </c>
      <c r="P69" s="1" t="s">
        <v>0</v>
      </c>
      <c r="Q69" s="1">
        <v>30</v>
      </c>
      <c r="R69" s="1">
        <v>30</v>
      </c>
      <c r="S69" s="1"/>
      <c r="T69" s="1"/>
      <c r="U69" s="1"/>
      <c r="V69" s="1"/>
      <c r="W69" s="1">
        <v>30</v>
      </c>
      <c r="X69" s="1"/>
      <c r="Y69" s="1">
        <v>10</v>
      </c>
      <c r="Z69" s="1"/>
      <c r="AA69" s="1"/>
      <c r="AB69" s="14">
        <f t="shared" si="8"/>
        <v>100</v>
      </c>
      <c r="AC69" s="5">
        <v>90</v>
      </c>
      <c r="AD69" s="1" t="s">
        <v>0</v>
      </c>
      <c r="AE69" s="1" t="s">
        <v>0</v>
      </c>
      <c r="AF69" s="1">
        <v>5</v>
      </c>
      <c r="AG69" s="1"/>
      <c r="AH69" s="1"/>
      <c r="AI69" s="1"/>
      <c r="AJ69" s="1"/>
      <c r="AK69" s="1">
        <v>10</v>
      </c>
      <c r="AL69" s="1"/>
      <c r="AM69" s="1" t="s">
        <v>0</v>
      </c>
      <c r="AN69" s="1" t="s">
        <v>0</v>
      </c>
      <c r="AO69" s="1"/>
      <c r="AP69" s="1"/>
      <c r="AQ69" s="1"/>
      <c r="AR69" s="1"/>
      <c r="AS69" s="1"/>
      <c r="AT69" s="1">
        <v>3</v>
      </c>
      <c r="AU69" s="1"/>
      <c r="AV69" s="1"/>
      <c r="AW69" s="1"/>
      <c r="AX69" s="1"/>
      <c r="AY69" s="1" t="s">
        <v>0</v>
      </c>
      <c r="AZ69" s="1"/>
      <c r="BA69" s="1"/>
      <c r="BB69" s="1">
        <v>10</v>
      </c>
      <c r="BC69" s="1"/>
      <c r="BD69" s="1">
        <v>10</v>
      </c>
      <c r="BE69" s="1"/>
      <c r="BF69" s="1"/>
      <c r="BG69" s="1"/>
      <c r="BH69" s="1"/>
      <c r="BI69" s="1">
        <v>55</v>
      </c>
      <c r="BJ69" s="1"/>
      <c r="BK69" s="1">
        <v>3</v>
      </c>
      <c r="BL69" s="13"/>
      <c r="BM69" s="13">
        <v>1</v>
      </c>
      <c r="BN69" s="13">
        <v>3</v>
      </c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4">
        <f t="shared" si="12"/>
        <v>100</v>
      </c>
      <c r="BZ69" s="5">
        <v>60</v>
      </c>
      <c r="CA69" s="1"/>
      <c r="CB69" s="1"/>
      <c r="CC69" s="1"/>
      <c r="CD69" s="1">
        <v>5</v>
      </c>
      <c r="CE69" s="1"/>
      <c r="CF69" s="1">
        <v>10</v>
      </c>
      <c r="CG69" s="1"/>
      <c r="CH69" s="1">
        <v>5</v>
      </c>
      <c r="CI69" s="1">
        <v>5</v>
      </c>
      <c r="CJ69" s="1"/>
      <c r="CK69" s="1">
        <v>10</v>
      </c>
      <c r="CL69" s="1"/>
      <c r="CM69" s="1"/>
      <c r="CN69" s="1"/>
      <c r="CO69" s="1"/>
      <c r="CP69" s="1">
        <v>30</v>
      </c>
      <c r="CQ69" s="1">
        <v>35</v>
      </c>
      <c r="CR69" s="1"/>
      <c r="CS69" s="1"/>
      <c r="CT69" s="1"/>
      <c r="CU69" s="14">
        <f t="shared" si="10"/>
        <v>100</v>
      </c>
      <c r="CV69" s="5">
        <v>40</v>
      </c>
      <c r="CW69" s="1"/>
      <c r="CX69" s="1"/>
      <c r="CY69" s="1"/>
      <c r="CZ69" s="1"/>
      <c r="DA69" s="1"/>
      <c r="DB69" s="1"/>
      <c r="DC69" s="1"/>
      <c r="DD69" s="1"/>
      <c r="DE69" s="1">
        <v>10</v>
      </c>
      <c r="DF69" s="1"/>
      <c r="DG69" s="1">
        <v>25</v>
      </c>
      <c r="DH69" s="1"/>
      <c r="DI69" s="1"/>
      <c r="DJ69" s="1"/>
      <c r="DK69" s="1"/>
      <c r="DL69" s="1"/>
      <c r="DM69" s="1"/>
      <c r="DN69" s="1"/>
      <c r="DO69" s="1">
        <v>10</v>
      </c>
      <c r="DP69" s="1"/>
      <c r="DQ69" s="1"/>
      <c r="DR69" s="1">
        <v>25</v>
      </c>
      <c r="DS69" s="1"/>
      <c r="DT69" s="1"/>
      <c r="DU69" s="1"/>
      <c r="DV69" s="1">
        <v>5</v>
      </c>
      <c r="DW69" s="1"/>
      <c r="DX69" s="1"/>
      <c r="DY69" s="1"/>
      <c r="DZ69" s="1"/>
      <c r="EA69" s="1"/>
      <c r="EB69" s="1"/>
      <c r="EC69" s="1">
        <v>10</v>
      </c>
      <c r="ED69" s="1"/>
      <c r="EE69" s="1"/>
      <c r="EF69" s="1"/>
      <c r="EG69" s="1"/>
      <c r="EH69" s="1">
        <v>5</v>
      </c>
      <c r="EI69" s="1"/>
      <c r="EJ69" s="1">
        <v>5</v>
      </c>
      <c r="EK69" s="1">
        <v>5</v>
      </c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4">
        <f t="shared" si="11"/>
        <v>100</v>
      </c>
    </row>
    <row r="70" spans="1:152" x14ac:dyDescent="0.2">
      <c r="A70" s="9" t="s">
        <v>190</v>
      </c>
      <c r="B70" s="1">
        <v>50</v>
      </c>
      <c r="C70" s="1">
        <v>15</v>
      </c>
      <c r="D70" s="1">
        <v>25</v>
      </c>
      <c r="E70" s="1">
        <v>80</v>
      </c>
      <c r="F70" s="1">
        <v>1</v>
      </c>
      <c r="G70" s="1" t="s">
        <v>0</v>
      </c>
      <c r="H70" s="1" t="s">
        <v>112</v>
      </c>
      <c r="I70" s="1">
        <v>10</v>
      </c>
      <c r="J70" s="1" t="s">
        <v>115</v>
      </c>
      <c r="K70" s="1"/>
      <c r="L70" s="5">
        <v>20</v>
      </c>
      <c r="M70" s="1" t="s">
        <v>0</v>
      </c>
      <c r="N70" s="1" t="s">
        <v>0</v>
      </c>
      <c r="O70" s="1" t="s">
        <v>0</v>
      </c>
      <c r="P70" s="1" t="s">
        <v>0</v>
      </c>
      <c r="Q70" s="1"/>
      <c r="R70" s="1">
        <v>30</v>
      </c>
      <c r="S70" s="1"/>
      <c r="T70" s="1">
        <v>10</v>
      </c>
      <c r="U70" s="1"/>
      <c r="V70" s="1"/>
      <c r="W70" s="1">
        <v>30</v>
      </c>
      <c r="X70" s="1"/>
      <c r="Y70" s="1">
        <v>30</v>
      </c>
      <c r="Z70" s="1"/>
      <c r="AA70" s="1"/>
      <c r="AB70" s="14">
        <f t="shared" si="8"/>
        <v>100</v>
      </c>
      <c r="AC70" s="5">
        <v>80</v>
      </c>
      <c r="AD70" s="1" t="s">
        <v>0</v>
      </c>
      <c r="AE70" s="1"/>
      <c r="AF70" s="1">
        <v>40</v>
      </c>
      <c r="AG70" s="1"/>
      <c r="AH70" s="1"/>
      <c r="AI70" s="1"/>
      <c r="AJ70" s="1"/>
      <c r="AK70" s="1">
        <v>30</v>
      </c>
      <c r="AL70" s="1"/>
      <c r="AM70" s="1">
        <v>5</v>
      </c>
      <c r="AN70" s="1" t="s">
        <v>0</v>
      </c>
      <c r="AO70" s="1"/>
      <c r="AP70" s="1"/>
      <c r="AQ70" s="1"/>
      <c r="AR70" s="1"/>
      <c r="AS70" s="1"/>
      <c r="AT70" s="1"/>
      <c r="AU70" s="1"/>
      <c r="AV70" s="1">
        <v>5</v>
      </c>
      <c r="AW70" s="1"/>
      <c r="AX70" s="1"/>
      <c r="AY70" s="1" t="s">
        <v>0</v>
      </c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>
        <v>20</v>
      </c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4">
        <f t="shared" si="12"/>
        <v>100</v>
      </c>
      <c r="BZ70" s="5">
        <v>40</v>
      </c>
      <c r="CA70" s="1"/>
      <c r="CB70" s="1"/>
      <c r="CC70" s="1"/>
      <c r="CD70" s="1">
        <v>5</v>
      </c>
      <c r="CE70" s="1">
        <v>5</v>
      </c>
      <c r="CF70" s="1"/>
      <c r="CG70" s="1"/>
      <c r="CH70" s="1"/>
      <c r="CI70" s="1">
        <v>30</v>
      </c>
      <c r="CJ70" s="1"/>
      <c r="CK70" s="1"/>
      <c r="CL70" s="1">
        <v>5</v>
      </c>
      <c r="CM70" s="1"/>
      <c r="CN70" s="1"/>
      <c r="CO70" s="1">
        <v>5</v>
      </c>
      <c r="CP70" s="1">
        <v>20</v>
      </c>
      <c r="CQ70" s="1">
        <v>15</v>
      </c>
      <c r="CR70" s="1">
        <v>10</v>
      </c>
      <c r="CS70" s="1"/>
      <c r="CT70" s="1">
        <v>5</v>
      </c>
      <c r="CU70" s="14">
        <f t="shared" si="10"/>
        <v>100</v>
      </c>
      <c r="CV70" s="5">
        <v>60</v>
      </c>
      <c r="CW70" s="1"/>
      <c r="CX70" s="1"/>
      <c r="CY70" s="1"/>
      <c r="CZ70" s="1"/>
      <c r="DA70" s="1"/>
      <c r="DB70" s="1"/>
      <c r="DC70" s="1"/>
      <c r="DD70" s="1"/>
      <c r="DE70" s="1">
        <v>25</v>
      </c>
      <c r="DF70" s="1"/>
      <c r="DG70" s="1"/>
      <c r="DH70" s="1"/>
      <c r="DI70" s="1"/>
      <c r="DJ70" s="1">
        <v>20</v>
      </c>
      <c r="DK70" s="1"/>
      <c r="DL70" s="1"/>
      <c r="DM70" s="1"/>
      <c r="DN70" s="1"/>
      <c r="DO70" s="1">
        <v>10</v>
      </c>
      <c r="DP70" s="1"/>
      <c r="DQ70" s="1"/>
      <c r="DR70" s="1"/>
      <c r="DS70" s="1">
        <v>20</v>
      </c>
      <c r="DT70" s="1"/>
      <c r="DU70" s="1">
        <v>5</v>
      </c>
      <c r="DV70" s="1">
        <v>13</v>
      </c>
      <c r="DW70" s="1"/>
      <c r="DX70" s="1"/>
      <c r="DY70" s="1">
        <v>2</v>
      </c>
      <c r="DZ70" s="1"/>
      <c r="EA70" s="1"/>
      <c r="EB70" s="1"/>
      <c r="EC70" s="1"/>
      <c r="ED70" s="1"/>
      <c r="EE70" s="1">
        <v>2</v>
      </c>
      <c r="EF70" s="1">
        <v>2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>
        <v>1</v>
      </c>
      <c r="EU70" s="1"/>
      <c r="EV70" s="14">
        <v>100</v>
      </c>
    </row>
    <row r="71" spans="1:152" x14ac:dyDescent="0.2">
      <c r="A71" s="9" t="s">
        <v>229</v>
      </c>
      <c r="B71" s="1">
        <v>30</v>
      </c>
      <c r="C71" s="1">
        <v>10</v>
      </c>
      <c r="D71" s="1">
        <v>15</v>
      </c>
      <c r="E71" s="1">
        <v>90</v>
      </c>
      <c r="F71" s="1">
        <v>1</v>
      </c>
      <c r="G71" s="1" t="s">
        <v>0</v>
      </c>
      <c r="H71" s="1" t="s">
        <v>113</v>
      </c>
      <c r="I71" s="1">
        <v>10</v>
      </c>
      <c r="J71" s="1" t="s">
        <v>115</v>
      </c>
      <c r="K71" s="1"/>
      <c r="L71" s="5">
        <v>50</v>
      </c>
      <c r="M71" s="1">
        <v>5</v>
      </c>
      <c r="N71" s="1" t="s">
        <v>0</v>
      </c>
      <c r="O71" s="1" t="s">
        <v>0</v>
      </c>
      <c r="P71" s="1">
        <v>2</v>
      </c>
      <c r="Q71" s="1" t="s">
        <v>0</v>
      </c>
      <c r="R71" s="1">
        <v>20</v>
      </c>
      <c r="S71" s="1"/>
      <c r="T71" s="1"/>
      <c r="U71" s="1">
        <v>30</v>
      </c>
      <c r="V71" s="1"/>
      <c r="W71" s="1"/>
      <c r="X71" s="1"/>
      <c r="Y71" s="1">
        <v>40</v>
      </c>
      <c r="Z71" s="1">
        <v>3</v>
      </c>
      <c r="AA71" s="1"/>
      <c r="AB71" s="14">
        <f t="shared" si="8"/>
        <v>100</v>
      </c>
      <c r="AC71" s="5">
        <v>50</v>
      </c>
      <c r="AD71" s="1" t="s">
        <v>0</v>
      </c>
      <c r="AE71" s="1" t="s">
        <v>0</v>
      </c>
      <c r="AF71" s="1">
        <v>30</v>
      </c>
      <c r="AG71" s="1"/>
      <c r="AH71" s="1"/>
      <c r="AI71" s="1"/>
      <c r="AJ71" s="1"/>
      <c r="AK71" s="16">
        <v>4</v>
      </c>
      <c r="AL71" s="1"/>
      <c r="AM71" s="1" t="s">
        <v>0</v>
      </c>
      <c r="AN71" s="1" t="s">
        <v>0</v>
      </c>
      <c r="AO71" s="1"/>
      <c r="AP71" s="1"/>
      <c r="AQ71" s="1"/>
      <c r="AR71" s="1"/>
      <c r="AS71" s="1">
        <v>35</v>
      </c>
      <c r="AT71" s="1">
        <v>13</v>
      </c>
      <c r="AU71" s="1"/>
      <c r="AV71" s="1"/>
      <c r="AW71" s="1"/>
      <c r="AX71" s="1"/>
      <c r="AY71" s="1" t="s">
        <v>0</v>
      </c>
      <c r="AZ71" s="1"/>
      <c r="BA71" s="1">
        <v>13</v>
      </c>
      <c r="BB71" s="1">
        <v>3</v>
      </c>
      <c r="BC71" s="1"/>
      <c r="BD71" s="1">
        <v>2</v>
      </c>
      <c r="BE71" s="1"/>
      <c r="BF71" s="1"/>
      <c r="BG71" s="1"/>
      <c r="BH71" s="1"/>
      <c r="BI71" s="1"/>
      <c r="BJ71" s="1"/>
      <c r="BK71" s="1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4">
        <f t="shared" si="12"/>
        <v>100</v>
      </c>
      <c r="BZ71" s="5">
        <v>15</v>
      </c>
      <c r="CA71" s="1"/>
      <c r="CB71" s="1"/>
      <c r="CC71" s="1"/>
      <c r="CD71" s="1"/>
      <c r="CE71" s="1"/>
      <c r="CF71" s="1">
        <v>20</v>
      </c>
      <c r="CG71" s="1"/>
      <c r="CH71" s="1"/>
      <c r="CI71" s="1">
        <v>60</v>
      </c>
      <c r="CJ71" s="1"/>
      <c r="CK71" s="1"/>
      <c r="CL71" s="1"/>
      <c r="CM71" s="1"/>
      <c r="CN71" s="1"/>
      <c r="CO71" s="1"/>
      <c r="CP71" s="1"/>
      <c r="CQ71" s="1">
        <v>20</v>
      </c>
      <c r="CR71" s="1"/>
      <c r="CS71" s="1"/>
      <c r="CT71" s="1"/>
      <c r="CU71" s="14">
        <f t="shared" si="10"/>
        <v>100</v>
      </c>
      <c r="CV71" s="5">
        <v>85</v>
      </c>
      <c r="CW71" s="1"/>
      <c r="CX71" s="1"/>
      <c r="CY71" s="1"/>
      <c r="CZ71" s="1"/>
      <c r="DA71" s="1"/>
      <c r="DB71" s="1"/>
      <c r="DC71" s="1"/>
      <c r="DD71" s="1"/>
      <c r="DE71" s="1">
        <v>10</v>
      </c>
      <c r="DF71" s="1"/>
      <c r="DG71" s="1"/>
      <c r="DH71" s="1"/>
      <c r="DI71" s="1">
        <v>20</v>
      </c>
      <c r="DJ71" s="1"/>
      <c r="DK71" s="1">
        <v>10</v>
      </c>
      <c r="DL71" s="1"/>
      <c r="DM71" s="1"/>
      <c r="DN71" s="1">
        <v>15</v>
      </c>
      <c r="DO71" s="1">
        <v>15</v>
      </c>
      <c r="DP71" s="1"/>
      <c r="DQ71" s="1"/>
      <c r="DR71" s="1">
        <v>20</v>
      </c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>
        <v>5</v>
      </c>
      <c r="ED71" s="1"/>
      <c r="EE71" s="1"/>
      <c r="EF71" s="1"/>
      <c r="EG71" s="1">
        <v>5</v>
      </c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4">
        <f t="shared" ref="EV71:EV80" si="13">SUM(CW71:ES71)</f>
        <v>100</v>
      </c>
    </row>
    <row r="72" spans="1:152" x14ac:dyDescent="0.2">
      <c r="A72" s="9" t="s">
        <v>191</v>
      </c>
      <c r="B72" s="1">
        <v>70</v>
      </c>
      <c r="C72" s="1">
        <v>35</v>
      </c>
      <c r="D72" s="1">
        <v>3</v>
      </c>
      <c r="E72" s="1"/>
      <c r="F72" s="1">
        <v>5</v>
      </c>
      <c r="G72" s="1" t="s">
        <v>0</v>
      </c>
      <c r="H72" s="1" t="s">
        <v>112</v>
      </c>
      <c r="I72" s="1">
        <v>15</v>
      </c>
      <c r="J72" s="1" t="s">
        <v>116</v>
      </c>
      <c r="K72" s="1"/>
      <c r="L72" s="5">
        <v>25</v>
      </c>
      <c r="M72" s="1" t="s">
        <v>0</v>
      </c>
      <c r="N72" s="1" t="s">
        <v>0</v>
      </c>
      <c r="O72" s="1" t="s">
        <v>0</v>
      </c>
      <c r="P72" s="1" t="s">
        <v>0</v>
      </c>
      <c r="Q72" s="1">
        <v>3</v>
      </c>
      <c r="R72" s="1">
        <v>7</v>
      </c>
      <c r="S72" s="1"/>
      <c r="T72" s="1">
        <v>10</v>
      </c>
      <c r="U72" s="1">
        <v>35</v>
      </c>
      <c r="V72" s="1"/>
      <c r="W72" s="1">
        <v>45</v>
      </c>
      <c r="X72" s="1"/>
      <c r="Y72" s="1"/>
      <c r="Z72" s="1"/>
      <c r="AA72" s="1"/>
      <c r="AB72" s="14">
        <f t="shared" si="8"/>
        <v>100</v>
      </c>
      <c r="AC72" s="5">
        <v>75</v>
      </c>
      <c r="AD72" s="1" t="s">
        <v>0</v>
      </c>
      <c r="AE72" s="1"/>
      <c r="AF72" s="1">
        <v>30</v>
      </c>
      <c r="AG72" s="1"/>
      <c r="AH72" s="1"/>
      <c r="AI72" s="1"/>
      <c r="AJ72" s="1"/>
      <c r="AK72" s="1">
        <v>2</v>
      </c>
      <c r="AL72" s="1">
        <v>5</v>
      </c>
      <c r="AM72" s="1" t="s">
        <v>0</v>
      </c>
      <c r="AN72" s="1" t="s">
        <v>0</v>
      </c>
      <c r="AO72" s="1"/>
      <c r="AP72" s="1">
        <v>1</v>
      </c>
      <c r="AQ72" s="1">
        <v>10</v>
      </c>
      <c r="AR72" s="1"/>
      <c r="AS72" s="1">
        <v>5</v>
      </c>
      <c r="AT72" s="1"/>
      <c r="AU72" s="1"/>
      <c r="AV72" s="1"/>
      <c r="AW72" s="1"/>
      <c r="AX72" s="1"/>
      <c r="AY72" s="1" t="s">
        <v>0</v>
      </c>
      <c r="AZ72" s="1"/>
      <c r="BA72" s="1"/>
      <c r="BB72" s="1"/>
      <c r="BC72" s="1">
        <v>10</v>
      </c>
      <c r="BD72" s="1"/>
      <c r="BE72" s="1"/>
      <c r="BF72" s="1"/>
      <c r="BG72" s="1"/>
      <c r="BH72" s="1">
        <v>2</v>
      </c>
      <c r="BI72" s="1"/>
      <c r="BJ72" s="1"/>
      <c r="BK72" s="1">
        <v>10</v>
      </c>
      <c r="BL72" s="13"/>
      <c r="BM72" s="13"/>
      <c r="BN72" s="13"/>
      <c r="BO72" s="13">
        <v>23</v>
      </c>
      <c r="BP72" s="13">
        <v>2</v>
      </c>
      <c r="BQ72" s="13"/>
      <c r="BR72" s="13"/>
      <c r="BS72" s="13"/>
      <c r="BT72" s="13"/>
      <c r="BU72" s="13"/>
      <c r="BV72" s="13"/>
      <c r="BW72" s="13"/>
      <c r="BX72" s="13"/>
      <c r="BY72" s="14">
        <f t="shared" si="12"/>
        <v>100</v>
      </c>
      <c r="BZ72" s="5">
        <v>30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>
        <v>100</v>
      </c>
      <c r="CQ72" s="1"/>
      <c r="CR72" s="1"/>
      <c r="CS72" s="1"/>
      <c r="CT72" s="1"/>
      <c r="CU72" s="14">
        <f t="shared" si="10"/>
        <v>100</v>
      </c>
      <c r="CV72" s="5">
        <v>70</v>
      </c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>
        <v>15</v>
      </c>
      <c r="DI72" s="1"/>
      <c r="DJ72" s="1"/>
      <c r="DK72" s="1"/>
      <c r="DL72" s="1"/>
      <c r="DM72" s="1"/>
      <c r="DN72" s="1">
        <v>25</v>
      </c>
      <c r="DO72" s="1"/>
      <c r="DP72" s="1"/>
      <c r="DQ72" s="1"/>
      <c r="DR72" s="1"/>
      <c r="DS72" s="1">
        <v>30</v>
      </c>
      <c r="DT72" s="1">
        <v>30</v>
      </c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4">
        <f t="shared" si="13"/>
        <v>100</v>
      </c>
    </row>
    <row r="73" spans="1:152" x14ac:dyDescent="0.2">
      <c r="A73" s="9" t="s">
        <v>233</v>
      </c>
      <c r="B73" s="1">
        <v>45</v>
      </c>
      <c r="C73" s="1">
        <v>15</v>
      </c>
      <c r="D73" s="1">
        <v>15</v>
      </c>
      <c r="E73" s="1">
        <v>90</v>
      </c>
      <c r="F73" s="1">
        <v>4</v>
      </c>
      <c r="G73" s="1" t="s">
        <v>0</v>
      </c>
      <c r="H73" s="1" t="s">
        <v>113</v>
      </c>
      <c r="I73" s="1">
        <v>12</v>
      </c>
      <c r="J73" s="1" t="s">
        <v>114</v>
      </c>
      <c r="K73" s="1"/>
      <c r="L73" s="5">
        <v>50</v>
      </c>
      <c r="M73" s="1" t="s">
        <v>0</v>
      </c>
      <c r="N73" s="1" t="s">
        <v>0</v>
      </c>
      <c r="O73" s="1" t="s">
        <v>0</v>
      </c>
      <c r="P73" s="1" t="s">
        <v>0</v>
      </c>
      <c r="Q73" s="1">
        <v>12</v>
      </c>
      <c r="R73" s="1"/>
      <c r="S73" s="1">
        <v>12</v>
      </c>
      <c r="T73" s="1"/>
      <c r="U73" s="1"/>
      <c r="V73" s="1"/>
      <c r="W73" s="1">
        <v>16</v>
      </c>
      <c r="X73" s="1">
        <v>33</v>
      </c>
      <c r="Y73" s="1">
        <v>27</v>
      </c>
      <c r="Z73" s="1"/>
      <c r="AA73" s="1"/>
      <c r="AB73" s="14">
        <f t="shared" si="8"/>
        <v>100</v>
      </c>
      <c r="AC73" s="5">
        <v>50</v>
      </c>
      <c r="AD73" s="1" t="s">
        <v>0</v>
      </c>
      <c r="AE73" s="1" t="s">
        <v>0</v>
      </c>
      <c r="AF73" s="1">
        <v>20</v>
      </c>
      <c r="AG73" s="1"/>
      <c r="AH73" s="1"/>
      <c r="AI73" s="1"/>
      <c r="AJ73" s="1"/>
      <c r="AK73" s="1"/>
      <c r="AL73" s="1"/>
      <c r="AM73" s="1" t="s">
        <v>0</v>
      </c>
      <c r="AN73" s="1"/>
      <c r="AO73" s="1"/>
      <c r="AP73" s="1"/>
      <c r="AQ73" s="1"/>
      <c r="AR73" s="1">
        <v>23</v>
      </c>
      <c r="AS73" s="1"/>
      <c r="AT73" s="1">
        <v>2</v>
      </c>
      <c r="AU73" s="1">
        <v>2</v>
      </c>
      <c r="AV73" s="1"/>
      <c r="AW73" s="1"/>
      <c r="AX73" s="1"/>
      <c r="AY73" s="1" t="s">
        <v>0</v>
      </c>
      <c r="AZ73" s="1"/>
      <c r="BA73" s="1">
        <v>10</v>
      </c>
      <c r="BB73" s="1">
        <v>5</v>
      </c>
      <c r="BC73" s="1"/>
      <c r="BD73" s="1">
        <v>10</v>
      </c>
      <c r="BE73" s="1"/>
      <c r="BF73" s="1"/>
      <c r="BG73" s="1"/>
      <c r="BH73" s="1"/>
      <c r="BI73" s="1"/>
      <c r="BJ73" s="1"/>
      <c r="BK73" s="1">
        <v>28</v>
      </c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4">
        <f t="shared" si="12"/>
        <v>100</v>
      </c>
      <c r="BZ73" s="5">
        <v>70</v>
      </c>
      <c r="CA73" s="1"/>
      <c r="CB73" s="1"/>
      <c r="CC73" s="1">
        <v>25</v>
      </c>
      <c r="CD73" s="1"/>
      <c r="CE73" s="1">
        <v>10</v>
      </c>
      <c r="CF73" s="1">
        <v>20</v>
      </c>
      <c r="CG73" s="1"/>
      <c r="CH73" s="1">
        <v>10</v>
      </c>
      <c r="CI73" s="1">
        <v>10</v>
      </c>
      <c r="CJ73" s="1"/>
      <c r="CK73" s="1"/>
      <c r="CL73" s="1"/>
      <c r="CM73" s="1"/>
      <c r="CN73" s="1"/>
      <c r="CO73" s="1"/>
      <c r="CP73" s="1"/>
      <c r="CQ73" s="1">
        <v>25</v>
      </c>
      <c r="CR73" s="1"/>
      <c r="CS73" s="1"/>
      <c r="CT73" s="1"/>
      <c r="CU73" s="14">
        <f t="shared" si="10"/>
        <v>100</v>
      </c>
      <c r="CV73" s="5">
        <v>30</v>
      </c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>
        <v>20</v>
      </c>
      <c r="DJ73" s="1"/>
      <c r="DK73" s="1"/>
      <c r="DL73" s="1"/>
      <c r="DM73" s="1"/>
      <c r="DN73" s="1">
        <v>15</v>
      </c>
      <c r="DO73" s="1">
        <v>20</v>
      </c>
      <c r="DP73" s="1"/>
      <c r="DQ73" s="1"/>
      <c r="DR73" s="1">
        <v>25</v>
      </c>
      <c r="DS73" s="1">
        <v>6</v>
      </c>
      <c r="DT73" s="1"/>
      <c r="DU73" s="1"/>
      <c r="DV73" s="1"/>
      <c r="DW73" s="1"/>
      <c r="DX73" s="1"/>
      <c r="DY73" s="1">
        <v>2</v>
      </c>
      <c r="DZ73" s="1"/>
      <c r="EA73" s="1"/>
      <c r="EB73" s="1"/>
      <c r="EC73" s="1"/>
      <c r="ED73" s="1"/>
      <c r="EE73" s="1"/>
      <c r="EF73" s="1"/>
      <c r="EG73" s="1">
        <v>2</v>
      </c>
      <c r="EH73" s="1"/>
      <c r="EI73" s="1"/>
      <c r="EJ73" s="1"/>
      <c r="EK73" s="1"/>
      <c r="EL73" s="1"/>
      <c r="EM73" s="1"/>
      <c r="EN73" s="1"/>
      <c r="EO73" s="1">
        <v>10</v>
      </c>
      <c r="EP73" s="1"/>
      <c r="EQ73" s="1"/>
      <c r="ER73" s="1"/>
      <c r="ES73" s="1"/>
      <c r="ET73" s="1"/>
      <c r="EU73" s="1"/>
      <c r="EV73" s="14">
        <f t="shared" si="13"/>
        <v>100</v>
      </c>
    </row>
    <row r="74" spans="1:152" x14ac:dyDescent="0.2">
      <c r="A74" s="9" t="s">
        <v>192</v>
      </c>
      <c r="B74" s="1">
        <v>40</v>
      </c>
      <c r="C74" s="1">
        <v>20</v>
      </c>
      <c r="D74" s="1">
        <v>10</v>
      </c>
      <c r="E74" s="1">
        <v>90</v>
      </c>
      <c r="F74" s="1">
        <v>1</v>
      </c>
      <c r="G74" s="1"/>
      <c r="H74" s="1" t="s">
        <v>113</v>
      </c>
      <c r="I74" s="1">
        <v>12</v>
      </c>
      <c r="J74" s="1" t="s">
        <v>114</v>
      </c>
      <c r="K74" s="1"/>
      <c r="L74" s="5">
        <v>50</v>
      </c>
      <c r="M74" s="1"/>
      <c r="N74" s="1"/>
      <c r="O74" s="1"/>
      <c r="P74" s="1">
        <v>5</v>
      </c>
      <c r="Q74" s="1">
        <v>15</v>
      </c>
      <c r="R74" s="1">
        <v>2</v>
      </c>
      <c r="S74" s="1"/>
      <c r="T74" s="1">
        <v>3</v>
      </c>
      <c r="U74" s="1">
        <v>30</v>
      </c>
      <c r="V74" s="1"/>
      <c r="W74" s="1">
        <v>30</v>
      </c>
      <c r="X74" s="1"/>
      <c r="Y74" s="1">
        <v>15</v>
      </c>
      <c r="Z74" s="1"/>
      <c r="AA74" s="1"/>
      <c r="AB74" s="14">
        <f t="shared" si="8"/>
        <v>100</v>
      </c>
      <c r="AC74" s="5">
        <v>50</v>
      </c>
      <c r="AD74" s="1"/>
      <c r="AE74" s="1"/>
      <c r="AF74" s="1"/>
      <c r="AG74" s="1">
        <v>3</v>
      </c>
      <c r="AH74" s="1"/>
      <c r="AI74" s="1">
        <v>10</v>
      </c>
      <c r="AJ74" s="1"/>
      <c r="AK74" s="1">
        <v>25</v>
      </c>
      <c r="AL74" s="1"/>
      <c r="AM74" s="1"/>
      <c r="AN74" s="1"/>
      <c r="AO74" s="1">
        <v>10</v>
      </c>
      <c r="AP74" s="1">
        <v>2</v>
      </c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6">
        <v>10</v>
      </c>
      <c r="BB74" s="1">
        <v>5</v>
      </c>
      <c r="BC74" s="1"/>
      <c r="BD74" s="1"/>
      <c r="BE74" s="1"/>
      <c r="BF74" s="1"/>
      <c r="BG74" s="1"/>
      <c r="BH74" s="1"/>
      <c r="BI74" s="1">
        <v>5</v>
      </c>
      <c r="BJ74" s="1"/>
      <c r="BK74" s="1"/>
      <c r="BL74" s="13"/>
      <c r="BM74" s="13"/>
      <c r="BN74" s="13">
        <v>5</v>
      </c>
      <c r="BO74" s="13"/>
      <c r="BP74" s="13">
        <v>25</v>
      </c>
      <c r="BQ74" s="13"/>
      <c r="BR74" s="13"/>
      <c r="BS74" s="13"/>
      <c r="BT74" s="13"/>
      <c r="BU74" s="13"/>
      <c r="BV74" s="13"/>
      <c r="BW74" s="13"/>
      <c r="BX74" s="13"/>
      <c r="BY74" s="14">
        <f t="shared" si="12"/>
        <v>100</v>
      </c>
      <c r="BZ74" s="5">
        <v>40</v>
      </c>
      <c r="CA74" s="1"/>
      <c r="CB74" s="1"/>
      <c r="CC74" s="1">
        <v>30</v>
      </c>
      <c r="CD74" s="1">
        <v>14</v>
      </c>
      <c r="CE74" s="1">
        <v>3</v>
      </c>
      <c r="CF74" s="1">
        <v>15</v>
      </c>
      <c r="CG74" s="1"/>
      <c r="CH74" s="1">
        <v>20</v>
      </c>
      <c r="CI74" s="1"/>
      <c r="CJ74" s="1"/>
      <c r="CK74" s="1"/>
      <c r="CL74" s="1">
        <v>3</v>
      </c>
      <c r="CM74" s="1"/>
      <c r="CN74" s="1"/>
      <c r="CO74" s="1"/>
      <c r="CP74" s="1"/>
      <c r="CQ74" s="1">
        <v>13</v>
      </c>
      <c r="CR74" s="1"/>
      <c r="CS74" s="1"/>
      <c r="CT74" s="1">
        <v>2</v>
      </c>
      <c r="CU74" s="14">
        <f t="shared" si="10"/>
        <v>100</v>
      </c>
      <c r="CV74" s="5">
        <v>60</v>
      </c>
      <c r="CW74" s="1"/>
      <c r="CX74" s="1">
        <v>5</v>
      </c>
      <c r="CY74" s="1">
        <v>5</v>
      </c>
      <c r="CZ74" s="1"/>
      <c r="DA74" s="1">
        <v>15</v>
      </c>
      <c r="DB74" s="1"/>
      <c r="DC74" s="1">
        <v>2</v>
      </c>
      <c r="DD74" s="1"/>
      <c r="DE74" s="1">
        <v>10</v>
      </c>
      <c r="DF74" s="1"/>
      <c r="DG74" s="1">
        <v>10</v>
      </c>
      <c r="DH74" s="1"/>
      <c r="DI74" s="1">
        <v>5</v>
      </c>
      <c r="DJ74" s="1">
        <v>5</v>
      </c>
      <c r="DK74" s="1"/>
      <c r="DL74" s="1"/>
      <c r="DM74" s="1"/>
      <c r="DN74" s="1">
        <v>5</v>
      </c>
      <c r="DO74" s="1">
        <v>10</v>
      </c>
      <c r="DP74" s="1"/>
      <c r="DQ74" s="1"/>
      <c r="DR74" s="1">
        <v>10</v>
      </c>
      <c r="DS74" s="1">
        <v>3</v>
      </c>
      <c r="DT74" s="1"/>
      <c r="DU74" s="1"/>
      <c r="DV74" s="1">
        <v>3</v>
      </c>
      <c r="DW74" s="1"/>
      <c r="DX74" s="1"/>
      <c r="DY74" s="1">
        <v>2</v>
      </c>
      <c r="DZ74" s="1"/>
      <c r="EA74" s="1"/>
      <c r="EB74" s="1">
        <v>2</v>
      </c>
      <c r="EC74" s="1">
        <v>2</v>
      </c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>
        <v>3</v>
      </c>
      <c r="EU74" s="1">
        <v>3</v>
      </c>
      <c r="EV74" s="14">
        <f t="shared" si="13"/>
        <v>94</v>
      </c>
    </row>
    <row r="75" spans="1:152" x14ac:dyDescent="0.2">
      <c r="A75" s="9" t="s">
        <v>193</v>
      </c>
      <c r="B75" s="1">
        <v>75</v>
      </c>
      <c r="C75" s="1">
        <v>50</v>
      </c>
      <c r="D75" s="1">
        <v>10</v>
      </c>
      <c r="E75" s="1">
        <v>50</v>
      </c>
      <c r="F75" s="1"/>
      <c r="G75" s="1"/>
      <c r="H75" s="1" t="s">
        <v>112</v>
      </c>
      <c r="I75" s="1">
        <v>15</v>
      </c>
      <c r="J75" s="1" t="s">
        <v>116</v>
      </c>
      <c r="K75" s="1"/>
      <c r="L75" s="5">
        <v>1</v>
      </c>
      <c r="M75" s="1"/>
      <c r="N75" s="1"/>
      <c r="O75" s="1"/>
      <c r="P75" s="1"/>
      <c r="Q75" s="1"/>
      <c r="R75" s="1"/>
      <c r="S75" s="1"/>
      <c r="T75" s="1"/>
      <c r="U75" s="1">
        <v>100</v>
      </c>
      <c r="V75" s="1"/>
      <c r="W75" s="1"/>
      <c r="X75" s="1"/>
      <c r="Y75" s="1"/>
      <c r="Z75" s="1"/>
      <c r="AA75" s="1"/>
      <c r="AB75" s="14">
        <f t="shared" si="8"/>
        <v>100</v>
      </c>
      <c r="AC75" s="5">
        <v>99</v>
      </c>
      <c r="AD75" s="1">
        <v>7</v>
      </c>
      <c r="AE75" s="1"/>
      <c r="AF75" s="1"/>
      <c r="AG75" s="1"/>
      <c r="AH75" s="1"/>
      <c r="AI75" s="1"/>
      <c r="AJ75" s="1"/>
      <c r="AK75" s="1">
        <v>10</v>
      </c>
      <c r="AL75" s="1">
        <v>5</v>
      </c>
      <c r="AM75" s="1"/>
      <c r="AN75" s="1">
        <v>1</v>
      </c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>
        <v>5</v>
      </c>
      <c r="AZ75" s="1"/>
      <c r="BA75" s="1"/>
      <c r="BB75" s="1">
        <v>7</v>
      </c>
      <c r="BC75" s="1">
        <v>1</v>
      </c>
      <c r="BD75" s="1"/>
      <c r="BE75" s="1"/>
      <c r="BF75" s="1">
        <v>64</v>
      </c>
      <c r="BG75" s="1"/>
      <c r="BH75" s="1"/>
      <c r="BI75" s="1"/>
      <c r="BJ75" s="1"/>
      <c r="BK75" s="1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4">
        <f t="shared" si="12"/>
        <v>100</v>
      </c>
      <c r="BZ75" s="5">
        <v>5</v>
      </c>
      <c r="CA75" s="1"/>
      <c r="CB75" s="1"/>
      <c r="CC75" s="1"/>
      <c r="CD75" s="1">
        <v>40</v>
      </c>
      <c r="CE75" s="1"/>
      <c r="CF75" s="1"/>
      <c r="CG75" s="1"/>
      <c r="CH75" s="1"/>
      <c r="CI75" s="1">
        <v>40</v>
      </c>
      <c r="CJ75" s="1"/>
      <c r="CK75" s="1"/>
      <c r="CL75" s="1"/>
      <c r="CM75" s="1"/>
      <c r="CN75" s="1"/>
      <c r="CO75" s="1"/>
      <c r="CP75" s="1"/>
      <c r="CQ75" s="1">
        <v>20</v>
      </c>
      <c r="CR75" s="1"/>
      <c r="CS75" s="1"/>
      <c r="CT75" s="1"/>
      <c r="CU75" s="14">
        <f t="shared" si="10"/>
        <v>100</v>
      </c>
      <c r="CV75" s="5">
        <v>95</v>
      </c>
      <c r="CW75" s="1"/>
      <c r="CX75" s="1"/>
      <c r="CY75" s="1"/>
      <c r="CZ75" s="1"/>
      <c r="DA75" s="1"/>
      <c r="DB75" s="1"/>
      <c r="DC75" s="1">
        <v>7</v>
      </c>
      <c r="DD75" s="1"/>
      <c r="DE75" s="1">
        <v>7</v>
      </c>
      <c r="DF75" s="1"/>
      <c r="DG75" s="1"/>
      <c r="DH75" s="1"/>
      <c r="DI75" s="1"/>
      <c r="DJ75" s="1">
        <v>11</v>
      </c>
      <c r="DK75" s="1"/>
      <c r="DL75" s="1"/>
      <c r="DM75" s="1"/>
      <c r="DN75" s="1">
        <v>4</v>
      </c>
      <c r="DO75" s="1"/>
      <c r="DP75" s="1"/>
      <c r="DQ75" s="1"/>
      <c r="DR75" s="1"/>
      <c r="DS75" s="1"/>
      <c r="DT75" s="1"/>
      <c r="DU75" s="1">
        <v>15</v>
      </c>
      <c r="DV75" s="1"/>
      <c r="DW75" s="1">
        <v>40</v>
      </c>
      <c r="DX75" s="1"/>
      <c r="DY75" s="1"/>
      <c r="DZ75" s="1"/>
      <c r="EA75" s="1"/>
      <c r="EB75" s="1"/>
      <c r="EC75" s="1"/>
      <c r="ED75" s="1"/>
      <c r="EE75" s="1"/>
      <c r="EF75" s="1"/>
      <c r="EG75" s="1">
        <v>1</v>
      </c>
      <c r="EH75" s="1"/>
      <c r="EI75" s="1"/>
      <c r="EJ75" s="1">
        <v>15</v>
      </c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4">
        <f t="shared" si="13"/>
        <v>100</v>
      </c>
    </row>
    <row r="76" spans="1:152" x14ac:dyDescent="0.2">
      <c r="A76" s="9" t="s">
        <v>194</v>
      </c>
      <c r="B76" s="1">
        <v>70</v>
      </c>
      <c r="C76" s="1">
        <v>35</v>
      </c>
      <c r="D76" s="1">
        <v>15</v>
      </c>
      <c r="E76" s="1">
        <v>60</v>
      </c>
      <c r="F76" s="1"/>
      <c r="G76" s="1"/>
      <c r="H76" s="1" t="s">
        <v>112</v>
      </c>
      <c r="I76" s="1">
        <v>15</v>
      </c>
      <c r="J76" s="1" t="s">
        <v>131</v>
      </c>
      <c r="K76" s="1"/>
      <c r="L76" s="5">
        <v>2</v>
      </c>
      <c r="M76" s="1"/>
      <c r="N76" s="1"/>
      <c r="O76" s="1"/>
      <c r="P76" s="1"/>
      <c r="Q76" s="1">
        <v>40</v>
      </c>
      <c r="R76" s="1">
        <v>60</v>
      </c>
      <c r="S76" s="1"/>
      <c r="T76" s="1"/>
      <c r="U76" s="1"/>
      <c r="V76" s="1"/>
      <c r="W76" s="1"/>
      <c r="X76" s="1"/>
      <c r="Y76" s="1"/>
      <c r="Z76" s="1"/>
      <c r="AA76" s="1"/>
      <c r="AB76" s="14">
        <f t="shared" si="8"/>
        <v>100</v>
      </c>
      <c r="AC76" s="5">
        <v>98</v>
      </c>
      <c r="AD76" s="1">
        <v>2</v>
      </c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>
        <v>2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>
        <v>84</v>
      </c>
      <c r="BG76" s="1">
        <v>7</v>
      </c>
      <c r="BH76" s="1"/>
      <c r="BI76" s="1"/>
      <c r="BJ76" s="1"/>
      <c r="BK76" s="1">
        <v>5</v>
      </c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4">
        <f t="shared" si="12"/>
        <v>100</v>
      </c>
      <c r="BZ76" s="5">
        <v>15</v>
      </c>
      <c r="CA76" s="1"/>
      <c r="CB76" s="1"/>
      <c r="CC76" s="1">
        <v>8</v>
      </c>
      <c r="CD76" s="1">
        <v>30</v>
      </c>
      <c r="CE76" s="1"/>
      <c r="CF76" s="1">
        <v>5</v>
      </c>
      <c r="CG76" s="1"/>
      <c r="CH76" s="1"/>
      <c r="CI76" s="1"/>
      <c r="CJ76" s="1"/>
      <c r="CK76" s="1"/>
      <c r="CL76" s="1">
        <v>30</v>
      </c>
      <c r="CM76" s="1"/>
      <c r="CN76" s="1">
        <v>5</v>
      </c>
      <c r="CO76" s="1"/>
      <c r="CP76" s="1">
        <v>10</v>
      </c>
      <c r="CQ76" s="1">
        <v>12</v>
      </c>
      <c r="CR76" s="1"/>
      <c r="CS76" s="1"/>
      <c r="CT76" s="1"/>
      <c r="CU76" s="14">
        <f t="shared" si="10"/>
        <v>100</v>
      </c>
      <c r="CV76" s="5">
        <v>85</v>
      </c>
      <c r="CW76" s="1"/>
      <c r="CX76" s="1"/>
      <c r="CY76" s="1"/>
      <c r="CZ76" s="1"/>
      <c r="DA76" s="1"/>
      <c r="DB76" s="1"/>
      <c r="DC76" s="1"/>
      <c r="DD76" s="1"/>
      <c r="DE76" s="1">
        <v>15</v>
      </c>
      <c r="DF76" s="1"/>
      <c r="DG76" s="1"/>
      <c r="DH76" s="1">
        <v>10</v>
      </c>
      <c r="DI76" s="1"/>
      <c r="DJ76" s="1"/>
      <c r="DK76" s="1"/>
      <c r="DL76" s="1"/>
      <c r="DM76" s="1"/>
      <c r="DN76" s="1">
        <v>5</v>
      </c>
      <c r="DO76" s="1">
        <v>5</v>
      </c>
      <c r="DP76" s="1"/>
      <c r="DQ76" s="1"/>
      <c r="DR76" s="1">
        <v>3</v>
      </c>
      <c r="DS76" s="1"/>
      <c r="DT76" s="1"/>
      <c r="DU76" s="1"/>
      <c r="DV76" s="1">
        <v>25</v>
      </c>
      <c r="DW76" s="1">
        <v>30</v>
      </c>
      <c r="DX76" s="1">
        <v>7</v>
      </c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4">
        <f t="shared" si="13"/>
        <v>100</v>
      </c>
    </row>
    <row r="77" spans="1:152" x14ac:dyDescent="0.2">
      <c r="A77" s="9" t="s">
        <v>195</v>
      </c>
      <c r="B77" s="1">
        <v>70</v>
      </c>
      <c r="C77" s="1">
        <v>5</v>
      </c>
      <c r="D77" s="1">
        <v>10</v>
      </c>
      <c r="E77" s="1">
        <v>95</v>
      </c>
      <c r="F77" s="1"/>
      <c r="G77" s="1"/>
      <c r="H77" s="1" t="s">
        <v>113</v>
      </c>
      <c r="I77" s="1">
        <v>12</v>
      </c>
      <c r="J77" s="1" t="s">
        <v>115</v>
      </c>
      <c r="K77" s="1"/>
      <c r="L77" s="5">
        <v>20</v>
      </c>
      <c r="M77" s="1"/>
      <c r="N77" s="1"/>
      <c r="O77" s="1"/>
      <c r="P77" s="1">
        <v>100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4">
        <f t="shared" si="8"/>
        <v>100</v>
      </c>
      <c r="AC77" s="5">
        <v>80</v>
      </c>
      <c r="AD77" s="1"/>
      <c r="AE77" s="1"/>
      <c r="AF77" s="1"/>
      <c r="AG77" s="1"/>
      <c r="AH77" s="1"/>
      <c r="AI77" s="1"/>
      <c r="AJ77" s="1"/>
      <c r="AK77" s="1">
        <v>20</v>
      </c>
      <c r="AL77" s="1"/>
      <c r="AM77" s="1"/>
      <c r="AN77" s="1"/>
      <c r="AO77" s="1"/>
      <c r="AP77" s="1"/>
      <c r="AQ77" s="1"/>
      <c r="AR77" s="1"/>
      <c r="AS77" s="1"/>
      <c r="AT77" s="1">
        <v>25</v>
      </c>
      <c r="AU77" s="1"/>
      <c r="AV77" s="1"/>
      <c r="AW77" s="1"/>
      <c r="AX77" s="1"/>
      <c r="AY77" s="1"/>
      <c r="AZ77" s="1"/>
      <c r="BA77" s="1"/>
      <c r="BB77" s="1"/>
      <c r="BC77" s="1">
        <v>10</v>
      </c>
      <c r="BD77" s="1">
        <v>35</v>
      </c>
      <c r="BE77" s="1"/>
      <c r="BF77" s="1"/>
      <c r="BG77" s="1"/>
      <c r="BH77" s="1"/>
      <c r="BI77" s="1"/>
      <c r="BJ77" s="1">
        <v>10</v>
      </c>
      <c r="BK77" s="1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14">
        <f t="shared" si="12"/>
        <v>100</v>
      </c>
      <c r="BZ77" s="5">
        <v>65</v>
      </c>
      <c r="CA77" s="1"/>
      <c r="CB77" s="1"/>
      <c r="CC77" s="1">
        <v>5</v>
      </c>
      <c r="CD77" s="1"/>
      <c r="CE77" s="1">
        <v>1</v>
      </c>
      <c r="CF77" s="1">
        <v>5</v>
      </c>
      <c r="CG77" s="1"/>
      <c r="CH77" s="1"/>
      <c r="CI77" s="1"/>
      <c r="CJ77" s="1"/>
      <c r="CK77" s="1">
        <v>3</v>
      </c>
      <c r="CL77" s="1">
        <v>10</v>
      </c>
      <c r="CM77" s="1">
        <v>10</v>
      </c>
      <c r="CN77" s="1">
        <v>10</v>
      </c>
      <c r="CO77" s="1"/>
      <c r="CP77" s="1"/>
      <c r="CQ77" s="1">
        <v>51</v>
      </c>
      <c r="CR77" s="1"/>
      <c r="CS77" s="1">
        <v>5</v>
      </c>
      <c r="CT77" s="15"/>
      <c r="CU77" s="14">
        <f t="shared" si="10"/>
        <v>100</v>
      </c>
      <c r="CV77" s="5">
        <v>35</v>
      </c>
      <c r="CW77" s="1"/>
      <c r="CX77" s="1">
        <v>10</v>
      </c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>
        <v>9</v>
      </c>
      <c r="DJ77" s="1"/>
      <c r="DK77" s="1"/>
      <c r="DL77" s="1"/>
      <c r="DM77" s="1"/>
      <c r="DN77" s="1">
        <v>10</v>
      </c>
      <c r="DO77" s="1">
        <v>10</v>
      </c>
      <c r="DP77" s="1"/>
      <c r="DQ77" s="1"/>
      <c r="DR77" s="1"/>
      <c r="DS77" s="1">
        <v>10</v>
      </c>
      <c r="DT77" s="1"/>
      <c r="DU77" s="1">
        <v>5</v>
      </c>
      <c r="DV77" s="1"/>
      <c r="DW77" s="1"/>
      <c r="DX77" s="1"/>
      <c r="DY77" s="1"/>
      <c r="DZ77" s="1"/>
      <c r="EA77" s="1"/>
      <c r="EB77" s="1"/>
      <c r="EC77" s="1">
        <v>3</v>
      </c>
      <c r="ED77" s="1"/>
      <c r="EE77" s="1"/>
      <c r="EF77" s="1"/>
      <c r="EG77" s="1">
        <v>3</v>
      </c>
      <c r="EH77" s="1"/>
      <c r="EI77" s="1"/>
      <c r="EJ77" s="1"/>
      <c r="EK77" s="1"/>
      <c r="EL77" s="1"/>
      <c r="EM77" s="1"/>
      <c r="EN77" s="1">
        <v>40</v>
      </c>
      <c r="EO77" s="1"/>
      <c r="EP77" s="1"/>
      <c r="EQ77" s="1"/>
      <c r="ER77" s="1"/>
      <c r="ES77" s="1"/>
      <c r="ET77" s="1"/>
      <c r="EU77" s="1"/>
      <c r="EV77" s="14">
        <f t="shared" si="13"/>
        <v>100</v>
      </c>
    </row>
    <row r="78" spans="1:152" x14ac:dyDescent="0.2">
      <c r="A78" s="9" t="s">
        <v>196</v>
      </c>
      <c r="B78" s="1">
        <v>60</v>
      </c>
      <c r="C78" s="1">
        <v>25</v>
      </c>
      <c r="D78" s="1">
        <v>5</v>
      </c>
      <c r="E78" s="1">
        <v>50</v>
      </c>
      <c r="F78" s="1">
        <v>3</v>
      </c>
      <c r="G78" s="1"/>
      <c r="H78" s="1" t="s">
        <v>113</v>
      </c>
      <c r="I78" s="1"/>
      <c r="J78" s="1" t="s">
        <v>115</v>
      </c>
      <c r="K78" s="1"/>
      <c r="L78" s="5">
        <v>7</v>
      </c>
      <c r="M78" s="1"/>
      <c r="N78" s="1"/>
      <c r="O78" s="1"/>
      <c r="P78" s="1"/>
      <c r="Q78" s="1">
        <v>30</v>
      </c>
      <c r="R78" s="1"/>
      <c r="S78" s="1"/>
      <c r="T78" s="1">
        <v>45</v>
      </c>
      <c r="U78" s="1">
        <v>25</v>
      </c>
      <c r="V78" s="1"/>
      <c r="W78" s="1"/>
      <c r="X78" s="1"/>
      <c r="Y78" s="1"/>
      <c r="Z78" s="1"/>
      <c r="AA78" s="1"/>
      <c r="AB78" s="14">
        <f t="shared" si="8"/>
        <v>100</v>
      </c>
      <c r="AC78" s="5">
        <v>93</v>
      </c>
      <c r="AD78" s="1"/>
      <c r="AE78" s="1"/>
      <c r="AF78" s="1"/>
      <c r="AG78" s="1"/>
      <c r="AH78" s="1"/>
      <c r="AI78" s="1"/>
      <c r="AJ78" s="1"/>
      <c r="AK78" s="11">
        <v>10</v>
      </c>
      <c r="AL78" s="1"/>
      <c r="AM78" s="1"/>
      <c r="AN78" s="1"/>
      <c r="AO78" s="1"/>
      <c r="AP78" s="1"/>
      <c r="AQ78" s="1">
        <v>15</v>
      </c>
      <c r="AR78" s="1"/>
      <c r="AS78" s="1"/>
      <c r="AT78" s="1">
        <v>2</v>
      </c>
      <c r="AU78" s="1"/>
      <c r="AV78" s="1"/>
      <c r="AW78" s="1"/>
      <c r="AX78" s="1"/>
      <c r="AY78" s="1">
        <v>33</v>
      </c>
      <c r="AZ78" s="1"/>
      <c r="BA78" s="1">
        <v>8</v>
      </c>
      <c r="BB78" s="1"/>
      <c r="BC78" s="1"/>
      <c r="BD78" s="1">
        <v>15</v>
      </c>
      <c r="BE78" s="1"/>
      <c r="BF78" s="1"/>
      <c r="BG78" s="1">
        <v>15</v>
      </c>
      <c r="BH78" s="1">
        <v>2</v>
      </c>
      <c r="BI78" s="1"/>
      <c r="BJ78" s="1"/>
      <c r="BK78" s="1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14">
        <f t="shared" si="12"/>
        <v>100</v>
      </c>
      <c r="BZ78" s="5">
        <v>20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>
        <v>100</v>
      </c>
      <c r="CR78" s="1"/>
      <c r="CS78" s="1"/>
      <c r="CT78" s="17"/>
      <c r="CU78" s="14">
        <f t="shared" si="10"/>
        <v>100</v>
      </c>
      <c r="CV78" s="5">
        <v>80</v>
      </c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>
        <v>15</v>
      </c>
      <c r="DO78" s="1"/>
      <c r="DP78" s="1"/>
      <c r="DQ78" s="1"/>
      <c r="DR78" s="1">
        <v>70</v>
      </c>
      <c r="DS78" s="1">
        <v>15</v>
      </c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4">
        <f t="shared" si="13"/>
        <v>100</v>
      </c>
    </row>
    <row r="79" spans="1:152" x14ac:dyDescent="0.2">
      <c r="A79" s="9" t="s">
        <v>197</v>
      </c>
      <c r="B79" s="1">
        <v>30</v>
      </c>
      <c r="C79" s="1">
        <v>15</v>
      </c>
      <c r="D79" s="1">
        <v>15</v>
      </c>
      <c r="E79" s="1">
        <v>80</v>
      </c>
      <c r="F79" s="1"/>
      <c r="G79" s="1"/>
      <c r="H79" s="1" t="s">
        <v>113</v>
      </c>
      <c r="I79" s="1">
        <v>12</v>
      </c>
      <c r="J79" s="1" t="s">
        <v>115</v>
      </c>
      <c r="K79" s="1"/>
      <c r="L79" s="5">
        <v>40</v>
      </c>
      <c r="M79" s="1"/>
      <c r="N79" s="1"/>
      <c r="O79" s="1">
        <v>15</v>
      </c>
      <c r="P79" s="1"/>
      <c r="Q79" s="1">
        <v>30</v>
      </c>
      <c r="R79" s="1">
        <v>40</v>
      </c>
      <c r="S79" s="1"/>
      <c r="T79" s="1"/>
      <c r="U79" s="1"/>
      <c r="V79" s="1"/>
      <c r="W79" s="1"/>
      <c r="X79" s="1"/>
      <c r="Y79" s="1">
        <v>15</v>
      </c>
      <c r="Z79" s="1"/>
      <c r="AA79" s="1"/>
      <c r="AB79" s="14">
        <f t="shared" si="8"/>
        <v>100</v>
      </c>
      <c r="AC79" s="5">
        <v>60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>
        <v>25</v>
      </c>
      <c r="AQ79" s="1"/>
      <c r="AR79" s="1"/>
      <c r="AS79" s="1"/>
      <c r="AT79" s="1"/>
      <c r="AU79" s="1">
        <v>15</v>
      </c>
      <c r="AV79" s="1"/>
      <c r="AW79" s="1"/>
      <c r="AX79" s="1"/>
      <c r="AY79" s="1"/>
      <c r="AZ79" s="1"/>
      <c r="BA79" s="1"/>
      <c r="BB79" s="1">
        <v>20</v>
      </c>
      <c r="BC79" s="1"/>
      <c r="BD79" s="1">
        <v>40</v>
      </c>
      <c r="BE79" s="1"/>
      <c r="BF79" s="1"/>
      <c r="BG79" s="1"/>
      <c r="BH79" s="1"/>
      <c r="BI79" s="1"/>
      <c r="BJ79" s="1"/>
      <c r="BK79" s="1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14">
        <f t="shared" si="12"/>
        <v>100</v>
      </c>
      <c r="BZ79" s="5">
        <v>60</v>
      </c>
      <c r="CA79" s="1"/>
      <c r="CB79" s="1"/>
      <c r="CC79" s="1">
        <v>10</v>
      </c>
      <c r="CD79" s="1">
        <v>10</v>
      </c>
      <c r="CE79" s="1"/>
      <c r="CF79" s="1">
        <v>10</v>
      </c>
      <c r="CG79" s="1">
        <v>1</v>
      </c>
      <c r="CH79" s="1">
        <v>1</v>
      </c>
      <c r="CI79" s="1">
        <v>28</v>
      </c>
      <c r="CJ79" s="1"/>
      <c r="CK79" s="1"/>
      <c r="CL79" s="1">
        <v>10</v>
      </c>
      <c r="CM79" s="1"/>
      <c r="CN79" s="1">
        <v>10</v>
      </c>
      <c r="CO79" s="1"/>
      <c r="CP79" s="1"/>
      <c r="CQ79" s="1">
        <v>10</v>
      </c>
      <c r="CR79" s="1"/>
      <c r="CS79" s="1">
        <v>10</v>
      </c>
      <c r="CT79" s="15"/>
      <c r="CU79" s="14">
        <f t="shared" si="10"/>
        <v>100</v>
      </c>
      <c r="CV79" s="5">
        <v>40</v>
      </c>
      <c r="CW79" s="1"/>
      <c r="CX79" s="1"/>
      <c r="CY79" s="1">
        <v>20</v>
      </c>
      <c r="CZ79" s="1"/>
      <c r="DA79" s="1"/>
      <c r="DB79" s="1"/>
      <c r="DC79" s="1"/>
      <c r="DD79" s="1"/>
      <c r="DE79" s="1">
        <v>15</v>
      </c>
      <c r="DF79" s="1"/>
      <c r="DG79" s="1"/>
      <c r="DH79" s="1"/>
      <c r="DI79" s="1"/>
      <c r="DJ79" s="1"/>
      <c r="DK79" s="1"/>
      <c r="DL79" s="1"/>
      <c r="DM79" s="1"/>
      <c r="DN79" s="1"/>
      <c r="DO79" s="1">
        <v>13</v>
      </c>
      <c r="DP79" s="1"/>
      <c r="DQ79" s="1"/>
      <c r="DR79" s="1"/>
      <c r="DS79" s="1">
        <v>10</v>
      </c>
      <c r="DT79" s="1"/>
      <c r="DU79" s="1">
        <v>5</v>
      </c>
      <c r="DV79" s="1"/>
      <c r="DW79" s="1"/>
      <c r="DX79" s="1"/>
      <c r="DY79" s="1">
        <v>1</v>
      </c>
      <c r="DZ79" s="1"/>
      <c r="EA79" s="1"/>
      <c r="EB79" s="1">
        <v>6</v>
      </c>
      <c r="EC79" s="1">
        <v>15</v>
      </c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>
        <v>15</v>
      </c>
      <c r="EP79" s="1"/>
      <c r="EQ79" s="1"/>
      <c r="ER79" s="1"/>
      <c r="ES79" s="1"/>
      <c r="ET79" s="1"/>
      <c r="EU79" s="1"/>
      <c r="EV79" s="14">
        <f t="shared" si="13"/>
        <v>100</v>
      </c>
    </row>
    <row r="80" spans="1:152" x14ac:dyDescent="0.2">
      <c r="A80" s="9" t="s">
        <v>198</v>
      </c>
      <c r="B80" s="1">
        <v>25</v>
      </c>
      <c r="C80" s="1">
        <v>30</v>
      </c>
      <c r="D80" s="1">
        <v>10</v>
      </c>
      <c r="E80" s="1">
        <v>70</v>
      </c>
      <c r="F80" s="1">
        <v>3</v>
      </c>
      <c r="G80" s="1"/>
      <c r="H80" s="1" t="s">
        <v>113</v>
      </c>
      <c r="I80" s="1">
        <v>10</v>
      </c>
      <c r="J80" s="1" t="s">
        <v>115</v>
      </c>
      <c r="K80" s="1"/>
      <c r="L80" s="5">
        <v>30</v>
      </c>
      <c r="M80" s="1"/>
      <c r="N80" s="1"/>
      <c r="O80" s="1"/>
      <c r="P80" s="1">
        <v>10</v>
      </c>
      <c r="Q80" s="1"/>
      <c r="R80" s="1">
        <v>10</v>
      </c>
      <c r="S80" s="1"/>
      <c r="T80" s="1"/>
      <c r="U80" s="1">
        <v>30</v>
      </c>
      <c r="V80" s="1"/>
      <c r="W80" s="1"/>
      <c r="X80" s="1">
        <v>25</v>
      </c>
      <c r="Y80" s="1">
        <v>25</v>
      </c>
      <c r="Z80" s="1"/>
      <c r="AA80" s="1"/>
      <c r="AB80" s="14">
        <f t="shared" si="8"/>
        <v>100</v>
      </c>
      <c r="AC80" s="5">
        <v>70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>
        <v>12</v>
      </c>
      <c r="AU80" s="1"/>
      <c r="AV80" s="1"/>
      <c r="AW80" s="1"/>
      <c r="AX80" s="1"/>
      <c r="AY80" s="1"/>
      <c r="AZ80" s="1"/>
      <c r="BA80" s="1">
        <v>12</v>
      </c>
      <c r="BB80" s="1">
        <v>5</v>
      </c>
      <c r="BC80" s="1">
        <v>2</v>
      </c>
      <c r="BD80" s="1">
        <v>11</v>
      </c>
      <c r="BE80" s="1"/>
      <c r="BF80" s="1"/>
      <c r="BG80" s="1">
        <v>5</v>
      </c>
      <c r="BH80" s="1">
        <v>3</v>
      </c>
      <c r="BI80" s="1"/>
      <c r="BJ80" s="1"/>
      <c r="BK80" s="1">
        <v>50</v>
      </c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14">
        <f t="shared" si="12"/>
        <v>100</v>
      </c>
      <c r="BZ80" s="5">
        <v>60</v>
      </c>
      <c r="CA80" s="1"/>
      <c r="CB80" s="1"/>
      <c r="CC80" s="1"/>
      <c r="CD80" s="1">
        <v>3</v>
      </c>
      <c r="CE80" s="1"/>
      <c r="CF80" s="1"/>
      <c r="CG80" s="1"/>
      <c r="CH80" s="1">
        <v>3</v>
      </c>
      <c r="CI80" s="1">
        <v>40</v>
      </c>
      <c r="CJ80" s="1">
        <v>3</v>
      </c>
      <c r="CK80" s="1"/>
      <c r="CL80" s="1"/>
      <c r="CM80" s="1">
        <v>20</v>
      </c>
      <c r="CN80" s="1"/>
      <c r="CO80" s="1"/>
      <c r="CP80" s="1">
        <v>25</v>
      </c>
      <c r="CQ80" s="1">
        <v>6</v>
      </c>
      <c r="CR80" s="1"/>
      <c r="CS80" s="1"/>
      <c r="CT80" s="1"/>
      <c r="CU80" s="14">
        <f t="shared" si="10"/>
        <v>100</v>
      </c>
      <c r="CV80" s="5">
        <v>40</v>
      </c>
      <c r="CW80" s="1"/>
      <c r="CX80" s="1"/>
      <c r="CY80" s="1"/>
      <c r="CZ80" s="1"/>
      <c r="DA80" s="1"/>
      <c r="DB80" s="1">
        <v>2</v>
      </c>
      <c r="DC80" s="1"/>
      <c r="DD80" s="1"/>
      <c r="DE80" s="1"/>
      <c r="DF80" s="1">
        <v>2</v>
      </c>
      <c r="DG80" s="1"/>
      <c r="DH80" s="1"/>
      <c r="DI80" s="1"/>
      <c r="DJ80" s="1">
        <v>2</v>
      </c>
      <c r="DK80" s="1"/>
      <c r="DL80" s="1"/>
      <c r="DM80" s="1"/>
      <c r="DN80" s="1"/>
      <c r="DO80" s="1">
        <v>25</v>
      </c>
      <c r="DP80" s="1">
        <v>12</v>
      </c>
      <c r="DQ80" s="1">
        <v>12</v>
      </c>
      <c r="DR80" s="1"/>
      <c r="DS80" s="1">
        <v>20</v>
      </c>
      <c r="DT80" s="1"/>
      <c r="DU80" s="1">
        <v>4</v>
      </c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>
        <v>11</v>
      </c>
      <c r="EJ80" s="1"/>
      <c r="EK80" s="1"/>
      <c r="EL80" s="1">
        <v>4</v>
      </c>
      <c r="EM80" s="1"/>
      <c r="EN80" s="1">
        <v>6</v>
      </c>
      <c r="EO80" s="1"/>
      <c r="EP80" s="1"/>
      <c r="EQ80" s="1"/>
      <c r="ER80" s="1"/>
      <c r="ES80" s="1"/>
      <c r="ET80" s="1"/>
      <c r="EU80" s="1"/>
      <c r="EV80" s="14">
        <f t="shared" si="13"/>
        <v>100</v>
      </c>
    </row>
    <row r="81" spans="1:162" x14ac:dyDescent="0.2">
      <c r="A81" s="18" t="s">
        <v>242</v>
      </c>
      <c r="B81" s="19"/>
      <c r="C81" s="19"/>
      <c r="D81" s="19"/>
      <c r="E81" s="1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21">
        <v>1</v>
      </c>
      <c r="R81" s="11"/>
      <c r="S81" s="11"/>
      <c r="T81" s="11">
        <v>1</v>
      </c>
      <c r="U81" s="11">
        <v>1</v>
      </c>
      <c r="V81" s="11">
        <v>1</v>
      </c>
      <c r="W81" s="11"/>
      <c r="X81" s="11">
        <v>1</v>
      </c>
      <c r="Y81" s="11"/>
      <c r="Z81" s="11"/>
      <c r="AA81" s="11"/>
      <c r="AB81" s="11"/>
      <c r="AC81" s="11"/>
      <c r="AD81" s="11"/>
      <c r="AE81" s="11">
        <v>1</v>
      </c>
      <c r="AF81" s="11">
        <v>1</v>
      </c>
      <c r="AG81" s="11"/>
      <c r="AH81" s="11"/>
      <c r="AI81" s="11"/>
      <c r="AJ81" s="11">
        <v>1</v>
      </c>
      <c r="AK81" s="11">
        <v>1</v>
      </c>
      <c r="AL81" s="11">
        <v>1</v>
      </c>
      <c r="AM81" s="11"/>
      <c r="AN81" s="11">
        <v>1</v>
      </c>
      <c r="AO81" s="11">
        <v>1</v>
      </c>
      <c r="AP81" s="11"/>
      <c r="AQ81" s="11">
        <v>1</v>
      </c>
      <c r="AR81" s="11">
        <v>1</v>
      </c>
      <c r="AS81" s="11">
        <v>1</v>
      </c>
      <c r="AT81" s="11"/>
      <c r="AU81" s="11"/>
      <c r="AV81" s="11"/>
      <c r="AW81" s="11"/>
      <c r="AX81" s="11">
        <v>1</v>
      </c>
      <c r="AY81" s="11">
        <v>1</v>
      </c>
      <c r="AZ81" s="11">
        <v>1</v>
      </c>
      <c r="BA81" s="11"/>
      <c r="BB81" s="11"/>
      <c r="BC81" s="11"/>
      <c r="BD81" s="11"/>
      <c r="BE81" s="11">
        <v>1</v>
      </c>
      <c r="BF81" s="11">
        <v>1</v>
      </c>
      <c r="BG81" s="11"/>
      <c r="BH81" s="11">
        <v>1</v>
      </c>
      <c r="BI81" s="11"/>
      <c r="BJ81" s="11"/>
      <c r="BK81" s="11">
        <v>1</v>
      </c>
      <c r="BL81" s="11"/>
      <c r="BM81" s="11">
        <v>1</v>
      </c>
      <c r="BN81" s="11"/>
      <c r="BO81" s="11"/>
      <c r="BP81" s="11"/>
      <c r="BQ81" s="11"/>
      <c r="BR81" s="11">
        <v>1</v>
      </c>
      <c r="BS81" s="11"/>
      <c r="BT81" s="11"/>
      <c r="BU81" s="11">
        <v>1</v>
      </c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>
        <v>1</v>
      </c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>
        <v>1</v>
      </c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>
        <v>1</v>
      </c>
      <c r="EH81" s="11">
        <v>1</v>
      </c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</row>
    <row r="82" spans="1:162" x14ac:dyDescent="0.2">
      <c r="A82" s="18" t="s">
        <v>242</v>
      </c>
      <c r="B82" s="19"/>
      <c r="C82" s="19"/>
      <c r="D82" s="19"/>
      <c r="E82" s="19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21">
        <v>1</v>
      </c>
      <c r="R82" s="11"/>
      <c r="S82" s="11"/>
      <c r="T82" s="11">
        <v>1</v>
      </c>
      <c r="U82" s="11">
        <v>1</v>
      </c>
      <c r="V82" s="11">
        <v>1</v>
      </c>
      <c r="W82" s="11"/>
      <c r="X82" s="11">
        <v>1</v>
      </c>
      <c r="Y82" s="11"/>
      <c r="Z82" s="11"/>
      <c r="AA82" s="11"/>
      <c r="AB82" s="11"/>
      <c r="AC82" s="11"/>
      <c r="AD82" s="11"/>
      <c r="AE82" s="11">
        <v>1</v>
      </c>
      <c r="AF82" s="11">
        <v>1</v>
      </c>
      <c r="AG82" s="11"/>
      <c r="AH82" s="11"/>
      <c r="AI82" s="11"/>
      <c r="AJ82" s="11">
        <v>1</v>
      </c>
      <c r="AK82" s="11">
        <v>1</v>
      </c>
      <c r="AL82" s="11">
        <v>1</v>
      </c>
      <c r="AM82" s="11"/>
      <c r="AN82" s="11">
        <v>1</v>
      </c>
      <c r="AO82" s="11">
        <v>1</v>
      </c>
      <c r="AP82" s="11"/>
      <c r="AQ82" s="11">
        <v>1</v>
      </c>
      <c r="AR82" s="11">
        <v>1</v>
      </c>
      <c r="AS82" s="11">
        <v>1</v>
      </c>
      <c r="AT82" s="11"/>
      <c r="AU82" s="11"/>
      <c r="AV82" s="11"/>
      <c r="AW82" s="11"/>
      <c r="AX82" s="11">
        <v>1</v>
      </c>
      <c r="AY82" s="11">
        <v>1</v>
      </c>
      <c r="AZ82" s="11">
        <v>1</v>
      </c>
      <c r="BA82" s="11"/>
      <c r="BB82" s="11"/>
      <c r="BC82" s="11"/>
      <c r="BD82" s="11"/>
      <c r="BE82" s="11">
        <v>1</v>
      </c>
      <c r="BF82" s="11">
        <v>1</v>
      </c>
      <c r="BG82" s="11"/>
      <c r="BH82" s="11">
        <v>1</v>
      </c>
      <c r="BI82" s="11"/>
      <c r="BJ82" s="11"/>
      <c r="BK82" s="11">
        <v>1</v>
      </c>
      <c r="BL82" s="11"/>
      <c r="BM82" s="11">
        <v>1</v>
      </c>
      <c r="BN82" s="11"/>
      <c r="BO82" s="11"/>
      <c r="BP82" s="11"/>
      <c r="BQ82" s="11"/>
      <c r="BR82" s="11">
        <v>1</v>
      </c>
      <c r="BS82" s="11"/>
      <c r="BT82" s="11"/>
      <c r="BU82" s="11">
        <v>1</v>
      </c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>
        <v>1</v>
      </c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>
        <v>1</v>
      </c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>
        <v>1</v>
      </c>
      <c r="EH82" s="11">
        <v>1</v>
      </c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Z82" t="s">
        <v>115</v>
      </c>
      <c r="FA82" t="s">
        <v>114</v>
      </c>
      <c r="FB82" t="s">
        <v>160</v>
      </c>
      <c r="FC82" t="s">
        <v>235</v>
      </c>
      <c r="FD82" t="s">
        <v>145</v>
      </c>
      <c r="FE82" t="s">
        <v>243</v>
      </c>
      <c r="FF82" t="s">
        <v>116</v>
      </c>
    </row>
    <row r="83" spans="1:162" x14ac:dyDescent="0.2">
      <c r="M83">
        <f>SUBTOTAL(9,M2:M80)*M82</f>
        <v>0</v>
      </c>
      <c r="N83" s="11">
        <f t="shared" ref="N83:BY83" si="14">SUBTOTAL(9,N2:N80)*N82</f>
        <v>0</v>
      </c>
      <c r="O83" s="11">
        <f t="shared" si="14"/>
        <v>0</v>
      </c>
      <c r="P83" s="11">
        <f t="shared" si="14"/>
        <v>0</v>
      </c>
      <c r="Q83" s="11">
        <f t="shared" si="14"/>
        <v>853</v>
      </c>
      <c r="R83" s="11">
        <f t="shared" si="14"/>
        <v>0</v>
      </c>
      <c r="S83" s="11">
        <f t="shared" si="14"/>
        <v>0</v>
      </c>
      <c r="T83" s="11">
        <f t="shared" si="14"/>
        <v>741</v>
      </c>
      <c r="U83" s="11">
        <f t="shared" si="14"/>
        <v>1558</v>
      </c>
      <c r="V83" s="11">
        <f t="shared" si="14"/>
        <v>45</v>
      </c>
      <c r="W83" s="11">
        <f t="shared" si="14"/>
        <v>0</v>
      </c>
      <c r="X83" s="11">
        <f t="shared" si="14"/>
        <v>609</v>
      </c>
      <c r="Y83" s="11">
        <f t="shared" si="14"/>
        <v>0</v>
      </c>
      <c r="Z83" s="11">
        <f t="shared" si="14"/>
        <v>0</v>
      </c>
      <c r="AA83" s="11">
        <f t="shared" si="14"/>
        <v>0</v>
      </c>
      <c r="AB83" s="11">
        <f t="shared" si="14"/>
        <v>0</v>
      </c>
      <c r="AC83" s="11">
        <f t="shared" si="14"/>
        <v>0</v>
      </c>
      <c r="AD83" s="11">
        <f t="shared" si="14"/>
        <v>0</v>
      </c>
      <c r="AE83" s="11">
        <f t="shared" si="14"/>
        <v>111</v>
      </c>
      <c r="AF83" s="11">
        <f t="shared" si="14"/>
        <v>1011</v>
      </c>
      <c r="AG83" s="11">
        <f t="shared" si="14"/>
        <v>0</v>
      </c>
      <c r="AH83" s="11">
        <f t="shared" si="14"/>
        <v>0</v>
      </c>
      <c r="AI83" s="11">
        <f t="shared" si="14"/>
        <v>0</v>
      </c>
      <c r="AJ83" s="11">
        <f t="shared" si="14"/>
        <v>179</v>
      </c>
      <c r="AK83" s="11">
        <f t="shared" si="14"/>
        <v>310</v>
      </c>
      <c r="AL83" s="11">
        <f t="shared" si="14"/>
        <v>74</v>
      </c>
      <c r="AM83" s="11">
        <f t="shared" si="14"/>
        <v>0</v>
      </c>
      <c r="AN83" s="11">
        <f t="shared" si="14"/>
        <v>96</v>
      </c>
      <c r="AO83" s="11">
        <f t="shared" si="14"/>
        <v>79</v>
      </c>
      <c r="AP83" s="11">
        <f t="shared" si="14"/>
        <v>0</v>
      </c>
      <c r="AQ83" s="11">
        <f t="shared" si="14"/>
        <v>450</v>
      </c>
      <c r="AR83" s="11">
        <f t="shared" si="14"/>
        <v>57</v>
      </c>
      <c r="AS83" s="11">
        <f t="shared" si="14"/>
        <v>373</v>
      </c>
      <c r="AT83" s="11">
        <f t="shared" si="14"/>
        <v>0</v>
      </c>
      <c r="AU83" s="11">
        <f t="shared" si="14"/>
        <v>0</v>
      </c>
      <c r="AV83" s="11">
        <f t="shared" si="14"/>
        <v>0</v>
      </c>
      <c r="AW83" s="11">
        <f t="shared" si="14"/>
        <v>0</v>
      </c>
      <c r="AX83" s="11">
        <f t="shared" si="14"/>
        <v>50</v>
      </c>
      <c r="AY83" s="11">
        <f t="shared" si="14"/>
        <v>190</v>
      </c>
      <c r="AZ83" s="11">
        <f t="shared" si="14"/>
        <v>118</v>
      </c>
      <c r="BA83" s="11">
        <f t="shared" si="14"/>
        <v>0</v>
      </c>
      <c r="BB83" s="11">
        <f t="shared" si="14"/>
        <v>0</v>
      </c>
      <c r="BC83" s="11">
        <f t="shared" si="14"/>
        <v>0</v>
      </c>
      <c r="BD83" s="11">
        <f t="shared" si="14"/>
        <v>0</v>
      </c>
      <c r="BE83" s="11">
        <f t="shared" si="14"/>
        <v>2</v>
      </c>
      <c r="BF83" s="11">
        <f t="shared" si="14"/>
        <v>201</v>
      </c>
      <c r="BG83" s="11">
        <f t="shared" si="14"/>
        <v>0</v>
      </c>
      <c r="BH83" s="11">
        <f t="shared" si="14"/>
        <v>81</v>
      </c>
      <c r="BI83" s="11">
        <f t="shared" si="14"/>
        <v>0</v>
      </c>
      <c r="BJ83" s="11">
        <f t="shared" si="14"/>
        <v>0</v>
      </c>
      <c r="BK83" s="11">
        <f t="shared" si="14"/>
        <v>699</v>
      </c>
      <c r="BL83" s="11">
        <f t="shared" si="14"/>
        <v>0</v>
      </c>
      <c r="BM83" s="11">
        <f t="shared" si="14"/>
        <v>31</v>
      </c>
      <c r="BN83" s="11">
        <f t="shared" si="14"/>
        <v>0</v>
      </c>
      <c r="BO83" s="11">
        <f t="shared" si="14"/>
        <v>0</v>
      </c>
      <c r="BP83" s="11">
        <f t="shared" si="14"/>
        <v>0</v>
      </c>
      <c r="BQ83" s="11">
        <f t="shared" si="14"/>
        <v>0</v>
      </c>
      <c r="BR83" s="11">
        <f t="shared" si="14"/>
        <v>10</v>
      </c>
      <c r="BS83" s="11">
        <f t="shared" si="14"/>
        <v>0</v>
      </c>
      <c r="BT83" s="11">
        <f t="shared" si="14"/>
        <v>0</v>
      </c>
      <c r="BU83" s="11">
        <f t="shared" si="14"/>
        <v>10</v>
      </c>
      <c r="BV83" s="11">
        <f t="shared" si="14"/>
        <v>0</v>
      </c>
      <c r="BW83" s="11">
        <f t="shared" si="14"/>
        <v>0</v>
      </c>
      <c r="BX83" s="11">
        <f t="shared" si="14"/>
        <v>0</v>
      </c>
      <c r="BY83" s="11">
        <f t="shared" si="14"/>
        <v>0</v>
      </c>
      <c r="BZ83" s="11">
        <f t="shared" ref="BZ83:EK83" si="15">SUBTOTAL(9,BZ2:BZ80)*BZ82</f>
        <v>0</v>
      </c>
      <c r="CA83" s="11">
        <f t="shared" si="15"/>
        <v>0</v>
      </c>
      <c r="CB83" s="11">
        <f t="shared" si="15"/>
        <v>0</v>
      </c>
      <c r="CC83" s="11">
        <f t="shared" si="15"/>
        <v>0</v>
      </c>
      <c r="CD83" s="11">
        <f t="shared" si="15"/>
        <v>0</v>
      </c>
      <c r="CE83" s="11">
        <f t="shared" si="15"/>
        <v>0</v>
      </c>
      <c r="CF83" s="11">
        <f t="shared" si="15"/>
        <v>0</v>
      </c>
      <c r="CG83" s="11">
        <f t="shared" si="15"/>
        <v>0</v>
      </c>
      <c r="CH83" s="11">
        <f t="shared" si="15"/>
        <v>0</v>
      </c>
      <c r="CI83" s="11">
        <f t="shared" si="15"/>
        <v>0</v>
      </c>
      <c r="CJ83" s="11">
        <f t="shared" si="15"/>
        <v>0</v>
      </c>
      <c r="CK83" s="11">
        <f t="shared" si="15"/>
        <v>0</v>
      </c>
      <c r="CL83" s="11">
        <f t="shared" si="15"/>
        <v>0</v>
      </c>
      <c r="CM83" s="11">
        <f t="shared" si="15"/>
        <v>0</v>
      </c>
      <c r="CN83" s="11">
        <f t="shared" si="15"/>
        <v>0</v>
      </c>
      <c r="CO83" s="11">
        <f t="shared" si="15"/>
        <v>0</v>
      </c>
      <c r="CP83" s="11">
        <f t="shared" si="15"/>
        <v>1057</v>
      </c>
      <c r="CQ83" s="11">
        <f t="shared" si="15"/>
        <v>0</v>
      </c>
      <c r="CR83" s="11">
        <f t="shared" si="15"/>
        <v>0</v>
      </c>
      <c r="CS83" s="11">
        <f t="shared" si="15"/>
        <v>0</v>
      </c>
      <c r="CT83" s="11">
        <f t="shared" si="15"/>
        <v>0</v>
      </c>
      <c r="CU83" s="11">
        <f t="shared" si="15"/>
        <v>0</v>
      </c>
      <c r="CV83" s="11">
        <f t="shared" si="15"/>
        <v>0</v>
      </c>
      <c r="CW83" s="11">
        <f t="shared" si="15"/>
        <v>0</v>
      </c>
      <c r="CX83" s="11">
        <f t="shared" si="15"/>
        <v>0</v>
      </c>
      <c r="CY83" s="11">
        <f t="shared" si="15"/>
        <v>0</v>
      </c>
      <c r="CZ83" s="11">
        <f t="shared" si="15"/>
        <v>0</v>
      </c>
      <c r="DA83" s="11">
        <f t="shared" si="15"/>
        <v>0</v>
      </c>
      <c r="DB83" s="11">
        <f t="shared" si="15"/>
        <v>0</v>
      </c>
      <c r="DC83" s="11">
        <f t="shared" si="15"/>
        <v>0</v>
      </c>
      <c r="DD83" s="11">
        <f t="shared" si="15"/>
        <v>0</v>
      </c>
      <c r="DE83" s="11">
        <f t="shared" si="15"/>
        <v>0</v>
      </c>
      <c r="DF83" s="11">
        <f t="shared" si="15"/>
        <v>0</v>
      </c>
      <c r="DG83" s="11">
        <f t="shared" si="15"/>
        <v>0</v>
      </c>
      <c r="DH83" s="11">
        <f t="shared" si="15"/>
        <v>0</v>
      </c>
      <c r="DI83" s="11">
        <f t="shared" si="15"/>
        <v>0</v>
      </c>
      <c r="DJ83" s="11">
        <f t="shared" si="15"/>
        <v>0</v>
      </c>
      <c r="DK83" s="11">
        <f t="shared" si="15"/>
        <v>0</v>
      </c>
      <c r="DL83" s="11">
        <f t="shared" si="15"/>
        <v>0</v>
      </c>
      <c r="DM83" s="11">
        <f t="shared" si="15"/>
        <v>0</v>
      </c>
      <c r="DN83" s="11">
        <f t="shared" si="15"/>
        <v>0</v>
      </c>
      <c r="DO83" s="11">
        <f t="shared" si="15"/>
        <v>0</v>
      </c>
      <c r="DP83" s="11">
        <f t="shared" si="15"/>
        <v>0</v>
      </c>
      <c r="DQ83" s="11">
        <f t="shared" si="15"/>
        <v>0</v>
      </c>
      <c r="DR83" s="11">
        <f t="shared" si="15"/>
        <v>527</v>
      </c>
      <c r="DS83" s="11">
        <f t="shared" si="15"/>
        <v>0</v>
      </c>
      <c r="DT83" s="11">
        <f t="shared" si="15"/>
        <v>0</v>
      </c>
      <c r="DU83" s="11">
        <f t="shared" si="15"/>
        <v>0</v>
      </c>
      <c r="DV83" s="11">
        <f t="shared" si="15"/>
        <v>0</v>
      </c>
      <c r="DW83" s="11">
        <f t="shared" si="15"/>
        <v>0</v>
      </c>
      <c r="DX83" s="11">
        <f t="shared" si="15"/>
        <v>0</v>
      </c>
      <c r="DY83" s="11">
        <f t="shared" si="15"/>
        <v>0</v>
      </c>
      <c r="DZ83" s="11">
        <f t="shared" si="15"/>
        <v>0</v>
      </c>
      <c r="EA83" s="11">
        <f t="shared" si="15"/>
        <v>0</v>
      </c>
      <c r="EB83" s="11">
        <f t="shared" si="15"/>
        <v>0</v>
      </c>
      <c r="EC83" s="11">
        <f t="shared" si="15"/>
        <v>0</v>
      </c>
      <c r="ED83" s="11">
        <f t="shared" si="15"/>
        <v>0</v>
      </c>
      <c r="EE83" s="11">
        <f t="shared" si="15"/>
        <v>0</v>
      </c>
      <c r="EF83" s="11">
        <f t="shared" si="15"/>
        <v>0</v>
      </c>
      <c r="EG83" s="11">
        <f t="shared" si="15"/>
        <v>31</v>
      </c>
      <c r="EH83" s="11">
        <f t="shared" si="15"/>
        <v>11</v>
      </c>
      <c r="EI83" s="11">
        <f t="shared" si="15"/>
        <v>0</v>
      </c>
      <c r="EJ83" s="11">
        <f t="shared" si="15"/>
        <v>0</v>
      </c>
      <c r="EK83" s="11">
        <f t="shared" si="15"/>
        <v>0</v>
      </c>
      <c r="EL83" s="11">
        <f t="shared" ref="EL83:EV83" si="16">SUBTOTAL(9,EL2:EL80)*EL82</f>
        <v>0</v>
      </c>
      <c r="EM83" s="11">
        <f t="shared" si="16"/>
        <v>0</v>
      </c>
      <c r="EN83" s="11">
        <f t="shared" si="16"/>
        <v>0</v>
      </c>
      <c r="EO83" s="11">
        <f t="shared" si="16"/>
        <v>0</v>
      </c>
      <c r="EP83" s="11">
        <f t="shared" si="16"/>
        <v>0</v>
      </c>
      <c r="EQ83" s="11">
        <f t="shared" si="16"/>
        <v>0</v>
      </c>
      <c r="ER83" s="11">
        <f t="shared" si="16"/>
        <v>0</v>
      </c>
      <c r="ES83" s="11">
        <f t="shared" si="16"/>
        <v>0</v>
      </c>
      <c r="ET83" s="11">
        <f t="shared" si="16"/>
        <v>0</v>
      </c>
      <c r="EU83" s="11">
        <f t="shared" si="16"/>
        <v>0</v>
      </c>
      <c r="EV83" s="11">
        <f t="shared" si="16"/>
        <v>0</v>
      </c>
      <c r="EW83">
        <f>SUM(M83:EV83)/100/4/SUBTOTAL(102,EV8:EV74)</f>
        <v>0.35686567164179106</v>
      </c>
      <c r="EZ83">
        <v>0.60617647058823532</v>
      </c>
      <c r="FA83">
        <v>0.30403846153846154</v>
      </c>
      <c r="FB83">
        <v>0.3</v>
      </c>
      <c r="FC83">
        <v>0.2475</v>
      </c>
      <c r="FD83">
        <v>0.4415</v>
      </c>
      <c r="FE83">
        <v>0.301875</v>
      </c>
      <c r="FF83">
        <v>0.58699999999999997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73E32-DD80-7F4B-B5A6-5723F237A494}">
  <dimension ref="A1:Q96"/>
  <sheetViews>
    <sheetView workbookViewId="0">
      <selection activeCell="G31" sqref="G31"/>
    </sheetView>
  </sheetViews>
  <sheetFormatPr baseColWidth="10" defaultRowHeight="15" x14ac:dyDescent="0.2"/>
  <cols>
    <col min="1" max="1" width="13.5" bestFit="1" customWidth="1"/>
    <col min="3" max="3" width="10.83203125" style="11"/>
    <col min="5" max="5" width="10.83203125" style="11"/>
  </cols>
  <sheetData>
    <row r="1" spans="1:17" x14ac:dyDescent="0.2">
      <c r="A1" t="s">
        <v>114</v>
      </c>
      <c r="B1">
        <v>0.4081481481481482</v>
      </c>
      <c r="C1" s="11">
        <f>(B1-$B$14)^2</f>
        <v>1.4061974909429828E-3</v>
      </c>
      <c r="D1">
        <v>0.34692592592592597</v>
      </c>
      <c r="E1" s="11">
        <f t="shared" ref="E1:E13" si="0">(D1-$D$14)^2</f>
        <v>2.0509363813810948E-2</v>
      </c>
      <c r="I1" t="s">
        <v>291</v>
      </c>
      <c r="J1">
        <f>SUM(C1:C94)</f>
        <v>1.8473278845043122</v>
      </c>
      <c r="K1">
        <f>J1/73</f>
        <v>2.5305861431565921E-2</v>
      </c>
      <c r="N1" t="s">
        <v>294</v>
      </c>
      <c r="O1">
        <f>SUM(E1:E94)</f>
        <v>1.192565286428088</v>
      </c>
      <c r="P1">
        <f>O1/73</f>
        <v>1.6336510772987506E-2</v>
      </c>
    </row>
    <row r="2" spans="1:17" x14ac:dyDescent="0.2">
      <c r="A2" t="s">
        <v>114</v>
      </c>
      <c r="B2">
        <v>0.55500000000000005</v>
      </c>
      <c r="C2" s="11">
        <f t="shared" ref="C2:C12" si="1">(B2-$B$14)^2</f>
        <v>1.1957980624352217E-2</v>
      </c>
      <c r="D2">
        <v>0.22200000000000003</v>
      </c>
      <c r="E2" s="11">
        <f t="shared" si="0"/>
        <v>3.3434052394790489E-4</v>
      </c>
      <c r="I2" t="s">
        <v>292</v>
      </c>
      <c r="J2">
        <f>SUM(F15:F96)</f>
        <v>0.48809161557525865</v>
      </c>
      <c r="K2">
        <f>J2/5</f>
        <v>9.7618323115051725E-2</v>
      </c>
      <c r="L2">
        <f>K2/K1</f>
        <v>3.8575380403089139</v>
      </c>
      <c r="N2" t="s">
        <v>295</v>
      </c>
      <c r="O2">
        <f>SUM(G15:G96)</f>
        <v>0.51414050433795722</v>
      </c>
      <c r="P2">
        <f>O2/5</f>
        <v>0.10282810086759145</v>
      </c>
      <c r="Q2">
        <f>P2/P1</f>
        <v>6.29437352299355</v>
      </c>
    </row>
    <row r="3" spans="1:17" x14ac:dyDescent="0.2">
      <c r="A3" t="s">
        <v>114</v>
      </c>
      <c r="B3">
        <v>0.44800000000000001</v>
      </c>
      <c r="C3" s="11">
        <f t="shared" si="1"/>
        <v>5.5345008145919641E-6</v>
      </c>
      <c r="D3">
        <v>0.11200000000000002</v>
      </c>
      <c r="E3" s="11">
        <f t="shared" si="0"/>
        <v>8.4116447413813723E-3</v>
      </c>
    </row>
    <row r="4" spans="1:17" x14ac:dyDescent="0.2">
      <c r="A4" t="s">
        <v>114</v>
      </c>
      <c r="B4">
        <v>0.58124999999999993</v>
      </c>
      <c r="C4" s="11">
        <f t="shared" si="1"/>
        <v>1.8388052103257446E-2</v>
      </c>
      <c r="D4">
        <v>0.40687499999999993</v>
      </c>
      <c r="E4" s="11">
        <f t="shared" si="0"/>
        <v>4.1273977810784124E-2</v>
      </c>
    </row>
    <row r="5" spans="1:17" x14ac:dyDescent="0.2">
      <c r="A5" t="s">
        <v>114</v>
      </c>
      <c r="B5">
        <v>0.25312500000000004</v>
      </c>
      <c r="C5" s="11">
        <f t="shared" si="1"/>
        <v>3.7064892991941746E-2</v>
      </c>
      <c r="D5">
        <v>0.25059375</v>
      </c>
      <c r="E5" s="11">
        <f t="shared" si="0"/>
        <v>2.1976154042173284E-3</v>
      </c>
      <c r="I5">
        <f>_xlfn.F.DIST(L2,6,72,TRUE)</f>
        <v>0.99784360469181177</v>
      </c>
      <c r="J5" t="s">
        <v>312</v>
      </c>
      <c r="K5" t="s">
        <v>293</v>
      </c>
    </row>
    <row r="6" spans="1:17" x14ac:dyDescent="0.2">
      <c r="A6" t="s">
        <v>114</v>
      </c>
      <c r="B6">
        <v>0.5238297872340425</v>
      </c>
      <c r="C6" s="11">
        <f t="shared" si="1"/>
        <v>6.1124781648463434E-3</v>
      </c>
      <c r="D6">
        <v>0.36668085106382975</v>
      </c>
      <c r="E6" s="11">
        <f t="shared" si="0"/>
        <v>2.6557862364798391E-2</v>
      </c>
      <c r="I6">
        <f>FDIST(L2,6,72)</f>
        <v>2.1563953081882364E-3</v>
      </c>
    </row>
    <row r="7" spans="1:17" x14ac:dyDescent="0.2">
      <c r="A7" t="s">
        <v>114</v>
      </c>
      <c r="B7">
        <v>0.45687499999999998</v>
      </c>
      <c r="C7" s="11">
        <f t="shared" si="1"/>
        <v>1.2605792344446364E-4</v>
      </c>
      <c r="D7">
        <v>0.13706249999999998</v>
      </c>
      <c r="E7" s="11">
        <f t="shared" si="0"/>
        <v>4.4425583117275015E-3</v>
      </c>
      <c r="I7">
        <f>_xlfn.F.INV(0.95,5,73)</f>
        <v>2.3400275720895003</v>
      </c>
    </row>
    <row r="8" spans="1:17" x14ac:dyDescent="0.2">
      <c r="A8" t="s">
        <v>114</v>
      </c>
      <c r="B8">
        <v>0.35</v>
      </c>
      <c r="C8" s="11">
        <f t="shared" si="1"/>
        <v>9.1484343129016408E-3</v>
      </c>
      <c r="D8">
        <v>1.7500000000000002E-2</v>
      </c>
      <c r="E8" s="11">
        <f t="shared" si="0"/>
        <v>3.4676033364540136E-2</v>
      </c>
    </row>
    <row r="9" spans="1:17" x14ac:dyDescent="0.2">
      <c r="A9" t="s">
        <v>114</v>
      </c>
      <c r="B9">
        <v>0.67388888888888887</v>
      </c>
      <c r="C9" s="11">
        <f t="shared" si="1"/>
        <v>5.2094155329517451E-2</v>
      </c>
      <c r="D9">
        <v>0.16847222222222222</v>
      </c>
      <c r="E9" s="11">
        <f t="shared" si="0"/>
        <v>1.2420547367130185E-3</v>
      </c>
    </row>
    <row r="10" spans="1:17" x14ac:dyDescent="0.2">
      <c r="A10" s="11" t="s">
        <v>166</v>
      </c>
      <c r="B10">
        <v>0.32500000000000001</v>
      </c>
      <c r="C10" s="11">
        <f t="shared" si="1"/>
        <v>1.4555806713944247E-2</v>
      </c>
      <c r="D10">
        <v>1.6250000000000001E-2</v>
      </c>
      <c r="E10" s="11">
        <f t="shared" si="0"/>
        <v>3.5143133412465506E-2</v>
      </c>
    </row>
    <row r="11" spans="1:17" x14ac:dyDescent="0.2">
      <c r="A11" s="11" t="s">
        <v>114</v>
      </c>
      <c r="B11">
        <v>0.2928</v>
      </c>
      <c r="C11" s="11">
        <f t="shared" si="1"/>
        <v>2.3362342366487134E-2</v>
      </c>
      <c r="D11">
        <v>0.20495999999999998</v>
      </c>
      <c r="E11" s="11">
        <f t="shared" si="0"/>
        <v>1.5499772666886063E-6</v>
      </c>
    </row>
    <row r="12" spans="1:17" x14ac:dyDescent="0.2">
      <c r="A12" s="11" t="s">
        <v>114</v>
      </c>
      <c r="B12">
        <v>0.57550000000000001</v>
      </c>
      <c r="C12" s="11">
        <f t="shared" si="1"/>
        <v>1.6861685255497267E-2</v>
      </c>
      <c r="D12">
        <v>0.25897500000000001</v>
      </c>
      <c r="E12" s="11">
        <f t="shared" si="0"/>
        <v>3.0536654813151541E-3</v>
      </c>
    </row>
    <row r="13" spans="1:17" x14ac:dyDescent="0.2">
      <c r="A13" t="s">
        <v>114</v>
      </c>
      <c r="B13">
        <v>0.35</v>
      </c>
      <c r="C13" s="11">
        <f>(B13-$B$14)^2</f>
        <v>9.1484343129016408E-3</v>
      </c>
      <c r="D13">
        <v>0.14000000000000001</v>
      </c>
      <c r="E13" s="11">
        <f t="shared" si="0"/>
        <v>4.0596036678528531E-3</v>
      </c>
    </row>
    <row r="14" spans="1:17" x14ac:dyDescent="0.2">
      <c r="B14">
        <f>AVERAGE(B1:B13)</f>
        <v>0.44564744802085227</v>
      </c>
      <c r="D14" s="11">
        <f>AVERAGE(D1:D13)</f>
        <v>0.20371501917015214</v>
      </c>
    </row>
    <row r="15" spans="1:17" x14ac:dyDescent="0.2">
      <c r="A15" s="11"/>
      <c r="F15">
        <f>13*(B14-'alergie trans'!$Q$81)^2</f>
        <v>2.3331308092983268E-3</v>
      </c>
      <c r="G15">
        <f>13*(D14-'alergie trans'!$R$81)^2</f>
        <v>4.5815009622475296E-3</v>
      </c>
    </row>
    <row r="16" spans="1:17" x14ac:dyDescent="0.2">
      <c r="A16" s="11"/>
      <c r="F16" s="11"/>
      <c r="G16" s="11"/>
    </row>
    <row r="17" spans="1:9" x14ac:dyDescent="0.2">
      <c r="A17" s="11" t="s">
        <v>160</v>
      </c>
      <c r="B17" s="26">
        <v>0.48833333333333329</v>
      </c>
      <c r="C17" s="11">
        <f>(B17-$B$21)^2</f>
        <v>1.7889062499999771E-4</v>
      </c>
      <c r="D17" s="26">
        <v>0.39066666666666661</v>
      </c>
      <c r="E17" s="11">
        <f>(D17-$D$21)^2</f>
        <v>2.2784213891601508E-3</v>
      </c>
      <c r="F17" s="11"/>
      <c r="G17" s="11"/>
    </row>
    <row r="18" spans="1:9" x14ac:dyDescent="0.2">
      <c r="A18" s="11" t="s">
        <v>160</v>
      </c>
      <c r="B18" s="26">
        <v>0.61512499999999992</v>
      </c>
      <c r="C18" s="11">
        <f>(B18-$B$21)^2</f>
        <v>1.286334027777779E-2</v>
      </c>
      <c r="D18" s="26">
        <v>0.43058749999999996</v>
      </c>
      <c r="E18" s="11">
        <f>(D18-$D$21)^2</f>
        <v>7.683161627875427E-3</v>
      </c>
      <c r="F18" s="11"/>
      <c r="G18" s="11"/>
    </row>
    <row r="19" spans="1:9" x14ac:dyDescent="0.2">
      <c r="A19" t="s">
        <v>235</v>
      </c>
      <c r="B19">
        <v>0.32931250000000001</v>
      </c>
      <c r="C19" s="11">
        <f>(B19-$B$21)^2</f>
        <v>2.9720323350694397E-2</v>
      </c>
      <c r="D19">
        <v>0.26344999999999996</v>
      </c>
      <c r="E19" s="11">
        <f>(D19-$D$21)^2</f>
        <v>6.3176830731879394E-3</v>
      </c>
      <c r="F19" s="11"/>
      <c r="G19" s="11"/>
    </row>
    <row r="20" spans="1:9" x14ac:dyDescent="0.2">
      <c r="A20" s="11" t="s">
        <v>235</v>
      </c>
      <c r="B20">
        <v>0.57406249999999992</v>
      </c>
      <c r="C20" s="11">
        <f>(B20-$B$21)^2</f>
        <v>5.2351254340277853E-3</v>
      </c>
      <c r="D20">
        <v>0.28703124999999996</v>
      </c>
      <c r="E20" s="11">
        <f>(D20-$D$21)^2</f>
        <v>3.1251011526150212E-3</v>
      </c>
      <c r="F20" s="11"/>
      <c r="G20" s="11"/>
    </row>
    <row r="21" spans="1:9" x14ac:dyDescent="0.2">
      <c r="B21" s="25">
        <f>AVERAGE(B17:B20)</f>
        <v>0.5017083333333332</v>
      </c>
      <c r="D21" s="25">
        <f>AVERAGE(D17:D20)</f>
        <v>0.34293385416666666</v>
      </c>
      <c r="F21" s="11"/>
      <c r="G21" s="11"/>
    </row>
    <row r="22" spans="1:9" x14ac:dyDescent="0.2">
      <c r="B22">
        <v>4</v>
      </c>
      <c r="F22" s="11">
        <f>2*(B21-'alergie trans'!$Q$81)^2</f>
        <v>3.640465226787723E-3</v>
      </c>
      <c r="G22" s="11">
        <f>13*(D21-'alergie trans'!$R$81)^2</f>
        <v>0.18859378753068359</v>
      </c>
    </row>
    <row r="23" spans="1:9" x14ac:dyDescent="0.2">
      <c r="F23" s="11"/>
      <c r="G23" s="11"/>
    </row>
    <row r="24" spans="1:9" x14ac:dyDescent="0.2">
      <c r="A24" t="s">
        <v>131</v>
      </c>
      <c r="B24">
        <v>0.43689999999999996</v>
      </c>
      <c r="C24" s="11">
        <f>(B24-$B$35)^2</f>
        <v>1.7367205008017916E-2</v>
      </c>
      <c r="D24">
        <v>0.17476</v>
      </c>
      <c r="E24" s="11">
        <f>(D24-$D$35)^2</f>
        <v>1.9633528768551522E-2</v>
      </c>
      <c r="F24" s="11"/>
      <c r="G24" s="11"/>
    </row>
    <row r="25" spans="1:9" x14ac:dyDescent="0.2">
      <c r="A25" s="11" t="s">
        <v>131</v>
      </c>
      <c r="B25">
        <v>0.46879999999999994</v>
      </c>
      <c r="C25" s="11">
        <f t="shared" ref="C25:C34" si="2">(B25-$B$35)^2</f>
        <v>9.9769516674993279E-3</v>
      </c>
      <c r="D25">
        <v>0.28127999999999997</v>
      </c>
      <c r="E25" s="11">
        <f t="shared" ref="E25:E34" si="3">(D25-$D$35)^2</f>
        <v>1.1289394661238737E-3</v>
      </c>
      <c r="F25" s="11"/>
      <c r="G25" s="11"/>
    </row>
    <row r="26" spans="1:9" x14ac:dyDescent="0.2">
      <c r="A26" s="11" t="s">
        <v>131</v>
      </c>
      <c r="B26">
        <v>0.60683333333333322</v>
      </c>
      <c r="C26" s="11">
        <f t="shared" si="2"/>
        <v>1.455318846439598E-3</v>
      </c>
      <c r="D26">
        <v>0.36409999999999998</v>
      </c>
      <c r="E26" s="11">
        <f t="shared" si="3"/>
        <v>2.4226384799141622E-3</v>
      </c>
      <c r="F26" s="11"/>
      <c r="G26" s="11"/>
    </row>
    <row r="27" spans="1:9" x14ac:dyDescent="0.2">
      <c r="A27" t="s">
        <v>131</v>
      </c>
      <c r="B27">
        <v>0.8118749999999999</v>
      </c>
      <c r="C27" s="11">
        <f t="shared" si="2"/>
        <v>5.9141525974367143E-2</v>
      </c>
      <c r="D27">
        <v>0.5277187499999999</v>
      </c>
      <c r="E27" s="11">
        <f t="shared" si="3"/>
        <v>4.5300463573810602E-2</v>
      </c>
      <c r="F27" s="11"/>
      <c r="G27" s="11"/>
      <c r="H27">
        <f>B14*13</f>
        <v>5.7934168242710795</v>
      </c>
      <c r="I27">
        <f>SUM(H27:H30)</f>
        <v>26.14466503305081</v>
      </c>
    </row>
    <row r="28" spans="1:9" x14ac:dyDescent="0.2">
      <c r="A28" s="11" t="s">
        <v>131</v>
      </c>
      <c r="B28">
        <v>0.5319072164948454</v>
      </c>
      <c r="C28" s="11">
        <f t="shared" si="2"/>
        <v>1.3525826940622972E-3</v>
      </c>
      <c r="D28">
        <v>0.47871649484536083</v>
      </c>
      <c r="E28" s="11">
        <f t="shared" si="3"/>
        <v>2.6842497168711715E-2</v>
      </c>
      <c r="F28" s="11"/>
      <c r="G28" s="11"/>
      <c r="H28">
        <f>B21*4</f>
        <v>2.0068333333333328</v>
      </c>
      <c r="I28">
        <f>I27/61</f>
        <v>0.42860106611558707</v>
      </c>
    </row>
    <row r="29" spans="1:9" x14ac:dyDescent="0.2">
      <c r="A29" t="s">
        <v>145</v>
      </c>
      <c r="B29">
        <v>0.63759999999999994</v>
      </c>
      <c r="C29" s="11">
        <f t="shared" si="2"/>
        <v>4.7493196963539234E-3</v>
      </c>
      <c r="D29">
        <v>0.19128000000000001</v>
      </c>
      <c r="E29" s="11">
        <f t="shared" si="3"/>
        <v>1.5276884464419858E-2</v>
      </c>
      <c r="F29" s="11"/>
      <c r="G29" s="11"/>
      <c r="H29">
        <f>B42*4</f>
        <v>2.5441666666666669</v>
      </c>
    </row>
    <row r="30" spans="1:9" x14ac:dyDescent="0.2">
      <c r="A30" t="s">
        <v>131</v>
      </c>
      <c r="B30">
        <v>0.74400000000000011</v>
      </c>
      <c r="C30" s="11">
        <f t="shared" si="2"/>
        <v>3.0735457269044319E-2</v>
      </c>
      <c r="D30">
        <v>0.26040000000000002</v>
      </c>
      <c r="E30" s="11">
        <f t="shared" si="3"/>
        <v>2.968037105728539E-3</v>
      </c>
      <c r="F30" s="11"/>
      <c r="G30" s="11"/>
      <c r="H30">
        <f>B95*40</f>
        <v>15.800248208779731</v>
      </c>
    </row>
    <row r="31" spans="1:9" x14ac:dyDescent="0.2">
      <c r="A31" t="s">
        <v>131</v>
      </c>
      <c r="B31">
        <v>0.45733333333333331</v>
      </c>
      <c r="C31" s="11">
        <f t="shared" si="2"/>
        <v>1.2399125045212725E-2</v>
      </c>
      <c r="D31">
        <v>0.22866666666666668</v>
      </c>
      <c r="E31" s="11">
        <f t="shared" si="3"/>
        <v>7.4326861569795673E-3</v>
      </c>
      <c r="F31" s="11"/>
      <c r="G31" s="11"/>
    </row>
    <row r="32" spans="1:9" x14ac:dyDescent="0.2">
      <c r="A32" t="s">
        <v>131</v>
      </c>
      <c r="B32">
        <v>0.29527272727272724</v>
      </c>
      <c r="C32" s="11">
        <f t="shared" si="2"/>
        <v>7.4754102378191509E-2</v>
      </c>
      <c r="D32">
        <v>0.13287272727272725</v>
      </c>
      <c r="E32" s="11">
        <f t="shared" si="3"/>
        <v>3.3126536095600519E-2</v>
      </c>
      <c r="F32" s="11"/>
      <c r="G32" s="11"/>
    </row>
    <row r="33" spans="1:7" x14ac:dyDescent="0.2">
      <c r="A33" t="s">
        <v>145</v>
      </c>
      <c r="B33">
        <v>0.61625000000000008</v>
      </c>
      <c r="C33" s="11">
        <f t="shared" si="2"/>
        <v>2.2624585386759408E-3</v>
      </c>
      <c r="D33">
        <v>0.36975000000000002</v>
      </c>
      <c r="E33" s="11">
        <f t="shared" si="3"/>
        <v>3.0107504327989186E-3</v>
      </c>
      <c r="F33" s="11"/>
      <c r="G33" s="11"/>
    </row>
    <row r="34" spans="1:7" x14ac:dyDescent="0.2">
      <c r="A34" t="s">
        <v>131</v>
      </c>
      <c r="B34">
        <v>0.64876</v>
      </c>
      <c r="C34" s="11">
        <f t="shared" si="2"/>
        <v>6.4120549740910027E-3</v>
      </c>
      <c r="D34">
        <v>0.45413200000000004</v>
      </c>
      <c r="E34" s="11">
        <f t="shared" si="3"/>
        <v>1.9391204605174347E-2</v>
      </c>
      <c r="F34" s="11"/>
      <c r="G34" s="11"/>
    </row>
    <row r="35" spans="1:7" x14ac:dyDescent="0.2">
      <c r="A35" s="11"/>
      <c r="B35">
        <f>AVERAGE(B24:B34)</f>
        <v>0.56868469185765813</v>
      </c>
      <c r="D35" s="11">
        <f>AVERAGE(D24:D34)</f>
        <v>0.31487969443497771</v>
      </c>
      <c r="F35" s="11"/>
      <c r="G35" s="11"/>
    </row>
    <row r="36" spans="1:7" x14ac:dyDescent="0.2">
      <c r="B36">
        <v>11</v>
      </c>
      <c r="F36" s="11">
        <f>11*(B35-'alergie trans'!$Q$81)^2</f>
        <v>0.13223153469609952</v>
      </c>
      <c r="G36" s="11">
        <f>13*(D35-'alergie trans'!$R$81)^2</f>
        <v>0.11097103370498171</v>
      </c>
    </row>
    <row r="37" spans="1:7" x14ac:dyDescent="0.2">
      <c r="A37" s="11"/>
      <c r="F37" s="11"/>
      <c r="G37" s="11"/>
    </row>
    <row r="38" spans="1:7" x14ac:dyDescent="0.2">
      <c r="A38" s="11" t="s">
        <v>174</v>
      </c>
      <c r="B38" s="26">
        <v>0.66</v>
      </c>
      <c r="C38" s="28">
        <f>(B38-$B$42)^2</f>
        <v>5.7400173611110966E-4</v>
      </c>
      <c r="D38" s="26">
        <v>6.6000000000000003E-2</v>
      </c>
      <c r="E38" s="25">
        <f>(D38-$D$42)^2</f>
        <v>1.1415586914062498E-2</v>
      </c>
      <c r="F38" s="11"/>
      <c r="G38" s="11"/>
    </row>
    <row r="39" spans="1:7" x14ac:dyDescent="0.2">
      <c r="A39" s="11" t="s">
        <v>174</v>
      </c>
      <c r="B39" s="26">
        <v>0.61416666666666675</v>
      </c>
      <c r="C39" s="28">
        <f>(B39-$B$42)^2</f>
        <v>4.7851562499999902E-4</v>
      </c>
      <c r="D39" s="26">
        <v>0.27637500000000004</v>
      </c>
      <c r="E39" s="25">
        <f>(D39-$D$42)^2</f>
        <v>1.071871972656251E-2</v>
      </c>
      <c r="F39" s="11"/>
      <c r="G39" s="11"/>
    </row>
    <row r="40" spans="1:7" x14ac:dyDescent="0.2">
      <c r="A40" s="11" t="s">
        <v>174</v>
      </c>
      <c r="B40" s="26">
        <v>0.37</v>
      </c>
      <c r="C40" s="28">
        <f>(B40-$B$42)^2</f>
        <v>7.0778168402777814E-2</v>
      </c>
      <c r="D40" s="26">
        <v>0.25900000000000001</v>
      </c>
      <c r="E40" s="25">
        <f>(D40-$D$42)^2</f>
        <v>7.4228994140625032E-3</v>
      </c>
      <c r="F40" s="11"/>
      <c r="G40" s="11"/>
    </row>
    <row r="41" spans="1:7" x14ac:dyDescent="0.2">
      <c r="A41" s="11" t="s">
        <v>174</v>
      </c>
      <c r="B41" s="26">
        <v>0.9</v>
      </c>
      <c r="C41" s="28">
        <f>(B41-$B$42)^2</f>
        <v>6.9674001736111088E-2</v>
      </c>
      <c r="D41" s="26">
        <v>0.09</v>
      </c>
      <c r="E41" s="25">
        <f>(D41-$D$42)^2</f>
        <v>6.8630869140624993E-3</v>
      </c>
      <c r="F41" s="11"/>
      <c r="G41" s="11"/>
    </row>
    <row r="42" spans="1:7" x14ac:dyDescent="0.2">
      <c r="A42" s="11"/>
      <c r="B42" s="25">
        <f>AVERAGE(B38:B41)</f>
        <v>0.63604166666666673</v>
      </c>
      <c r="C42" s="28"/>
      <c r="D42" s="25">
        <f>AVERAGE(D38:D41)</f>
        <v>0.17284374999999999</v>
      </c>
      <c r="E42" s="25"/>
      <c r="F42" s="11"/>
      <c r="G42" s="11"/>
    </row>
    <row r="43" spans="1:7" x14ac:dyDescent="0.2">
      <c r="A43" s="11"/>
      <c r="B43" s="25">
        <v>4</v>
      </c>
      <c r="F43" s="11">
        <f>4*(B42-'alergie trans'!$Q$81)^2</f>
        <v>0.12531248485089386</v>
      </c>
      <c r="G43" s="11">
        <f>13*(D42-'alergie trans'!$R$81)^2</f>
        <v>3.2039113246082475E-2</v>
      </c>
    </row>
    <row r="44" spans="1:7" x14ac:dyDescent="0.2">
      <c r="A44" s="11"/>
      <c r="F44" s="11"/>
      <c r="G44" s="11"/>
    </row>
    <row r="45" spans="1:7" x14ac:dyDescent="0.2">
      <c r="A45" s="11" t="s">
        <v>116</v>
      </c>
      <c r="B45" s="26">
        <v>0.34</v>
      </c>
      <c r="C45" s="25">
        <f>(B45-$B$52)^2</f>
        <v>4.4961636380553741E-2</v>
      </c>
      <c r="D45" s="26">
        <v>0.27200000000000002</v>
      </c>
      <c r="E45" s="25">
        <f>(D45-$D$52)^2</f>
        <v>3.4077125015437846E-3</v>
      </c>
      <c r="F45" s="11"/>
      <c r="G45" s="11"/>
    </row>
    <row r="46" spans="1:7" x14ac:dyDescent="0.2">
      <c r="A46" s="11" t="s">
        <v>116</v>
      </c>
      <c r="B46" s="26">
        <v>0.48015000000000002</v>
      </c>
      <c r="C46" s="25">
        <f t="shared" ref="C46:C51" si="4">(B46-$B$52)^2</f>
        <v>5.1684008791399623E-3</v>
      </c>
      <c r="D46" s="26">
        <v>0.31209749999999997</v>
      </c>
      <c r="E46" s="25">
        <f t="shared" ref="E46:E51" si="5">(D46-$D$52)^2</f>
        <v>3.3408951141019987E-4</v>
      </c>
      <c r="F46" s="11"/>
      <c r="G46" s="11"/>
    </row>
    <row r="47" spans="1:7" x14ac:dyDescent="0.2">
      <c r="A47" s="11" t="s">
        <v>116</v>
      </c>
      <c r="B47" s="26">
        <v>0.7844444444444445</v>
      </c>
      <c r="C47" s="25">
        <f t="shared" si="4"/>
        <v>5.4011086215968541E-2</v>
      </c>
      <c r="D47" s="26">
        <v>0.54911111111111111</v>
      </c>
      <c r="E47" s="25">
        <f t="shared" si="5"/>
        <v>4.784521697826264E-2</v>
      </c>
      <c r="F47" s="11"/>
      <c r="G47" s="11"/>
    </row>
    <row r="48" spans="1:7" x14ac:dyDescent="0.2">
      <c r="A48" s="11" t="s">
        <v>116</v>
      </c>
      <c r="B48" s="26">
        <v>0.22200000000000003</v>
      </c>
      <c r="C48" s="25">
        <f t="shared" si="4"/>
        <v>0.10892745189369556</v>
      </c>
      <c r="D48" s="26">
        <v>8.8800000000000004E-2</v>
      </c>
      <c r="E48" s="25">
        <f t="shared" si="5"/>
        <v>5.8358778072651052E-2</v>
      </c>
      <c r="F48" s="11"/>
      <c r="G48" s="11"/>
    </row>
    <row r="49" spans="1:7" x14ac:dyDescent="0.2">
      <c r="A49" s="11" t="s">
        <v>116</v>
      </c>
      <c r="B49" s="26">
        <v>0.74269230769230765</v>
      </c>
      <c r="C49" s="25">
        <f t="shared" si="4"/>
        <v>3.6347695715281104E-2</v>
      </c>
      <c r="D49" s="26">
        <v>0.14853846153846154</v>
      </c>
      <c r="E49" s="25">
        <f t="shared" si="5"/>
        <v>3.3064750612353359E-2</v>
      </c>
      <c r="F49" s="11"/>
      <c r="G49" s="11"/>
    </row>
    <row r="50" spans="1:7" x14ac:dyDescent="0.2">
      <c r="A50" s="11" t="s">
        <v>116</v>
      </c>
      <c r="B50" s="26">
        <v>0.58342105263157895</v>
      </c>
      <c r="C50" s="25">
        <f t="shared" si="4"/>
        <v>9.8467060241069814E-4</v>
      </c>
      <c r="D50" s="26">
        <v>0.40839473684210525</v>
      </c>
      <c r="E50" s="25">
        <f t="shared" si="5"/>
        <v>6.0869832728884738E-3</v>
      </c>
      <c r="F50" s="11"/>
      <c r="G50" s="11"/>
    </row>
    <row r="51" spans="1:7" x14ac:dyDescent="0.2">
      <c r="A51" s="11" t="s">
        <v>116</v>
      </c>
      <c r="B51" s="26">
        <v>0.71158333333333335</v>
      </c>
      <c r="C51" s="25">
        <f t="shared" si="4"/>
        <v>2.5453567496538178E-2</v>
      </c>
      <c r="D51" s="26">
        <v>0.53368749999999998</v>
      </c>
      <c r="E51" s="25">
        <f t="shared" si="5"/>
        <v>4.1335722321335644E-2</v>
      </c>
      <c r="F51" s="11"/>
      <c r="G51" s="11"/>
    </row>
    <row r="52" spans="1:7" x14ac:dyDescent="0.2">
      <c r="B52" s="25">
        <f>AVERAGE(B45:B51)</f>
        <v>0.55204159115738061</v>
      </c>
      <c r="C52" s="25"/>
      <c r="D52" s="25">
        <f>AVERAGE(D45:D51)</f>
        <v>0.33037561564166829</v>
      </c>
      <c r="E52" s="25"/>
      <c r="F52" s="11"/>
      <c r="G52" s="11"/>
    </row>
    <row r="53" spans="1:7" x14ac:dyDescent="0.2">
      <c r="B53" s="25">
        <v>7</v>
      </c>
      <c r="E53" s="25"/>
      <c r="F53" s="11">
        <f>7*(B52-'alergie trans'!$Q$81)^2</f>
        <v>6.0539669560232497E-2</v>
      </c>
      <c r="G53" s="11">
        <f>13*(D52-'alergie trans'!$R$81)^2</f>
        <v>0.15131671280726916</v>
      </c>
    </row>
    <row r="54" spans="1:7" x14ac:dyDescent="0.2">
      <c r="E54" s="25"/>
      <c r="F54" s="11"/>
      <c r="G54" s="11"/>
    </row>
    <row r="55" spans="1:7" x14ac:dyDescent="0.2">
      <c r="A55" s="11" t="s">
        <v>115</v>
      </c>
      <c r="B55" s="26">
        <v>0.32066666666666666</v>
      </c>
      <c r="C55" s="25">
        <f>(B55-$B$95)^2</f>
        <v>5.5263669922471928E-3</v>
      </c>
      <c r="D55" s="26">
        <v>7.9364999999999991E-2</v>
      </c>
      <c r="E55" s="25">
        <f>(D55-$D$95)^2</f>
        <v>9.5757815518912361E-3</v>
      </c>
      <c r="F55" s="11"/>
      <c r="G55" s="11"/>
    </row>
    <row r="56" spans="1:7" x14ac:dyDescent="0.2">
      <c r="A56" s="11" t="s">
        <v>115</v>
      </c>
      <c r="B56" s="26">
        <v>0.39342857142857141</v>
      </c>
      <c r="C56" s="25">
        <f t="shared" ref="C56:C94" si="6">(B56-$B$95)^2</f>
        <v>2.4889283782584499E-6</v>
      </c>
      <c r="D56" s="26">
        <v>0.11802857142857143</v>
      </c>
      <c r="E56" s="25">
        <f t="shared" ref="E56:E94" si="7">(D56-$D$95)^2</f>
        <v>3.5037344154219743E-3</v>
      </c>
      <c r="F56" s="11"/>
      <c r="G56" s="11"/>
    </row>
    <row r="57" spans="1:7" x14ac:dyDescent="0.2">
      <c r="A57" s="11" t="s">
        <v>115</v>
      </c>
      <c r="B57" s="26">
        <v>0.20125000000000001</v>
      </c>
      <c r="C57" s="25">
        <f t="shared" si="6"/>
        <v>3.7541467061058383E-2</v>
      </c>
      <c r="D57" s="26">
        <v>6.0375000000000005E-2</v>
      </c>
      <c r="E57" s="25">
        <f t="shared" si="7"/>
        <v>1.3652969585251886E-2</v>
      </c>
      <c r="F57" s="11"/>
      <c r="G57" s="11"/>
    </row>
    <row r="58" spans="1:7" x14ac:dyDescent="0.2">
      <c r="A58" s="11" t="s">
        <v>115</v>
      </c>
      <c r="B58" s="26">
        <v>0.4375</v>
      </c>
      <c r="C58" s="25">
        <f t="shared" si="6"/>
        <v>1.8057225948478221E-3</v>
      </c>
      <c r="D58" s="26">
        <v>4.3749999999999997E-2</v>
      </c>
      <c r="E58" s="25">
        <f t="shared" si="7"/>
        <v>1.7814487130584738E-2</v>
      </c>
      <c r="F58" s="11"/>
      <c r="G58" s="11"/>
    </row>
    <row r="59" spans="1:7" x14ac:dyDescent="0.2">
      <c r="A59" s="11" t="s">
        <v>115</v>
      </c>
      <c r="B59" s="26">
        <v>0.55600000000000005</v>
      </c>
      <c r="C59" s="25">
        <f t="shared" si="6"/>
        <v>2.5919001957827936E-2</v>
      </c>
      <c r="D59" s="26">
        <v>0.13900000000000001</v>
      </c>
      <c r="E59" s="25">
        <f t="shared" si="7"/>
        <v>1.4608389103318519E-3</v>
      </c>
      <c r="F59" s="11"/>
      <c r="G59" s="11"/>
    </row>
    <row r="60" spans="1:7" x14ac:dyDescent="0.2">
      <c r="A60" s="11" t="s">
        <v>115</v>
      </c>
      <c r="B60" s="26">
        <v>0.315</v>
      </c>
      <c r="C60" s="25">
        <f t="shared" si="6"/>
        <v>6.4009928736236694E-3</v>
      </c>
      <c r="D60" s="26">
        <v>7.8750000000000001E-2</v>
      </c>
      <c r="E60" s="25">
        <f t="shared" si="7"/>
        <v>9.6965225614629447E-3</v>
      </c>
      <c r="F60" s="11"/>
      <c r="G60" s="11"/>
    </row>
    <row r="61" spans="1:7" x14ac:dyDescent="0.2">
      <c r="A61" s="11" t="s">
        <v>115</v>
      </c>
      <c r="B61" s="26">
        <v>0.17957142857142858</v>
      </c>
      <c r="C61" s="25">
        <f t="shared" si="6"/>
        <v>4.6412142989401516E-2</v>
      </c>
      <c r="D61" s="26">
        <v>8.9785714285714302E-2</v>
      </c>
      <c r="E61" s="25">
        <f t="shared" si="7"/>
        <v>7.6449156207908653E-3</v>
      </c>
      <c r="F61" s="11"/>
      <c r="G61" s="11"/>
    </row>
    <row r="62" spans="1:7" x14ac:dyDescent="0.2">
      <c r="A62" s="11" t="s">
        <v>115</v>
      </c>
      <c r="B62" s="26">
        <v>0.22560000000000002</v>
      </c>
      <c r="C62" s="25">
        <f t="shared" si="6"/>
        <v>2.8698462366869057E-2</v>
      </c>
      <c r="D62" s="26">
        <v>6.7680000000000004E-2</v>
      </c>
      <c r="E62" s="25">
        <f t="shared" si="7"/>
        <v>1.1999213683753753E-2</v>
      </c>
      <c r="F62" s="11"/>
      <c r="G62" s="11"/>
    </row>
    <row r="63" spans="1:7" x14ac:dyDescent="0.2">
      <c r="A63" s="11" t="s">
        <v>115</v>
      </c>
      <c r="B63" s="26">
        <v>0.38437500000000002</v>
      </c>
      <c r="C63" s="25">
        <f t="shared" si="6"/>
        <v>1.1302252441898018E-4</v>
      </c>
      <c r="D63" s="26">
        <v>0.3075</v>
      </c>
      <c r="E63" s="25">
        <f t="shared" si="7"/>
        <v>1.6972638056131206E-2</v>
      </c>
      <c r="F63" s="11"/>
      <c r="G63" s="11"/>
    </row>
    <row r="64" spans="1:7" x14ac:dyDescent="0.2">
      <c r="A64" s="11" t="s">
        <v>115</v>
      </c>
      <c r="B64" s="26">
        <v>0.57972222222222214</v>
      </c>
      <c r="C64" s="25">
        <f t="shared" si="6"/>
        <v>3.4120006937352426E-2</v>
      </c>
      <c r="D64" s="26">
        <v>0.40580555555555547</v>
      </c>
      <c r="E64" s="25">
        <f t="shared" si="7"/>
        <v>5.2250934507533431E-2</v>
      </c>
      <c r="F64" s="11"/>
      <c r="G64" s="11"/>
    </row>
    <row r="65" spans="1:7" x14ac:dyDescent="0.2">
      <c r="A65" s="11" t="s">
        <v>115</v>
      </c>
      <c r="B65" s="26">
        <v>0.52124999999999999</v>
      </c>
      <c r="C65" s="25">
        <f t="shared" si="6"/>
        <v>1.5937495720582701E-2</v>
      </c>
      <c r="D65" s="26">
        <v>0.36487499999999995</v>
      </c>
      <c r="E65" s="25">
        <f t="shared" si="7"/>
        <v>3.5214052833892243E-2</v>
      </c>
      <c r="F65" s="11"/>
      <c r="G65" s="11"/>
    </row>
    <row r="66" spans="1:7" x14ac:dyDescent="0.2">
      <c r="A66" s="11" t="s">
        <v>115</v>
      </c>
      <c r="B66" s="26">
        <v>0.44185714285714284</v>
      </c>
      <c r="C66" s="25">
        <f t="shared" si="6"/>
        <v>2.1950103575269302E-3</v>
      </c>
      <c r="D66" s="26">
        <v>0.13255714285714285</v>
      </c>
      <c r="E66" s="25">
        <f t="shared" si="7"/>
        <v>1.9948532044844784E-3</v>
      </c>
      <c r="F66" s="11"/>
      <c r="G66" s="11"/>
    </row>
    <row r="67" spans="1:7" x14ac:dyDescent="0.2">
      <c r="A67" s="11" t="s">
        <v>115</v>
      </c>
      <c r="B67" s="26">
        <v>0.63833333333333331</v>
      </c>
      <c r="C67" s="25">
        <f t="shared" si="6"/>
        <v>5.9208091276129131E-2</v>
      </c>
      <c r="D67" s="26">
        <v>0.19149999999999998</v>
      </c>
      <c r="E67" s="25">
        <f t="shared" si="7"/>
        <v>2.0389205664915776E-4</v>
      </c>
      <c r="F67" s="11"/>
      <c r="G67" s="11"/>
    </row>
    <row r="68" spans="1:7" x14ac:dyDescent="0.2">
      <c r="A68" s="11" t="s">
        <v>115</v>
      </c>
      <c r="B68" s="26">
        <v>0.73594594594594587</v>
      </c>
      <c r="C68" s="25">
        <f t="shared" si="6"/>
        <v>0.11623990680662073</v>
      </c>
      <c r="D68" s="26">
        <v>0.58875675675675665</v>
      </c>
      <c r="E68" s="25">
        <f t="shared" si="7"/>
        <v>0.16936174294652157</v>
      </c>
      <c r="F68" s="11"/>
      <c r="G68" s="11"/>
    </row>
    <row r="69" spans="1:7" x14ac:dyDescent="0.2">
      <c r="A69" s="11" t="s">
        <v>115</v>
      </c>
      <c r="B69" s="26">
        <v>0.24833333333333335</v>
      </c>
      <c r="C69" s="25">
        <f t="shared" si="6"/>
        <v>2.1512931347333876E-2</v>
      </c>
      <c r="D69" s="26">
        <v>0.21108333333333335</v>
      </c>
      <c r="E69" s="25">
        <f t="shared" si="7"/>
        <v>1.1466628731325987E-3</v>
      </c>
      <c r="F69" s="11"/>
      <c r="G69" s="11"/>
    </row>
    <row r="70" spans="1:7" x14ac:dyDescent="0.2">
      <c r="A70" s="11" t="s">
        <v>115</v>
      </c>
      <c r="B70" s="26">
        <v>0.38462499999999999</v>
      </c>
      <c r="C70" s="25">
        <f t="shared" si="6"/>
        <v>1.0776942180923414E-4</v>
      </c>
      <c r="D70" s="26">
        <v>0.15384999999999999</v>
      </c>
      <c r="E70" s="25">
        <f t="shared" si="7"/>
        <v>5.4620001457589132E-4</v>
      </c>
      <c r="F70" s="11"/>
      <c r="G70" s="11"/>
    </row>
    <row r="71" spans="1:7" x14ac:dyDescent="0.2">
      <c r="A71" s="11" t="s">
        <v>115</v>
      </c>
      <c r="B71" s="26">
        <v>0.49687500000000001</v>
      </c>
      <c r="C71" s="25">
        <f t="shared" si="6"/>
        <v>1.0377251350033E-2</v>
      </c>
      <c r="D71" s="26">
        <v>0.19875000000000001</v>
      </c>
      <c r="E71" s="25">
        <f t="shared" si="7"/>
        <v>4.6350118161678677E-4</v>
      </c>
      <c r="F71" s="11"/>
      <c r="G71" s="11"/>
    </row>
    <row r="72" spans="1:7" x14ac:dyDescent="0.2">
      <c r="A72" s="11" t="s">
        <v>115</v>
      </c>
      <c r="B72" s="26">
        <v>5.7692307692307696E-2</v>
      </c>
      <c r="C72" s="25">
        <f t="shared" si="6"/>
        <v>0.11378066546498063</v>
      </c>
      <c r="D72" s="26">
        <v>2.8846153846153848E-3</v>
      </c>
      <c r="E72" s="25">
        <f t="shared" si="7"/>
        <v>3.0393147949350156E-2</v>
      </c>
      <c r="F72" s="11"/>
      <c r="G72" s="11"/>
    </row>
    <row r="73" spans="1:7" x14ac:dyDescent="0.2">
      <c r="A73" s="11" t="s">
        <v>115</v>
      </c>
      <c r="B73" s="26">
        <v>0.09</v>
      </c>
      <c r="C73" s="25">
        <f t="shared" si="6"/>
        <v>9.302878522239566E-2</v>
      </c>
      <c r="D73" s="26">
        <v>4.4999999999999997E-3</v>
      </c>
      <c r="E73" s="25">
        <f t="shared" si="7"/>
        <v>2.9832517040242753E-2</v>
      </c>
      <c r="F73" s="11"/>
      <c r="G73" s="11"/>
    </row>
    <row r="74" spans="1:7" x14ac:dyDescent="0.2">
      <c r="A74" s="11" t="s">
        <v>115</v>
      </c>
      <c r="B74" s="26">
        <v>0.62428571428571433</v>
      </c>
      <c r="C74" s="25">
        <f t="shared" si="6"/>
        <v>5.2569093277647354E-2</v>
      </c>
      <c r="D74" s="26">
        <v>0.18728571428571431</v>
      </c>
      <c r="E74" s="25">
        <f t="shared" si="7"/>
        <v>1.0130003538015063E-4</v>
      </c>
      <c r="F74" s="11"/>
      <c r="G74" s="11"/>
    </row>
    <row r="75" spans="1:7" x14ac:dyDescent="0.2">
      <c r="A75" s="11" t="s">
        <v>115</v>
      </c>
      <c r="B75" s="26">
        <v>0.2505</v>
      </c>
      <c r="C75" s="25">
        <f t="shared" si="6"/>
        <v>2.08820433469383E-2</v>
      </c>
      <c r="D75" s="26">
        <v>0.12525</v>
      </c>
      <c r="E75" s="25">
        <f t="shared" si="7"/>
        <v>2.7009767767725585E-3</v>
      </c>
      <c r="F75" s="11"/>
      <c r="G75" s="11"/>
    </row>
    <row r="76" spans="1:7" x14ac:dyDescent="0.2">
      <c r="A76" s="11" t="s">
        <v>115</v>
      </c>
      <c r="B76" s="26">
        <v>0.32914285714285713</v>
      </c>
      <c r="C76" s="25">
        <f t="shared" si="6"/>
        <v>4.3379806198641279E-3</v>
      </c>
      <c r="D76" s="26">
        <v>6.5828571428571431E-2</v>
      </c>
      <c r="E76" s="25">
        <f t="shared" si="7"/>
        <v>1.2408255858512195E-2</v>
      </c>
      <c r="F76" s="11"/>
      <c r="G76" s="11"/>
    </row>
    <row r="77" spans="1:7" x14ac:dyDescent="0.2">
      <c r="A77" s="11" t="s">
        <v>115</v>
      </c>
      <c r="B77" s="26">
        <v>0.40375000000000005</v>
      </c>
      <c r="C77" s="25">
        <f t="shared" si="6"/>
        <v>7.6453947163617917E-5</v>
      </c>
      <c r="D77" s="26">
        <v>0.16150000000000003</v>
      </c>
      <c r="E77" s="25">
        <f t="shared" si="7"/>
        <v>2.4714740161069709E-4</v>
      </c>
      <c r="F77" s="11"/>
      <c r="G77" s="11"/>
    </row>
    <row r="78" spans="1:7" x14ac:dyDescent="0.2">
      <c r="A78" s="11" t="s">
        <v>115</v>
      </c>
      <c r="B78" s="26">
        <v>0.34250000000000003</v>
      </c>
      <c r="C78" s="25">
        <f t="shared" si="6"/>
        <v>2.7569015865515382E-3</v>
      </c>
      <c r="D78" s="26">
        <v>0.20550000000000002</v>
      </c>
      <c r="E78" s="25">
        <f t="shared" si="7"/>
        <v>7.9970622900044086E-4</v>
      </c>
      <c r="F78" s="11"/>
      <c r="G78" s="11"/>
    </row>
    <row r="79" spans="1:7" x14ac:dyDescent="0.2">
      <c r="A79" s="11" t="s">
        <v>115</v>
      </c>
      <c r="B79" s="26">
        <v>0.30199999999999999</v>
      </c>
      <c r="C79" s="25">
        <f t="shared" si="6"/>
        <v>8.6501542093304958E-3</v>
      </c>
      <c r="D79" s="26">
        <v>0.1208</v>
      </c>
      <c r="E79" s="25">
        <f t="shared" si="7"/>
        <v>3.1833204862751863E-3</v>
      </c>
      <c r="F79" s="11"/>
      <c r="G79" s="11"/>
    </row>
    <row r="80" spans="1:7" x14ac:dyDescent="0.2">
      <c r="A80" s="11" t="s">
        <v>115</v>
      </c>
      <c r="B80" s="26">
        <v>0.25919999999999999</v>
      </c>
      <c r="C80" s="25">
        <f t="shared" si="6"/>
        <v>1.8443325376119122E-2</v>
      </c>
      <c r="D80" s="26">
        <v>0.18143999999999999</v>
      </c>
      <c r="E80" s="25">
        <f t="shared" si="7"/>
        <v>1.7800615659594661E-5</v>
      </c>
      <c r="F80" s="11"/>
      <c r="G80" s="11"/>
    </row>
    <row r="81" spans="1:7" x14ac:dyDescent="0.2">
      <c r="A81" s="11" t="s">
        <v>115</v>
      </c>
      <c r="B81" s="26">
        <v>0.35207142857142854</v>
      </c>
      <c r="C81" s="25">
        <f t="shared" si="6"/>
        <v>1.8433950458192037E-3</v>
      </c>
      <c r="D81" s="26">
        <v>0.17603571428571427</v>
      </c>
      <c r="E81" s="25">
        <f t="shared" si="7"/>
        <v>1.4047183121562295E-6</v>
      </c>
      <c r="F81" s="11"/>
      <c r="G81" s="11"/>
    </row>
    <row r="82" spans="1:7" x14ac:dyDescent="0.2">
      <c r="A82" s="11" t="s">
        <v>115</v>
      </c>
      <c r="B82" s="26">
        <v>0.43850000000000006</v>
      </c>
      <c r="C82" s="25">
        <f t="shared" si="6"/>
        <v>1.8917101844088406E-3</v>
      </c>
      <c r="D82" s="26">
        <v>0.10962500000000003</v>
      </c>
      <c r="E82" s="25">
        <f t="shared" si="7"/>
        <v>4.5692087272733569E-3</v>
      </c>
      <c r="F82" s="11"/>
      <c r="G82" s="11"/>
    </row>
    <row r="83" spans="1:7" x14ac:dyDescent="0.2">
      <c r="A83" s="11" t="s">
        <v>115</v>
      </c>
      <c r="B83" s="26">
        <v>0.69450000000000001</v>
      </c>
      <c r="C83" s="25">
        <f t="shared" si="6"/>
        <v>8.9696533112028298E-2</v>
      </c>
      <c r="D83" s="26">
        <v>0.41670000000000001</v>
      </c>
      <c r="E83" s="25">
        <f t="shared" si="7"/>
        <v>5.7350228600471211E-2</v>
      </c>
      <c r="F83" s="11"/>
      <c r="G83" s="11"/>
    </row>
    <row r="84" spans="1:7" x14ac:dyDescent="0.2">
      <c r="A84" s="11" t="s">
        <v>115</v>
      </c>
      <c r="B84" s="26">
        <v>0.50739130434782609</v>
      </c>
      <c r="C84" s="25">
        <f t="shared" si="6"/>
        <v>1.2630410506085198E-2</v>
      </c>
      <c r="D84" s="26">
        <v>0.12684782608695652</v>
      </c>
      <c r="E84" s="25">
        <f t="shared" si="7"/>
        <v>2.5374488337776787E-3</v>
      </c>
      <c r="F84" s="11"/>
      <c r="G84" s="11"/>
    </row>
    <row r="85" spans="1:7" x14ac:dyDescent="0.2">
      <c r="A85" s="11" t="s">
        <v>115</v>
      </c>
      <c r="B85" s="26">
        <v>0.39542857142857141</v>
      </c>
      <c r="C85" s="25">
        <f t="shared" si="6"/>
        <v>1.7839321457104839E-7</v>
      </c>
      <c r="D85" s="26">
        <v>0.27679999999999999</v>
      </c>
      <c r="E85" s="25">
        <f t="shared" si="7"/>
        <v>9.9159926924751781E-3</v>
      </c>
      <c r="F85" s="11"/>
      <c r="G85" s="11"/>
    </row>
    <row r="86" spans="1:7" x14ac:dyDescent="0.2">
      <c r="A86" s="11" t="s">
        <v>115</v>
      </c>
      <c r="B86" s="26">
        <v>0.49733333333333335</v>
      </c>
      <c r="C86" s="25">
        <f t="shared" si="6"/>
        <v>1.0470841148026244E-2</v>
      </c>
      <c r="D86" s="26">
        <v>0.24866666666666667</v>
      </c>
      <c r="E86" s="25">
        <f t="shared" si="7"/>
        <v>5.104494371528003E-3</v>
      </c>
      <c r="F86" s="11"/>
      <c r="G86" s="11"/>
    </row>
    <row r="87" spans="1:7" x14ac:dyDescent="0.2">
      <c r="A87" s="11" t="s">
        <v>115</v>
      </c>
      <c r="B87" s="26">
        <v>0.26928571428571429</v>
      </c>
      <c r="C87" s="25">
        <f t="shared" si="6"/>
        <v>1.5805641840630397E-2</v>
      </c>
      <c r="D87" s="26">
        <v>8.0785714285714294E-2</v>
      </c>
      <c r="E87" s="25">
        <f t="shared" si="7"/>
        <v>9.2997493671364718E-3</v>
      </c>
      <c r="F87" s="11"/>
      <c r="G87" s="11"/>
    </row>
    <row r="88" spans="1:7" x14ac:dyDescent="0.2">
      <c r="A88" s="11" t="s">
        <v>115</v>
      </c>
      <c r="B88" s="26">
        <v>0.42499999999999999</v>
      </c>
      <c r="C88" s="25">
        <f t="shared" si="6"/>
        <v>8.996277253351529E-4</v>
      </c>
      <c r="D88" s="26">
        <v>0.23375000000000001</v>
      </c>
      <c r="E88" s="25">
        <f t="shared" si="7"/>
        <v>3.1955366124949915E-3</v>
      </c>
      <c r="F88" s="11"/>
      <c r="G88" s="11"/>
    </row>
    <row r="89" spans="1:7" x14ac:dyDescent="0.2">
      <c r="A89" s="11" t="s">
        <v>115</v>
      </c>
      <c r="B89" s="26">
        <v>0.42750000000000005</v>
      </c>
      <c r="C89" s="25">
        <f t="shared" si="6"/>
        <v>1.0558466992376904E-3</v>
      </c>
      <c r="D89" s="26">
        <v>0.21375000000000002</v>
      </c>
      <c r="E89" s="25">
        <f t="shared" si="7"/>
        <v>1.3343735091360183E-3</v>
      </c>
      <c r="F89" s="11"/>
      <c r="G89" s="11"/>
    </row>
    <row r="90" spans="1:7" x14ac:dyDescent="0.2">
      <c r="A90" s="11" t="s">
        <v>115</v>
      </c>
      <c r="B90" s="26">
        <v>0.33899999999999997</v>
      </c>
      <c r="C90" s="25">
        <f t="shared" si="6"/>
        <v>3.1366950230879973E-3</v>
      </c>
      <c r="D90" s="26">
        <v>0.10169999999999998</v>
      </c>
      <c r="E90" s="25">
        <f t="shared" si="7"/>
        <v>5.7034097225673692E-3</v>
      </c>
      <c r="F90" s="11"/>
      <c r="G90" s="11"/>
    </row>
    <row r="91" spans="1:7" x14ac:dyDescent="0.2">
      <c r="A91" s="11" t="s">
        <v>115</v>
      </c>
      <c r="B91" s="26">
        <v>0.34199999999999997</v>
      </c>
      <c r="C91" s="25">
        <f t="shared" si="6"/>
        <v>2.8096577917710373E-3</v>
      </c>
      <c r="D91" s="26">
        <v>0.23939999999999997</v>
      </c>
      <c r="E91" s="25">
        <f t="shared" si="7"/>
        <v>3.8662376891938966E-3</v>
      </c>
      <c r="F91" s="11"/>
      <c r="G91" s="11"/>
    </row>
    <row r="92" spans="1:7" x14ac:dyDescent="0.2">
      <c r="A92" s="11" t="s">
        <v>115</v>
      </c>
      <c r="B92" s="26">
        <v>0.62333333333333329</v>
      </c>
      <c r="C92" s="25">
        <f t="shared" si="6"/>
        <v>5.2133277432713919E-2</v>
      </c>
      <c r="D92" s="26">
        <v>0.374</v>
      </c>
      <c r="E92" s="25">
        <f t="shared" si="7"/>
        <v>3.8722005374799792E-2</v>
      </c>
      <c r="F92" s="11"/>
      <c r="G92" s="11"/>
    </row>
    <row r="93" spans="1:7" x14ac:dyDescent="0.2">
      <c r="A93" s="11" t="s">
        <v>115</v>
      </c>
      <c r="B93" s="26">
        <v>0.23999999999999996</v>
      </c>
      <c r="C93" s="25">
        <f t="shared" si="6"/>
        <v>2.4026923656547669E-2</v>
      </c>
      <c r="D93" s="26">
        <v>7.1999999999999995E-2</v>
      </c>
      <c r="E93" s="25">
        <f t="shared" si="7"/>
        <v>1.1071442514079292E-2</v>
      </c>
      <c r="F93" s="11"/>
      <c r="G93" s="11"/>
    </row>
    <row r="94" spans="1:7" x14ac:dyDescent="0.2">
      <c r="A94" s="11" t="s">
        <v>115</v>
      </c>
      <c r="B94" s="26">
        <v>0.52949999999999997</v>
      </c>
      <c r="C94" s="25">
        <f t="shared" si="6"/>
        <v>1.8088580834461056E-2</v>
      </c>
      <c r="D94" s="26">
        <v>0.13237499999999999</v>
      </c>
      <c r="E94" s="25">
        <f t="shared" si="7"/>
        <v>2.0111567573441935E-3</v>
      </c>
      <c r="F94" s="11"/>
      <c r="G94" s="11"/>
    </row>
    <row r="95" spans="1:7" x14ac:dyDescent="0.2">
      <c r="B95" s="25">
        <f>AVERAGE(B55:B94)</f>
        <v>0.39500620521949326</v>
      </c>
      <c r="C95" s="25"/>
      <c r="D95" s="25">
        <f>AVERAGE(D55:D94)</f>
        <v>0.17722092241602566</v>
      </c>
      <c r="E95" s="25"/>
      <c r="F95" s="11"/>
      <c r="G95" s="11"/>
    </row>
    <row r="96" spans="1:7" x14ac:dyDescent="0.2">
      <c r="B96" s="25">
        <v>40</v>
      </c>
      <c r="F96" s="11">
        <f>40*(B95-'alergie trans'!$Q$81)^2</f>
        <v>0.16403433043194676</v>
      </c>
      <c r="G96" s="11">
        <f>13*(D95-'alergie trans'!$R$81)^2</f>
        <v>2.6638356086692763E-2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5551-4BC4-FB42-BF3C-DF4ED0B6B66D}">
  <dimension ref="A1:CY159"/>
  <sheetViews>
    <sheetView topLeftCell="A10" workbookViewId="0">
      <selection activeCell="D30" sqref="D30"/>
    </sheetView>
  </sheetViews>
  <sheetFormatPr baseColWidth="10" defaultColWidth="8.83203125" defaultRowHeight="15" x14ac:dyDescent="0.2"/>
  <cols>
    <col min="1" max="4" width="8.83203125" style="11"/>
    <col min="5" max="5" width="34.5" style="11" customWidth="1"/>
    <col min="6" max="6" width="10.5" style="11" bestFit="1" customWidth="1"/>
    <col min="7" max="9" width="10.33203125" style="11" bestFit="1" customWidth="1"/>
    <col min="10" max="10" width="10.5" style="11" bestFit="1" customWidth="1"/>
    <col min="11" max="11" width="10.33203125" style="11" bestFit="1" customWidth="1"/>
    <col min="12" max="71" width="9.6640625" style="11" bestFit="1" customWidth="1"/>
    <col min="72" max="77" width="10.5" style="11" bestFit="1" customWidth="1"/>
    <col min="78" max="84" width="9.6640625" style="11" bestFit="1" customWidth="1"/>
    <col min="85" max="96" width="8.83203125" style="11"/>
    <col min="97" max="97" width="26.83203125" style="11" bestFit="1" customWidth="1"/>
    <col min="98" max="98" width="20" style="11" bestFit="1" customWidth="1"/>
    <col min="99" max="16384" width="8.83203125" style="11"/>
  </cols>
  <sheetData>
    <row r="1" spans="1:103" x14ac:dyDescent="0.2">
      <c r="E1" s="2" t="s">
        <v>108</v>
      </c>
      <c r="F1" s="9" t="s">
        <v>117</v>
      </c>
      <c r="G1" s="9" t="s">
        <v>118</v>
      </c>
      <c r="H1" s="9" t="s">
        <v>119</v>
      </c>
      <c r="I1" s="9" t="s">
        <v>120</v>
      </c>
      <c r="J1" s="9" t="s">
        <v>121</v>
      </c>
      <c r="K1" s="9" t="s">
        <v>122</v>
      </c>
      <c r="L1" s="9" t="s">
        <v>123</v>
      </c>
      <c r="M1" s="12" t="s">
        <v>124</v>
      </c>
      <c r="N1" s="12" t="s">
        <v>125</v>
      </c>
      <c r="O1" s="12" t="s">
        <v>126</v>
      </c>
      <c r="P1" s="12" t="s">
        <v>127</v>
      </c>
      <c r="Q1" s="12" t="s">
        <v>128</v>
      </c>
      <c r="R1" s="12" t="s">
        <v>129</v>
      </c>
      <c r="S1" s="12" t="s">
        <v>130</v>
      </c>
      <c r="T1" s="12" t="s">
        <v>132</v>
      </c>
      <c r="U1" s="12" t="s">
        <v>133</v>
      </c>
      <c r="V1" s="12" t="s">
        <v>134</v>
      </c>
      <c r="W1" s="12" t="s">
        <v>135</v>
      </c>
      <c r="X1" s="12" t="s">
        <v>136</v>
      </c>
      <c r="Y1" s="12" t="s">
        <v>137</v>
      </c>
      <c r="Z1" s="12" t="s">
        <v>138</v>
      </c>
      <c r="AA1" s="12" t="s">
        <v>139</v>
      </c>
      <c r="AB1" s="12" t="s">
        <v>140</v>
      </c>
      <c r="AC1" s="12" t="s">
        <v>141</v>
      </c>
      <c r="AD1" s="12" t="s">
        <v>142</v>
      </c>
      <c r="AE1" s="12" t="s">
        <v>143</v>
      </c>
      <c r="AF1" s="12" t="s">
        <v>144</v>
      </c>
      <c r="AG1" s="12" t="s">
        <v>146</v>
      </c>
      <c r="AH1" s="12" t="s">
        <v>147</v>
      </c>
      <c r="AI1" s="12" t="s">
        <v>148</v>
      </c>
      <c r="AJ1" s="12" t="s">
        <v>149</v>
      </c>
      <c r="AK1" s="12" t="s">
        <v>150</v>
      </c>
      <c r="AL1" s="12" t="s">
        <v>151</v>
      </c>
      <c r="AM1" s="12" t="s">
        <v>152</v>
      </c>
      <c r="AN1" s="12" t="s">
        <v>153</v>
      </c>
      <c r="AO1" s="12" t="s">
        <v>154</v>
      </c>
      <c r="AP1" s="12" t="s">
        <v>155</v>
      </c>
      <c r="AQ1" s="12" t="s">
        <v>156</v>
      </c>
      <c r="AR1" s="12" t="s">
        <v>157</v>
      </c>
      <c r="AS1" s="12" t="s">
        <v>158</v>
      </c>
      <c r="AT1" s="12" t="s">
        <v>159</v>
      </c>
      <c r="AU1" s="12" t="s">
        <v>161</v>
      </c>
      <c r="AV1" s="12" t="s">
        <v>162</v>
      </c>
      <c r="AW1" s="12" t="s">
        <v>164</v>
      </c>
      <c r="AX1" s="12" t="s">
        <v>165</v>
      </c>
      <c r="AY1" s="12" t="s">
        <v>163</v>
      </c>
      <c r="AZ1" s="12" t="s">
        <v>167</v>
      </c>
      <c r="BA1" s="12" t="s">
        <v>168</v>
      </c>
      <c r="BB1" s="12" t="s">
        <v>169</v>
      </c>
      <c r="BC1" s="12" t="s">
        <v>170</v>
      </c>
      <c r="BD1" s="12" t="s">
        <v>171</v>
      </c>
      <c r="BE1" s="12" t="s">
        <v>172</v>
      </c>
      <c r="BF1" s="12" t="s">
        <v>173</v>
      </c>
      <c r="BG1" s="12" t="s">
        <v>175</v>
      </c>
      <c r="BH1" s="12" t="s">
        <v>176</v>
      </c>
      <c r="BI1" s="12" t="s">
        <v>177</v>
      </c>
      <c r="BJ1" s="12" t="s">
        <v>178</v>
      </c>
      <c r="BK1" s="12" t="s">
        <v>179</v>
      </c>
      <c r="BL1" s="12" t="s">
        <v>180</v>
      </c>
      <c r="BM1" s="12" t="s">
        <v>181</v>
      </c>
      <c r="BN1" s="12" t="s">
        <v>182</v>
      </c>
      <c r="BO1" s="12" t="s">
        <v>183</v>
      </c>
      <c r="BP1" s="12" t="s">
        <v>184</v>
      </c>
      <c r="BQ1" s="12" t="s">
        <v>185</v>
      </c>
      <c r="BR1" s="12" t="s">
        <v>186</v>
      </c>
      <c r="BS1" s="12" t="s">
        <v>187</v>
      </c>
      <c r="BT1" s="9" t="s">
        <v>188</v>
      </c>
      <c r="BU1" s="9" t="s">
        <v>189</v>
      </c>
      <c r="BV1" s="9" t="s">
        <v>190</v>
      </c>
      <c r="BW1" s="9" t="s">
        <v>229</v>
      </c>
      <c r="BX1" s="9" t="s">
        <v>191</v>
      </c>
      <c r="BY1" s="9" t="s">
        <v>233</v>
      </c>
      <c r="BZ1" s="9" t="s">
        <v>192</v>
      </c>
      <c r="CA1" s="9" t="s">
        <v>193</v>
      </c>
      <c r="CB1" s="9" t="s">
        <v>194</v>
      </c>
      <c r="CC1" s="9" t="s">
        <v>195</v>
      </c>
      <c r="CD1" s="9" t="s">
        <v>196</v>
      </c>
      <c r="CE1" s="9" t="s">
        <v>197</v>
      </c>
      <c r="CF1" s="9" t="s">
        <v>198</v>
      </c>
      <c r="CG1" s="18" t="s">
        <v>236</v>
      </c>
      <c r="CJ1" s="32" t="s">
        <v>301</v>
      </c>
    </row>
    <row r="2" spans="1:103" x14ac:dyDescent="0.2">
      <c r="E2" s="1" t="s">
        <v>107</v>
      </c>
      <c r="F2" s="1">
        <v>55</v>
      </c>
      <c r="G2" s="1">
        <v>30</v>
      </c>
      <c r="H2" s="1">
        <v>30</v>
      </c>
      <c r="I2" s="1">
        <v>10</v>
      </c>
      <c r="J2" s="1">
        <v>80</v>
      </c>
      <c r="K2" s="1">
        <v>25</v>
      </c>
      <c r="L2" s="1">
        <v>85</v>
      </c>
      <c r="M2" s="3">
        <v>25</v>
      </c>
      <c r="N2" s="3">
        <v>40</v>
      </c>
      <c r="O2" s="3">
        <v>25</v>
      </c>
      <c r="P2" s="3">
        <v>70</v>
      </c>
      <c r="Q2" s="3">
        <v>50</v>
      </c>
      <c r="R2" s="3">
        <v>40</v>
      </c>
      <c r="S2" s="3">
        <v>60</v>
      </c>
      <c r="T2" s="3">
        <v>99</v>
      </c>
      <c r="U2" s="3">
        <v>60</v>
      </c>
      <c r="V2" s="3">
        <v>65</v>
      </c>
      <c r="W2" s="3">
        <v>90</v>
      </c>
      <c r="X2" s="3">
        <v>30</v>
      </c>
      <c r="Y2" s="3">
        <v>80</v>
      </c>
      <c r="Z2" s="3">
        <v>80</v>
      </c>
      <c r="AA2" s="3">
        <v>70</v>
      </c>
      <c r="AB2" s="3">
        <v>70</v>
      </c>
      <c r="AC2" s="3">
        <v>70</v>
      </c>
      <c r="AD2" s="3">
        <v>30</v>
      </c>
      <c r="AE2" s="3">
        <v>50</v>
      </c>
      <c r="AF2" s="3">
        <v>30</v>
      </c>
      <c r="AG2" s="3">
        <v>65</v>
      </c>
      <c r="AH2" s="3">
        <v>30</v>
      </c>
      <c r="AI2" s="3">
        <v>70</v>
      </c>
      <c r="AJ2" s="3">
        <v>80</v>
      </c>
      <c r="AK2" s="3">
        <v>85</v>
      </c>
      <c r="AL2" s="3">
        <v>40</v>
      </c>
      <c r="AM2" s="3">
        <v>40</v>
      </c>
      <c r="AN2" s="3">
        <v>5</v>
      </c>
      <c r="AO2" s="1">
        <v>5</v>
      </c>
      <c r="AP2" s="1">
        <v>35</v>
      </c>
      <c r="AQ2" s="1">
        <v>80</v>
      </c>
      <c r="AR2" s="1">
        <v>50</v>
      </c>
      <c r="AS2" s="1">
        <v>30</v>
      </c>
      <c r="AT2" s="1">
        <v>10</v>
      </c>
      <c r="AU2" s="1">
        <v>30</v>
      </c>
      <c r="AV2" s="1">
        <v>70</v>
      </c>
      <c r="AW2" s="1">
        <v>5</v>
      </c>
      <c r="AX2" s="1">
        <v>25</v>
      </c>
      <c r="AY2" s="1">
        <v>5</v>
      </c>
      <c r="AZ2" s="1">
        <v>45</v>
      </c>
      <c r="BA2" s="1">
        <v>70</v>
      </c>
      <c r="BB2" s="1">
        <v>50</v>
      </c>
      <c r="BC2" s="1">
        <v>10</v>
      </c>
      <c r="BD2" s="1">
        <v>40</v>
      </c>
      <c r="BE2" s="1">
        <v>45</v>
      </c>
      <c r="BF2" s="1">
        <v>20</v>
      </c>
      <c r="BG2" s="1">
        <v>40</v>
      </c>
      <c r="BH2" s="1">
        <v>60</v>
      </c>
      <c r="BI2" s="1">
        <v>40</v>
      </c>
      <c r="BJ2" s="1">
        <v>70</v>
      </c>
      <c r="BK2" s="1">
        <v>50</v>
      </c>
      <c r="BL2" s="1">
        <v>25</v>
      </c>
      <c r="BM2" s="1">
        <v>60</v>
      </c>
      <c r="BN2" s="1">
        <v>25</v>
      </c>
      <c r="BO2" s="1">
        <v>20</v>
      </c>
      <c r="BP2" s="1">
        <v>70</v>
      </c>
      <c r="BQ2" s="1">
        <v>50</v>
      </c>
      <c r="BR2" s="1">
        <v>30</v>
      </c>
      <c r="BS2" s="1">
        <v>55</v>
      </c>
      <c r="BT2" s="1">
        <v>60</v>
      </c>
      <c r="BU2" s="1">
        <v>70</v>
      </c>
      <c r="BV2" s="1">
        <v>50</v>
      </c>
      <c r="BW2" s="1">
        <v>30</v>
      </c>
      <c r="BX2" s="1">
        <v>70</v>
      </c>
      <c r="BY2" s="1">
        <v>45</v>
      </c>
      <c r="BZ2" s="1">
        <v>40</v>
      </c>
      <c r="CA2" s="1">
        <v>75</v>
      </c>
      <c r="CB2" s="1">
        <v>70</v>
      </c>
      <c r="CC2" s="1">
        <v>70</v>
      </c>
      <c r="CD2" s="1">
        <v>60</v>
      </c>
      <c r="CE2" s="1">
        <v>30</v>
      </c>
      <c r="CF2" s="1">
        <v>25</v>
      </c>
      <c r="CG2" s="19">
        <f>AVERAGE(F2:CF2)/100</f>
        <v>0.47835443037974684</v>
      </c>
      <c r="CK2" s="11" t="s">
        <v>302</v>
      </c>
    </row>
    <row r="3" spans="1:103" x14ac:dyDescent="0.2">
      <c r="E3" s="1" t="s">
        <v>104</v>
      </c>
      <c r="F3" s="1">
        <v>30</v>
      </c>
      <c r="G3" s="1">
        <v>25</v>
      </c>
      <c r="H3" s="1">
        <v>30</v>
      </c>
      <c r="I3" s="1">
        <v>90</v>
      </c>
      <c r="J3" s="1">
        <v>50</v>
      </c>
      <c r="K3" s="1">
        <v>30</v>
      </c>
      <c r="L3" s="1">
        <v>20</v>
      </c>
      <c r="M3" s="3">
        <v>10</v>
      </c>
      <c r="N3" s="1">
        <v>15</v>
      </c>
      <c r="O3" s="1">
        <v>15</v>
      </c>
      <c r="P3" s="1">
        <v>55</v>
      </c>
      <c r="Q3" s="1">
        <v>15</v>
      </c>
      <c r="R3" s="1">
        <v>15</v>
      </c>
      <c r="S3" s="1">
        <v>20</v>
      </c>
      <c r="T3" s="1">
        <v>5</v>
      </c>
      <c r="U3" s="1">
        <v>20</v>
      </c>
      <c r="V3" s="1">
        <v>30</v>
      </c>
      <c r="W3" s="1">
        <v>90</v>
      </c>
      <c r="X3" s="1">
        <v>15</v>
      </c>
      <c r="Y3" s="1">
        <v>35</v>
      </c>
      <c r="Z3" s="1">
        <v>5</v>
      </c>
      <c r="AA3" s="1">
        <v>40</v>
      </c>
      <c r="AB3" s="1">
        <v>80</v>
      </c>
      <c r="AC3" s="1">
        <v>20</v>
      </c>
      <c r="AD3" s="1">
        <v>15</v>
      </c>
      <c r="AE3" s="1">
        <v>50</v>
      </c>
      <c r="AF3" s="1">
        <v>20</v>
      </c>
      <c r="AG3" s="1">
        <v>35</v>
      </c>
      <c r="AH3" s="1">
        <v>20</v>
      </c>
      <c r="AI3" s="1">
        <v>40</v>
      </c>
      <c r="AJ3" s="1">
        <v>30</v>
      </c>
      <c r="AK3" s="1">
        <v>20</v>
      </c>
      <c r="AL3" s="1">
        <v>70</v>
      </c>
      <c r="AM3" s="1">
        <v>25</v>
      </c>
      <c r="AN3" s="1">
        <v>50</v>
      </c>
      <c r="AO3" s="1">
        <v>20</v>
      </c>
      <c r="AP3" s="1">
        <v>30</v>
      </c>
      <c r="AQ3" s="1">
        <v>25</v>
      </c>
      <c r="AR3" s="1">
        <v>70</v>
      </c>
      <c r="AS3" s="1">
        <v>25</v>
      </c>
      <c r="AT3" s="1">
        <v>80</v>
      </c>
      <c r="AU3" s="1">
        <v>20</v>
      </c>
      <c r="AV3" s="1">
        <v>35</v>
      </c>
      <c r="AW3" s="1">
        <v>80</v>
      </c>
      <c r="AX3" s="1">
        <v>35</v>
      </c>
      <c r="AY3" s="1">
        <v>15</v>
      </c>
      <c r="AZ3" s="1">
        <v>35</v>
      </c>
      <c r="BA3" s="1">
        <v>15</v>
      </c>
      <c r="BB3" s="1">
        <v>15</v>
      </c>
      <c r="BC3" s="1">
        <v>90</v>
      </c>
      <c r="BD3" s="1">
        <v>20</v>
      </c>
      <c r="BE3" s="1">
        <v>15</v>
      </c>
      <c r="BF3" s="1">
        <v>20</v>
      </c>
      <c r="BG3" s="1">
        <v>25</v>
      </c>
      <c r="BH3" s="1">
        <v>25</v>
      </c>
      <c r="BI3" s="1">
        <v>15</v>
      </c>
      <c r="BJ3" s="1">
        <v>15</v>
      </c>
      <c r="BK3" s="1">
        <v>20</v>
      </c>
      <c r="BL3" s="1">
        <v>15</v>
      </c>
      <c r="BM3" s="1">
        <v>35</v>
      </c>
      <c r="BN3" s="1">
        <v>20</v>
      </c>
      <c r="BO3" s="1">
        <v>10</v>
      </c>
      <c r="BP3" s="1">
        <v>20</v>
      </c>
      <c r="BQ3" s="1">
        <v>35</v>
      </c>
      <c r="BR3" s="1">
        <v>15</v>
      </c>
      <c r="BS3" s="1">
        <v>20</v>
      </c>
      <c r="BT3" s="1">
        <v>20</v>
      </c>
      <c r="BU3" s="1">
        <v>60</v>
      </c>
      <c r="BV3" s="1">
        <v>15</v>
      </c>
      <c r="BW3" s="1">
        <v>10</v>
      </c>
      <c r="BX3" s="1">
        <v>35</v>
      </c>
      <c r="BY3" s="1">
        <v>15</v>
      </c>
      <c r="BZ3" s="1">
        <v>20</v>
      </c>
      <c r="CA3" s="1">
        <v>50</v>
      </c>
      <c r="CB3" s="1">
        <v>35</v>
      </c>
      <c r="CC3" s="1">
        <v>5</v>
      </c>
      <c r="CD3" s="1">
        <v>25</v>
      </c>
      <c r="CE3" s="1">
        <v>15</v>
      </c>
      <c r="CF3" s="1">
        <v>30</v>
      </c>
      <c r="CG3" s="19">
        <f>AVERAGE(F3:CF3)/100*CG2</f>
        <v>0.14441459701970838</v>
      </c>
    </row>
    <row r="4" spans="1:103" x14ac:dyDescent="0.2">
      <c r="E4" s="1" t="s">
        <v>105</v>
      </c>
      <c r="F4" s="1">
        <v>15</v>
      </c>
      <c r="G4" s="1">
        <v>10</v>
      </c>
      <c r="H4" s="1">
        <v>10</v>
      </c>
      <c r="I4" s="1">
        <v>10</v>
      </c>
      <c r="J4" s="1">
        <v>90</v>
      </c>
      <c r="K4" s="1">
        <v>15</v>
      </c>
      <c r="L4" s="1">
        <v>7</v>
      </c>
      <c r="M4" s="3">
        <v>10</v>
      </c>
      <c r="N4" s="3">
        <v>10</v>
      </c>
      <c r="O4" s="3">
        <v>15</v>
      </c>
      <c r="P4" s="3">
        <v>15</v>
      </c>
      <c r="Q4" s="3">
        <v>90</v>
      </c>
      <c r="R4" s="3">
        <v>10</v>
      </c>
      <c r="S4" s="3">
        <v>5</v>
      </c>
      <c r="T4" s="3">
        <v>3</v>
      </c>
      <c r="U4" s="3">
        <v>10</v>
      </c>
      <c r="V4" s="3">
        <v>10</v>
      </c>
      <c r="W4" s="3">
        <v>7</v>
      </c>
      <c r="X4" s="3">
        <v>10</v>
      </c>
      <c r="Y4" s="3">
        <v>5</v>
      </c>
      <c r="Z4" s="3">
        <v>3</v>
      </c>
      <c r="AA4" s="3">
        <v>7</v>
      </c>
      <c r="AB4" s="3">
        <v>10</v>
      </c>
      <c r="AC4" s="3">
        <v>20</v>
      </c>
      <c r="AD4" s="3">
        <v>20</v>
      </c>
      <c r="AE4" s="3">
        <v>30</v>
      </c>
      <c r="AF4" s="3">
        <v>5</v>
      </c>
      <c r="AG4" s="3">
        <v>15</v>
      </c>
      <c r="AH4" s="3">
        <v>10</v>
      </c>
      <c r="AI4" s="3">
        <v>5</v>
      </c>
      <c r="AJ4" s="3">
        <v>7</v>
      </c>
      <c r="AK4" s="3">
        <v>10</v>
      </c>
      <c r="AL4" s="3">
        <v>10</v>
      </c>
      <c r="AM4" s="3">
        <v>15</v>
      </c>
      <c r="AN4" s="3">
        <v>15</v>
      </c>
      <c r="AO4" s="3">
        <v>60</v>
      </c>
      <c r="AP4" s="1">
        <v>20</v>
      </c>
      <c r="AQ4" s="1">
        <v>5</v>
      </c>
      <c r="AR4" s="1">
        <v>5</v>
      </c>
      <c r="AS4" s="1">
        <v>15</v>
      </c>
      <c r="AT4" s="1">
        <v>20</v>
      </c>
      <c r="AU4" s="1">
        <v>15</v>
      </c>
      <c r="AV4" s="1">
        <v>5</v>
      </c>
      <c r="AW4" s="1">
        <v>20</v>
      </c>
      <c r="AX4" s="1">
        <v>10</v>
      </c>
      <c r="AY4" s="1">
        <v>5</v>
      </c>
      <c r="AZ4" s="1">
        <v>7</v>
      </c>
      <c r="BA4" s="1">
        <v>5</v>
      </c>
      <c r="BB4" s="1">
        <v>10</v>
      </c>
      <c r="BC4" s="1">
        <v>10</v>
      </c>
      <c r="BD4" s="1">
        <v>80</v>
      </c>
      <c r="BE4" s="1">
        <v>7</v>
      </c>
      <c r="BF4" s="1">
        <v>15</v>
      </c>
      <c r="BG4" s="1">
        <v>15</v>
      </c>
      <c r="BH4" s="1">
        <v>15</v>
      </c>
      <c r="BI4" s="1">
        <v>30</v>
      </c>
      <c r="BJ4" s="1">
        <v>10</v>
      </c>
      <c r="BK4" s="1">
        <v>15</v>
      </c>
      <c r="BL4" s="1">
        <v>5</v>
      </c>
      <c r="BM4" s="1">
        <v>5</v>
      </c>
      <c r="BN4" s="1">
        <v>3</v>
      </c>
      <c r="BO4" s="1">
        <v>3</v>
      </c>
      <c r="BP4" s="1">
        <v>15</v>
      </c>
      <c r="BQ4" s="1">
        <v>7</v>
      </c>
      <c r="BR4" s="1">
        <v>20</v>
      </c>
      <c r="BS4" s="1">
        <v>20</v>
      </c>
      <c r="BT4" s="1">
        <v>20</v>
      </c>
      <c r="BU4" s="1">
        <v>15</v>
      </c>
      <c r="BV4" s="1">
        <v>25</v>
      </c>
      <c r="BW4" s="1">
        <v>15</v>
      </c>
      <c r="BX4" s="1">
        <v>3</v>
      </c>
      <c r="BY4" s="1">
        <v>15</v>
      </c>
      <c r="BZ4" s="1">
        <v>10</v>
      </c>
      <c r="CA4" s="1">
        <v>10</v>
      </c>
      <c r="CB4" s="1">
        <v>15</v>
      </c>
      <c r="CC4" s="1">
        <v>10</v>
      </c>
      <c r="CD4" s="1">
        <v>5</v>
      </c>
      <c r="CE4" s="1">
        <v>15</v>
      </c>
      <c r="CF4" s="1">
        <v>10</v>
      </c>
      <c r="CG4" s="19">
        <f>AVERAGE(F4:CF4)/100*CG2</f>
        <v>7.1692613363243077E-2</v>
      </c>
    </row>
    <row r="5" spans="1:103" x14ac:dyDescent="0.2">
      <c r="E5" s="1" t="s">
        <v>106</v>
      </c>
      <c r="F5" s="1">
        <v>80</v>
      </c>
      <c r="G5" s="1">
        <v>90</v>
      </c>
      <c r="H5" s="1">
        <v>80</v>
      </c>
      <c r="I5" s="1">
        <v>10</v>
      </c>
      <c r="J5" s="1">
        <v>15</v>
      </c>
      <c r="K5" s="1">
        <v>80</v>
      </c>
      <c r="L5" s="1">
        <v>90</v>
      </c>
      <c r="M5" s="3">
        <v>90</v>
      </c>
      <c r="N5" s="3">
        <v>90</v>
      </c>
      <c r="O5" s="3">
        <v>90</v>
      </c>
      <c r="P5" s="3">
        <v>80</v>
      </c>
      <c r="Q5" s="3">
        <v>10</v>
      </c>
      <c r="R5" s="3">
        <v>90</v>
      </c>
      <c r="S5" s="3">
        <v>90</v>
      </c>
      <c r="T5" s="3">
        <v>100</v>
      </c>
      <c r="U5" s="3">
        <v>90</v>
      </c>
      <c r="V5" s="3">
        <v>90</v>
      </c>
      <c r="W5" s="3">
        <v>10</v>
      </c>
      <c r="X5" s="3">
        <v>85</v>
      </c>
      <c r="Y5" s="3">
        <v>90</v>
      </c>
      <c r="Z5" s="3">
        <v>100</v>
      </c>
      <c r="AA5" s="3">
        <v>90</v>
      </c>
      <c r="AB5" s="3">
        <v>80</v>
      </c>
      <c r="AC5" s="3">
        <v>80</v>
      </c>
      <c r="AD5" s="3">
        <v>80</v>
      </c>
      <c r="AE5" s="3">
        <v>70</v>
      </c>
      <c r="AF5" s="3">
        <v>90</v>
      </c>
      <c r="AG5" s="3">
        <v>90</v>
      </c>
      <c r="AH5" s="3">
        <v>88</v>
      </c>
      <c r="AI5" s="3">
        <v>90</v>
      </c>
      <c r="AJ5" s="3">
        <v>90</v>
      </c>
      <c r="AK5" s="3">
        <v>40</v>
      </c>
      <c r="AL5" s="3">
        <v>80</v>
      </c>
      <c r="AM5" s="1">
        <v>80</v>
      </c>
      <c r="AN5" s="3">
        <v>80</v>
      </c>
      <c r="AO5" s="3">
        <v>40</v>
      </c>
      <c r="AP5" s="3">
        <v>80</v>
      </c>
      <c r="AQ5" s="3">
        <v>90</v>
      </c>
      <c r="AR5" s="3">
        <v>90</v>
      </c>
      <c r="AS5" s="3">
        <v>90</v>
      </c>
      <c r="AT5" s="3">
        <v>0</v>
      </c>
      <c r="AU5" s="3">
        <v>85</v>
      </c>
      <c r="AV5" s="1">
        <v>90</v>
      </c>
      <c r="AW5" s="1">
        <v>30</v>
      </c>
      <c r="AX5" s="1">
        <v>90</v>
      </c>
      <c r="AY5" s="1">
        <v>90</v>
      </c>
      <c r="AZ5" s="1">
        <v>80</v>
      </c>
      <c r="BA5" s="1">
        <v>90</v>
      </c>
      <c r="BB5" s="1">
        <v>90</v>
      </c>
      <c r="BC5" s="1">
        <v>30</v>
      </c>
      <c r="BD5" s="1">
        <v>15</v>
      </c>
      <c r="BE5" s="1">
        <v>90</v>
      </c>
      <c r="BF5" s="1">
        <v>80</v>
      </c>
      <c r="BG5" s="1">
        <v>90</v>
      </c>
      <c r="BH5" s="1">
        <v>90</v>
      </c>
      <c r="BI5" s="1">
        <v>90</v>
      </c>
      <c r="BJ5" s="1">
        <v>90</v>
      </c>
      <c r="BK5" s="1">
        <v>80</v>
      </c>
      <c r="BL5" s="1">
        <v>75</v>
      </c>
      <c r="BM5" s="1">
        <v>90</v>
      </c>
      <c r="BN5" s="1">
        <v>80</v>
      </c>
      <c r="BO5" s="1">
        <v>70</v>
      </c>
      <c r="BP5" s="1">
        <v>90</v>
      </c>
      <c r="BQ5" s="1">
        <v>90</v>
      </c>
      <c r="BR5" s="1">
        <v>80</v>
      </c>
      <c r="BS5" s="1">
        <v>90</v>
      </c>
      <c r="BT5" s="1">
        <v>90</v>
      </c>
      <c r="BU5" s="1"/>
      <c r="BV5" s="1">
        <v>80</v>
      </c>
      <c r="BW5" s="1">
        <v>90</v>
      </c>
      <c r="BX5" s="1"/>
      <c r="BY5" s="1">
        <v>90</v>
      </c>
      <c r="BZ5" s="1">
        <v>90</v>
      </c>
      <c r="CA5" s="1">
        <v>50</v>
      </c>
      <c r="CB5" s="1">
        <v>60</v>
      </c>
      <c r="CC5" s="1">
        <v>95</v>
      </c>
      <c r="CD5" s="1">
        <v>50</v>
      </c>
      <c r="CE5" s="1">
        <v>80</v>
      </c>
      <c r="CF5" s="1">
        <v>70</v>
      </c>
      <c r="CG5" s="19">
        <f>AVERAGE(F5:CF5)/100*CG2</f>
        <v>0.36516458984053923</v>
      </c>
    </row>
    <row r="6" spans="1:103" x14ac:dyDescent="0.2">
      <c r="E6" s="1" t="s">
        <v>1</v>
      </c>
      <c r="F6" s="1">
        <v>7</v>
      </c>
      <c r="G6" s="1">
        <v>3</v>
      </c>
      <c r="H6" s="1" t="s">
        <v>0</v>
      </c>
      <c r="I6" s="1" t="s">
        <v>0</v>
      </c>
      <c r="J6" s="1">
        <v>2</v>
      </c>
      <c r="K6" s="1" t="s">
        <v>0</v>
      </c>
      <c r="L6" s="1">
        <v>2</v>
      </c>
      <c r="M6" s="3">
        <v>1</v>
      </c>
      <c r="N6" s="3">
        <v>1</v>
      </c>
      <c r="O6" s="3">
        <v>2</v>
      </c>
      <c r="P6" s="3">
        <v>10</v>
      </c>
      <c r="Q6" s="3">
        <v>2</v>
      </c>
      <c r="R6" s="3">
        <v>1</v>
      </c>
      <c r="S6" s="3">
        <v>3</v>
      </c>
      <c r="T6" s="1"/>
      <c r="U6" s="3">
        <v>2</v>
      </c>
      <c r="V6" s="3">
        <v>4</v>
      </c>
      <c r="W6" s="1"/>
      <c r="X6" s="1"/>
      <c r="Y6" s="3">
        <v>3</v>
      </c>
      <c r="Z6" s="3">
        <v>5</v>
      </c>
      <c r="AA6" s="3">
        <v>3</v>
      </c>
      <c r="AB6" s="3">
        <v>15</v>
      </c>
      <c r="AC6" s="3">
        <v>3</v>
      </c>
      <c r="AD6" s="1"/>
      <c r="AE6" s="3">
        <v>1</v>
      </c>
      <c r="AF6" s="1"/>
      <c r="AG6" s="3">
        <v>2</v>
      </c>
      <c r="AH6" s="1"/>
      <c r="AI6" s="3">
        <v>2</v>
      </c>
      <c r="AJ6" s="3">
        <v>11</v>
      </c>
      <c r="AK6" s="1"/>
      <c r="AL6" s="3">
        <v>4</v>
      </c>
      <c r="AM6" s="3">
        <v>4</v>
      </c>
      <c r="AN6" s="1"/>
      <c r="AO6" s="1"/>
      <c r="AP6" s="3">
        <v>6</v>
      </c>
      <c r="AQ6" s="3">
        <v>2</v>
      </c>
      <c r="AR6" s="3">
        <v>5</v>
      </c>
      <c r="AS6" s="3">
        <v>1</v>
      </c>
      <c r="AT6" s="1"/>
      <c r="AU6" s="3">
        <v>4</v>
      </c>
      <c r="AV6" s="3">
        <v>1</v>
      </c>
      <c r="AW6" s="3">
        <v>2</v>
      </c>
      <c r="AX6" s="3">
        <v>3</v>
      </c>
      <c r="AY6" s="1"/>
      <c r="AZ6" s="1">
        <v>2</v>
      </c>
      <c r="BA6" s="1">
        <v>1</v>
      </c>
      <c r="BB6" s="1"/>
      <c r="BC6" s="1">
        <v>3</v>
      </c>
      <c r="BD6" s="1">
        <v>3</v>
      </c>
      <c r="BE6" s="1"/>
      <c r="BF6" s="1"/>
      <c r="BG6" s="1"/>
      <c r="BH6" s="1">
        <v>1</v>
      </c>
      <c r="BI6" s="1"/>
      <c r="BJ6" s="1"/>
      <c r="BK6" s="1">
        <v>1</v>
      </c>
      <c r="BL6" s="1">
        <v>1</v>
      </c>
      <c r="BM6" s="1">
        <v>6</v>
      </c>
      <c r="BN6" s="1">
        <v>2</v>
      </c>
      <c r="BO6" s="1">
        <v>2</v>
      </c>
      <c r="BP6" s="1">
        <v>1</v>
      </c>
      <c r="BQ6" s="1"/>
      <c r="BR6" s="1">
        <v>2</v>
      </c>
      <c r="BS6" s="1">
        <v>2</v>
      </c>
      <c r="BT6" s="1">
        <v>2</v>
      </c>
      <c r="BU6" s="1">
        <v>7</v>
      </c>
      <c r="BV6" s="1">
        <v>1</v>
      </c>
      <c r="BW6" s="1">
        <v>1</v>
      </c>
      <c r="BX6" s="1">
        <v>5</v>
      </c>
      <c r="BY6" s="1">
        <v>4</v>
      </c>
      <c r="BZ6" s="1">
        <v>1</v>
      </c>
      <c r="CA6" s="1"/>
      <c r="CB6" s="1"/>
      <c r="CC6" s="1"/>
      <c r="CD6" s="1">
        <v>3</v>
      </c>
      <c r="CE6" s="1"/>
      <c r="CF6" s="1">
        <v>3</v>
      </c>
    </row>
    <row r="7" spans="1:103" x14ac:dyDescent="0.2">
      <c r="E7" s="1" t="s">
        <v>2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 t="s">
        <v>0</v>
      </c>
      <c r="BU7" s="1" t="s">
        <v>0</v>
      </c>
      <c r="BV7" s="1" t="s">
        <v>0</v>
      </c>
      <c r="BW7" s="1" t="s">
        <v>0</v>
      </c>
      <c r="BX7" s="1" t="s">
        <v>0</v>
      </c>
      <c r="BY7" s="1" t="s">
        <v>0</v>
      </c>
      <c r="BZ7" s="1"/>
      <c r="CA7" s="1"/>
      <c r="CB7" s="1"/>
      <c r="CC7" s="1"/>
      <c r="CD7" s="1"/>
      <c r="CE7" s="1"/>
      <c r="CF7" s="1"/>
    </row>
    <row r="8" spans="1:103" x14ac:dyDescent="0.2">
      <c r="E8" s="1" t="s">
        <v>3</v>
      </c>
      <c r="F8" s="1" t="s">
        <v>113</v>
      </c>
      <c r="G8" s="1" t="s">
        <v>225</v>
      </c>
      <c r="H8" s="1" t="s">
        <v>113</v>
      </c>
      <c r="I8" s="1" t="s">
        <v>225</v>
      </c>
      <c r="J8" s="1" t="s">
        <v>112</v>
      </c>
      <c r="K8" s="1" t="s">
        <v>113</v>
      </c>
      <c r="L8" s="1" t="s">
        <v>112</v>
      </c>
      <c r="M8" s="3" t="s">
        <v>113</v>
      </c>
      <c r="N8" s="3" t="s">
        <v>112</v>
      </c>
      <c r="O8" s="3" t="s">
        <v>112</v>
      </c>
      <c r="P8" s="3" t="s">
        <v>112</v>
      </c>
      <c r="Q8" s="3" t="s">
        <v>113</v>
      </c>
      <c r="R8" s="3" t="s">
        <v>112</v>
      </c>
      <c r="S8" s="3" t="s">
        <v>112</v>
      </c>
      <c r="T8" s="1" t="s">
        <v>113</v>
      </c>
      <c r="U8" s="1" t="s">
        <v>112</v>
      </c>
      <c r="V8" s="1" t="s">
        <v>112</v>
      </c>
      <c r="W8" s="1" t="s">
        <v>112</v>
      </c>
      <c r="X8" s="1" t="s">
        <v>113</v>
      </c>
      <c r="Y8" s="1" t="s">
        <v>112</v>
      </c>
      <c r="Z8" s="1" t="s">
        <v>112</v>
      </c>
      <c r="AA8" s="1" t="s">
        <v>112</v>
      </c>
      <c r="AB8" s="1" t="s">
        <v>112</v>
      </c>
      <c r="AC8" s="1" t="s">
        <v>112</v>
      </c>
      <c r="AD8" s="1" t="s">
        <v>113</v>
      </c>
      <c r="AE8" s="1" t="s">
        <v>113</v>
      </c>
      <c r="AF8" s="1" t="s">
        <v>112</v>
      </c>
      <c r="AG8" s="1" t="s">
        <v>113</v>
      </c>
      <c r="AH8" s="16" t="s">
        <v>113</v>
      </c>
      <c r="AI8" s="1" t="s">
        <v>112</v>
      </c>
      <c r="AJ8" s="1" t="s">
        <v>112</v>
      </c>
      <c r="AK8" s="1" t="s">
        <v>112</v>
      </c>
      <c r="AL8" s="1" t="s">
        <v>113</v>
      </c>
      <c r="AM8" s="1" t="s">
        <v>113</v>
      </c>
      <c r="AN8" s="1" t="s">
        <v>225</v>
      </c>
      <c r="AO8" s="1" t="s">
        <v>225</v>
      </c>
      <c r="AP8" s="1" t="s">
        <v>112</v>
      </c>
      <c r="AQ8" s="1" t="s">
        <v>112</v>
      </c>
      <c r="AR8" s="1" t="s">
        <v>112</v>
      </c>
      <c r="AS8" s="1" t="s">
        <v>113</v>
      </c>
      <c r="AT8" s="1" t="s">
        <v>113</v>
      </c>
      <c r="AU8" s="1" t="s">
        <v>113</v>
      </c>
      <c r="AV8" s="1" t="s">
        <v>112</v>
      </c>
      <c r="AW8" s="1" t="s">
        <v>225</v>
      </c>
      <c r="AX8" s="1" t="s">
        <v>112</v>
      </c>
      <c r="AY8" s="1" t="s">
        <v>225</v>
      </c>
      <c r="AZ8" s="1" t="s">
        <v>112</v>
      </c>
      <c r="BA8" s="1" t="s">
        <v>112</v>
      </c>
      <c r="BB8" s="1" t="s">
        <v>113</v>
      </c>
      <c r="BC8" s="1" t="s">
        <v>225</v>
      </c>
      <c r="BD8" s="1" t="s">
        <v>112</v>
      </c>
      <c r="BE8" s="1" t="s">
        <v>112</v>
      </c>
      <c r="BF8" s="1" t="s">
        <v>113</v>
      </c>
      <c r="BG8" s="1" t="s">
        <v>113</v>
      </c>
      <c r="BH8" s="1" t="s">
        <v>113</v>
      </c>
      <c r="BI8" s="1" t="s">
        <v>113</v>
      </c>
      <c r="BJ8" s="1" t="s">
        <v>113</v>
      </c>
      <c r="BK8" s="1" t="s">
        <v>113</v>
      </c>
      <c r="BL8" s="1" t="s">
        <v>113</v>
      </c>
      <c r="BM8" s="1" t="s">
        <v>112</v>
      </c>
      <c r="BN8" s="1" t="s">
        <v>113</v>
      </c>
      <c r="BO8" s="1" t="s">
        <v>112</v>
      </c>
      <c r="BP8" s="1" t="s">
        <v>113</v>
      </c>
      <c r="BQ8" s="1" t="s">
        <v>113</v>
      </c>
      <c r="BR8" s="1" t="s">
        <v>113</v>
      </c>
      <c r="BS8" s="1" t="s">
        <v>113</v>
      </c>
      <c r="BT8" s="1" t="s">
        <v>112</v>
      </c>
      <c r="BU8" s="1" t="s">
        <v>113</v>
      </c>
      <c r="BV8" s="1" t="s">
        <v>112</v>
      </c>
      <c r="BW8" s="1" t="s">
        <v>113</v>
      </c>
      <c r="BX8" s="1" t="s">
        <v>112</v>
      </c>
      <c r="BY8" s="1" t="s">
        <v>113</v>
      </c>
      <c r="BZ8" s="1" t="s">
        <v>113</v>
      </c>
      <c r="CA8" s="1" t="s">
        <v>112</v>
      </c>
      <c r="CB8" s="1" t="s">
        <v>112</v>
      </c>
      <c r="CC8" s="1" t="s">
        <v>113</v>
      </c>
      <c r="CD8" s="1" t="s">
        <v>113</v>
      </c>
      <c r="CE8" s="1" t="s">
        <v>113</v>
      </c>
      <c r="CF8" s="1" t="s">
        <v>113</v>
      </c>
    </row>
    <row r="9" spans="1:103" x14ac:dyDescent="0.2">
      <c r="E9" s="1" t="s">
        <v>4</v>
      </c>
      <c r="F9" s="1">
        <v>12</v>
      </c>
      <c r="G9" s="1">
        <v>12</v>
      </c>
      <c r="H9" s="1">
        <v>12</v>
      </c>
      <c r="I9" s="1">
        <v>12</v>
      </c>
      <c r="J9" s="1">
        <v>15</v>
      </c>
      <c r="K9" s="1">
        <v>15</v>
      </c>
      <c r="L9" s="1">
        <v>15</v>
      </c>
      <c r="M9" s="3">
        <v>12</v>
      </c>
      <c r="N9" s="3">
        <v>20</v>
      </c>
      <c r="O9" s="3">
        <v>20</v>
      </c>
      <c r="P9" s="3">
        <v>20</v>
      </c>
      <c r="Q9" s="3">
        <v>8</v>
      </c>
      <c r="R9" s="3">
        <v>20</v>
      </c>
      <c r="S9" s="3">
        <v>20</v>
      </c>
      <c r="T9" s="3">
        <v>10</v>
      </c>
      <c r="U9" s="3">
        <v>25</v>
      </c>
      <c r="V9" s="3">
        <v>25</v>
      </c>
      <c r="W9" s="3">
        <v>25</v>
      </c>
      <c r="X9" s="3">
        <v>10</v>
      </c>
      <c r="Y9" s="3">
        <v>25</v>
      </c>
      <c r="Z9" s="3">
        <v>10</v>
      </c>
      <c r="AA9" s="1">
        <v>20</v>
      </c>
      <c r="AB9" s="1">
        <v>10</v>
      </c>
      <c r="AC9" s="1">
        <v>10</v>
      </c>
      <c r="AD9" s="1">
        <v>10</v>
      </c>
      <c r="AE9" s="1">
        <v>5</v>
      </c>
      <c r="AF9" s="1">
        <v>12</v>
      </c>
      <c r="AG9" s="1">
        <v>10</v>
      </c>
      <c r="AH9" s="1">
        <v>8</v>
      </c>
      <c r="AI9" s="1">
        <v>8</v>
      </c>
      <c r="AJ9" s="1">
        <v>12</v>
      </c>
      <c r="AK9" s="1">
        <v>15</v>
      </c>
      <c r="AL9" s="1">
        <v>15</v>
      </c>
      <c r="AM9" s="1">
        <v>15</v>
      </c>
      <c r="AN9" s="1">
        <v>12</v>
      </c>
      <c r="AO9" s="1">
        <v>12</v>
      </c>
      <c r="AP9" s="1">
        <v>25</v>
      </c>
      <c r="AQ9" s="1">
        <v>25</v>
      </c>
      <c r="AR9" s="1">
        <v>25</v>
      </c>
      <c r="AS9" s="1">
        <v>25</v>
      </c>
      <c r="AT9" s="1">
        <v>5</v>
      </c>
      <c r="AU9" s="1">
        <v>15</v>
      </c>
      <c r="AV9" s="1">
        <v>25</v>
      </c>
      <c r="AW9" s="1">
        <v>15</v>
      </c>
      <c r="AX9" s="1">
        <v>25</v>
      </c>
      <c r="AY9" s="1">
        <v>20</v>
      </c>
      <c r="AZ9" s="1">
        <v>10</v>
      </c>
      <c r="BA9" s="1">
        <v>15</v>
      </c>
      <c r="BB9" s="1">
        <v>8</v>
      </c>
      <c r="BC9" s="1">
        <v>15</v>
      </c>
      <c r="BD9" s="1">
        <v>15</v>
      </c>
      <c r="BE9" s="1">
        <v>20</v>
      </c>
      <c r="BF9" s="1">
        <v>10</v>
      </c>
      <c r="BG9" s="1">
        <v>10</v>
      </c>
      <c r="BH9" s="1">
        <v>10</v>
      </c>
      <c r="BI9" s="1">
        <v>8</v>
      </c>
      <c r="BJ9" s="1">
        <v>10</v>
      </c>
      <c r="BK9" s="1">
        <v>12</v>
      </c>
      <c r="BL9" s="1">
        <v>10</v>
      </c>
      <c r="BM9" s="1">
        <v>12</v>
      </c>
      <c r="BN9" s="1">
        <v>15</v>
      </c>
      <c r="BO9" s="1">
        <v>15</v>
      </c>
      <c r="BP9" s="1">
        <v>15</v>
      </c>
      <c r="BQ9" s="1">
        <v>10</v>
      </c>
      <c r="BR9" s="1">
        <v>8</v>
      </c>
      <c r="BS9" s="1">
        <v>8</v>
      </c>
      <c r="BT9" s="1">
        <v>25</v>
      </c>
      <c r="BU9" s="1">
        <v>15</v>
      </c>
      <c r="BV9" s="1">
        <v>10</v>
      </c>
      <c r="BW9" s="1">
        <v>10</v>
      </c>
      <c r="BX9" s="1">
        <v>15</v>
      </c>
      <c r="BY9" s="1">
        <v>12</v>
      </c>
      <c r="BZ9" s="1">
        <v>12</v>
      </c>
      <c r="CA9" s="1">
        <v>15</v>
      </c>
      <c r="CB9" s="1">
        <v>15</v>
      </c>
      <c r="CC9" s="1">
        <v>12</v>
      </c>
      <c r="CD9" s="1"/>
      <c r="CE9" s="1">
        <v>12</v>
      </c>
      <c r="CF9" s="1">
        <v>10</v>
      </c>
    </row>
    <row r="10" spans="1:103" x14ac:dyDescent="0.2">
      <c r="E10" s="1" t="s">
        <v>5</v>
      </c>
      <c r="F10" s="1" t="s">
        <v>115</v>
      </c>
      <c r="G10" s="1" t="s">
        <v>115</v>
      </c>
      <c r="H10" s="1" t="s">
        <v>115</v>
      </c>
      <c r="I10" s="1" t="s">
        <v>115</v>
      </c>
      <c r="J10" s="1" t="s">
        <v>116</v>
      </c>
      <c r="K10" s="1" t="s">
        <v>115</v>
      </c>
      <c r="L10" s="1" t="s">
        <v>114</v>
      </c>
      <c r="M10" s="3" t="s">
        <v>115</v>
      </c>
      <c r="N10" s="3" t="s">
        <v>114</v>
      </c>
      <c r="O10" s="3" t="s">
        <v>114</v>
      </c>
      <c r="P10" s="3" t="s">
        <v>114</v>
      </c>
      <c r="Q10" s="16" t="s">
        <v>115</v>
      </c>
      <c r="R10" s="3" t="s">
        <v>131</v>
      </c>
      <c r="S10" s="3" t="s">
        <v>131</v>
      </c>
      <c r="T10" s="3" t="s">
        <v>114</v>
      </c>
      <c r="U10" s="1" t="s">
        <v>131</v>
      </c>
      <c r="V10" s="1" t="s">
        <v>131</v>
      </c>
      <c r="W10" s="1" t="s">
        <v>131</v>
      </c>
      <c r="X10" s="1" t="s">
        <v>115</v>
      </c>
      <c r="Y10" s="1" t="s">
        <v>235</v>
      </c>
      <c r="Z10" s="1" t="s">
        <v>115</v>
      </c>
      <c r="AA10" s="1" t="s">
        <v>114</v>
      </c>
      <c r="AB10" s="1" t="s">
        <v>115</v>
      </c>
      <c r="AC10" s="1" t="s">
        <v>115</v>
      </c>
      <c r="AD10" s="1" t="s">
        <v>115</v>
      </c>
      <c r="AE10" s="16" t="s">
        <v>235</v>
      </c>
      <c r="AF10" s="1" t="s">
        <v>145</v>
      </c>
      <c r="AG10" s="1" t="s">
        <v>116</v>
      </c>
      <c r="AH10" s="1" t="s">
        <v>115</v>
      </c>
      <c r="AI10" s="1" t="s">
        <v>116</v>
      </c>
      <c r="AJ10" s="1" t="s">
        <v>115</v>
      </c>
      <c r="AK10" s="1" t="s">
        <v>115</v>
      </c>
      <c r="AL10" s="1" t="s">
        <v>115</v>
      </c>
      <c r="AM10" s="1" t="s">
        <v>115</v>
      </c>
      <c r="AN10" s="1" t="s">
        <v>115</v>
      </c>
      <c r="AO10" s="1" t="s">
        <v>115</v>
      </c>
      <c r="AP10" s="1" t="s">
        <v>131</v>
      </c>
      <c r="AQ10" s="1" t="s">
        <v>160</v>
      </c>
      <c r="AR10" s="1" t="s">
        <v>131</v>
      </c>
      <c r="AS10" s="1" t="s">
        <v>114</v>
      </c>
      <c r="AT10" s="1" t="s">
        <v>174</v>
      </c>
      <c r="AU10" s="1" t="s">
        <v>115</v>
      </c>
      <c r="AV10" s="1" t="s">
        <v>160</v>
      </c>
      <c r="AW10" s="1" t="s">
        <v>114</v>
      </c>
      <c r="AX10" s="1" t="s">
        <v>114</v>
      </c>
      <c r="AY10" s="1" t="s">
        <v>166</v>
      </c>
      <c r="AZ10" s="1" t="s">
        <v>174</v>
      </c>
      <c r="BA10" s="1" t="s">
        <v>174</v>
      </c>
      <c r="BB10" s="1" t="s">
        <v>115</v>
      </c>
      <c r="BC10" s="1" t="s">
        <v>174</v>
      </c>
      <c r="BD10" s="1" t="s">
        <v>116</v>
      </c>
      <c r="BE10" s="1" t="s">
        <v>131</v>
      </c>
      <c r="BF10" s="1" t="s">
        <v>115</v>
      </c>
      <c r="BG10" s="1" t="s">
        <v>115</v>
      </c>
      <c r="BH10" s="1" t="s">
        <v>115</v>
      </c>
      <c r="BI10" s="1" t="s">
        <v>115</v>
      </c>
      <c r="BJ10" s="1" t="s">
        <v>115</v>
      </c>
      <c r="BK10" s="1" t="s">
        <v>115</v>
      </c>
      <c r="BL10" s="1" t="s">
        <v>115</v>
      </c>
      <c r="BM10" s="1" t="s">
        <v>115</v>
      </c>
      <c r="BN10" s="1" t="s">
        <v>115</v>
      </c>
      <c r="BO10" s="1" t="s">
        <v>116</v>
      </c>
      <c r="BP10" s="1" t="s">
        <v>115</v>
      </c>
      <c r="BQ10" s="1" t="s">
        <v>115</v>
      </c>
      <c r="BR10" s="1" t="s">
        <v>115</v>
      </c>
      <c r="BS10" s="1" t="s">
        <v>115</v>
      </c>
      <c r="BT10" s="1" t="s">
        <v>145</v>
      </c>
      <c r="BU10" s="1" t="s">
        <v>114</v>
      </c>
      <c r="BV10" s="1" t="s">
        <v>115</v>
      </c>
      <c r="BW10" s="1" t="s">
        <v>115</v>
      </c>
      <c r="BX10" s="1" t="s">
        <v>116</v>
      </c>
      <c r="BY10" s="1" t="s">
        <v>114</v>
      </c>
      <c r="BZ10" s="1" t="s">
        <v>114</v>
      </c>
      <c r="CA10" s="1" t="s">
        <v>116</v>
      </c>
      <c r="CB10" s="1" t="s">
        <v>131</v>
      </c>
      <c r="CC10" s="1" t="s">
        <v>115</v>
      </c>
      <c r="CD10" s="1" t="s">
        <v>115</v>
      </c>
      <c r="CE10" s="1" t="s">
        <v>115</v>
      </c>
      <c r="CF10" s="1" t="s">
        <v>115</v>
      </c>
    </row>
    <row r="11" spans="1:103" x14ac:dyDescent="0.2">
      <c r="E11" s="1" t="s">
        <v>323</v>
      </c>
      <c r="F11" s="36">
        <f>F13/(F12+F13)</f>
        <v>0.84385843164469121</v>
      </c>
      <c r="G11" s="36">
        <f t="shared" ref="G11:BR11" si="0">G13/(G12+G13)</f>
        <v>0.41251874062968519</v>
      </c>
      <c r="H11" s="36">
        <f t="shared" si="0"/>
        <v>0.62499999999999989</v>
      </c>
      <c r="I11" s="36">
        <f t="shared" si="0"/>
        <v>0.27593984962406021</v>
      </c>
      <c r="J11" s="36">
        <f t="shared" si="0"/>
        <v>0.51083969465648849</v>
      </c>
      <c r="K11" s="36">
        <f t="shared" si="0"/>
        <v>0.49183673469387756</v>
      </c>
      <c r="L11" s="36">
        <f t="shared" si="0"/>
        <v>0.66691422205718531</v>
      </c>
      <c r="M11" s="36">
        <f t="shared" si="0"/>
        <v>0.6281914893617021</v>
      </c>
      <c r="N11" s="36">
        <f t="shared" si="0"/>
        <v>0.52809734513274342</v>
      </c>
      <c r="O11" s="36">
        <f t="shared" si="0"/>
        <v>0.4628975265017668</v>
      </c>
      <c r="P11" s="36">
        <f t="shared" si="0"/>
        <v>0.63902420744959909</v>
      </c>
      <c r="Q11" s="36">
        <f t="shared" si="0"/>
        <v>0.55728061716489874</v>
      </c>
      <c r="R11" s="36">
        <f t="shared" si="0"/>
        <v>0.63577586206896552</v>
      </c>
      <c r="S11" s="36">
        <f t="shared" si="0"/>
        <v>0.44558139534883723</v>
      </c>
      <c r="T11" s="36">
        <f t="shared" si="0"/>
        <v>0.44424460431654678</v>
      </c>
      <c r="U11" s="36">
        <f t="shared" si="0"/>
        <v>0.5351053159478435</v>
      </c>
      <c r="V11" s="36">
        <f t="shared" si="0"/>
        <v>0.34010349288486413</v>
      </c>
      <c r="W11" s="36">
        <f t="shared" si="0"/>
        <v>0.45675257731958763</v>
      </c>
      <c r="X11" s="36">
        <f t="shared" si="0"/>
        <v>0.586856425282545</v>
      </c>
      <c r="Y11" s="36">
        <f t="shared" si="0"/>
        <v>0.55416002550207211</v>
      </c>
      <c r="Z11" s="36">
        <f t="shared" si="0"/>
        <v>0.67187499999999989</v>
      </c>
      <c r="AA11" s="36">
        <f t="shared" si="0"/>
        <v>0.42951222234624398</v>
      </c>
      <c r="AB11" s="36">
        <f t="shared" si="0"/>
        <v>0.37651438240270735</v>
      </c>
      <c r="AC11" s="36">
        <f t="shared" si="0"/>
        <v>0.66875000000000007</v>
      </c>
      <c r="AD11" s="36">
        <f t="shared" si="0"/>
        <v>0.74146560095615133</v>
      </c>
      <c r="AE11" s="36">
        <f t="shared" si="0"/>
        <v>0.545339572530669</v>
      </c>
      <c r="AF11" s="36">
        <f t="shared" si="0"/>
        <v>0.26491043203371972</v>
      </c>
      <c r="AG11" s="36">
        <f t="shared" si="0"/>
        <v>0.4758</v>
      </c>
      <c r="AH11" s="36">
        <f t="shared" si="0"/>
        <v>0.44102564102564101</v>
      </c>
      <c r="AI11" s="36">
        <f t="shared" si="0"/>
        <v>0.37423728813559332</v>
      </c>
      <c r="AJ11" s="36">
        <f t="shared" si="0"/>
        <v>0.47181268634262424</v>
      </c>
      <c r="AK11" s="36">
        <f t="shared" si="0"/>
        <v>0.62542720437457278</v>
      </c>
      <c r="AL11" s="36">
        <f t="shared" si="0"/>
        <v>0.41341176470588237</v>
      </c>
      <c r="AM11" s="36">
        <f t="shared" si="0"/>
        <v>0.35138504155124656</v>
      </c>
      <c r="AN11" s="36">
        <f t="shared" si="0"/>
        <v>1</v>
      </c>
      <c r="AO11" s="36">
        <f t="shared" si="0"/>
        <v>0.78048780487804892</v>
      </c>
      <c r="AP11" s="36">
        <f t="shared" si="0"/>
        <v>0.49579831932773105</v>
      </c>
      <c r="AQ11" s="36">
        <f t="shared" si="0"/>
        <v>0.58552631578947367</v>
      </c>
      <c r="AR11" s="36">
        <f t="shared" si="0"/>
        <v>0.60933333333333339</v>
      </c>
      <c r="AS11" s="36">
        <f t="shared" si="0"/>
        <v>0.59085541852532142</v>
      </c>
      <c r="AT11" s="36">
        <f t="shared" si="0"/>
        <v>0.42000000000000004</v>
      </c>
      <c r="AU11" s="36">
        <f t="shared" si="0"/>
        <v>0.52189781021897808</v>
      </c>
      <c r="AV11" s="36">
        <f t="shared" si="0"/>
        <v>0.47006694293911383</v>
      </c>
      <c r="AW11" s="36">
        <f t="shared" si="0"/>
        <v>0.49690721649484532</v>
      </c>
      <c r="AX11" s="36">
        <f t="shared" si="0"/>
        <v>0.35759803921568628</v>
      </c>
      <c r="AY11" s="36">
        <f t="shared" si="0"/>
        <v>0.34285714285714286</v>
      </c>
      <c r="AZ11" s="36">
        <f t="shared" si="0"/>
        <v>0.63166891587944229</v>
      </c>
      <c r="BA11" s="36">
        <f t="shared" si="0"/>
        <v>0.59535386277687741</v>
      </c>
      <c r="BB11" s="36">
        <f t="shared" si="0"/>
        <v>0.68780061215566246</v>
      </c>
      <c r="BC11" s="36">
        <f t="shared" si="0"/>
        <v>0.11799999999999999</v>
      </c>
      <c r="BD11" s="36">
        <f t="shared" si="0"/>
        <v>0.39680851063829792</v>
      </c>
      <c r="BE11" s="36">
        <f t="shared" si="0"/>
        <v>0.57608280862430838</v>
      </c>
      <c r="BF11" s="36">
        <f t="shared" si="0"/>
        <v>0.57917888563049846</v>
      </c>
      <c r="BG11" s="36">
        <f t="shared" si="0"/>
        <v>0.73978248425872928</v>
      </c>
      <c r="BH11" s="36">
        <f t="shared" si="0"/>
        <v>0.60963003264417837</v>
      </c>
      <c r="BI11" s="36">
        <f t="shared" si="0"/>
        <v>0.75026910656620027</v>
      </c>
      <c r="BJ11" s="36">
        <f t="shared" si="0"/>
        <v>0.64070512820512815</v>
      </c>
      <c r="BK11" s="36">
        <f t="shared" si="0"/>
        <v>0.68471798168086129</v>
      </c>
      <c r="BL11" s="36">
        <f t="shared" si="0"/>
        <v>0.64323640960809103</v>
      </c>
      <c r="BM11" s="36">
        <f t="shared" si="0"/>
        <v>0.53207739307535651</v>
      </c>
      <c r="BN11" s="36">
        <f t="shared" si="0"/>
        <v>0.515923566878981</v>
      </c>
      <c r="BO11" s="36">
        <f t="shared" si="0"/>
        <v>0.26020707169369017</v>
      </c>
      <c r="BP11" s="36">
        <f t="shared" si="0"/>
        <v>0.53692156219232035</v>
      </c>
      <c r="BQ11" s="36">
        <f t="shared" si="0"/>
        <v>0.66684931506849321</v>
      </c>
      <c r="BR11" s="36">
        <f t="shared" si="0"/>
        <v>0.53062248995983941</v>
      </c>
      <c r="BS11" s="36">
        <f t="shared" ref="BS11:CF11" si="1">BS13/(BS12+BS13)</f>
        <v>0.7372787610619469</v>
      </c>
      <c r="BT11" s="36">
        <f t="shared" si="1"/>
        <v>0.52435064935064934</v>
      </c>
      <c r="BU11" s="36">
        <f t="shared" si="1"/>
        <v>0.72057026476578401</v>
      </c>
      <c r="BV11" s="36">
        <f t="shared" si="1"/>
        <v>0.61189801699716728</v>
      </c>
      <c r="BW11" s="36">
        <f t="shared" si="1"/>
        <v>0.6502490315439956</v>
      </c>
      <c r="BX11" s="36">
        <f t="shared" si="1"/>
        <v>0.50013267878466239</v>
      </c>
      <c r="BY11" s="36">
        <f t="shared" si="1"/>
        <v>0.54329896907216502</v>
      </c>
      <c r="BZ11" s="36">
        <f t="shared" si="1"/>
        <v>0.61952620244077539</v>
      </c>
      <c r="CA11" s="36">
        <f t="shared" si="1"/>
        <v>0.14663811563169166</v>
      </c>
      <c r="CB11" s="36">
        <f t="shared" si="1"/>
        <v>0.13247032221594121</v>
      </c>
      <c r="CC11" s="36">
        <f t="shared" si="1"/>
        <v>0.62671614100185535</v>
      </c>
      <c r="CD11" s="36">
        <f t="shared" si="1"/>
        <v>0.36241666666666661</v>
      </c>
      <c r="CE11" s="36">
        <f t="shared" si="1"/>
        <v>0.71258134490238612</v>
      </c>
      <c r="CF11" s="36">
        <f t="shared" si="1"/>
        <v>0.51536016949152552</v>
      </c>
    </row>
    <row r="12" spans="1:103" x14ac:dyDescent="0.2">
      <c r="E12" s="1" t="s">
        <v>322</v>
      </c>
      <c r="F12" s="1">
        <f>SUMIF($A$16:$A$157,"&gt;0",F16:F157)</f>
        <v>3.7124999999999999</v>
      </c>
      <c r="G12" s="1">
        <f t="shared" ref="G12:BR12" si="2">SUMIF($A$16:$A$157,"&gt;0",G16:G157)</f>
        <v>5.8777499999999998</v>
      </c>
      <c r="H12" s="1">
        <f t="shared" si="2"/>
        <v>4.3650000000000002</v>
      </c>
      <c r="I12" s="1">
        <f t="shared" si="2"/>
        <v>7.2224999999999993</v>
      </c>
      <c r="J12" s="1">
        <f t="shared" si="2"/>
        <v>51.264000000000003</v>
      </c>
      <c r="K12" s="1">
        <f t="shared" si="2"/>
        <v>5.6025</v>
      </c>
      <c r="L12" s="1">
        <f t="shared" si="2"/>
        <v>7.6244999999999994</v>
      </c>
      <c r="M12" s="1">
        <f t="shared" si="2"/>
        <v>1.7474999999999998</v>
      </c>
      <c r="N12" s="1">
        <f t="shared" si="2"/>
        <v>4.266</v>
      </c>
      <c r="O12" s="1">
        <f t="shared" si="2"/>
        <v>2.8499999999999996</v>
      </c>
      <c r="P12" s="1">
        <f t="shared" si="2"/>
        <v>16.857749999999999</v>
      </c>
      <c r="Q12" s="1">
        <f t="shared" si="2"/>
        <v>17.216249999999999</v>
      </c>
      <c r="R12" s="1">
        <f t="shared" si="2"/>
        <v>3.3800000000000003</v>
      </c>
      <c r="S12" s="1">
        <f t="shared" si="2"/>
        <v>7.1519999999999992</v>
      </c>
      <c r="T12" s="1">
        <f t="shared" si="2"/>
        <v>3.8238750000000001</v>
      </c>
      <c r="U12" s="1">
        <f t="shared" si="2"/>
        <v>8.3430000000000017</v>
      </c>
      <c r="V12" s="1">
        <f t="shared" si="2"/>
        <v>16.578250000000001</v>
      </c>
      <c r="W12" s="1">
        <f t="shared" si="2"/>
        <v>47.425500000000007</v>
      </c>
      <c r="X12" s="1">
        <f t="shared" si="2"/>
        <v>2.9610000000000003</v>
      </c>
      <c r="Y12" s="1">
        <f t="shared" si="2"/>
        <v>13.986000000000001</v>
      </c>
      <c r="Z12" s="1">
        <f t="shared" si="2"/>
        <v>2.1</v>
      </c>
      <c r="AA12" s="1">
        <f t="shared" si="2"/>
        <v>17.888500000000001</v>
      </c>
      <c r="AB12" s="1">
        <f t="shared" si="2"/>
        <v>38.690400000000004</v>
      </c>
      <c r="AC12" s="1">
        <f t="shared" si="2"/>
        <v>9.2750000000000004</v>
      </c>
      <c r="AD12" s="1">
        <f t="shared" si="2"/>
        <v>2.5957499999999998</v>
      </c>
      <c r="AE12" s="1">
        <f t="shared" si="2"/>
        <v>17.975000000000001</v>
      </c>
      <c r="AF12" s="1">
        <f t="shared" si="2"/>
        <v>5.2320000000000002</v>
      </c>
      <c r="AG12" s="1">
        <f t="shared" si="2"/>
        <v>17.036499999999997</v>
      </c>
      <c r="AH12" s="1">
        <f t="shared" si="2"/>
        <v>4.9050000000000002</v>
      </c>
      <c r="AI12" s="1">
        <f t="shared" si="2"/>
        <v>19.382999999999992</v>
      </c>
      <c r="AJ12" s="1">
        <f t="shared" si="2"/>
        <v>15.448000000000002</v>
      </c>
      <c r="AK12" s="1">
        <f t="shared" si="2"/>
        <v>9.3159999999999989</v>
      </c>
      <c r="AL12" s="1">
        <f t="shared" si="2"/>
        <v>9.9719999999999995</v>
      </c>
      <c r="AM12" s="1">
        <f t="shared" si="2"/>
        <v>9.3659999999999997</v>
      </c>
      <c r="AN12" s="1">
        <f t="shared" si="2"/>
        <v>0</v>
      </c>
      <c r="AO12" s="1">
        <f t="shared" si="2"/>
        <v>0.72</v>
      </c>
      <c r="AP12" s="1">
        <f t="shared" si="2"/>
        <v>8.4</v>
      </c>
      <c r="AQ12" s="1">
        <f t="shared" si="2"/>
        <v>9.4500000000000011</v>
      </c>
      <c r="AR12" s="1">
        <f t="shared" si="2"/>
        <v>14.649999999999999</v>
      </c>
      <c r="AS12" s="1">
        <f t="shared" si="2"/>
        <v>4.6777499999999996</v>
      </c>
      <c r="AT12" s="1">
        <f t="shared" si="2"/>
        <v>5.8000000000000007</v>
      </c>
      <c r="AU12" s="1">
        <f t="shared" si="2"/>
        <v>4.9124999999999996</v>
      </c>
      <c r="AV12" s="1">
        <f t="shared" si="2"/>
        <v>14.545999999999999</v>
      </c>
      <c r="AW12" s="1">
        <f t="shared" si="2"/>
        <v>2.4399999999999995</v>
      </c>
      <c r="AX12" s="1">
        <f t="shared" si="2"/>
        <v>6.5525000000000002</v>
      </c>
      <c r="AY12" s="1">
        <f t="shared" si="2"/>
        <v>0.57499999999999996</v>
      </c>
      <c r="AZ12" s="1">
        <f t="shared" si="2"/>
        <v>6.4480499999999994</v>
      </c>
      <c r="BA12" s="1">
        <f t="shared" si="2"/>
        <v>5.2430000000000003</v>
      </c>
      <c r="BB12" s="1">
        <f t="shared" si="2"/>
        <v>3.57</v>
      </c>
      <c r="BC12" s="1">
        <f t="shared" si="2"/>
        <v>8.82</v>
      </c>
      <c r="BD12" s="1">
        <f t="shared" si="2"/>
        <v>22.679999999999996</v>
      </c>
      <c r="BE12" s="1">
        <f t="shared" si="2"/>
        <v>3.9991500000000002</v>
      </c>
      <c r="BF12" s="1">
        <f t="shared" si="2"/>
        <v>2.87</v>
      </c>
      <c r="BG12" s="1">
        <f t="shared" si="2"/>
        <v>4.5460000000000003</v>
      </c>
      <c r="BH12" s="1">
        <f t="shared" si="2"/>
        <v>8.6100000000000012</v>
      </c>
      <c r="BI12" s="1">
        <f t="shared" si="2"/>
        <v>4.1759999999999993</v>
      </c>
      <c r="BJ12" s="1">
        <f t="shared" si="2"/>
        <v>5.8852500000000001</v>
      </c>
      <c r="BK12" s="1">
        <f t="shared" si="2"/>
        <v>4.9049999999999994</v>
      </c>
      <c r="BL12" s="1">
        <f t="shared" si="2"/>
        <v>1.7637499999999999</v>
      </c>
      <c r="BM12" s="1">
        <f t="shared" si="2"/>
        <v>11.027999999999999</v>
      </c>
      <c r="BN12" s="1">
        <f t="shared" si="2"/>
        <v>2.6599999999999997</v>
      </c>
      <c r="BO12" s="1">
        <f t="shared" si="2"/>
        <v>1.8935000000000004</v>
      </c>
      <c r="BP12" s="1">
        <f t="shared" si="2"/>
        <v>9.8769999999999989</v>
      </c>
      <c r="BQ12" s="1">
        <f t="shared" si="2"/>
        <v>6.3839999999999995</v>
      </c>
      <c r="BR12" s="1">
        <f t="shared" si="2"/>
        <v>4.2074999999999996</v>
      </c>
      <c r="BS12" s="1">
        <f t="shared" ref="BS12:CF12" si="3">SUMIF($A$16:$A$157,"&gt;0",BS16:BS157)</f>
        <v>5.2250000000000005</v>
      </c>
      <c r="BT12" s="1">
        <f t="shared" si="3"/>
        <v>8.7900000000000009</v>
      </c>
      <c r="BU12" s="1">
        <f t="shared" si="3"/>
        <v>14.406000000000004</v>
      </c>
      <c r="BV12" s="1">
        <f t="shared" si="3"/>
        <v>6.85</v>
      </c>
      <c r="BW12" s="1">
        <f t="shared" si="3"/>
        <v>2.37</v>
      </c>
      <c r="BX12" s="1">
        <f t="shared" si="3"/>
        <v>13.186249999999999</v>
      </c>
      <c r="BY12" s="1">
        <f t="shared" si="3"/>
        <v>5.9804999999999993</v>
      </c>
      <c r="BZ12" s="1">
        <f t="shared" si="3"/>
        <v>4.24</v>
      </c>
      <c r="CA12" s="1">
        <f t="shared" si="3"/>
        <v>37.361249999999998</v>
      </c>
      <c r="CB12" s="1">
        <f t="shared" si="3"/>
        <v>26.856549999999999</v>
      </c>
      <c r="CC12" s="1">
        <f t="shared" si="3"/>
        <v>3.5210000000000004</v>
      </c>
      <c r="CD12" s="1">
        <f t="shared" si="3"/>
        <v>11.4765</v>
      </c>
      <c r="CE12" s="1">
        <f t="shared" si="3"/>
        <v>2.3850000000000002</v>
      </c>
      <c r="CF12" s="1">
        <f t="shared" si="3"/>
        <v>4.5749999999999993</v>
      </c>
    </row>
    <row r="13" spans="1:103" x14ac:dyDescent="0.2">
      <c r="E13" s="1" t="s">
        <v>320</v>
      </c>
      <c r="F13" s="1">
        <f>SUMIF($B$16:$B$157,"&gt;0",F16:F157)</f>
        <v>20.064</v>
      </c>
      <c r="G13" s="1">
        <f t="shared" ref="G13:BR13" si="4">SUMIF($B$16:$B$157,"&gt;0",G16:G157)</f>
        <v>4.1272500000000001</v>
      </c>
      <c r="H13" s="1">
        <f t="shared" si="4"/>
        <v>7.2749999999999995</v>
      </c>
      <c r="I13" s="1">
        <f t="shared" si="4"/>
        <v>2.7525000000000004</v>
      </c>
      <c r="J13" s="1">
        <f t="shared" si="4"/>
        <v>53.536000000000001</v>
      </c>
      <c r="K13" s="1">
        <f t="shared" si="4"/>
        <v>5.4225000000000003</v>
      </c>
      <c r="L13" s="1">
        <f t="shared" si="4"/>
        <v>15.265999999999996</v>
      </c>
      <c r="M13" s="1">
        <f t="shared" si="4"/>
        <v>2.9525000000000001</v>
      </c>
      <c r="N13" s="1">
        <f t="shared" si="4"/>
        <v>4.774</v>
      </c>
      <c r="O13" s="1">
        <f t="shared" si="4"/>
        <v>2.4562499999999998</v>
      </c>
      <c r="P13" s="1">
        <f t="shared" si="4"/>
        <v>29.842749999999995</v>
      </c>
      <c r="Q13" s="1">
        <f t="shared" si="4"/>
        <v>21.671250000000001</v>
      </c>
      <c r="R13" s="1">
        <f t="shared" si="4"/>
        <v>5.9000000000000012</v>
      </c>
      <c r="S13" s="1">
        <f t="shared" si="4"/>
        <v>5.7479999999999993</v>
      </c>
      <c r="T13" s="1">
        <f t="shared" si="4"/>
        <v>3.0566249999999999</v>
      </c>
      <c r="U13" s="1">
        <f t="shared" si="4"/>
        <v>9.6029999999999998</v>
      </c>
      <c r="V13" s="1">
        <f t="shared" si="4"/>
        <v>8.5442499999999999</v>
      </c>
      <c r="W13" s="1">
        <f t="shared" si="4"/>
        <v>39.874500000000005</v>
      </c>
      <c r="X13" s="1">
        <f t="shared" si="4"/>
        <v>4.2060000000000004</v>
      </c>
      <c r="Y13" s="1">
        <f t="shared" si="4"/>
        <v>17.384000000000007</v>
      </c>
      <c r="Z13" s="1">
        <f t="shared" si="4"/>
        <v>4.3</v>
      </c>
      <c r="AA13" s="1">
        <f t="shared" si="4"/>
        <v>13.467999999999998</v>
      </c>
      <c r="AB13" s="1">
        <f t="shared" si="4"/>
        <v>23.364600000000006</v>
      </c>
      <c r="AC13" s="1">
        <f t="shared" si="4"/>
        <v>18.725000000000001</v>
      </c>
      <c r="AD13" s="1">
        <f t="shared" si="4"/>
        <v>7.4444999999999961</v>
      </c>
      <c r="AE13" s="1">
        <f t="shared" si="4"/>
        <v>21.560000000000002</v>
      </c>
      <c r="AF13" s="1">
        <f t="shared" si="4"/>
        <v>1.8855</v>
      </c>
      <c r="AG13" s="1">
        <f t="shared" si="4"/>
        <v>15.463499999999996</v>
      </c>
      <c r="AH13" s="1">
        <f t="shared" si="4"/>
        <v>3.87</v>
      </c>
      <c r="AI13" s="1">
        <f t="shared" si="4"/>
        <v>11.591999999999999</v>
      </c>
      <c r="AJ13" s="1">
        <f t="shared" si="4"/>
        <v>13.799199999999999</v>
      </c>
      <c r="AK13" s="1">
        <f t="shared" si="4"/>
        <v>15.555</v>
      </c>
      <c r="AL13" s="1">
        <f t="shared" si="4"/>
        <v>7.0280000000000005</v>
      </c>
      <c r="AM13" s="1">
        <f t="shared" si="4"/>
        <v>5.0740000000000007</v>
      </c>
      <c r="AN13" s="1">
        <f t="shared" si="4"/>
        <v>3.0700000000000003</v>
      </c>
      <c r="AO13" s="1">
        <f t="shared" si="4"/>
        <v>2.5600000000000005</v>
      </c>
      <c r="AP13" s="1">
        <f t="shared" si="4"/>
        <v>8.26</v>
      </c>
      <c r="AQ13" s="1">
        <f t="shared" si="4"/>
        <v>13.35</v>
      </c>
      <c r="AR13" s="1">
        <f t="shared" si="4"/>
        <v>22.85</v>
      </c>
      <c r="AS13" s="1">
        <f t="shared" si="4"/>
        <v>6.7552500000000002</v>
      </c>
      <c r="AT13" s="1">
        <f t="shared" si="4"/>
        <v>4.2</v>
      </c>
      <c r="AU13" s="1">
        <f t="shared" si="4"/>
        <v>5.3624999999999989</v>
      </c>
      <c r="AV13" s="1">
        <f t="shared" si="4"/>
        <v>12.902749999999999</v>
      </c>
      <c r="AW13" s="1">
        <f t="shared" si="4"/>
        <v>2.4099999999999997</v>
      </c>
      <c r="AX13" s="1">
        <f t="shared" si="4"/>
        <v>3.6475</v>
      </c>
      <c r="AY13" s="1">
        <f t="shared" si="4"/>
        <v>0.3</v>
      </c>
      <c r="AZ13" s="1">
        <f t="shared" si="4"/>
        <v>11.058075000000004</v>
      </c>
      <c r="BA13" s="1">
        <f t="shared" si="4"/>
        <v>7.7140000000000013</v>
      </c>
      <c r="BB13" s="1">
        <f t="shared" si="4"/>
        <v>7.8649999999999975</v>
      </c>
      <c r="BC13" s="1">
        <f t="shared" si="4"/>
        <v>1.18</v>
      </c>
      <c r="BD13" s="1">
        <f t="shared" si="4"/>
        <v>14.92</v>
      </c>
      <c r="BE13" s="1">
        <f t="shared" si="4"/>
        <v>5.4346500000000013</v>
      </c>
      <c r="BF13" s="1">
        <f t="shared" si="4"/>
        <v>3.9499999999999997</v>
      </c>
      <c r="BG13" s="1">
        <f t="shared" si="4"/>
        <v>12.923999999999999</v>
      </c>
      <c r="BH13" s="1">
        <f t="shared" si="4"/>
        <v>13.446000000000002</v>
      </c>
      <c r="BI13" s="1">
        <f t="shared" si="4"/>
        <v>12.546000000000001</v>
      </c>
      <c r="BJ13" s="1">
        <f t="shared" si="4"/>
        <v>10.494750000000002</v>
      </c>
      <c r="BK13" s="1">
        <f t="shared" si="4"/>
        <v>10.652499999999998</v>
      </c>
      <c r="BL13" s="1">
        <f t="shared" si="4"/>
        <v>3.1800000000000006</v>
      </c>
      <c r="BM13" s="1">
        <f t="shared" si="4"/>
        <v>12.540000000000001</v>
      </c>
      <c r="BN13" s="1">
        <f t="shared" si="4"/>
        <v>2.835</v>
      </c>
      <c r="BO13" s="1">
        <f t="shared" si="4"/>
        <v>0.66600000000000004</v>
      </c>
      <c r="BP13" s="1">
        <f t="shared" si="4"/>
        <v>11.452</v>
      </c>
      <c r="BQ13" s="1">
        <f t="shared" si="4"/>
        <v>12.778500000000001</v>
      </c>
      <c r="BR13" s="1">
        <f t="shared" si="4"/>
        <v>4.7565000000000008</v>
      </c>
      <c r="BS13" s="1">
        <f t="shared" ref="BS13:CF13" si="5">SUMIF($B$16:$B$157,"&gt;0",BS16:BS157)</f>
        <v>14.663</v>
      </c>
      <c r="BT13" s="1">
        <f t="shared" si="5"/>
        <v>9.6900000000000013</v>
      </c>
      <c r="BU13" s="1">
        <f t="shared" si="5"/>
        <v>37.149000000000001</v>
      </c>
      <c r="BV13" s="1">
        <f t="shared" si="5"/>
        <v>10.8</v>
      </c>
      <c r="BW13" s="1">
        <f t="shared" si="5"/>
        <v>4.40625</v>
      </c>
      <c r="BX13" s="1">
        <f t="shared" si="5"/>
        <v>13.193250000000001</v>
      </c>
      <c r="BY13" s="1">
        <f t="shared" si="5"/>
        <v>7.1144999999999996</v>
      </c>
      <c r="BZ13" s="1">
        <f t="shared" si="5"/>
        <v>6.9040000000000026</v>
      </c>
      <c r="CA13" s="1">
        <f t="shared" si="5"/>
        <v>6.42</v>
      </c>
      <c r="CB13" s="1">
        <f t="shared" si="5"/>
        <v>4.1009500000000001</v>
      </c>
      <c r="CC13" s="1">
        <f t="shared" si="5"/>
        <v>5.9115000000000011</v>
      </c>
      <c r="CD13" s="1">
        <f t="shared" si="5"/>
        <v>6.5234999999999994</v>
      </c>
      <c r="CE13" s="1">
        <f t="shared" si="5"/>
        <v>5.9129999999999985</v>
      </c>
      <c r="CF13" s="1">
        <f t="shared" si="5"/>
        <v>4.8649999999999993</v>
      </c>
    </row>
    <row r="14" spans="1:103" x14ac:dyDescent="0.2">
      <c r="E14" s="1" t="s">
        <v>324</v>
      </c>
      <c r="F14" s="1">
        <f>RANK(F11,$F$11:$CF$11)</f>
        <v>2</v>
      </c>
      <c r="G14" s="1">
        <f t="shared" ref="G14:BR14" si="6">RANK(G11,$F$11:$CF$11)</f>
        <v>65</v>
      </c>
      <c r="H14" s="1">
        <f t="shared" si="6"/>
        <v>25</v>
      </c>
      <c r="I14" s="1">
        <f t="shared" si="6"/>
        <v>74</v>
      </c>
      <c r="J14" s="1">
        <f t="shared" si="6"/>
        <v>49</v>
      </c>
      <c r="K14" s="1">
        <f t="shared" si="6"/>
        <v>53</v>
      </c>
      <c r="L14" s="1">
        <f t="shared" si="6"/>
        <v>14</v>
      </c>
      <c r="M14" s="1">
        <f t="shared" si="6"/>
        <v>22</v>
      </c>
      <c r="N14" s="1">
        <f t="shared" si="6"/>
        <v>44</v>
      </c>
      <c r="O14" s="1">
        <f t="shared" si="6"/>
        <v>57</v>
      </c>
      <c r="P14" s="1">
        <f t="shared" si="6"/>
        <v>19</v>
      </c>
      <c r="Q14" s="1">
        <f t="shared" si="6"/>
        <v>36</v>
      </c>
      <c r="R14" s="1">
        <f t="shared" si="6"/>
        <v>20</v>
      </c>
      <c r="S14" s="1">
        <f t="shared" si="6"/>
        <v>59</v>
      </c>
      <c r="T14" s="1">
        <f t="shared" si="6"/>
        <v>60</v>
      </c>
      <c r="U14" s="1">
        <f t="shared" si="6"/>
        <v>41</v>
      </c>
      <c r="V14" s="1">
        <f t="shared" si="6"/>
        <v>73</v>
      </c>
      <c r="W14" s="1">
        <f t="shared" si="6"/>
        <v>58</v>
      </c>
      <c r="X14" s="1">
        <f t="shared" si="6"/>
        <v>32</v>
      </c>
      <c r="Y14" s="1">
        <f t="shared" si="6"/>
        <v>37</v>
      </c>
      <c r="Z14" s="1">
        <f t="shared" si="6"/>
        <v>12</v>
      </c>
      <c r="AA14" s="1">
        <f t="shared" si="6"/>
        <v>62</v>
      </c>
      <c r="AB14" s="1">
        <f t="shared" si="6"/>
        <v>67</v>
      </c>
      <c r="AC14" s="1">
        <f t="shared" si="6"/>
        <v>13</v>
      </c>
      <c r="AD14" s="1">
        <f t="shared" si="6"/>
        <v>5</v>
      </c>
      <c r="AE14" s="1">
        <f t="shared" si="6"/>
        <v>38</v>
      </c>
      <c r="AF14" s="1">
        <f t="shared" si="6"/>
        <v>75</v>
      </c>
      <c r="AG14" s="1">
        <f t="shared" si="6"/>
        <v>54</v>
      </c>
      <c r="AH14" s="1">
        <f t="shared" si="6"/>
        <v>61</v>
      </c>
      <c r="AI14" s="1">
        <f t="shared" si="6"/>
        <v>68</v>
      </c>
      <c r="AJ14" s="1">
        <f t="shared" si="6"/>
        <v>55</v>
      </c>
      <c r="AK14" s="1">
        <f t="shared" si="6"/>
        <v>24</v>
      </c>
      <c r="AL14" s="1">
        <f t="shared" si="6"/>
        <v>64</v>
      </c>
      <c r="AM14" s="1">
        <f t="shared" si="6"/>
        <v>71</v>
      </c>
      <c r="AN14" s="1">
        <f t="shared" si="6"/>
        <v>1</v>
      </c>
      <c r="AO14" s="1">
        <f t="shared" si="6"/>
        <v>3</v>
      </c>
      <c r="AP14" s="1">
        <f t="shared" si="6"/>
        <v>52</v>
      </c>
      <c r="AQ14" s="1">
        <f t="shared" si="6"/>
        <v>33</v>
      </c>
      <c r="AR14" s="1">
        <f t="shared" si="6"/>
        <v>29</v>
      </c>
      <c r="AS14" s="1">
        <f t="shared" si="6"/>
        <v>31</v>
      </c>
      <c r="AT14" s="1">
        <f t="shared" si="6"/>
        <v>63</v>
      </c>
      <c r="AU14" s="1">
        <f t="shared" si="6"/>
        <v>46</v>
      </c>
      <c r="AV14" s="1">
        <f t="shared" si="6"/>
        <v>56</v>
      </c>
      <c r="AW14" s="1">
        <f t="shared" si="6"/>
        <v>51</v>
      </c>
      <c r="AX14" s="1">
        <f t="shared" si="6"/>
        <v>70</v>
      </c>
      <c r="AY14" s="1">
        <f t="shared" si="6"/>
        <v>72</v>
      </c>
      <c r="AZ14" s="1">
        <f t="shared" si="6"/>
        <v>21</v>
      </c>
      <c r="BA14" s="1">
        <f t="shared" si="6"/>
        <v>30</v>
      </c>
      <c r="BB14" s="1">
        <f t="shared" si="6"/>
        <v>10</v>
      </c>
      <c r="BC14" s="1">
        <f t="shared" si="6"/>
        <v>79</v>
      </c>
      <c r="BD14" s="1">
        <f t="shared" si="6"/>
        <v>66</v>
      </c>
      <c r="BE14" s="1">
        <f t="shared" si="6"/>
        <v>35</v>
      </c>
      <c r="BF14" s="1">
        <f t="shared" si="6"/>
        <v>34</v>
      </c>
      <c r="BG14" s="1">
        <f t="shared" si="6"/>
        <v>6</v>
      </c>
      <c r="BH14" s="1">
        <f t="shared" si="6"/>
        <v>28</v>
      </c>
      <c r="BI14" s="1">
        <f t="shared" si="6"/>
        <v>4</v>
      </c>
      <c r="BJ14" s="1">
        <f t="shared" si="6"/>
        <v>18</v>
      </c>
      <c r="BK14" s="1">
        <f t="shared" si="6"/>
        <v>11</v>
      </c>
      <c r="BL14" s="1">
        <f t="shared" si="6"/>
        <v>17</v>
      </c>
      <c r="BM14" s="1">
        <f t="shared" si="6"/>
        <v>42</v>
      </c>
      <c r="BN14" s="1">
        <f t="shared" si="6"/>
        <v>47</v>
      </c>
      <c r="BO14" s="1">
        <f t="shared" si="6"/>
        <v>76</v>
      </c>
      <c r="BP14" s="1">
        <f t="shared" si="6"/>
        <v>40</v>
      </c>
      <c r="BQ14" s="1">
        <f t="shared" si="6"/>
        <v>15</v>
      </c>
      <c r="BR14" s="1">
        <f t="shared" si="6"/>
        <v>43</v>
      </c>
      <c r="BS14" s="1">
        <f t="shared" ref="BS14:CF14" si="7">RANK(BS11,$F$11:$CF$11)</f>
        <v>7</v>
      </c>
      <c r="BT14" s="1">
        <f t="shared" si="7"/>
        <v>45</v>
      </c>
      <c r="BU14" s="1">
        <f t="shared" si="7"/>
        <v>8</v>
      </c>
      <c r="BV14" s="1">
        <f t="shared" si="7"/>
        <v>27</v>
      </c>
      <c r="BW14" s="1">
        <f t="shared" si="7"/>
        <v>16</v>
      </c>
      <c r="BX14" s="1">
        <f t="shared" si="7"/>
        <v>50</v>
      </c>
      <c r="BY14" s="1">
        <f t="shared" si="7"/>
        <v>39</v>
      </c>
      <c r="BZ14" s="1">
        <f t="shared" si="7"/>
        <v>26</v>
      </c>
      <c r="CA14" s="1">
        <f t="shared" si="7"/>
        <v>77</v>
      </c>
      <c r="CB14" s="1">
        <f t="shared" si="7"/>
        <v>78</v>
      </c>
      <c r="CC14" s="1">
        <f t="shared" si="7"/>
        <v>23</v>
      </c>
      <c r="CD14" s="1">
        <f t="shared" si="7"/>
        <v>69</v>
      </c>
      <c r="CE14" s="1">
        <f t="shared" si="7"/>
        <v>9</v>
      </c>
      <c r="CF14" s="1">
        <f t="shared" si="7"/>
        <v>48</v>
      </c>
    </row>
    <row r="15" spans="1:103" x14ac:dyDescent="0.2">
      <c r="A15" s="11" t="s">
        <v>321</v>
      </c>
      <c r="B15" s="11" t="s">
        <v>320</v>
      </c>
      <c r="E15" s="4" t="s">
        <v>101</v>
      </c>
      <c r="F15" s="5">
        <v>50</v>
      </c>
      <c r="G15" s="5">
        <v>1</v>
      </c>
      <c r="H15" s="5">
        <v>5</v>
      </c>
      <c r="I15" s="5">
        <v>5</v>
      </c>
      <c r="J15" s="5">
        <v>15</v>
      </c>
      <c r="K15" s="5">
        <v>20</v>
      </c>
      <c r="L15" s="5">
        <v>10</v>
      </c>
      <c r="M15" s="6">
        <v>30</v>
      </c>
      <c r="N15" s="6">
        <v>10</v>
      </c>
      <c r="O15" s="6">
        <v>10</v>
      </c>
      <c r="P15" s="6">
        <v>25</v>
      </c>
      <c r="Q15" s="6">
        <v>15</v>
      </c>
      <c r="R15" s="6">
        <v>45</v>
      </c>
      <c r="S15" s="6">
        <v>5</v>
      </c>
      <c r="T15" s="6">
        <v>15</v>
      </c>
      <c r="U15" s="6">
        <v>55</v>
      </c>
      <c r="V15" s="6">
        <v>15</v>
      </c>
      <c r="W15" s="6">
        <v>5</v>
      </c>
      <c r="X15" s="6">
        <v>10</v>
      </c>
      <c r="Y15" s="6">
        <v>5</v>
      </c>
      <c r="Z15" s="6">
        <v>15</v>
      </c>
      <c r="AA15" s="6">
        <v>45</v>
      </c>
      <c r="AB15" s="6">
        <v>1</v>
      </c>
      <c r="AC15" s="6">
        <v>25</v>
      </c>
      <c r="AD15" s="6">
        <v>55</v>
      </c>
      <c r="AE15" s="6">
        <v>10</v>
      </c>
      <c r="AF15" s="6">
        <v>15</v>
      </c>
      <c r="AG15" s="6">
        <v>40</v>
      </c>
      <c r="AH15" s="6">
        <v>15</v>
      </c>
      <c r="AI15" s="6">
        <v>5</v>
      </c>
      <c r="AJ15" s="6">
        <v>55</v>
      </c>
      <c r="AK15" s="6">
        <v>10</v>
      </c>
      <c r="AL15" s="6">
        <v>10</v>
      </c>
      <c r="AM15" s="6">
        <v>10</v>
      </c>
      <c r="AN15" s="6">
        <v>0</v>
      </c>
      <c r="AO15" s="6">
        <v>40</v>
      </c>
      <c r="AP15" s="6">
        <v>45</v>
      </c>
      <c r="AQ15" s="6">
        <v>45</v>
      </c>
      <c r="AR15" s="6">
        <v>40</v>
      </c>
      <c r="AS15" s="6">
        <v>5</v>
      </c>
      <c r="AT15" s="6">
        <v>0</v>
      </c>
      <c r="AU15" s="6">
        <v>25</v>
      </c>
      <c r="AV15" s="6">
        <v>15</v>
      </c>
      <c r="AW15" s="6">
        <v>50</v>
      </c>
      <c r="AX15" s="6">
        <v>70</v>
      </c>
      <c r="AY15" s="6">
        <v>0</v>
      </c>
      <c r="AZ15" s="6">
        <v>45</v>
      </c>
      <c r="BA15" s="6">
        <v>50</v>
      </c>
      <c r="BB15" s="6">
        <v>15</v>
      </c>
      <c r="BC15" s="6">
        <v>0</v>
      </c>
      <c r="BD15" s="6">
        <v>15</v>
      </c>
      <c r="BE15" s="6">
        <v>20</v>
      </c>
      <c r="BF15" s="6">
        <v>30</v>
      </c>
      <c r="BG15" s="6">
        <v>50</v>
      </c>
      <c r="BH15" s="6">
        <v>20</v>
      </c>
      <c r="BI15" s="6">
        <v>60</v>
      </c>
      <c r="BJ15" s="6">
        <v>65</v>
      </c>
      <c r="BK15" s="6">
        <v>40</v>
      </c>
      <c r="BL15" s="6">
        <v>70</v>
      </c>
      <c r="BM15" s="6">
        <v>20</v>
      </c>
      <c r="BN15" s="6">
        <v>50</v>
      </c>
      <c r="BO15" s="6">
        <v>0</v>
      </c>
      <c r="BP15" s="6">
        <v>40</v>
      </c>
      <c r="BQ15" s="6">
        <v>70</v>
      </c>
      <c r="BR15" s="6">
        <v>50</v>
      </c>
      <c r="BS15" s="6">
        <v>50</v>
      </c>
      <c r="BT15" s="5">
        <v>25</v>
      </c>
      <c r="BU15" s="5">
        <v>10</v>
      </c>
      <c r="BV15" s="5">
        <v>20</v>
      </c>
      <c r="BW15" s="5">
        <v>50</v>
      </c>
      <c r="BX15" s="5">
        <v>25</v>
      </c>
      <c r="BY15" s="5">
        <v>50</v>
      </c>
      <c r="BZ15" s="5">
        <v>50</v>
      </c>
      <c r="CA15" s="5">
        <v>1</v>
      </c>
      <c r="CB15" s="5">
        <v>2</v>
      </c>
      <c r="CC15" s="5">
        <v>20</v>
      </c>
      <c r="CD15" s="5">
        <v>7</v>
      </c>
      <c r="CE15" s="5">
        <v>40</v>
      </c>
      <c r="CF15" s="5">
        <v>30</v>
      </c>
      <c r="CL15" s="11" t="s">
        <v>306</v>
      </c>
      <c r="CM15" s="33" t="s">
        <v>307</v>
      </c>
      <c r="CN15" s="33" t="s">
        <v>308</v>
      </c>
      <c r="CO15" s="11">
        <v>-1</v>
      </c>
      <c r="CR15" s="11">
        <f>CR16/SUM(CK16:CK30)</f>
        <v>0.73844025885830689</v>
      </c>
      <c r="CT15" s="11" t="s">
        <v>311</v>
      </c>
      <c r="CU15" s="11" t="s">
        <v>306</v>
      </c>
      <c r="CV15" s="33" t="s">
        <v>307</v>
      </c>
      <c r="CW15" s="33" t="s">
        <v>308</v>
      </c>
      <c r="CX15" s="11">
        <v>-1</v>
      </c>
    </row>
    <row r="16" spans="1:103" x14ac:dyDescent="0.2">
      <c r="B16" s="11">
        <v>0</v>
      </c>
      <c r="C16" s="11">
        <f t="shared" ref="C16:C30" si="8">SUMIF(A16,"&gt;0",F16:CF16)</f>
        <v>0</v>
      </c>
      <c r="D16" s="11">
        <f t="shared" ref="D16:D30" si="9">SUMIF(B16,"&gt;0",F16:CE16)</f>
        <v>0</v>
      </c>
      <c r="E16" s="1" t="s">
        <v>6</v>
      </c>
      <c r="F16" s="8">
        <f>'Původní data'!B13*F$15/100*F$2/100*F$3/100</f>
        <v>0</v>
      </c>
      <c r="G16" s="8">
        <f>'Původní data'!C13*G$15/100*G$2/100*G$3/100</f>
        <v>0</v>
      </c>
      <c r="H16" s="8">
        <f>'Původní data'!D13*H$15/100*H$2/100*H$3/100</f>
        <v>0</v>
      </c>
      <c r="I16" s="8">
        <f>'Původní data'!E13*I$15/100*I$2/100*I$3/100</f>
        <v>0</v>
      </c>
      <c r="J16" s="8">
        <f>'Původní data'!F13*J$15/100*J$2/100*J$3/100</f>
        <v>0</v>
      </c>
      <c r="K16" s="8">
        <f>'Původní data'!G13*K$15/100*K$2/100*K$3/100</f>
        <v>0</v>
      </c>
      <c r="L16" s="8">
        <f>'Původní data'!H13*L$15/100*L$2/100*L$3/100</f>
        <v>0</v>
      </c>
      <c r="M16" s="8">
        <f>'Původní data'!I13*M$15/100*M$2/100*M$3/100</f>
        <v>0</v>
      </c>
      <c r="N16" s="8">
        <f>'Původní data'!J13*N$15/100*N$2/100*N$3/100</f>
        <v>0</v>
      </c>
      <c r="O16" s="8">
        <f>'Původní data'!K13*O$15/100*O$2/100*O$3/100</f>
        <v>0</v>
      </c>
      <c r="P16" s="8">
        <f>'Původní data'!L13*P$15/100*P$2/100*P$3/100</f>
        <v>0</v>
      </c>
      <c r="Q16" s="8">
        <f>'Původní data'!M13*Q$15/100*Q$2/100*Q$3/100</f>
        <v>0</v>
      </c>
      <c r="R16" s="8">
        <f>'Původní data'!N13*R$15/100*R$2/100*R$3/100</f>
        <v>0</v>
      </c>
      <c r="S16" s="8">
        <f>'Původní data'!O13*S$15/100*S$2/100*S$3/100</f>
        <v>0</v>
      </c>
      <c r="T16" s="8">
        <f>'Původní data'!P13*T$15/100*T$2/100*T$3/100</f>
        <v>0</v>
      </c>
      <c r="U16" s="8">
        <f>'Původní data'!Q13*U$15/100*U$2/100*U$3/100</f>
        <v>0</v>
      </c>
      <c r="V16" s="8">
        <f>'Původní data'!R13*V$15/100*V$2/100*V$3/100</f>
        <v>0</v>
      </c>
      <c r="W16" s="8">
        <f>'Původní data'!S13*W$15/100*W$2/100*W$3/100</f>
        <v>0</v>
      </c>
      <c r="X16" s="8">
        <f>'Původní data'!T13*X$15/100*X$2/100*X$3/100</f>
        <v>4.4999999999999998E-2</v>
      </c>
      <c r="Y16" s="8">
        <f>'Původní data'!U13*Y$15/100*Y$2/100*Y$3/100</f>
        <v>0</v>
      </c>
      <c r="Z16" s="8">
        <f>'Původní data'!V13*Z$15/100*Z$2/100*Z$3/100</f>
        <v>0</v>
      </c>
      <c r="AA16" s="8">
        <f>'Původní data'!W13*AA$15/100*AA$2/100*AA$3/100</f>
        <v>0</v>
      </c>
      <c r="AB16" s="8">
        <f>'Původní data'!X13*AB$15/100*AB$2/100*AB$3/100</f>
        <v>0</v>
      </c>
      <c r="AC16" s="8">
        <f>'Původní data'!Y13*AC$15/100*AC$2/100*AC$3/100</f>
        <v>0</v>
      </c>
      <c r="AD16" s="8">
        <f>'Původní data'!Z13*AD$15/100*AD$2/100*AD$3/100</f>
        <v>0.12375</v>
      </c>
      <c r="AE16" s="8">
        <f>'Původní data'!AA13*AE$15/100*AE$2/100*AE$3/100</f>
        <v>0</v>
      </c>
      <c r="AF16" s="8">
        <f>'Původní data'!AB13*AF$15/100*AF$2/100*AF$3/100</f>
        <v>0</v>
      </c>
      <c r="AG16" s="8">
        <f>'Původní data'!AC13*AG$15/100*AG$2/100*AG$3/100</f>
        <v>0</v>
      </c>
      <c r="AH16" s="8">
        <f>'Původní data'!AD13*AH$15/100*AH$2/100*AH$3/100</f>
        <v>0</v>
      </c>
      <c r="AI16" s="8">
        <f>'Původní data'!AE13*AI$15/100*AI$2/100*AI$3/100</f>
        <v>0</v>
      </c>
      <c r="AJ16" s="8">
        <f>'Původní data'!AF13*AJ$15/100*AJ$2/100*AJ$3/100</f>
        <v>0</v>
      </c>
      <c r="AK16" s="8">
        <f>'Původní data'!AG13*AK$15/100*AK$2/100*AK$3/100</f>
        <v>0</v>
      </c>
      <c r="AL16" s="8">
        <f>'Původní data'!AH13*AL$15/100*AL$2/100*AL$3/100</f>
        <v>0</v>
      </c>
      <c r="AM16" s="8">
        <f>'Původní data'!AI13*AM$15/100*AM$2/100*AM$3/100</f>
        <v>0</v>
      </c>
      <c r="AN16" s="8">
        <f>'Původní data'!AJ13*AN$15/100*AN$2/100*AN$3/100</f>
        <v>0</v>
      </c>
      <c r="AO16" s="8">
        <f>'Původní data'!AK13*AO$15/100*AO$2/100*AO$3/100</f>
        <v>0</v>
      </c>
      <c r="AP16" s="8">
        <f>'Původní data'!AL13*AP$15/100*AP$2/100*AP$3/100</f>
        <v>0</v>
      </c>
      <c r="AQ16" s="8">
        <f>'Původní data'!AM13*AQ$15/100*AQ$2/100*AQ$3/100</f>
        <v>0</v>
      </c>
      <c r="AR16" s="8">
        <f>'Původní data'!AN13*AR$15/100*AR$2/100*AR$3/100</f>
        <v>0</v>
      </c>
      <c r="AS16" s="8">
        <f>'Původní data'!AO13*AS$15/100*AS$2/100*AS$3/100</f>
        <v>0</v>
      </c>
      <c r="AT16" s="8">
        <f>'Původní data'!AP13*AT$15/100*AT$2/100*AT$3/100</f>
        <v>0</v>
      </c>
      <c r="AU16" s="8">
        <f>'Původní data'!AQ13*AU$15/100*AU$2/100*AU$3/100</f>
        <v>0</v>
      </c>
      <c r="AV16" s="8">
        <f>'Původní data'!AR13*AV$15/100*AV$2/100*AV$3/100</f>
        <v>0</v>
      </c>
      <c r="AW16" s="8">
        <f>'Původní data'!AS13*AW$15/100*AW$2/100*AW$3/100</f>
        <v>0</v>
      </c>
      <c r="AX16" s="8">
        <f>'Původní data'!AT13*AX$15/100*AX$2/100*AX$3/100</f>
        <v>0</v>
      </c>
      <c r="AY16" s="8">
        <f>'Původní data'!AU13*AY$15/100*AY$2/100*AY$3/100</f>
        <v>0</v>
      </c>
      <c r="AZ16" s="8">
        <f>'Původní data'!AV13*AZ$15/100*AZ$2/100*AZ$3/100</f>
        <v>1.0631250000000001</v>
      </c>
      <c r="BA16" s="8">
        <f>'Původní data'!AW13*BA$15/100*BA$2/100*BA$3/100</f>
        <v>0</v>
      </c>
      <c r="BB16" s="8">
        <f>'Původní data'!AX13*BB$15/100*BB$2/100*BB$3/100</f>
        <v>0.16875000000000001</v>
      </c>
      <c r="BC16" s="8">
        <f>'Původní data'!AY13*BC$15/100*BC$2/100*BC$3/100</f>
        <v>0</v>
      </c>
      <c r="BD16" s="8">
        <f>'Původní data'!AZ13*BD$15/100*BD$2/100*BD$3/100</f>
        <v>0</v>
      </c>
      <c r="BE16" s="8">
        <f>'Původní data'!BA13*BE$15/100*BE$2/100*BE$3/100</f>
        <v>0</v>
      </c>
      <c r="BF16" s="8">
        <f>'Původní data'!BB13*BF$15/100*BF$2/100*BF$3/100</f>
        <v>0</v>
      </c>
      <c r="BG16" s="8">
        <f>'Původní data'!BC13*BG$15/100*BG$2/100*BG$3/100</f>
        <v>0</v>
      </c>
      <c r="BH16" s="8">
        <f>'Původní data'!BD13*BH$15/100*BH$2/100*BH$3/100</f>
        <v>0</v>
      </c>
      <c r="BI16" s="8">
        <f>'Původní data'!BE13*BI$15/100*BI$2/100*BI$3/100</f>
        <v>0</v>
      </c>
      <c r="BJ16" s="8">
        <f>'Původní data'!BF13*BJ$15/100*BJ$2/100*BJ$3/100</f>
        <v>0</v>
      </c>
      <c r="BK16" s="8">
        <f>'Původní data'!BG13*BK$15/100*BK$2/100*BK$3/100</f>
        <v>0</v>
      </c>
      <c r="BL16" s="8">
        <f>'Původní data'!BH13*BL$15/100*BL$2/100*BL$3/100</f>
        <v>0</v>
      </c>
      <c r="BM16" s="8">
        <f>'Původní data'!BI13*BM$15/100*BM$2/100*BM$3/100</f>
        <v>0</v>
      </c>
      <c r="BN16" s="8">
        <f>'Původní data'!BJ13*BN$15/100*BN$2/100*BN$3/100</f>
        <v>0</v>
      </c>
      <c r="BO16" s="8">
        <f>'Původní data'!BK13*BO$15/100*BO$2/100*BO$3/100</f>
        <v>0</v>
      </c>
      <c r="BP16" s="8">
        <f>'Původní data'!BL13*BP$15/100*BP$2/100*BP$3/100</f>
        <v>0.84</v>
      </c>
      <c r="BQ16" s="8">
        <f>'Původní data'!BM13*BQ$15/100*BQ$2/100*BQ$3/100</f>
        <v>1.8374999999999999</v>
      </c>
      <c r="BR16" s="8">
        <f>'Původní data'!BN13*BR$15/100*BR$2/100*BR$3/100</f>
        <v>0</v>
      </c>
      <c r="BS16" s="8">
        <f>'Původní data'!BO13*BS$15/100*BS$2/100*BS$3/100</f>
        <v>0</v>
      </c>
      <c r="BT16" s="8">
        <f>'Původní data'!BP13*BT$15/100*BT$2/100*BT$3/100</f>
        <v>0</v>
      </c>
      <c r="BU16" s="8">
        <f>'Původní data'!BQ13*BU$15/100*BU$2/100*BU$3/100</f>
        <v>0</v>
      </c>
      <c r="BV16" s="8">
        <f>'Původní data'!BR13*BV$15/100*BV$2/100*BV$3/100</f>
        <v>0</v>
      </c>
      <c r="BW16" s="8">
        <f>'Původní data'!BS13*BW$15/100*BW$2/100*BW$3/100</f>
        <v>7.4999999999999997E-2</v>
      </c>
      <c r="BX16" s="8">
        <f>'Původní data'!BT13*BX$15/100*BX$2/100*BX$3/100</f>
        <v>0</v>
      </c>
      <c r="BY16" s="8">
        <f>'Původní data'!BU13*BY$15/100*BY$2/100*BY$3/100</f>
        <v>0</v>
      </c>
      <c r="BZ16" s="8">
        <f>'Původní data'!BV13*BZ$15/100*BZ$2/100*BZ$3/100</f>
        <v>0</v>
      </c>
      <c r="CA16" s="8">
        <f>'Původní data'!BW13*CA$15/100*CA$2/100*CA$3/100</f>
        <v>0</v>
      </c>
      <c r="CB16" s="8">
        <f>'Původní data'!BX13*CB$15/100*CB$2/100*CB$3/100</f>
        <v>0</v>
      </c>
      <c r="CC16" s="8">
        <f>'Původní data'!BY13*CC$15/100*CC$2/100*CC$3/100</f>
        <v>0</v>
      </c>
      <c r="CD16" s="8">
        <f>'Původní data'!BZ13*CD$15/100*CD$2/100*CD$3/100</f>
        <v>0</v>
      </c>
      <c r="CE16" s="8">
        <f>'Původní data'!CA13*CE$15/100*CE$2/100*CE$3/100</f>
        <v>0</v>
      </c>
      <c r="CF16" s="8">
        <f>'Původní data'!CB13*CF$15/100*CF$2/100*CF$3/100</f>
        <v>0</v>
      </c>
      <c r="CI16" s="11">
        <f>RANK(CK16,$CK$16:$CK$30)</f>
        <v>9</v>
      </c>
      <c r="CJ16" s="25">
        <f t="shared" ref="CJ16:CJ30" si="10">SUM(F16:CF16)</f>
        <v>4.1531250000000002</v>
      </c>
      <c r="CK16" s="11">
        <f t="shared" ref="CK16:CK30" si="11">CJ16/79</f>
        <v>5.2571202531645572E-2</v>
      </c>
      <c r="CL16" s="11">
        <f>COUNTIF(F16:CF16,"&gt;20")</f>
        <v>0</v>
      </c>
      <c r="CM16" s="11">
        <f>COUNTIF(F16:CF16,"&gt;10")</f>
        <v>0</v>
      </c>
      <c r="CN16" s="11">
        <f>COUNTIF(F16:CF16,"&gt;1")</f>
        <v>2</v>
      </c>
      <c r="CO16" s="20">
        <f>COUNTIF(H16:CF16,"&gt;0")-CN16</f>
        <v>5</v>
      </c>
      <c r="CP16" s="20"/>
      <c r="CQ16" s="20"/>
      <c r="CR16" s="11">
        <f>CK24+CK21+CK26+CK23+CK27</f>
        <v>2.3399208860759493</v>
      </c>
      <c r="CS16" s="1" t="s">
        <v>14</v>
      </c>
      <c r="CT16" s="29">
        <f>CK24/100</f>
        <v>8.4952056962025319E-3</v>
      </c>
      <c r="CU16" s="11">
        <v>0</v>
      </c>
      <c r="CV16" s="11">
        <v>0</v>
      </c>
      <c r="CW16" s="11">
        <v>21</v>
      </c>
      <c r="CX16" s="11">
        <v>22</v>
      </c>
      <c r="CY16" s="11">
        <f>SUM(CU16:CX16)</f>
        <v>43</v>
      </c>
    </row>
    <row r="17" spans="1:103" x14ac:dyDescent="0.2">
      <c r="B17" s="11">
        <v>1</v>
      </c>
      <c r="C17" s="11">
        <f t="shared" si="8"/>
        <v>0</v>
      </c>
      <c r="D17" s="11">
        <f t="shared" si="9"/>
        <v>0</v>
      </c>
      <c r="E17" s="1" t="s">
        <v>7</v>
      </c>
      <c r="F17" s="8">
        <f>'Původní data'!B14*F$15/100*F$2/100*F$3/100</f>
        <v>0</v>
      </c>
      <c r="G17" s="8">
        <f>'Původní data'!C14*G$15/100*G$2/100*G$3/100</f>
        <v>0</v>
      </c>
      <c r="H17" s="8">
        <f>'Původní data'!D14*H$15/100*H$2/100*H$3/100</f>
        <v>0</v>
      </c>
      <c r="I17" s="8">
        <f>'Původní data'!E14*I$15/100*I$2/100*I$3/100</f>
        <v>0</v>
      </c>
      <c r="J17" s="8">
        <f>'Původní data'!F14*J$15/100*J$2/100*J$3/100</f>
        <v>0</v>
      </c>
      <c r="K17" s="8">
        <f>'Původní data'!G14*K$15/100*K$2/100*K$3/100</f>
        <v>0</v>
      </c>
      <c r="L17" s="8">
        <f>'Původní data'!H14*L$15/100*L$2/100*L$3/100</f>
        <v>0</v>
      </c>
      <c r="M17" s="8">
        <f>'Původní data'!I14*M$15/100*M$2/100*M$3/100</f>
        <v>0</v>
      </c>
      <c r="N17" s="8">
        <f>'Původní data'!J14*N$15/100*N$2/100*N$3/100</f>
        <v>0</v>
      </c>
      <c r="O17" s="8">
        <f>'Původní data'!K14*O$15/100*O$2/100*O$3/100</f>
        <v>0</v>
      </c>
      <c r="P17" s="8">
        <f>'Původní data'!L14*P$15/100*P$2/100*P$3/100</f>
        <v>0</v>
      </c>
      <c r="Q17" s="8">
        <f>'Původní data'!M14*Q$15/100*Q$2/100*Q$3/100</f>
        <v>0</v>
      </c>
      <c r="R17" s="8">
        <f>'Původní data'!N14*R$15/100*R$2/100*R$3/100</f>
        <v>0</v>
      </c>
      <c r="S17" s="8">
        <f>'Původní data'!O14*S$15/100*S$2/100*S$3/100</f>
        <v>0</v>
      </c>
      <c r="T17" s="8">
        <f>'Původní data'!P14*T$15/100*T$2/100*T$3/100</f>
        <v>0</v>
      </c>
      <c r="U17" s="8">
        <f>'Původní data'!Q14*U$15/100*U$2/100*U$3/100</f>
        <v>0</v>
      </c>
      <c r="V17" s="8">
        <f>'Původní data'!R14*V$15/100*V$2/100*V$3/100</f>
        <v>0</v>
      </c>
      <c r="W17" s="8">
        <f>'Původní data'!S14*W$15/100*W$2/100*W$3/100</f>
        <v>0</v>
      </c>
      <c r="X17" s="8">
        <f>'Původní data'!T14*X$15/100*X$2/100*X$3/100</f>
        <v>0</v>
      </c>
      <c r="Y17" s="8">
        <f>'Původní data'!U14*Y$15/100*Y$2/100*Y$3/100</f>
        <v>0</v>
      </c>
      <c r="Z17" s="8">
        <f>'Původní data'!V14*Z$15/100*Z$2/100*Z$3/100</f>
        <v>0</v>
      </c>
      <c r="AA17" s="8">
        <f>'Původní data'!W14*AA$15/100*AA$2/100*AA$3/100</f>
        <v>0</v>
      </c>
      <c r="AB17" s="8">
        <f>'Původní data'!X14*AB$15/100*AB$2/100*AB$3/100</f>
        <v>0</v>
      </c>
      <c r="AC17" s="8">
        <f>'Původní data'!Y14*AC$15/100*AC$2/100*AC$3/100</f>
        <v>0</v>
      </c>
      <c r="AD17" s="8">
        <f>'Původní data'!Z14*AD$15/100*AD$2/100*AD$3/100</f>
        <v>0</v>
      </c>
      <c r="AE17" s="8">
        <f>'Původní data'!AA14*AE$15/100*AE$2/100*AE$3/100</f>
        <v>0</v>
      </c>
      <c r="AF17" s="8">
        <f>'Původní data'!AB14*AF$15/100*AF$2/100*AF$3/100</f>
        <v>0</v>
      </c>
      <c r="AG17" s="8">
        <f>'Původní data'!AC14*AG$15/100*AG$2/100*AG$3/100</f>
        <v>0</v>
      </c>
      <c r="AH17" s="8">
        <f>'Původní data'!AD14*AH$15/100*AH$2/100*AH$3/100</f>
        <v>0</v>
      </c>
      <c r="AI17" s="8">
        <f>'Původní data'!AE14*AI$15/100*AI$2/100*AI$3/100</f>
        <v>0</v>
      </c>
      <c r="AJ17" s="8">
        <f>'Původní data'!AF14*AJ$15/100*AJ$2/100*AJ$3/100</f>
        <v>0</v>
      </c>
      <c r="AK17" s="8">
        <f>'Původní data'!AG14*AK$15/100*AK$2/100*AK$3/100</f>
        <v>0</v>
      </c>
      <c r="AL17" s="8">
        <f>'Původní data'!AH14*AL$15/100*AL$2/100*AL$3/100</f>
        <v>0</v>
      </c>
      <c r="AM17" s="8">
        <f>'Původní data'!AI14*AM$15/100*AM$2/100*AM$3/100</f>
        <v>0</v>
      </c>
      <c r="AN17" s="8">
        <f>'Původní data'!AJ14*AN$15/100*AN$2/100*AN$3/100</f>
        <v>0</v>
      </c>
      <c r="AO17" s="8">
        <f>'Původní data'!AK14*AO$15/100*AO$2/100*AO$3/100</f>
        <v>0</v>
      </c>
      <c r="AP17" s="8">
        <f>'Původní data'!AL14*AP$15/100*AP$2/100*AP$3/100</f>
        <v>0</v>
      </c>
      <c r="AQ17" s="8">
        <f>'Původní data'!AM14*AQ$15/100*AQ$2/100*AQ$3/100</f>
        <v>0</v>
      </c>
      <c r="AR17" s="8">
        <f>'Původní data'!AN14*AR$15/100*AR$2/100*AR$3/100</f>
        <v>0</v>
      </c>
      <c r="AS17" s="8">
        <f>'Původní data'!AO14*AS$15/100*AS$2/100*AS$3/100</f>
        <v>0</v>
      </c>
      <c r="AT17" s="8">
        <f>'Původní data'!AP14*AT$15/100*AT$2/100*AT$3/100</f>
        <v>0</v>
      </c>
      <c r="AU17" s="8">
        <f>'Původní data'!AQ14*AU$15/100*AU$2/100*AU$3/100</f>
        <v>0</v>
      </c>
      <c r="AV17" s="8">
        <f>'Původní data'!AR14*AV$15/100*AV$2/100*AV$3/100</f>
        <v>0</v>
      </c>
      <c r="AW17" s="8">
        <f>'Původní data'!AS14*AW$15/100*AW$2/100*AW$3/100</f>
        <v>0</v>
      </c>
      <c r="AX17" s="8">
        <f>'Původní data'!AT14*AX$15/100*AX$2/100*AX$3/100</f>
        <v>0</v>
      </c>
      <c r="AY17" s="8">
        <f>'Původní data'!AU14*AY$15/100*AY$2/100*AY$3/100</f>
        <v>0</v>
      </c>
      <c r="AZ17" s="8">
        <f>'Původní data'!AV14*AZ$15/100*AZ$2/100*AZ$3/100</f>
        <v>0</v>
      </c>
      <c r="BA17" s="8">
        <f>'Původní data'!AW14*BA$15/100*BA$2/100*BA$3/100</f>
        <v>0</v>
      </c>
      <c r="BB17" s="8">
        <f>'Původní data'!AX14*BB$15/100*BB$2/100*BB$3/100</f>
        <v>0</v>
      </c>
      <c r="BC17" s="8">
        <f>'Původní data'!AY14*BC$15/100*BC$2/100*BC$3/100</f>
        <v>0</v>
      </c>
      <c r="BD17" s="8">
        <f>'Původní data'!AZ14*BD$15/100*BD$2/100*BD$3/100</f>
        <v>0</v>
      </c>
      <c r="BE17" s="8">
        <f>'Původní data'!BA14*BE$15/100*BE$2/100*BE$3/100</f>
        <v>0</v>
      </c>
      <c r="BF17" s="8">
        <f>'Původní data'!BB14*BF$15/100*BF$2/100*BF$3/100</f>
        <v>0</v>
      </c>
      <c r="BG17" s="8">
        <f>'Původní data'!BC14*BG$15/100*BG$2/100*BG$3/100</f>
        <v>0</v>
      </c>
      <c r="BH17" s="8">
        <f>'Původní data'!BD14*BH$15/100*BH$2/100*BH$3/100</f>
        <v>0</v>
      </c>
      <c r="BI17" s="8">
        <f>'Původní data'!BE14*BI$15/100*BI$2/100*BI$3/100</f>
        <v>0</v>
      </c>
      <c r="BJ17" s="8">
        <f>'Původní data'!BF14*BJ$15/100*BJ$2/100*BJ$3/100</f>
        <v>0</v>
      </c>
      <c r="BK17" s="8">
        <f>'Původní data'!BG14*BK$15/100*BK$2/100*BK$3/100</f>
        <v>0</v>
      </c>
      <c r="BL17" s="8">
        <f>'Původní data'!BH14*BL$15/100*BL$2/100*BL$3/100</f>
        <v>0</v>
      </c>
      <c r="BM17" s="8">
        <f>'Původní data'!BI14*BM$15/100*BM$2/100*BM$3/100</f>
        <v>0</v>
      </c>
      <c r="BN17" s="8">
        <f>'Původní data'!BJ14*BN$15/100*BN$2/100*BN$3/100</f>
        <v>0</v>
      </c>
      <c r="BO17" s="8">
        <f>'Původní data'!BK14*BO$15/100*BO$2/100*BO$3/100</f>
        <v>0</v>
      </c>
      <c r="BP17" s="8">
        <f>'Původní data'!BL14*BP$15/100*BP$2/100*BP$3/100</f>
        <v>0</v>
      </c>
      <c r="BQ17" s="8">
        <f>'Původní data'!BM14*BQ$15/100*BQ$2/100*BQ$3/100</f>
        <v>0</v>
      </c>
      <c r="BR17" s="8">
        <f>'Původní data'!BN14*BR$15/100*BR$2/100*BR$3/100</f>
        <v>0.45</v>
      </c>
      <c r="BS17" s="8">
        <f>'Původní data'!BO14*BS$15/100*BS$2/100*BS$3/100</f>
        <v>0</v>
      </c>
      <c r="BT17" s="8">
        <f>'Původní data'!BP14*BT$15/100*BT$2/100*BT$3/100</f>
        <v>0</v>
      </c>
      <c r="BU17" s="8">
        <f>'Původní data'!BQ14*BU$15/100*BU$2/100*BU$3/100</f>
        <v>0</v>
      </c>
      <c r="BV17" s="8">
        <f>'Původní data'!BR14*BV$15/100*BV$2/100*BV$3/100</f>
        <v>0</v>
      </c>
      <c r="BW17" s="8">
        <f>'Původní data'!BS14*BW$15/100*BW$2/100*BW$3/100</f>
        <v>0</v>
      </c>
      <c r="BX17" s="8">
        <f>'Původní data'!BT14*BX$15/100*BX$2/100*BX$3/100</f>
        <v>0</v>
      </c>
      <c r="BY17" s="8">
        <f>'Původní data'!BU14*BY$15/100*BY$2/100*BY$3/100</f>
        <v>0</v>
      </c>
      <c r="BZ17" s="8">
        <f>'Původní data'!BV14*BZ$15/100*BZ$2/100*BZ$3/100</f>
        <v>0</v>
      </c>
      <c r="CA17" s="8">
        <f>'Původní data'!BW14*CA$15/100*CA$2/100*CA$3/100</f>
        <v>0</v>
      </c>
      <c r="CB17" s="8">
        <f>'Původní data'!BX14*CB$15/100*CB$2/100*CB$3/100</f>
        <v>0</v>
      </c>
      <c r="CC17" s="8">
        <f>'Původní data'!BY14*CC$15/100*CC$2/100*CC$3/100</f>
        <v>0</v>
      </c>
      <c r="CD17" s="8">
        <f>'Původní data'!BZ14*CD$15/100*CD$2/100*CD$3/100</f>
        <v>0</v>
      </c>
      <c r="CE17" s="8">
        <f>'Původní data'!CA14*CE$15/100*CE$2/100*CE$3/100</f>
        <v>0</v>
      </c>
      <c r="CF17" s="8">
        <f>'Původní data'!CB14*CF$15/100*CF$2/100*CF$3/100</f>
        <v>0</v>
      </c>
      <c r="CI17" s="11">
        <f t="shared" ref="CI17:CI30" si="12">RANK(CK17,$CK$16:$CK$30)</f>
        <v>13</v>
      </c>
      <c r="CJ17" s="25">
        <f t="shared" si="10"/>
        <v>0.45</v>
      </c>
      <c r="CK17" s="11">
        <f t="shared" si="11"/>
        <v>5.6962025316455696E-3</v>
      </c>
      <c r="CL17" s="11">
        <f t="shared" ref="CL17:CL30" si="13">COUNTIF(F17:CF17,"&gt;20")</f>
        <v>0</v>
      </c>
      <c r="CM17" s="11">
        <f t="shared" ref="CM17:CM30" si="14">COUNTIF(F17:CF17,"&gt;10")</f>
        <v>0</v>
      </c>
      <c r="CN17" s="11">
        <f t="shared" ref="CN17:CN30" si="15">COUNTIF(F17:CF17,"&gt;1")</f>
        <v>0</v>
      </c>
      <c r="CO17" s="20">
        <f t="shared" ref="CO17:CO30" si="16">COUNTIF(H17:CF17,"&gt;0")-CN17</f>
        <v>1</v>
      </c>
      <c r="CP17" s="20"/>
      <c r="CQ17" s="20"/>
      <c r="CS17" s="1" t="s">
        <v>11</v>
      </c>
      <c r="CT17" s="29">
        <f>CK21/100</f>
        <v>5.1841772151898736E-3</v>
      </c>
      <c r="CU17" s="11">
        <v>0</v>
      </c>
      <c r="CV17" s="11">
        <v>0</v>
      </c>
      <c r="CW17" s="11">
        <v>12</v>
      </c>
      <c r="CX17" s="11">
        <v>28</v>
      </c>
      <c r="CY17" s="11">
        <f t="shared" ref="CY17:CY80" si="17">SUM(CU17:CX17)</f>
        <v>40</v>
      </c>
    </row>
    <row r="18" spans="1:103" x14ac:dyDescent="0.2">
      <c r="B18" s="11">
        <v>1</v>
      </c>
      <c r="C18" s="11">
        <f t="shared" si="8"/>
        <v>0</v>
      </c>
      <c r="D18" s="11">
        <f t="shared" si="9"/>
        <v>0</v>
      </c>
      <c r="E18" s="1" t="s">
        <v>8</v>
      </c>
      <c r="F18" s="8">
        <f>'Původní data'!B15*F$15/100*F$2/100*F$3/100</f>
        <v>0</v>
      </c>
      <c r="G18" s="8">
        <f>'Původní data'!C15*G$15/100*G$2/100*G$3/100</f>
        <v>0</v>
      </c>
      <c r="H18" s="8">
        <f>'Původní data'!D15*H$15/100*H$2/100*H$3/100</f>
        <v>0</v>
      </c>
      <c r="I18" s="8">
        <f>'Původní data'!E15*I$15/100*I$2/100*I$3/100</f>
        <v>0</v>
      </c>
      <c r="J18" s="8">
        <f>'Původní data'!F15*J$15/100*J$2/100*J$3/100</f>
        <v>0</v>
      </c>
      <c r="K18" s="8">
        <f>'Původní data'!G15*K$15/100*K$2/100*K$3/100</f>
        <v>0</v>
      </c>
      <c r="L18" s="8">
        <f>'Původní data'!H15*L$15/100*L$2/100*L$3/100</f>
        <v>0</v>
      </c>
      <c r="M18" s="8">
        <f>'Původní data'!I15*M$15/100*M$2/100*M$3/100</f>
        <v>0</v>
      </c>
      <c r="N18" s="8">
        <f>'Původní data'!J15*N$15/100*N$2/100*N$3/100</f>
        <v>0</v>
      </c>
      <c r="O18" s="8">
        <f>'Původní data'!K15*O$15/100*O$2/100*O$3/100</f>
        <v>0</v>
      </c>
      <c r="P18" s="8">
        <f>'Původní data'!L15*P$15/100*P$2/100*P$3/100</f>
        <v>0</v>
      </c>
      <c r="Q18" s="8">
        <f>'Původní data'!M15*Q$15/100*Q$2/100*Q$3/100</f>
        <v>0.1125</v>
      </c>
      <c r="R18" s="8">
        <f>'Původní data'!N15*R$15/100*R$2/100*R$3/100</f>
        <v>0</v>
      </c>
      <c r="S18" s="8">
        <f>'Původní data'!O15*S$15/100*S$2/100*S$3/100</f>
        <v>0</v>
      </c>
      <c r="T18" s="8">
        <f>'Původní data'!P15*T$15/100*T$2/100*T$3/100</f>
        <v>0</v>
      </c>
      <c r="U18" s="8">
        <f>'Původní data'!Q15*U$15/100*U$2/100*U$3/100</f>
        <v>0.33</v>
      </c>
      <c r="V18" s="8">
        <f>'Původní data'!R15*V$15/100*V$2/100*V$3/100</f>
        <v>0</v>
      </c>
      <c r="W18" s="8">
        <f>'Původní data'!S15*W$15/100*W$2/100*W$3/100</f>
        <v>0</v>
      </c>
      <c r="X18" s="8">
        <f>'Původní data'!T15*X$15/100*X$2/100*X$3/100</f>
        <v>0.09</v>
      </c>
      <c r="Y18" s="8">
        <f>'Původní data'!U15*Y$15/100*Y$2/100*Y$3/100</f>
        <v>0</v>
      </c>
      <c r="Z18" s="8">
        <f>'Původní data'!V15*Z$15/100*Z$2/100*Z$3/100</f>
        <v>0</v>
      </c>
      <c r="AA18" s="8">
        <f>'Původní data'!W15*AA$15/100*AA$2/100*AA$3/100</f>
        <v>0</v>
      </c>
      <c r="AB18" s="8">
        <f>'Původní data'!X15*AB$15/100*AB$2/100*AB$3/100</f>
        <v>0.28000000000000003</v>
      </c>
      <c r="AC18" s="8">
        <f>'Původní data'!Y15*AC$15/100*AC$2/100*AC$3/100</f>
        <v>0</v>
      </c>
      <c r="AD18" s="8">
        <f>'Původní data'!Z15*AD$15/100*AD$2/100*AD$3/100</f>
        <v>0.2475</v>
      </c>
      <c r="AE18" s="8">
        <f>'Původní data'!AA15*AE$15/100*AE$2/100*AE$3/100</f>
        <v>0</v>
      </c>
      <c r="AF18" s="8">
        <f>'Původní data'!AB15*AF$15/100*AF$2/100*AF$3/100</f>
        <v>0</v>
      </c>
      <c r="AG18" s="8">
        <f>'Původní data'!AC15*AG$15/100*AG$2/100*AG$3/100</f>
        <v>0</v>
      </c>
      <c r="AH18" s="8">
        <f>'Původní data'!AD15*AH$15/100*AH$2/100*AH$3/100</f>
        <v>0</v>
      </c>
      <c r="AI18" s="8">
        <f>'Původní data'!AE15*AI$15/100*AI$2/100*AI$3/100</f>
        <v>0</v>
      </c>
      <c r="AJ18" s="8">
        <f>'Původní data'!AF15*AJ$15/100*AJ$2/100*AJ$3/100</f>
        <v>0</v>
      </c>
      <c r="AK18" s="8">
        <f>'Původní data'!AG15*AK$15/100*AK$2/100*AK$3/100</f>
        <v>0</v>
      </c>
      <c r="AL18" s="8">
        <f>'Původní data'!AH15*AL$15/100*AL$2/100*AL$3/100</f>
        <v>0.308</v>
      </c>
      <c r="AM18" s="8">
        <f>'Původní data'!AI15*AM$15/100*AM$2/100*AM$3/100</f>
        <v>0.1</v>
      </c>
      <c r="AN18" s="8">
        <f>'Původní data'!AJ15*AN$15/100*AN$2/100*AN$3/100</f>
        <v>0</v>
      </c>
      <c r="AO18" s="8">
        <f>'Původní data'!AK15*AO$15/100*AO$2/100*AO$3/100</f>
        <v>0</v>
      </c>
      <c r="AP18" s="8">
        <f>'Původní data'!AL15*AP$15/100*AP$2/100*AP$3/100</f>
        <v>0</v>
      </c>
      <c r="AQ18" s="8">
        <f>'Původní data'!AM15*AQ$15/100*AQ$2/100*AQ$3/100</f>
        <v>0</v>
      </c>
      <c r="AR18" s="8">
        <f>'Původní data'!AN15*AR$15/100*AR$2/100*AR$3/100</f>
        <v>0</v>
      </c>
      <c r="AS18" s="8">
        <f>'Původní data'!AO15*AS$15/100*AS$2/100*AS$3/100</f>
        <v>0</v>
      </c>
      <c r="AT18" s="8">
        <f>'Původní data'!AP15*AT$15/100*AT$2/100*AT$3/100</f>
        <v>0</v>
      </c>
      <c r="AU18" s="8">
        <f>'Původní data'!AQ15*AU$15/100*AU$2/100*AU$3/100</f>
        <v>0</v>
      </c>
      <c r="AV18" s="8">
        <f>'Původní data'!AR15*AV$15/100*AV$2/100*AV$3/100</f>
        <v>0</v>
      </c>
      <c r="AW18" s="8">
        <f>'Původní data'!AS15*AW$15/100*AW$2/100*AW$3/100</f>
        <v>0</v>
      </c>
      <c r="AX18" s="8">
        <f>'Původní data'!AT15*AX$15/100*AX$2/100*AX$3/100</f>
        <v>0</v>
      </c>
      <c r="AY18" s="8">
        <f>'Původní data'!AU15*AY$15/100*AY$2/100*AY$3/100</f>
        <v>0</v>
      </c>
      <c r="AZ18" s="8">
        <f>'Původní data'!AV15*AZ$15/100*AZ$2/100*AZ$3/100</f>
        <v>0</v>
      </c>
      <c r="BA18" s="8">
        <f>'Původní data'!AW15*BA$15/100*BA$2/100*BA$3/100</f>
        <v>0</v>
      </c>
      <c r="BB18" s="8">
        <f>'Původní data'!AX15*BB$15/100*BB$2/100*BB$3/100</f>
        <v>5.6250000000000001E-2</v>
      </c>
      <c r="BC18" s="8">
        <f>'Původní data'!AY15*BC$15/100*BC$2/100*BC$3/100</f>
        <v>0</v>
      </c>
      <c r="BD18" s="8">
        <f>'Původní data'!AZ15*BD$15/100*BD$2/100*BD$3/100</f>
        <v>0</v>
      </c>
      <c r="BE18" s="8">
        <f>'Původní data'!BA15*BE$15/100*BE$2/100*BE$3/100</f>
        <v>0.40500000000000003</v>
      </c>
      <c r="BF18" s="8">
        <f>'Původní data'!BB15*BF$15/100*BF$2/100*BF$3/100</f>
        <v>0</v>
      </c>
      <c r="BG18" s="8">
        <f>'Původní data'!BC15*BG$15/100*BG$2/100*BG$3/100</f>
        <v>0</v>
      </c>
      <c r="BH18" s="8">
        <f>'Původní data'!BD15*BH$15/100*BH$2/100*BH$3/100</f>
        <v>0</v>
      </c>
      <c r="BI18" s="8">
        <f>'Původní data'!BE15*BI$15/100*BI$2/100*BI$3/100</f>
        <v>0</v>
      </c>
      <c r="BJ18" s="8">
        <f>'Původní data'!BF15*BJ$15/100*BJ$2/100*BJ$3/100</f>
        <v>0</v>
      </c>
      <c r="BK18" s="8">
        <f>'Původní data'!BG15*BK$15/100*BK$2/100*BK$3/100</f>
        <v>0</v>
      </c>
      <c r="BL18" s="8">
        <f>'Původní data'!BH15*BL$15/100*BL$2/100*BL$3/100</f>
        <v>0</v>
      </c>
      <c r="BM18" s="8">
        <f>'Původní data'!BI15*BM$15/100*BM$2/100*BM$3/100</f>
        <v>0</v>
      </c>
      <c r="BN18" s="8">
        <f>'Původní data'!BJ15*BN$15/100*BN$2/100*BN$3/100</f>
        <v>0.2</v>
      </c>
      <c r="BO18" s="8">
        <f>'Původní data'!BK15*BO$15/100*BO$2/100*BO$3/100</f>
        <v>0</v>
      </c>
      <c r="BP18" s="8">
        <f>'Původní data'!BL15*BP$15/100*BP$2/100*BP$3/100</f>
        <v>0</v>
      </c>
      <c r="BQ18" s="8">
        <f>'Původní data'!BM15*BQ$15/100*BQ$2/100*BQ$3/100</f>
        <v>0</v>
      </c>
      <c r="BR18" s="8">
        <f>'Původní data'!BN15*BR$15/100*BR$2/100*BR$3/100</f>
        <v>0</v>
      </c>
      <c r="BS18" s="8">
        <f>'Původní data'!BO15*BS$15/100*BS$2/100*BS$3/100</f>
        <v>0</v>
      </c>
      <c r="BT18" s="8">
        <f>'Původní data'!BP15*BT$15/100*BT$2/100*BT$3/100</f>
        <v>0</v>
      </c>
      <c r="BU18" s="8">
        <f>'Původní data'!BQ15*BU$15/100*BU$2/100*BU$3/100</f>
        <v>0</v>
      </c>
      <c r="BV18" s="8">
        <f>'Původní data'!BR15*BV$15/100*BV$2/100*BV$3/100</f>
        <v>0</v>
      </c>
      <c r="BW18" s="8">
        <f>'Původní data'!BS15*BW$15/100*BW$2/100*BW$3/100</f>
        <v>0</v>
      </c>
      <c r="BX18" s="8">
        <f>'Původní data'!BT15*BX$15/100*BX$2/100*BX$3/100</f>
        <v>0</v>
      </c>
      <c r="BY18" s="8">
        <f>'Původní data'!BU15*BY$15/100*BY$2/100*BY$3/100</f>
        <v>0</v>
      </c>
      <c r="BZ18" s="8">
        <f>'Původní data'!BV15*BZ$15/100*BZ$2/100*BZ$3/100</f>
        <v>0</v>
      </c>
      <c r="CA18" s="8">
        <f>'Původní data'!BW15*CA$15/100*CA$2/100*CA$3/100</f>
        <v>0</v>
      </c>
      <c r="CB18" s="8">
        <f>'Původní data'!BX15*CB$15/100*CB$2/100*CB$3/100</f>
        <v>0</v>
      </c>
      <c r="CC18" s="8">
        <f>'Původní data'!BY15*CC$15/100*CC$2/100*CC$3/100</f>
        <v>0</v>
      </c>
      <c r="CD18" s="8">
        <f>'Původní data'!BZ15*CD$15/100*CD$2/100*CD$3/100</f>
        <v>0</v>
      </c>
      <c r="CE18" s="8">
        <f>'Původní data'!CA15*CE$15/100*CE$2/100*CE$3/100</f>
        <v>0.27</v>
      </c>
      <c r="CF18" s="8">
        <f>'Původní data'!CB15*CF$15/100*CF$2/100*CF$3/100</f>
        <v>0</v>
      </c>
      <c r="CI18" s="11">
        <f t="shared" si="12"/>
        <v>10</v>
      </c>
      <c r="CJ18" s="25">
        <f t="shared" si="10"/>
        <v>2.3992500000000003</v>
      </c>
      <c r="CK18" s="11">
        <f t="shared" si="11"/>
        <v>3.0370253164556965E-2</v>
      </c>
      <c r="CL18" s="11">
        <f t="shared" si="13"/>
        <v>0</v>
      </c>
      <c r="CM18" s="11">
        <f t="shared" si="14"/>
        <v>0</v>
      </c>
      <c r="CN18" s="11">
        <f t="shared" si="15"/>
        <v>0</v>
      </c>
      <c r="CO18" s="20">
        <f t="shared" si="16"/>
        <v>11</v>
      </c>
      <c r="CP18" s="20"/>
      <c r="CQ18" s="20"/>
      <c r="CS18" s="1" t="s">
        <v>16</v>
      </c>
      <c r="CT18" s="29">
        <f>CK26/100</f>
        <v>3.4563924050632915E-3</v>
      </c>
      <c r="CU18" s="11">
        <f>COUNTIF(M18:CM18,"&gt;20")</f>
        <v>0</v>
      </c>
      <c r="CV18" s="11">
        <f>COUNTIF(M18:CM18,"&gt;10")</f>
        <v>0</v>
      </c>
      <c r="CW18" s="11">
        <f>COUNTIF(M18:CM18,"&gt;1")</f>
        <v>2</v>
      </c>
      <c r="CX18" s="20">
        <f>COUNTIF(O18:CM18,"&gt;0")-CW18</f>
        <v>12</v>
      </c>
      <c r="CY18" s="11">
        <f t="shared" si="17"/>
        <v>14</v>
      </c>
    </row>
    <row r="19" spans="1:103" x14ac:dyDescent="0.2">
      <c r="B19" s="11">
        <v>0</v>
      </c>
      <c r="C19" s="11">
        <f t="shared" si="8"/>
        <v>0</v>
      </c>
      <c r="D19" s="11">
        <f t="shared" si="9"/>
        <v>0</v>
      </c>
      <c r="E19" s="1" t="s">
        <v>9</v>
      </c>
      <c r="F19" s="8">
        <f>'Původní data'!B16*F$15/100*F$2/100*F$3/100</f>
        <v>0</v>
      </c>
      <c r="G19" s="8">
        <f>'Původní data'!C16*G$15/100*G$2/100*G$3/100</f>
        <v>0</v>
      </c>
      <c r="H19" s="8">
        <f>'Původní data'!D16*H$15/100*H$2/100*H$3/100</f>
        <v>0</v>
      </c>
      <c r="I19" s="8">
        <f>'Původní data'!E16*I$15/100*I$2/100*I$3/100</f>
        <v>0</v>
      </c>
      <c r="J19" s="8">
        <f>'Původní data'!F16*J$15/100*J$2/100*J$3/100</f>
        <v>0</v>
      </c>
      <c r="K19" s="8">
        <f>'Původní data'!G16*K$15/100*K$2/100*K$3/100</f>
        <v>0</v>
      </c>
      <c r="L19" s="8">
        <f>'Původní data'!H16*L$15/100*L$2/100*L$3/100</f>
        <v>0</v>
      </c>
      <c r="M19" s="8">
        <f>'Původní data'!I16*M$15/100*M$2/100*M$3/100</f>
        <v>0</v>
      </c>
      <c r="N19" s="8">
        <f>'Původní data'!J16*N$15/100*N$2/100*N$3/100</f>
        <v>0</v>
      </c>
      <c r="O19" s="8">
        <f>'Původní data'!K16*O$15/100*O$2/100*O$3/100</f>
        <v>0</v>
      </c>
      <c r="P19" s="8">
        <f>'Původní data'!L16*P$15/100*P$2/100*P$3/100</f>
        <v>0</v>
      </c>
      <c r="Q19" s="8">
        <f>'Původní data'!M16*Q$15/100*Q$2/100*Q$3/100</f>
        <v>0</v>
      </c>
      <c r="R19" s="8">
        <f>'Původní data'!N16*R$15/100*R$2/100*R$3/100</f>
        <v>0</v>
      </c>
      <c r="S19" s="8">
        <f>'Původní data'!O16*S$15/100*S$2/100*S$3/100</f>
        <v>0</v>
      </c>
      <c r="T19" s="8">
        <f>'Původní data'!P16*T$15/100*T$2/100*T$3/100</f>
        <v>0</v>
      </c>
      <c r="U19" s="8">
        <f>'Původní data'!Q16*U$15/100*U$2/100*U$3/100</f>
        <v>0</v>
      </c>
      <c r="V19" s="8">
        <f>'Původní data'!R16*V$15/100*V$2/100*V$3/100</f>
        <v>0</v>
      </c>
      <c r="W19" s="8">
        <f>'Původní data'!S16*W$15/100*W$2/100*W$3/100</f>
        <v>0</v>
      </c>
      <c r="X19" s="8">
        <f>'Původní data'!T16*X$15/100*X$2/100*X$3/100</f>
        <v>0</v>
      </c>
      <c r="Y19" s="8">
        <f>'Původní data'!U16*Y$15/100*Y$2/100*Y$3/100</f>
        <v>0</v>
      </c>
      <c r="Z19" s="8">
        <f>'Původní data'!V16*Z$15/100*Z$2/100*Z$3/100</f>
        <v>0</v>
      </c>
      <c r="AA19" s="8">
        <f>'Původní data'!W16*AA$15/100*AA$2/100*AA$3/100</f>
        <v>0</v>
      </c>
      <c r="AB19" s="8">
        <f>'Původní data'!X16*AB$15/100*AB$2/100*AB$3/100</f>
        <v>0.28000000000000003</v>
      </c>
      <c r="AC19" s="8">
        <f>'Původní data'!Y16*AC$15/100*AC$2/100*AC$3/100</f>
        <v>0</v>
      </c>
      <c r="AD19" s="8">
        <f>'Původní data'!Z16*AD$15/100*AD$2/100*AD$3/100</f>
        <v>0</v>
      </c>
      <c r="AE19" s="8">
        <f>'Původní data'!AA16*AE$15/100*AE$2/100*AE$3/100</f>
        <v>0</v>
      </c>
      <c r="AF19" s="8">
        <f>'Původní data'!AB16*AF$15/100*AF$2/100*AF$3/100</f>
        <v>0</v>
      </c>
      <c r="AG19" s="8">
        <f>'Původní data'!AC16*AG$15/100*AG$2/100*AG$3/100</f>
        <v>0</v>
      </c>
      <c r="AH19" s="8">
        <f>'Původní data'!AD16*AH$15/100*AH$2/100*AH$3/100</f>
        <v>0</v>
      </c>
      <c r="AI19" s="8">
        <f>'Původní data'!AE16*AI$15/100*AI$2/100*AI$3/100</f>
        <v>0</v>
      </c>
      <c r="AJ19" s="8">
        <f>'Původní data'!AF16*AJ$15/100*AJ$2/100*AJ$3/100</f>
        <v>0</v>
      </c>
      <c r="AK19" s="8">
        <f>'Původní data'!AG16*AK$15/100*AK$2/100*AK$3/100</f>
        <v>0</v>
      </c>
      <c r="AL19" s="8">
        <f>'Původní data'!AH16*AL$15/100*AL$2/100*AL$3/100</f>
        <v>0</v>
      </c>
      <c r="AM19" s="8">
        <f>'Původní data'!AI16*AM$15/100*AM$2/100*AM$3/100</f>
        <v>0</v>
      </c>
      <c r="AN19" s="8">
        <f>'Původní data'!AJ16*AN$15/100*AN$2/100*AN$3/100</f>
        <v>0</v>
      </c>
      <c r="AO19" s="8">
        <f>'Původní data'!AK16*AO$15/100*AO$2/100*AO$3/100</f>
        <v>0</v>
      </c>
      <c r="AP19" s="8">
        <f>'Původní data'!AL16*AP$15/100*AP$2/100*AP$3/100</f>
        <v>0</v>
      </c>
      <c r="AQ19" s="8">
        <f>'Původní data'!AM16*AQ$15/100*AQ$2/100*AQ$3/100</f>
        <v>0</v>
      </c>
      <c r="AR19" s="8">
        <f>'Původní data'!AN16*AR$15/100*AR$2/100*AR$3/100</f>
        <v>0</v>
      </c>
      <c r="AS19" s="8">
        <f>'Původní data'!AO16*AS$15/100*AS$2/100*AS$3/100</f>
        <v>0</v>
      </c>
      <c r="AT19" s="8">
        <f>'Původní data'!AP16*AT$15/100*AT$2/100*AT$3/100</f>
        <v>0</v>
      </c>
      <c r="AU19" s="8">
        <f>'Původní data'!AQ16*AU$15/100*AU$2/100*AU$3/100</f>
        <v>0</v>
      </c>
      <c r="AV19" s="8">
        <f>'Původní data'!AR16*AV$15/100*AV$2/100*AV$3/100</f>
        <v>0.55125000000000002</v>
      </c>
      <c r="AW19" s="8">
        <f>'Původní data'!AS16*AW$15/100*AW$2/100*AW$3/100</f>
        <v>0</v>
      </c>
      <c r="AX19" s="8">
        <f>'Původní data'!AT16*AX$15/100*AX$2/100*AX$3/100</f>
        <v>0</v>
      </c>
      <c r="AY19" s="8">
        <f>'Původní data'!AU16*AY$15/100*AY$2/100*AY$3/100</f>
        <v>0</v>
      </c>
      <c r="AZ19" s="8">
        <f>'Původní data'!AV16*AZ$15/100*AZ$2/100*AZ$3/100</f>
        <v>0</v>
      </c>
      <c r="BA19" s="8">
        <f>'Původní data'!AW16*BA$15/100*BA$2/100*BA$3/100</f>
        <v>0.26250000000000001</v>
      </c>
      <c r="BB19" s="8">
        <f>'Původní data'!AX16*BB$15/100*BB$2/100*BB$3/100</f>
        <v>5.6250000000000001E-2</v>
      </c>
      <c r="BC19" s="8">
        <f>'Původní data'!AY16*BC$15/100*BC$2/100*BC$3/100</f>
        <v>0</v>
      </c>
      <c r="BD19" s="8">
        <f>'Původní data'!AZ16*BD$15/100*BD$2/100*BD$3/100</f>
        <v>0</v>
      </c>
      <c r="BE19" s="8">
        <f>'Původní data'!BA16*BE$15/100*BE$2/100*BE$3/100</f>
        <v>0</v>
      </c>
      <c r="BF19" s="8">
        <f>'Původní data'!BB16*BF$15/100*BF$2/100*BF$3/100</f>
        <v>0</v>
      </c>
      <c r="BG19" s="8">
        <f>'Původní data'!BC16*BG$15/100*BG$2/100*BG$3/100</f>
        <v>0</v>
      </c>
      <c r="BH19" s="8">
        <f>'Původní data'!BD16*BH$15/100*BH$2/100*BH$3/100</f>
        <v>0</v>
      </c>
      <c r="BI19" s="8">
        <f>'Původní data'!BE16*BI$15/100*BI$2/100*BI$3/100</f>
        <v>0</v>
      </c>
      <c r="BJ19" s="8">
        <f>'Původní data'!BF16*BJ$15/100*BJ$2/100*BJ$3/100</f>
        <v>0</v>
      </c>
      <c r="BK19" s="8">
        <f>'Původní data'!BG16*BK$15/100*BK$2/100*BK$3/100</f>
        <v>0</v>
      </c>
      <c r="BL19" s="8">
        <f>'Původní data'!BH16*BL$15/100*BL$2/100*BL$3/100</f>
        <v>0</v>
      </c>
      <c r="BM19" s="8">
        <f>'Původní data'!BI16*BM$15/100*BM$2/100*BM$3/100</f>
        <v>0</v>
      </c>
      <c r="BN19" s="8">
        <f>'Původní data'!BJ16*BN$15/100*BN$2/100*BN$3/100</f>
        <v>0</v>
      </c>
      <c r="BO19" s="8">
        <f>'Původní data'!BK16*BO$15/100*BO$2/100*BO$3/100</f>
        <v>0</v>
      </c>
      <c r="BP19" s="8">
        <f>'Původní data'!BL16*BP$15/100*BP$2/100*BP$3/100</f>
        <v>0</v>
      </c>
      <c r="BQ19" s="8">
        <f>'Původní data'!BM16*BQ$15/100*BQ$2/100*BQ$3/100</f>
        <v>0</v>
      </c>
      <c r="BR19" s="8">
        <f>'Původní data'!BN16*BR$15/100*BR$2/100*BR$3/100</f>
        <v>0</v>
      </c>
      <c r="BS19" s="8">
        <f>'Původní data'!BO16*BS$15/100*BS$2/100*BS$3/100</f>
        <v>0</v>
      </c>
      <c r="BT19" s="8">
        <f>'Původní data'!BP16*BT$15/100*BT$2/100*BT$3/100</f>
        <v>0</v>
      </c>
      <c r="BU19" s="8">
        <f>'Původní data'!BQ16*BU$15/100*BU$2/100*BU$3/100</f>
        <v>0</v>
      </c>
      <c r="BV19" s="8">
        <f>'Původní data'!BR16*BV$15/100*BV$2/100*BV$3/100</f>
        <v>0</v>
      </c>
      <c r="BW19" s="8">
        <f>'Původní data'!BS16*BW$15/100*BW$2/100*BW$3/100</f>
        <v>7.4999999999999997E-2</v>
      </c>
      <c r="BX19" s="8">
        <f>'Původní data'!BT16*BX$15/100*BX$2/100*BX$3/100</f>
        <v>0</v>
      </c>
      <c r="BY19" s="8">
        <f>'Původní data'!BU16*BY$15/100*BY$2/100*BY$3/100</f>
        <v>0</v>
      </c>
      <c r="BZ19" s="8">
        <f>'Původní data'!BV16*BZ$15/100*BZ$2/100*BZ$3/100</f>
        <v>0.2</v>
      </c>
      <c r="CA19" s="8">
        <f>'Původní data'!BW16*CA$15/100*CA$2/100*CA$3/100</f>
        <v>0</v>
      </c>
      <c r="CB19" s="8">
        <f>'Původní data'!BX16*CB$15/100*CB$2/100*CB$3/100</f>
        <v>0</v>
      </c>
      <c r="CC19" s="8">
        <f>'Původní data'!BY16*CC$15/100*CC$2/100*CC$3/100</f>
        <v>0.7</v>
      </c>
      <c r="CD19" s="8">
        <f>'Původní data'!BZ16*CD$15/100*CD$2/100*CD$3/100</f>
        <v>0</v>
      </c>
      <c r="CE19" s="8">
        <f>'Původní data'!CA16*CE$15/100*CE$2/100*CE$3/100</f>
        <v>0</v>
      </c>
      <c r="CF19" s="8">
        <f>'Původní data'!CB16*CF$15/100*CF$2/100*CF$3/100</f>
        <v>0.22500000000000001</v>
      </c>
      <c r="CI19" s="11">
        <f t="shared" si="12"/>
        <v>11</v>
      </c>
      <c r="CJ19" s="25">
        <f t="shared" si="10"/>
        <v>2.35</v>
      </c>
      <c r="CK19" s="11">
        <f t="shared" si="11"/>
        <v>2.9746835443037977E-2</v>
      </c>
      <c r="CL19" s="11">
        <f t="shared" si="13"/>
        <v>0</v>
      </c>
      <c r="CM19" s="11">
        <f t="shared" si="14"/>
        <v>0</v>
      </c>
      <c r="CN19" s="11">
        <f t="shared" si="15"/>
        <v>0</v>
      </c>
      <c r="CO19" s="20">
        <f t="shared" si="16"/>
        <v>8</v>
      </c>
      <c r="CP19" s="20"/>
      <c r="CQ19" s="20"/>
      <c r="CS19" s="1" t="s">
        <v>13</v>
      </c>
      <c r="CT19" s="29">
        <f>CK23/100</f>
        <v>3.292151898734177E-3</v>
      </c>
      <c r="CU19" s="11">
        <v>0</v>
      </c>
      <c r="CV19" s="11">
        <v>0</v>
      </c>
      <c r="CW19" s="11">
        <v>7</v>
      </c>
      <c r="CX19" s="11">
        <v>23</v>
      </c>
      <c r="CY19" s="11">
        <f t="shared" si="17"/>
        <v>30</v>
      </c>
    </row>
    <row r="20" spans="1:103" x14ac:dyDescent="0.2">
      <c r="A20" s="35">
        <v>1</v>
      </c>
      <c r="B20" s="11">
        <v>0</v>
      </c>
      <c r="C20" s="11">
        <f t="shared" si="8"/>
        <v>0</v>
      </c>
      <c r="D20" s="11">
        <f t="shared" si="9"/>
        <v>0</v>
      </c>
      <c r="E20" s="1" t="s">
        <v>10</v>
      </c>
      <c r="F20" s="8">
        <f>'Původní data'!B17*F$15/100*F$2/100*F$3/100</f>
        <v>0</v>
      </c>
      <c r="G20" s="8">
        <f>'Původní data'!C17*G$15/100*G$2/100*G$3/100</f>
        <v>0</v>
      </c>
      <c r="H20" s="8">
        <f>'Původní data'!D17*H$15/100*H$2/100*H$3/100</f>
        <v>0</v>
      </c>
      <c r="I20" s="8">
        <f>'Původní data'!E17*I$15/100*I$2/100*I$3/100</f>
        <v>0</v>
      </c>
      <c r="J20" s="8">
        <f>'Původní data'!F17*J$15/100*J$2/100*J$3/100</f>
        <v>0</v>
      </c>
      <c r="K20" s="8">
        <f>'Původní data'!G17*K$15/100*K$2/100*K$3/100</f>
        <v>0</v>
      </c>
      <c r="L20" s="8">
        <f>'Původní data'!H17*L$15/100*L$2/100*L$3/100</f>
        <v>0</v>
      </c>
      <c r="M20" s="8">
        <f>'Původní data'!I17*M$15/100*M$2/100*M$3/100</f>
        <v>0</v>
      </c>
      <c r="N20" s="8">
        <f>'Původní data'!J17*N$15/100*N$2/100*N$3/100</f>
        <v>0</v>
      </c>
      <c r="O20" s="8">
        <f>'Původní data'!K17*O$15/100*O$2/100*O$3/100</f>
        <v>0</v>
      </c>
      <c r="P20" s="8">
        <f>'Původní data'!L17*P$15/100*P$2/100*P$3/100</f>
        <v>0</v>
      </c>
      <c r="Q20" s="8">
        <f>'Původní data'!M17*Q$15/100*Q$2/100*Q$3/100</f>
        <v>0.45</v>
      </c>
      <c r="R20" s="8">
        <f>'Původní data'!N17*R$15/100*R$2/100*R$3/100</f>
        <v>0.13500000000000001</v>
      </c>
      <c r="S20" s="8">
        <f>'Původní data'!O17*S$15/100*S$2/100*S$3/100</f>
        <v>0.18</v>
      </c>
      <c r="T20" s="8">
        <f>'Původní data'!P17*T$15/100*T$2/100*T$3/100</f>
        <v>0</v>
      </c>
      <c r="U20" s="8">
        <f>'Původní data'!Q17*U$15/100*U$2/100*U$3/100</f>
        <v>0</v>
      </c>
      <c r="V20" s="8">
        <f>'Původní data'!R17*V$15/100*V$2/100*V$3/100</f>
        <v>0.87749999999999995</v>
      </c>
      <c r="W20" s="8">
        <f>'Původní data'!S17*W$15/100*W$2/100*W$3/100</f>
        <v>0</v>
      </c>
      <c r="X20" s="8">
        <f>'Původní data'!T17*X$15/100*X$2/100*X$3/100</f>
        <v>0</v>
      </c>
      <c r="Y20" s="8">
        <f>'Původní data'!U17*Y$15/100*Y$2/100*Y$3/100</f>
        <v>0.42</v>
      </c>
      <c r="Z20" s="8">
        <f>'Původní data'!V17*Z$15/100*Z$2/100*Z$3/100</f>
        <v>0.06</v>
      </c>
      <c r="AA20" s="8">
        <f>'Původní data'!W17*AA$15/100*AA$2/100*AA$3/100</f>
        <v>3.15</v>
      </c>
      <c r="AB20" s="8">
        <f>'Původní data'!X17*AB$15/100*AB$2/100*AB$3/100</f>
        <v>0</v>
      </c>
      <c r="AC20" s="8">
        <f>'Původní data'!Y17*AC$15/100*AC$2/100*AC$3/100</f>
        <v>0</v>
      </c>
      <c r="AD20" s="8">
        <f>'Původní data'!Z17*AD$15/100*AD$2/100*AD$3/100</f>
        <v>0.2475</v>
      </c>
      <c r="AE20" s="8">
        <f>'Původní data'!AA17*AE$15/100*AE$2/100*AE$3/100</f>
        <v>1.75</v>
      </c>
      <c r="AF20" s="8">
        <f>'Původní data'!AB17*AF$15/100*AF$2/100*AF$3/100</f>
        <v>0</v>
      </c>
      <c r="AG20" s="8">
        <f>'Původní data'!AC17*AG$15/100*AG$2/100*AG$3/100</f>
        <v>0.91</v>
      </c>
      <c r="AH20" s="8">
        <f>'Původní data'!AD17*AH$15/100*AH$2/100*AH$3/100</f>
        <v>0.9</v>
      </c>
      <c r="AI20" s="8">
        <f>'Původní data'!AE17*AI$15/100*AI$2/100*AI$3/100</f>
        <v>0.7</v>
      </c>
      <c r="AJ20" s="8">
        <f>'Původní data'!AF17*AJ$15/100*AJ$2/100*AJ$3/100</f>
        <v>0</v>
      </c>
      <c r="AK20" s="8">
        <f>'Původní data'!AG17*AK$15/100*AK$2/100*AK$3/100</f>
        <v>0.52699999999999991</v>
      </c>
      <c r="AL20" s="8">
        <f>'Původní data'!AH17*AL$15/100*AL$2/100*AL$3/100</f>
        <v>0.47600000000000003</v>
      </c>
      <c r="AM20" s="8">
        <f>'Původní data'!AI17*AM$15/100*AM$2/100*AM$3/100</f>
        <v>0</v>
      </c>
      <c r="AN20" s="8">
        <f>'Původní data'!AJ17*AN$15/100*AN$2/100*AN$3/100</f>
        <v>0</v>
      </c>
      <c r="AO20" s="8">
        <f>'Původní data'!AK17*AO$15/100*AO$2/100*AO$3/100</f>
        <v>0</v>
      </c>
      <c r="AP20" s="8">
        <f>'Původní data'!AL17*AP$15/100*AP$2/100*AP$3/100</f>
        <v>0</v>
      </c>
      <c r="AQ20" s="8">
        <f>'Původní data'!AM17*AQ$15/100*AQ$2/100*AQ$3/100</f>
        <v>0</v>
      </c>
      <c r="AR20" s="8">
        <f>'Původní data'!AN17*AR$15/100*AR$2/100*AR$3/100</f>
        <v>0</v>
      </c>
      <c r="AS20" s="8">
        <f>'Původní data'!AO17*AS$15/100*AS$2/100*AS$3/100</f>
        <v>0</v>
      </c>
      <c r="AT20" s="8">
        <f>'Původní data'!AP17*AT$15/100*AT$2/100*AT$3/100</f>
        <v>0</v>
      </c>
      <c r="AU20" s="8">
        <f>'Původní data'!AQ17*AU$15/100*AU$2/100*AU$3/100</f>
        <v>0.3</v>
      </c>
      <c r="AV20" s="8">
        <f>'Původní data'!AR17*AV$15/100*AV$2/100*AV$3/100</f>
        <v>0</v>
      </c>
      <c r="AW20" s="8">
        <f>'Původní data'!AS17*AW$15/100*AW$2/100*AW$3/100</f>
        <v>0.4</v>
      </c>
      <c r="AX20" s="8">
        <f>'Původní data'!AT17*AX$15/100*AX$2/100*AX$3/100</f>
        <v>1.53125</v>
      </c>
      <c r="AY20" s="8">
        <f>'Původní data'!AU17*AY$15/100*AY$2/100*AY$3/100</f>
        <v>0</v>
      </c>
      <c r="AZ20" s="8">
        <f>'Původní data'!AV17*AZ$15/100*AZ$2/100*AZ$3/100</f>
        <v>0</v>
      </c>
      <c r="BA20" s="8">
        <f>'Původní data'!AW17*BA$15/100*BA$2/100*BA$3/100</f>
        <v>0</v>
      </c>
      <c r="BB20" s="8">
        <f>'Původní data'!AX17*BB$15/100*BB$2/100*BB$3/100</f>
        <v>0.1125</v>
      </c>
      <c r="BC20" s="8">
        <f>'Původní data'!AY17*BC$15/100*BC$2/100*BC$3/100</f>
        <v>0</v>
      </c>
      <c r="BD20" s="8">
        <f>'Původní data'!AZ17*BD$15/100*BD$2/100*BD$3/100</f>
        <v>0.18</v>
      </c>
      <c r="BE20" s="8">
        <f>'Původní data'!BA17*BE$15/100*BE$2/100*BE$3/100</f>
        <v>0.27</v>
      </c>
      <c r="BF20" s="8">
        <f>'Původní data'!BB17*BF$15/100*BF$2/100*BF$3/100</f>
        <v>0</v>
      </c>
      <c r="BG20" s="8">
        <f>'Původní data'!BC17*BG$15/100*BG$2/100*BG$3/100</f>
        <v>1</v>
      </c>
      <c r="BH20" s="8">
        <f>'Původní data'!BD17*BH$15/100*BH$2/100*BH$3/100</f>
        <v>0</v>
      </c>
      <c r="BI20" s="8">
        <f>'Původní data'!BE17*BI$15/100*BI$2/100*BI$3/100</f>
        <v>0</v>
      </c>
      <c r="BJ20" s="8">
        <f>'Původní data'!BF17*BJ$15/100*BJ$2/100*BJ$3/100</f>
        <v>0.34125</v>
      </c>
      <c r="BK20" s="8">
        <f>'Původní data'!BG17*BK$15/100*BK$2/100*BK$3/100</f>
        <v>0</v>
      </c>
      <c r="BL20" s="8">
        <f>'Původní data'!BH17*BL$15/100*BL$2/100*BL$3/100</f>
        <v>0.26250000000000001</v>
      </c>
      <c r="BM20" s="8">
        <f>'Původní data'!BI17*BM$15/100*BM$2/100*BM$3/100</f>
        <v>0</v>
      </c>
      <c r="BN20" s="8">
        <f>'Původní data'!BJ17*BN$15/100*BN$2/100*BN$3/100</f>
        <v>0.75</v>
      </c>
      <c r="BO20" s="8">
        <f>'Původní data'!BK17*BO$15/100*BO$2/100*BO$3/100</f>
        <v>0</v>
      </c>
      <c r="BP20" s="8">
        <f>'Původní data'!BL17*BP$15/100*BP$2/100*BP$3/100</f>
        <v>1.4</v>
      </c>
      <c r="BQ20" s="8">
        <f>'Původní data'!BM17*BQ$15/100*BQ$2/100*BQ$3/100</f>
        <v>0</v>
      </c>
      <c r="BR20" s="8">
        <f>'Původní data'!BN17*BR$15/100*BR$2/100*BR$3/100</f>
        <v>0.78749999999999998</v>
      </c>
      <c r="BS20" s="8">
        <f>'Původní data'!BO17*BS$15/100*BS$2/100*BS$3/100</f>
        <v>0</v>
      </c>
      <c r="BT20" s="8">
        <f>'Původní data'!BP17*BT$15/100*BT$2/100*BT$3/100</f>
        <v>0</v>
      </c>
      <c r="BU20" s="8">
        <f>'Původní data'!BQ17*BU$15/100*BU$2/100*BU$3/100</f>
        <v>1.26</v>
      </c>
      <c r="BV20" s="8">
        <f>'Původní data'!BR17*BV$15/100*BV$2/100*BV$3/100</f>
        <v>0</v>
      </c>
      <c r="BW20" s="8">
        <f>'Původní data'!BS17*BW$15/100*BW$2/100*BW$3/100</f>
        <v>0</v>
      </c>
      <c r="BX20" s="8">
        <f>'Původní data'!BT17*BX$15/100*BX$2/100*BX$3/100</f>
        <v>0.18375</v>
      </c>
      <c r="BY20" s="8">
        <f>'Původní data'!BU17*BY$15/100*BY$2/100*BY$3/100</f>
        <v>0.40500000000000003</v>
      </c>
      <c r="BZ20" s="8">
        <f>'Původní data'!BV17*BZ$15/100*BZ$2/100*BZ$3/100</f>
        <v>0.6</v>
      </c>
      <c r="CA20" s="8">
        <f>'Původní data'!BW17*CA$15/100*CA$2/100*CA$3/100</f>
        <v>0</v>
      </c>
      <c r="CB20" s="8">
        <f>'Původní data'!BX17*CB$15/100*CB$2/100*CB$3/100</f>
        <v>0.19600000000000001</v>
      </c>
      <c r="CC20" s="8">
        <f>'Původní data'!BY17*CC$15/100*CC$2/100*CC$3/100</f>
        <v>0</v>
      </c>
      <c r="CD20" s="8">
        <f>'Původní data'!BZ17*CD$15/100*CD$2/100*CD$3/100</f>
        <v>0.315</v>
      </c>
      <c r="CE20" s="8">
        <f>'Původní data'!CA17*CE$15/100*CE$2/100*CE$3/100</f>
        <v>0.54</v>
      </c>
      <c r="CF20" s="8">
        <f>'Původní data'!CB17*CF$15/100*CF$2/100*CF$3/100</f>
        <v>0</v>
      </c>
      <c r="CI20" s="11">
        <f t="shared" si="12"/>
        <v>7</v>
      </c>
      <c r="CJ20" s="25">
        <f t="shared" si="10"/>
        <v>21.617750000000008</v>
      </c>
      <c r="CK20" s="11">
        <f t="shared" si="11"/>
        <v>0.27364240506329124</v>
      </c>
      <c r="CL20" s="11">
        <f t="shared" si="13"/>
        <v>0</v>
      </c>
      <c r="CM20" s="11">
        <f t="shared" si="14"/>
        <v>0</v>
      </c>
      <c r="CN20" s="11">
        <f t="shared" si="15"/>
        <v>5</v>
      </c>
      <c r="CO20" s="20">
        <f t="shared" si="16"/>
        <v>28</v>
      </c>
      <c r="CP20" s="20"/>
      <c r="CQ20" s="20"/>
      <c r="CS20" s="1" t="s">
        <v>17</v>
      </c>
      <c r="CT20" s="29">
        <f>CK27/100</f>
        <v>2.9712816455696196E-3</v>
      </c>
      <c r="CU20" s="11">
        <v>0</v>
      </c>
      <c r="CV20" s="11">
        <v>0</v>
      </c>
      <c r="CW20" s="11">
        <v>9</v>
      </c>
      <c r="CX20" s="11">
        <v>16</v>
      </c>
      <c r="CY20" s="11">
        <f t="shared" si="17"/>
        <v>25</v>
      </c>
    </row>
    <row r="21" spans="1:103" x14ac:dyDescent="0.2">
      <c r="B21" s="11">
        <v>1</v>
      </c>
      <c r="C21" s="11">
        <f t="shared" si="8"/>
        <v>0</v>
      </c>
      <c r="D21" s="11">
        <f t="shared" si="9"/>
        <v>2.0625</v>
      </c>
      <c r="E21" s="1" t="s">
        <v>11</v>
      </c>
      <c r="F21" s="8">
        <f>'Původní data'!B18*F$15/100*F$2/100*F$3/100</f>
        <v>2.0625</v>
      </c>
      <c r="G21" s="8">
        <f>'Původní data'!C18*G$15/100*G$2/100*G$3/100</f>
        <v>0</v>
      </c>
      <c r="H21" s="8">
        <f>'Původní data'!D18*H$15/100*H$2/100*H$3/100</f>
        <v>0</v>
      </c>
      <c r="I21" s="8">
        <f>'Původní data'!E18*I$15/100*I$2/100*I$3/100</f>
        <v>0.09</v>
      </c>
      <c r="J21" s="8">
        <f>'Původní data'!F18*J$15/100*J$2/100*J$3/100</f>
        <v>0</v>
      </c>
      <c r="K21" s="8">
        <f>'Původní data'!G18*K$15/100*K$2/100*K$3/100</f>
        <v>0.9</v>
      </c>
      <c r="L21" s="8">
        <f>'Původní data'!H18*L$15/100*L$2/100*L$3/100</f>
        <v>0.51</v>
      </c>
      <c r="M21" s="8">
        <f>'Původní data'!I18*M$15/100*M$2/100*M$3/100</f>
        <v>0.375</v>
      </c>
      <c r="N21" s="8">
        <f>'Původní data'!J18*N$15/100*N$2/100*N$3/100</f>
        <v>0</v>
      </c>
      <c r="O21" s="8">
        <f>'Původní data'!K18*O$15/100*O$2/100*O$3/100</f>
        <v>7.4999999999999997E-2</v>
      </c>
      <c r="P21" s="8">
        <f>'Původní data'!L18*P$15/100*P$2/100*P$3/100</f>
        <v>0</v>
      </c>
      <c r="Q21" s="8">
        <f>'Původní data'!M18*Q$15/100*Q$2/100*Q$3/100</f>
        <v>0.33750000000000002</v>
      </c>
      <c r="R21" s="8">
        <f>'Původní data'!N18*R$15/100*R$2/100*R$3/100</f>
        <v>0.75599999999999989</v>
      </c>
      <c r="S21" s="8">
        <f>'Původní data'!O18*S$15/100*S$2/100*S$3/100</f>
        <v>0</v>
      </c>
      <c r="T21" s="8">
        <f>'Původní data'!P18*T$15/100*T$2/100*T$3/100</f>
        <v>0</v>
      </c>
      <c r="U21" s="8">
        <f>'Původní data'!Q18*U$15/100*U$2/100*U$3/100</f>
        <v>0</v>
      </c>
      <c r="V21" s="8">
        <f>'Původní data'!R18*V$15/100*V$2/100*V$3/100</f>
        <v>0</v>
      </c>
      <c r="W21" s="8">
        <f>'Původní data'!S18*W$15/100*W$2/100*W$3/100</f>
        <v>0</v>
      </c>
      <c r="X21" s="8">
        <f>'Původní data'!T18*X$15/100*X$2/100*X$3/100</f>
        <v>0</v>
      </c>
      <c r="Y21" s="8">
        <f>'Původní data'!U18*Y$15/100*Y$2/100*Y$3/100</f>
        <v>0.42</v>
      </c>
      <c r="Z21" s="8">
        <f>'Původní data'!V18*Z$15/100*Z$2/100*Z$3/100</f>
        <v>0</v>
      </c>
      <c r="AA21" s="8">
        <f>'Původní data'!W18*AA$15/100*AA$2/100*AA$3/100</f>
        <v>1.89</v>
      </c>
      <c r="AB21" s="8">
        <f>'Původní data'!X18*AB$15/100*AB$2/100*AB$3/100</f>
        <v>0</v>
      </c>
      <c r="AC21" s="8">
        <f>'Původní data'!Y18*AC$15/100*AC$2/100*AC$3/100</f>
        <v>0</v>
      </c>
      <c r="AD21" s="8">
        <f>'Původní data'!Z18*AD$15/100*AD$2/100*AD$3/100</f>
        <v>0.37125000000000002</v>
      </c>
      <c r="AE21" s="8">
        <f>'Původní data'!AA18*AE$15/100*AE$2/100*AE$3/100</f>
        <v>0</v>
      </c>
      <c r="AF21" s="8">
        <f>'Původní data'!AB18*AF$15/100*AF$2/100*AF$3/100</f>
        <v>0.18</v>
      </c>
      <c r="AG21" s="8">
        <f>'Původní data'!AC18*AG$15/100*AG$2/100*AG$3/100</f>
        <v>2.73</v>
      </c>
      <c r="AH21" s="8">
        <f>'Původní data'!AD18*AH$15/100*AH$2/100*AH$3/100</f>
        <v>0</v>
      </c>
      <c r="AI21" s="8">
        <f>'Původní data'!AE18*AI$15/100*AI$2/100*AI$3/100</f>
        <v>0</v>
      </c>
      <c r="AJ21" s="8">
        <f>'Původní data'!AF18*AJ$15/100*AJ$2/100*AJ$3/100</f>
        <v>3.3</v>
      </c>
      <c r="AK21" s="8">
        <f>'Původní data'!AG18*AK$15/100*AK$2/100*AK$3/100</f>
        <v>0.27200000000000002</v>
      </c>
      <c r="AL21" s="8">
        <f>'Původní data'!AH18*AL$15/100*AL$2/100*AL$3/100</f>
        <v>0.308</v>
      </c>
      <c r="AM21" s="8">
        <f>'Původní data'!AI18*AM$15/100*AM$2/100*AM$3/100</f>
        <v>0.33</v>
      </c>
      <c r="AN21" s="8">
        <f>'Původní data'!AJ18*AN$15/100*AN$2/100*AN$3/100</f>
        <v>0</v>
      </c>
      <c r="AO21" s="8">
        <f>'Původní data'!AK18*AO$15/100*AO$2/100*AO$3/100</f>
        <v>0</v>
      </c>
      <c r="AP21" s="8">
        <f>'Původní data'!AL18*AP$15/100*AP$2/100*AP$3/100</f>
        <v>0</v>
      </c>
      <c r="AQ21" s="8">
        <f>'Původní data'!AM18*AQ$15/100*AQ$2/100*AQ$3/100</f>
        <v>0</v>
      </c>
      <c r="AR21" s="8">
        <f>'Původní data'!AN18*AR$15/100*AR$2/100*AR$3/100</f>
        <v>8.4</v>
      </c>
      <c r="AS21" s="8">
        <f>'Původní data'!AO18*AS$15/100*AS$2/100*AS$3/100</f>
        <v>0</v>
      </c>
      <c r="AT21" s="8">
        <f>'Původní data'!AP18*AT$15/100*AT$2/100*AT$3/100</f>
        <v>0</v>
      </c>
      <c r="AU21" s="8">
        <f>'Původní data'!AQ18*AU$15/100*AU$2/100*AU$3/100</f>
        <v>0</v>
      </c>
      <c r="AV21" s="8">
        <f>'Původní data'!AR18*AV$15/100*AV$2/100*AV$3/100</f>
        <v>0</v>
      </c>
      <c r="AW21" s="8">
        <f>'Původní data'!AS18*AW$15/100*AW$2/100*AW$3/100</f>
        <v>0.3</v>
      </c>
      <c r="AX21" s="8">
        <f>'Původní data'!AT18*AX$15/100*AX$2/100*AX$3/100</f>
        <v>0</v>
      </c>
      <c r="AY21" s="8">
        <f>'Původní data'!AU18*AY$15/100*AY$2/100*AY$3/100</f>
        <v>0</v>
      </c>
      <c r="AZ21" s="8">
        <f>'Původní data'!AV18*AZ$15/100*AZ$2/100*AZ$3/100</f>
        <v>0.70874999999999999</v>
      </c>
      <c r="BA21" s="8">
        <f>'Původní data'!AW18*BA$15/100*BA$2/100*BA$3/100</f>
        <v>0.78749999999999998</v>
      </c>
      <c r="BB21" s="8">
        <f>'Původní data'!AX18*BB$15/100*BB$2/100*BB$3/100</f>
        <v>0.1125</v>
      </c>
      <c r="BC21" s="8">
        <f>'Původní data'!AY18*BC$15/100*BC$2/100*BC$3/100</f>
        <v>0</v>
      </c>
      <c r="BD21" s="8">
        <f>'Původní data'!AZ18*BD$15/100*BD$2/100*BD$3/100</f>
        <v>0</v>
      </c>
      <c r="BE21" s="8">
        <f>'Původní data'!BA18*BE$15/100*BE$2/100*BE$3/100</f>
        <v>0</v>
      </c>
      <c r="BF21" s="8">
        <f>'Původní data'!BB18*BF$15/100*BF$2/100*BF$3/100</f>
        <v>0.66</v>
      </c>
      <c r="BG21" s="8">
        <f>'Původní data'!BC18*BG$15/100*BG$2/100*BG$3/100</f>
        <v>0</v>
      </c>
      <c r="BH21" s="8">
        <f>'Původní data'!BD18*BH$15/100*BH$2/100*BH$3/100</f>
        <v>1.5</v>
      </c>
      <c r="BI21" s="8">
        <f>'Původní data'!BE18*BI$15/100*BI$2/100*BI$3/100</f>
        <v>0.72</v>
      </c>
      <c r="BJ21" s="8">
        <f>'Původní data'!BF18*BJ$15/100*BJ$2/100*BJ$3/100</f>
        <v>1.70625</v>
      </c>
      <c r="BK21" s="8">
        <f>'Původní data'!BG18*BK$15/100*BK$2/100*BK$3/100</f>
        <v>1</v>
      </c>
      <c r="BL21" s="8">
        <f>'Původní data'!BH18*BL$15/100*BL$2/100*BL$3/100</f>
        <v>0.52500000000000002</v>
      </c>
      <c r="BM21" s="8">
        <f>'Původní data'!BI18*BM$15/100*BM$2/100*BM$3/100</f>
        <v>0</v>
      </c>
      <c r="BN21" s="8">
        <f>'Původní data'!BJ18*BN$15/100*BN$2/100*BN$3/100</f>
        <v>1.25</v>
      </c>
      <c r="BO21" s="8">
        <f>'Původní data'!BK18*BO$15/100*BO$2/100*BO$3/100</f>
        <v>0</v>
      </c>
      <c r="BP21" s="8">
        <f>'Původní data'!BL18*BP$15/100*BP$2/100*BP$3/100</f>
        <v>1.1200000000000001</v>
      </c>
      <c r="BQ21" s="8">
        <f>'Původní data'!BM18*BQ$15/100*BQ$2/100*BQ$3/100</f>
        <v>1.8374999999999999</v>
      </c>
      <c r="BR21" s="8">
        <f>'Původní data'!BN18*BR$15/100*BR$2/100*BR$3/100</f>
        <v>0.5625</v>
      </c>
      <c r="BS21" s="8">
        <f>'Původní data'!BO18*BS$15/100*BS$2/100*BS$3/100</f>
        <v>1.1000000000000001</v>
      </c>
      <c r="BT21" s="8">
        <f>'Původní data'!BP18*BT$15/100*BT$2/100*BT$3/100</f>
        <v>0</v>
      </c>
      <c r="BU21" s="8">
        <f>'Původní data'!BQ18*BU$15/100*BU$2/100*BU$3/100</f>
        <v>1.26</v>
      </c>
      <c r="BV21" s="8">
        <f>'Původní data'!BR18*BV$15/100*BV$2/100*BV$3/100</f>
        <v>0.45</v>
      </c>
      <c r="BW21" s="8">
        <f>'Původní data'!BS18*BW$15/100*BW$2/100*BW$3/100</f>
        <v>0.3</v>
      </c>
      <c r="BX21" s="8">
        <f>'Původní data'!BT18*BX$15/100*BX$2/100*BX$3/100</f>
        <v>0.42875000000000002</v>
      </c>
      <c r="BY21" s="8">
        <f>'Původní data'!BU18*BY$15/100*BY$2/100*BY$3/100</f>
        <v>0</v>
      </c>
      <c r="BZ21" s="8">
        <f>'Původní data'!BV18*BZ$15/100*BZ$2/100*BZ$3/100</f>
        <v>0.08</v>
      </c>
      <c r="CA21" s="8">
        <f>'Původní data'!BW18*CA$15/100*CA$2/100*CA$3/100</f>
        <v>0</v>
      </c>
      <c r="CB21" s="8">
        <f>'Původní data'!BX18*CB$15/100*CB$2/100*CB$3/100</f>
        <v>0.29399999999999998</v>
      </c>
      <c r="CC21" s="8">
        <f>'Původní data'!BY18*CC$15/100*CC$2/100*CC$3/100</f>
        <v>0</v>
      </c>
      <c r="CD21" s="8">
        <f>'Původní data'!BZ18*CD$15/100*CD$2/100*CD$3/100</f>
        <v>0</v>
      </c>
      <c r="CE21" s="8">
        <f>'Původní data'!CA18*CE$15/100*CE$2/100*CE$3/100</f>
        <v>0.72</v>
      </c>
      <c r="CF21" s="8">
        <f>'Původní data'!CB18*CF$15/100*CF$2/100*CF$3/100</f>
        <v>0.22500000000000001</v>
      </c>
      <c r="CI21" s="11">
        <f t="shared" si="12"/>
        <v>2</v>
      </c>
      <c r="CJ21" s="25">
        <f t="shared" si="10"/>
        <v>40.954999999999998</v>
      </c>
      <c r="CK21" s="38">
        <f t="shared" si="11"/>
        <v>0.51841772151898735</v>
      </c>
      <c r="CL21" s="11">
        <f t="shared" si="13"/>
        <v>0</v>
      </c>
      <c r="CM21" s="11">
        <f t="shared" si="14"/>
        <v>0</v>
      </c>
      <c r="CN21" s="11">
        <f t="shared" si="15"/>
        <v>12</v>
      </c>
      <c r="CO21" s="20">
        <f t="shared" si="16"/>
        <v>28</v>
      </c>
      <c r="CP21" s="20"/>
      <c r="CQ21" s="20"/>
      <c r="CY21" s="11">
        <f t="shared" si="17"/>
        <v>0</v>
      </c>
    </row>
    <row r="22" spans="1:103" x14ac:dyDescent="0.2">
      <c r="B22" s="11">
        <v>1</v>
      </c>
      <c r="C22" s="11">
        <f t="shared" si="8"/>
        <v>0</v>
      </c>
      <c r="D22" s="11">
        <f t="shared" si="9"/>
        <v>0</v>
      </c>
      <c r="E22" s="1" t="s">
        <v>12</v>
      </c>
      <c r="F22" s="8">
        <f>'Původní data'!B19*F$15/100*F$2/100*F$3/100</f>
        <v>0</v>
      </c>
      <c r="G22" s="8">
        <f>'Původní data'!C19*G$15/100*G$2/100*G$3/100</f>
        <v>0</v>
      </c>
      <c r="H22" s="8">
        <f>'Původní data'!D19*H$15/100*H$2/100*H$3/100</f>
        <v>0</v>
      </c>
      <c r="I22" s="8">
        <f>'Původní data'!E19*I$15/100*I$2/100*I$3/100</f>
        <v>0</v>
      </c>
      <c r="J22" s="8">
        <f>'Původní data'!F19*J$15/100*J$2/100*J$3/100</f>
        <v>0.6</v>
      </c>
      <c r="K22" s="8">
        <f>'Původní data'!G19*K$15/100*K$2/100*K$3/100</f>
        <v>0</v>
      </c>
      <c r="L22" s="8">
        <f>'Původní data'!H19*L$15/100*L$2/100*L$3/100</f>
        <v>0</v>
      </c>
      <c r="M22" s="8">
        <f>'Původní data'!I19*M$15/100*M$2/100*M$3/100</f>
        <v>0</v>
      </c>
      <c r="N22" s="8">
        <f>'Původní data'!J19*N$15/100*N$2/100*N$3/100</f>
        <v>0</v>
      </c>
      <c r="O22" s="8">
        <f>'Původní data'!K19*O$15/100*O$2/100*O$3/100</f>
        <v>0</v>
      </c>
      <c r="P22" s="8">
        <f>'Původní data'!L19*P$15/100*P$2/100*P$3/100</f>
        <v>2.40625</v>
      </c>
      <c r="Q22" s="8">
        <f>'Původní data'!M19*Q$15/100*Q$2/100*Q$3/100</f>
        <v>0</v>
      </c>
      <c r="R22" s="8">
        <f>'Původní data'!N19*R$15/100*R$2/100*R$3/100</f>
        <v>0</v>
      </c>
      <c r="S22" s="8">
        <f>'Původní data'!O19*S$15/100*S$2/100*S$3/100</f>
        <v>0</v>
      </c>
      <c r="T22" s="8">
        <f>'Původní data'!P19*T$15/100*T$2/100*T$3/100</f>
        <v>0</v>
      </c>
      <c r="U22" s="8">
        <f>'Původní data'!Q19*U$15/100*U$2/100*U$3/100</f>
        <v>1.98</v>
      </c>
      <c r="V22" s="8">
        <f>'Původní data'!R19*V$15/100*V$2/100*V$3/100</f>
        <v>0</v>
      </c>
      <c r="W22" s="8">
        <f>'Původní data'!S19*W$15/100*W$2/100*W$3/100</f>
        <v>0</v>
      </c>
      <c r="X22" s="8">
        <f>'Původní data'!T19*X$15/100*X$2/100*X$3/100</f>
        <v>0</v>
      </c>
      <c r="Y22" s="8">
        <f>'Původní data'!U19*Y$15/100*Y$2/100*Y$3/100</f>
        <v>0.56000000000000005</v>
      </c>
      <c r="Z22" s="8">
        <f>'Původní data'!V19*Z$15/100*Z$2/100*Z$3/100</f>
        <v>0</v>
      </c>
      <c r="AA22" s="8">
        <f>'Původní data'!W19*AA$15/100*AA$2/100*AA$3/100</f>
        <v>0</v>
      </c>
      <c r="AB22" s="8">
        <f>'Původní data'!X19*AB$15/100*AB$2/100*AB$3/100</f>
        <v>0</v>
      </c>
      <c r="AC22" s="8">
        <f>'Původní data'!Y19*AC$15/100*AC$2/100*AC$3/100</f>
        <v>0</v>
      </c>
      <c r="AD22" s="8">
        <f>'Původní data'!Z19*AD$15/100*AD$2/100*AD$3/100</f>
        <v>0.12375</v>
      </c>
      <c r="AE22" s="8">
        <f>'Původní data'!AA19*AE$15/100*AE$2/100*AE$3/100</f>
        <v>0</v>
      </c>
      <c r="AF22" s="8">
        <f>'Původní data'!AB19*AF$15/100*AF$2/100*AF$3/100</f>
        <v>0</v>
      </c>
      <c r="AG22" s="8">
        <f>'Původní data'!AC19*AG$15/100*AG$2/100*AG$3/100</f>
        <v>0.91</v>
      </c>
      <c r="AH22" s="8">
        <f>'Původní data'!AD19*AH$15/100*AH$2/100*AH$3/100</f>
        <v>0</v>
      </c>
      <c r="AI22" s="8">
        <f>'Původní data'!AE19*AI$15/100*AI$2/100*AI$3/100</f>
        <v>0</v>
      </c>
      <c r="AJ22" s="8">
        <f>'Původní data'!AF19*AJ$15/100*AJ$2/100*AJ$3/100</f>
        <v>1.32</v>
      </c>
      <c r="AK22" s="8">
        <f>'Původní data'!AG19*AK$15/100*AK$2/100*AK$3/100</f>
        <v>0</v>
      </c>
      <c r="AL22" s="8">
        <f>'Původní data'!AH19*AL$15/100*AL$2/100*AL$3/100</f>
        <v>0</v>
      </c>
      <c r="AM22" s="8">
        <f>'Původní data'!AI19*AM$15/100*AM$2/100*AM$3/100</f>
        <v>0</v>
      </c>
      <c r="AN22" s="8">
        <f>'Původní data'!AJ19*AN$15/100*AN$2/100*AN$3/100</f>
        <v>0</v>
      </c>
      <c r="AO22" s="8">
        <f>'Původní data'!AK19*AO$15/100*AO$2/100*AO$3/100</f>
        <v>0</v>
      </c>
      <c r="AP22" s="8">
        <f>'Původní data'!AL19*AP$15/100*AP$2/100*AP$3/100</f>
        <v>0</v>
      </c>
      <c r="AQ22" s="8">
        <f>'Původní data'!AM19*AQ$15/100*AQ$2/100*AQ$3/100</f>
        <v>0.45</v>
      </c>
      <c r="AR22" s="8">
        <f>'Původní data'!AN19*AR$15/100*AR$2/100*AR$3/100</f>
        <v>0</v>
      </c>
      <c r="AS22" s="8">
        <f>'Původní data'!AO19*AS$15/100*AS$2/100*AS$3/100</f>
        <v>0</v>
      </c>
      <c r="AT22" s="8">
        <f>'Původní data'!AP19*AT$15/100*AT$2/100*AT$3/100</f>
        <v>0</v>
      </c>
      <c r="AU22" s="8">
        <f>'Původní data'!AQ19*AU$15/100*AU$2/100*AU$3/100</f>
        <v>0</v>
      </c>
      <c r="AV22" s="8">
        <f>'Původní data'!AR19*AV$15/100*AV$2/100*AV$3/100</f>
        <v>0</v>
      </c>
      <c r="AW22" s="8">
        <f>'Původní data'!AS19*AW$15/100*AW$2/100*AW$3/100</f>
        <v>0.3</v>
      </c>
      <c r="AX22" s="8">
        <f>'Původní data'!AT19*AX$15/100*AX$2/100*AX$3/100</f>
        <v>0</v>
      </c>
      <c r="AY22" s="8">
        <f>'Původní data'!AU19*AY$15/100*AY$2/100*AY$3/100</f>
        <v>0</v>
      </c>
      <c r="AZ22" s="8">
        <f>'Původní data'!AV19*AZ$15/100*AZ$2/100*AZ$3/100</f>
        <v>0</v>
      </c>
      <c r="BA22" s="8">
        <f>'Původní data'!AW19*BA$15/100*BA$2/100*BA$3/100</f>
        <v>0</v>
      </c>
      <c r="BB22" s="8">
        <f>'Původní data'!AX19*BB$15/100*BB$2/100*BB$3/100</f>
        <v>0</v>
      </c>
      <c r="BC22" s="8">
        <f>'Původní data'!AY19*BC$15/100*BC$2/100*BC$3/100</f>
        <v>0</v>
      </c>
      <c r="BD22" s="8">
        <f>'Původní data'!AZ19*BD$15/100*BD$2/100*BD$3/100</f>
        <v>0</v>
      </c>
      <c r="BE22" s="8">
        <f>'Původní data'!BA19*BE$15/100*BE$2/100*BE$3/100</f>
        <v>0</v>
      </c>
      <c r="BF22" s="8">
        <f>'Původní data'!BB19*BF$15/100*BF$2/100*BF$3/100</f>
        <v>0</v>
      </c>
      <c r="BG22" s="8">
        <f>'Původní data'!BC19*BG$15/100*BG$2/100*BG$3/100</f>
        <v>0</v>
      </c>
      <c r="BH22" s="8">
        <f>'Původní data'!BD19*BH$15/100*BH$2/100*BH$3/100</f>
        <v>0</v>
      </c>
      <c r="BI22" s="8">
        <f>'Původní data'!BE19*BI$15/100*BI$2/100*BI$3/100</f>
        <v>0</v>
      </c>
      <c r="BJ22" s="8">
        <f>'Původní data'!BF19*BJ$15/100*BJ$2/100*BJ$3/100</f>
        <v>0.34125</v>
      </c>
      <c r="BK22" s="8">
        <f>'Původní data'!BG19*BK$15/100*BK$2/100*BK$3/100</f>
        <v>0</v>
      </c>
      <c r="BL22" s="8">
        <f>'Původní data'!BH19*BL$15/100*BL$2/100*BL$3/100</f>
        <v>0</v>
      </c>
      <c r="BM22" s="8">
        <f>'Původní data'!BI19*BM$15/100*BM$2/100*BM$3/100</f>
        <v>1.26</v>
      </c>
      <c r="BN22" s="8">
        <f>'Původní data'!BJ19*BN$15/100*BN$2/100*BN$3/100</f>
        <v>0</v>
      </c>
      <c r="BO22" s="8">
        <f>'Původní data'!BK19*BO$15/100*BO$2/100*BO$3/100</f>
        <v>0</v>
      </c>
      <c r="BP22" s="8">
        <f>'Původní data'!BL19*BP$15/100*BP$2/100*BP$3/100</f>
        <v>0</v>
      </c>
      <c r="BQ22" s="8">
        <f>'Původní data'!BM19*BQ$15/100*BQ$2/100*BQ$3/100</f>
        <v>0</v>
      </c>
      <c r="BR22" s="8">
        <f>'Původní data'!BN19*BR$15/100*BR$2/100*BR$3/100</f>
        <v>0</v>
      </c>
      <c r="BS22" s="8">
        <f>'Původní data'!BO19*BS$15/100*BS$2/100*BS$3/100</f>
        <v>0</v>
      </c>
      <c r="BT22" s="8">
        <f>'Původní data'!BP19*BT$15/100*BT$2/100*BT$3/100</f>
        <v>0</v>
      </c>
      <c r="BU22" s="8">
        <f>'Původní data'!BQ19*BU$15/100*BU$2/100*BU$3/100</f>
        <v>0</v>
      </c>
      <c r="BV22" s="8">
        <f>'Původní data'!BR19*BV$15/100*BV$2/100*BV$3/100</f>
        <v>0</v>
      </c>
      <c r="BW22" s="8">
        <f>'Původní data'!BS19*BW$15/100*BW$2/100*BW$3/100</f>
        <v>0</v>
      </c>
      <c r="BX22" s="8">
        <f>'Původní data'!BT19*BX$15/100*BX$2/100*BX$3/100</f>
        <v>0</v>
      </c>
      <c r="BY22" s="8">
        <f>'Původní data'!BU19*BY$15/100*BY$2/100*BY$3/100</f>
        <v>0.40500000000000003</v>
      </c>
      <c r="BZ22" s="8">
        <f>'Původní data'!BV19*BZ$15/100*BZ$2/100*BZ$3/100</f>
        <v>0</v>
      </c>
      <c r="CA22" s="8">
        <f>'Původní data'!BW19*CA$15/100*CA$2/100*CA$3/100</f>
        <v>0</v>
      </c>
      <c r="CB22" s="8">
        <f>'Původní data'!BX19*CB$15/100*CB$2/100*CB$3/100</f>
        <v>0</v>
      </c>
      <c r="CC22" s="8">
        <f>'Původní data'!BY19*CC$15/100*CC$2/100*CC$3/100</f>
        <v>0</v>
      </c>
      <c r="CD22" s="8">
        <f>'Původní data'!BZ19*CD$15/100*CD$2/100*CD$3/100</f>
        <v>0</v>
      </c>
      <c r="CE22" s="8">
        <f>'Původní data'!CA19*CE$15/100*CE$2/100*CE$3/100</f>
        <v>0</v>
      </c>
      <c r="CF22" s="8">
        <f>'Původní data'!CB19*CF$15/100*CF$2/100*CF$3/100</f>
        <v>0</v>
      </c>
      <c r="CI22" s="11">
        <f t="shared" si="12"/>
        <v>8</v>
      </c>
      <c r="CJ22" s="25">
        <f t="shared" si="10"/>
        <v>10.656250000000002</v>
      </c>
      <c r="CK22" s="11">
        <f t="shared" si="11"/>
        <v>0.13488924050632914</v>
      </c>
      <c r="CL22" s="11">
        <f t="shared" si="13"/>
        <v>0</v>
      </c>
      <c r="CM22" s="11">
        <f t="shared" si="14"/>
        <v>0</v>
      </c>
      <c r="CN22" s="11">
        <f t="shared" si="15"/>
        <v>4</v>
      </c>
      <c r="CO22" s="20">
        <f t="shared" si="16"/>
        <v>8</v>
      </c>
      <c r="CP22" s="20"/>
      <c r="CQ22" s="20"/>
      <c r="CY22" s="11">
        <f t="shared" si="17"/>
        <v>0</v>
      </c>
    </row>
    <row r="23" spans="1:103" x14ac:dyDescent="0.2">
      <c r="A23" s="11">
        <v>1</v>
      </c>
      <c r="B23" s="11">
        <v>0</v>
      </c>
      <c r="C23" s="11">
        <f t="shared" si="8"/>
        <v>0</v>
      </c>
      <c r="D23" s="11">
        <f t="shared" si="9"/>
        <v>0</v>
      </c>
      <c r="E23" s="1" t="s">
        <v>13</v>
      </c>
      <c r="F23" s="8">
        <f>'Původní data'!B20*F$15/100*F$2/100*F$3/100</f>
        <v>0</v>
      </c>
      <c r="G23" s="8">
        <f>'Původní data'!C20*G$15/100*G$2/100*G$3/100</f>
        <v>0</v>
      </c>
      <c r="H23" s="8">
        <f>'Původní data'!D20*H$15/100*H$2/100*H$3/100</f>
        <v>0</v>
      </c>
      <c r="I23" s="8">
        <f>'Původní data'!E20*I$15/100*I$2/100*I$3/100</f>
        <v>0</v>
      </c>
      <c r="J23" s="8">
        <f>'Původní data'!F20*J$15/100*J$2/100*J$3/100</f>
        <v>5.4</v>
      </c>
      <c r="K23" s="8">
        <f>'Původní data'!G20*K$15/100*K$2/100*K$3/100</f>
        <v>0</v>
      </c>
      <c r="L23" s="8">
        <f>'Původní data'!H20*L$15/100*L$2/100*L$3/100</f>
        <v>0.34</v>
      </c>
      <c r="M23" s="8">
        <f>'Původní data'!I20*M$15/100*M$2/100*M$3/100</f>
        <v>0</v>
      </c>
      <c r="N23" s="8">
        <f>'Původní data'!J20*N$15/100*N$2/100*N$3/100</f>
        <v>0</v>
      </c>
      <c r="O23" s="8">
        <f>'Původní data'!K20*O$15/100*O$2/100*O$3/100</f>
        <v>0</v>
      </c>
      <c r="P23" s="8">
        <f>'Původní data'!L20*P$15/100*P$2/100*P$3/100</f>
        <v>0</v>
      </c>
      <c r="Q23" s="8">
        <f>'Původní data'!M20*Q$15/100*Q$2/100*Q$3/100</f>
        <v>0</v>
      </c>
      <c r="R23" s="8">
        <f>'Původní data'!N20*R$15/100*R$2/100*R$3/100</f>
        <v>0.13500000000000001</v>
      </c>
      <c r="S23" s="8">
        <f>'Původní data'!O20*S$15/100*S$2/100*S$3/100</f>
        <v>0.18</v>
      </c>
      <c r="T23" s="8">
        <f>'Původní data'!P20*T$15/100*T$2/100*T$3/100</f>
        <v>0</v>
      </c>
      <c r="U23" s="8">
        <f>'Původní data'!Q20*U$15/100*U$2/100*U$3/100</f>
        <v>0.33</v>
      </c>
      <c r="V23" s="8">
        <f>'Původní data'!R20*V$15/100*V$2/100*V$3/100</f>
        <v>0</v>
      </c>
      <c r="W23" s="8">
        <f>'Původní data'!S20*W$15/100*W$2/100*W$3/100</f>
        <v>4.05</v>
      </c>
      <c r="X23" s="8">
        <f>'Původní data'!T20*X$15/100*X$2/100*X$3/100</f>
        <v>0.13500000000000001</v>
      </c>
      <c r="Y23" s="8">
        <f>'Původní data'!U20*Y$15/100*Y$2/100*Y$3/100</f>
        <v>0</v>
      </c>
      <c r="Z23" s="8">
        <f>'Původní data'!V20*Z$15/100*Z$2/100*Z$3/100</f>
        <v>0</v>
      </c>
      <c r="AA23" s="8">
        <f>'Původní data'!W20*AA$15/100*AA$2/100*AA$3/100</f>
        <v>2.52</v>
      </c>
      <c r="AB23" s="8">
        <f>'Původní data'!X20*AB$15/100*AB$2/100*AB$3/100</f>
        <v>0</v>
      </c>
      <c r="AC23" s="8">
        <f>'Původní data'!Y20*AC$15/100*AC$2/100*AC$3/100</f>
        <v>0</v>
      </c>
      <c r="AD23" s="8">
        <f>'Původní data'!Z20*AD$15/100*AD$2/100*AD$3/100</f>
        <v>0</v>
      </c>
      <c r="AE23" s="8">
        <f>'Původní data'!AA20*AE$15/100*AE$2/100*AE$3/100</f>
        <v>0.25</v>
      </c>
      <c r="AF23" s="8">
        <f>'Původní data'!AB20*AF$15/100*AF$2/100*AF$3/100</f>
        <v>0.54</v>
      </c>
      <c r="AG23" s="8">
        <f>'Původní data'!AC20*AG$15/100*AG$2/100*AG$3/100</f>
        <v>1.365</v>
      </c>
      <c r="AH23" s="8">
        <f>'Původní data'!AD20*AH$15/100*AH$2/100*AH$3/100</f>
        <v>0</v>
      </c>
      <c r="AI23" s="8">
        <f>'Původní data'!AE20*AI$15/100*AI$2/100*AI$3/100</f>
        <v>0</v>
      </c>
      <c r="AJ23" s="8">
        <f>'Původní data'!AF20*AJ$15/100*AJ$2/100*AJ$3/100</f>
        <v>0</v>
      </c>
      <c r="AK23" s="8">
        <f>'Původní data'!AG20*AK$15/100*AK$2/100*AK$3/100</f>
        <v>0</v>
      </c>
      <c r="AL23" s="8">
        <f>'Původní data'!AH20*AL$15/100*AL$2/100*AL$3/100</f>
        <v>0.308</v>
      </c>
      <c r="AM23" s="8">
        <f>'Původní data'!AI20*AM$15/100*AM$2/100*AM$3/100</f>
        <v>0.15</v>
      </c>
      <c r="AN23" s="8">
        <f>'Původní data'!AJ20*AN$15/100*AN$2/100*AN$3/100</f>
        <v>0</v>
      </c>
      <c r="AO23" s="8">
        <f>'Původní data'!AK20*AO$15/100*AO$2/100*AO$3/100</f>
        <v>0</v>
      </c>
      <c r="AP23" s="8">
        <f>'Původní data'!AL20*AP$15/100*AP$2/100*AP$3/100</f>
        <v>0</v>
      </c>
      <c r="AQ23" s="8">
        <f>'Původní data'!AM20*AQ$15/100*AQ$2/100*AQ$3/100</f>
        <v>0</v>
      </c>
      <c r="AR23" s="8">
        <f>'Původní data'!AN20*AR$15/100*AR$2/100*AR$3/100</f>
        <v>0</v>
      </c>
      <c r="AS23" s="8">
        <f>'Původní data'!AO20*AS$15/100*AS$2/100*AS$3/100</f>
        <v>0</v>
      </c>
      <c r="AT23" s="8">
        <f>'Původní data'!AP20*AT$15/100*AT$2/100*AT$3/100</f>
        <v>0</v>
      </c>
      <c r="AU23" s="8">
        <f>'Původní data'!AQ20*AU$15/100*AU$2/100*AU$3/100</f>
        <v>0.52500000000000002</v>
      </c>
      <c r="AV23" s="8">
        <f>'Původní data'!AR20*AV$15/100*AV$2/100*AV$3/100</f>
        <v>0.55125000000000002</v>
      </c>
      <c r="AW23" s="8">
        <f>'Původní data'!AS20*AW$15/100*AW$2/100*AW$3/100</f>
        <v>0.3</v>
      </c>
      <c r="AX23" s="8">
        <f>'Původní data'!AT20*AX$15/100*AX$2/100*AX$3/100</f>
        <v>1.53125</v>
      </c>
      <c r="AY23" s="8">
        <f>'Původní data'!AU20*AY$15/100*AY$2/100*AY$3/100</f>
        <v>0</v>
      </c>
      <c r="AZ23" s="8">
        <f>'Původní data'!AV20*AZ$15/100*AZ$2/100*AZ$3/100</f>
        <v>0</v>
      </c>
      <c r="BA23" s="8">
        <f>'Původní data'!AW20*BA$15/100*BA$2/100*BA$3/100</f>
        <v>0</v>
      </c>
      <c r="BB23" s="8">
        <f>'Původní data'!AX20*BB$15/100*BB$2/100*BB$3/100</f>
        <v>5.6250000000000001E-2</v>
      </c>
      <c r="BC23" s="8">
        <f>'Původní data'!AY20*BC$15/100*BC$2/100*BC$3/100</f>
        <v>0</v>
      </c>
      <c r="BD23" s="8">
        <f>'Původní data'!AZ20*BD$15/100*BD$2/100*BD$3/100</f>
        <v>0.42</v>
      </c>
      <c r="BE23" s="8">
        <f>'Původní data'!BA20*BE$15/100*BE$2/100*BE$3/100</f>
        <v>0</v>
      </c>
      <c r="BF23" s="8">
        <f>'Původní data'!BB20*BF$15/100*BF$2/100*BF$3/100</f>
        <v>0.24</v>
      </c>
      <c r="BG23" s="8">
        <f>'Původní data'!BC20*BG$15/100*BG$2/100*BG$3/100</f>
        <v>0</v>
      </c>
      <c r="BH23" s="8">
        <f>'Původní data'!BD20*BH$15/100*BH$2/100*BH$3/100</f>
        <v>0</v>
      </c>
      <c r="BI23" s="8">
        <f>'Původní data'!BE20*BI$15/100*BI$2/100*BI$3/100</f>
        <v>1.08</v>
      </c>
      <c r="BJ23" s="8">
        <f>'Původní data'!BF20*BJ$15/100*BJ$2/100*BJ$3/100</f>
        <v>1.0237499999999999</v>
      </c>
      <c r="BK23" s="8">
        <f>'Původní data'!BG20*BK$15/100*BK$2/100*BK$3/100</f>
        <v>1</v>
      </c>
      <c r="BL23" s="8">
        <f>'Původní data'!BH20*BL$15/100*BL$2/100*BL$3/100</f>
        <v>0.52500000000000002</v>
      </c>
      <c r="BM23" s="8">
        <f>'Původní data'!BI20*BM$15/100*BM$2/100*BM$3/100</f>
        <v>0</v>
      </c>
      <c r="BN23" s="8">
        <f>'Původní data'!BJ20*BN$15/100*BN$2/100*BN$3/100</f>
        <v>0</v>
      </c>
      <c r="BO23" s="8">
        <f>'Původní data'!BK20*BO$15/100*BO$2/100*BO$3/100</f>
        <v>0</v>
      </c>
      <c r="BP23" s="8">
        <f>'Původní data'!BL20*BP$15/100*BP$2/100*BP$3/100</f>
        <v>0.84</v>
      </c>
      <c r="BQ23" s="8">
        <f>'Původní data'!BM20*BQ$15/100*BQ$2/100*BQ$3/100</f>
        <v>0.85750000000000004</v>
      </c>
      <c r="BR23" s="8">
        <f>'Původní data'!BN20*BR$15/100*BR$2/100*BR$3/100</f>
        <v>0</v>
      </c>
      <c r="BS23" s="8">
        <f>'Původní data'!BO20*BS$15/100*BS$2/100*BS$3/100</f>
        <v>0</v>
      </c>
      <c r="BT23" s="8">
        <f>'Původní data'!BP20*BT$15/100*BT$2/100*BT$3/100</f>
        <v>0</v>
      </c>
      <c r="BU23" s="8">
        <f>'Původní data'!BQ20*BU$15/100*BU$2/100*BU$3/100</f>
        <v>0</v>
      </c>
      <c r="BV23" s="8">
        <f>'Původní data'!BR20*BV$15/100*BV$2/100*BV$3/100</f>
        <v>0.15</v>
      </c>
      <c r="BW23" s="8">
        <f>'Původní data'!BS20*BW$15/100*BW$2/100*BW$3/100</f>
        <v>0</v>
      </c>
      <c r="BX23" s="8">
        <f>'Původní data'!BT20*BX$15/100*BX$2/100*BX$3/100</f>
        <v>0.61250000000000004</v>
      </c>
      <c r="BY23" s="8">
        <f>'Původní data'!BU20*BY$15/100*BY$2/100*BY$3/100</f>
        <v>0</v>
      </c>
      <c r="BZ23" s="8">
        <f>'Původní data'!BV20*BZ$15/100*BZ$2/100*BZ$3/100</f>
        <v>0.12</v>
      </c>
      <c r="CA23" s="8">
        <f>'Původní data'!BW20*CA$15/100*CA$2/100*CA$3/100</f>
        <v>0</v>
      </c>
      <c r="CB23" s="8">
        <f>'Původní data'!BX20*CB$15/100*CB$2/100*CB$3/100</f>
        <v>0</v>
      </c>
      <c r="CC23" s="8">
        <f>'Původní data'!BY20*CC$15/100*CC$2/100*CC$3/100</f>
        <v>0</v>
      </c>
      <c r="CD23" s="8">
        <f>'Původní data'!BZ20*CD$15/100*CD$2/100*CD$3/100</f>
        <v>0.47249999999999998</v>
      </c>
      <c r="CE23" s="8">
        <f>'Původní data'!CA20*CE$15/100*CE$2/100*CE$3/100</f>
        <v>0</v>
      </c>
      <c r="CF23" s="8">
        <f>'Původní data'!CB20*CF$15/100*CF$2/100*CF$3/100</f>
        <v>0</v>
      </c>
      <c r="CI23" s="11">
        <f t="shared" si="12"/>
        <v>4</v>
      </c>
      <c r="CJ23" s="25">
        <f t="shared" si="10"/>
        <v>26.007999999999996</v>
      </c>
      <c r="CK23" s="11">
        <f t="shared" si="11"/>
        <v>0.32921518987341769</v>
      </c>
      <c r="CL23" s="11">
        <f t="shared" si="13"/>
        <v>0</v>
      </c>
      <c r="CM23" s="11">
        <f t="shared" si="14"/>
        <v>0</v>
      </c>
      <c r="CN23" s="11">
        <f t="shared" si="15"/>
        <v>7</v>
      </c>
      <c r="CO23" s="20">
        <f t="shared" si="16"/>
        <v>23</v>
      </c>
      <c r="CP23" s="20"/>
      <c r="CQ23" s="20"/>
      <c r="CY23" s="11">
        <f t="shared" si="17"/>
        <v>0</v>
      </c>
    </row>
    <row r="24" spans="1:103" x14ac:dyDescent="0.2">
      <c r="B24" s="11">
        <v>1</v>
      </c>
      <c r="C24" s="11">
        <f t="shared" si="8"/>
        <v>0</v>
      </c>
      <c r="D24" s="11">
        <f t="shared" si="9"/>
        <v>2.4750000000000001</v>
      </c>
      <c r="E24" s="1" t="s">
        <v>14</v>
      </c>
      <c r="F24" s="8">
        <f>'Původní data'!B21*F$15/100*F$2/100*F$3/100</f>
        <v>2.4750000000000001</v>
      </c>
      <c r="G24" s="8">
        <f>'Původní data'!C21*G$15/100*G$2/100*G$3/100</f>
        <v>0</v>
      </c>
      <c r="H24" s="8">
        <f>'Původní data'!D21*H$15/100*H$2/100*H$3/100</f>
        <v>0</v>
      </c>
      <c r="I24" s="8">
        <f>'Původní data'!E21*I$15/100*I$2/100*I$3/100</f>
        <v>0</v>
      </c>
      <c r="J24" s="8">
        <f>'Původní data'!F21*J$15/100*J$2/100*J$3/100</f>
        <v>0</v>
      </c>
      <c r="K24" s="8">
        <f>'Původní data'!G21*K$15/100*K$2/100*K$3/100</f>
        <v>0.45</v>
      </c>
      <c r="L24" s="8">
        <f>'Původní data'!H21*L$15/100*L$2/100*L$3/100</f>
        <v>0.34</v>
      </c>
      <c r="M24" s="8">
        <f>'Původní data'!I21*M$15/100*M$2/100*M$3/100</f>
        <v>0</v>
      </c>
      <c r="N24" s="8">
        <f>'Původní data'!J21*N$15/100*N$2/100*N$3/100</f>
        <v>0</v>
      </c>
      <c r="O24" s="8">
        <f>'Původní data'!K21*O$15/100*O$2/100*O$3/100</f>
        <v>0</v>
      </c>
      <c r="P24" s="8">
        <f>'Původní data'!L21*P$15/100*P$2/100*P$3/100</f>
        <v>4.3312499999999998</v>
      </c>
      <c r="Q24" s="8">
        <f>'Původní data'!M21*Q$15/100*Q$2/100*Q$3/100</f>
        <v>0.1125</v>
      </c>
      <c r="R24" s="8">
        <f>'Původní data'!N21*R$15/100*R$2/100*R$3/100</f>
        <v>0.99900000000000011</v>
      </c>
      <c r="S24" s="8">
        <f>'Původní data'!O21*S$15/100*S$2/100*S$3/100</f>
        <v>0</v>
      </c>
      <c r="T24" s="8">
        <f>'Původní data'!P21*T$15/100*T$2/100*T$3/100</f>
        <v>0.74250000000000005</v>
      </c>
      <c r="U24" s="8">
        <f>'Původní data'!Q21*U$15/100*U$2/100*U$3/100</f>
        <v>1.98</v>
      </c>
      <c r="V24" s="8">
        <f>'Původní data'!R21*V$15/100*V$2/100*V$3/100</f>
        <v>1.0237499999999999</v>
      </c>
      <c r="W24" s="8">
        <f>'Původní data'!S21*W$15/100*W$2/100*W$3/100</f>
        <v>0</v>
      </c>
      <c r="X24" s="8">
        <f>'Původní data'!T21*X$15/100*X$2/100*X$3/100</f>
        <v>0</v>
      </c>
      <c r="Y24" s="8">
        <f>'Původní data'!U21*Y$15/100*Y$2/100*Y$3/100</f>
        <v>0</v>
      </c>
      <c r="Z24" s="8">
        <f>'Původní data'!V21*Z$15/100*Z$2/100*Z$3/100</f>
        <v>0</v>
      </c>
      <c r="AA24" s="8">
        <f>'Původní data'!W21*AA$15/100*AA$2/100*AA$3/100</f>
        <v>1.26</v>
      </c>
      <c r="AB24" s="8">
        <f>'Původní data'!X21*AB$15/100*AB$2/100*AB$3/100</f>
        <v>0</v>
      </c>
      <c r="AC24" s="8">
        <f>'Původní data'!Y21*AC$15/100*AC$2/100*AC$3/100</f>
        <v>3.5</v>
      </c>
      <c r="AD24" s="8">
        <f>'Původní data'!Z21*AD$15/100*AD$2/100*AD$3/100</f>
        <v>0.2475</v>
      </c>
      <c r="AE24" s="8">
        <f>'Původní data'!AA21*AE$15/100*AE$2/100*AE$3/100</f>
        <v>0.375</v>
      </c>
      <c r="AF24" s="8">
        <f>'Původní data'!AB21*AF$15/100*AF$2/100*AF$3/100</f>
        <v>0.18</v>
      </c>
      <c r="AG24" s="8">
        <f>'Původní data'!AC21*AG$15/100*AG$2/100*AG$3/100</f>
        <v>3.1850000000000001</v>
      </c>
      <c r="AH24" s="8">
        <f>'Původní data'!AD21*AH$15/100*AH$2/100*AH$3/100</f>
        <v>0</v>
      </c>
      <c r="AI24" s="8">
        <f>'Původní data'!AE21*AI$15/100*AI$2/100*AI$3/100</f>
        <v>0.7</v>
      </c>
      <c r="AJ24" s="8">
        <f>'Původní data'!AF21*AJ$15/100*AJ$2/100*AJ$3/100</f>
        <v>3.96</v>
      </c>
      <c r="AK24" s="8">
        <f>'Původní data'!AG21*AK$15/100*AK$2/100*AK$3/100</f>
        <v>0.629</v>
      </c>
      <c r="AL24" s="8">
        <f>'Původní data'!AH21*AL$15/100*AL$2/100*AL$3/100</f>
        <v>0.61599999999999999</v>
      </c>
      <c r="AM24" s="8">
        <f>'Původní data'!AI21*AM$15/100*AM$2/100*AM$3/100</f>
        <v>0</v>
      </c>
      <c r="AN24" s="8">
        <f>'Původní data'!AJ21*AN$15/100*AN$2/100*AN$3/100</f>
        <v>0</v>
      </c>
      <c r="AO24" s="8">
        <f>'Původní data'!AK21*AO$15/100*AO$2/100*AO$3/100</f>
        <v>0</v>
      </c>
      <c r="AP24" s="8">
        <f>'Původní data'!AL21*AP$15/100*AP$2/100*AP$3/100</f>
        <v>1.89</v>
      </c>
      <c r="AQ24" s="8">
        <f>'Původní data'!AM21*AQ$15/100*AQ$2/100*AQ$3/100</f>
        <v>3.15</v>
      </c>
      <c r="AR24" s="8">
        <f>'Původní data'!AN21*AR$15/100*AR$2/100*AR$3/100</f>
        <v>5.6</v>
      </c>
      <c r="AS24" s="8">
        <f>'Původní data'!AO21*AS$15/100*AS$2/100*AS$3/100</f>
        <v>0</v>
      </c>
      <c r="AT24" s="8">
        <f>'Původní data'!AP21*AT$15/100*AT$2/100*AT$3/100</f>
        <v>0</v>
      </c>
      <c r="AU24" s="8">
        <f>'Původní data'!AQ21*AU$15/100*AU$2/100*AU$3/100</f>
        <v>0</v>
      </c>
      <c r="AV24" s="8">
        <f>'Původní data'!AR21*AV$15/100*AV$2/100*AV$3/100</f>
        <v>1.47</v>
      </c>
      <c r="AW24" s="8">
        <f>'Původní data'!AS21*AW$15/100*AW$2/100*AW$3/100</f>
        <v>0.4</v>
      </c>
      <c r="AX24" s="8">
        <f>'Původní data'!AT21*AX$15/100*AX$2/100*AX$3/100</f>
        <v>0.91874999999999996</v>
      </c>
      <c r="AY24" s="8">
        <f>'Původní data'!AU21*AY$15/100*AY$2/100*AY$3/100</f>
        <v>0</v>
      </c>
      <c r="AZ24" s="8">
        <f>'Původní data'!AV21*AZ$15/100*AZ$2/100*AZ$3/100</f>
        <v>3.1893750000000001</v>
      </c>
      <c r="BA24" s="8">
        <f>'Původní data'!AW21*BA$15/100*BA$2/100*BA$3/100</f>
        <v>0</v>
      </c>
      <c r="BB24" s="8">
        <f>'Původní data'!AX21*BB$15/100*BB$2/100*BB$3/100</f>
        <v>5.6250000000000001E-2</v>
      </c>
      <c r="BC24" s="8">
        <f>'Původní data'!AY21*BC$15/100*BC$2/100*BC$3/100</f>
        <v>0</v>
      </c>
      <c r="BD24" s="8">
        <f>'Původní data'!AZ21*BD$15/100*BD$2/100*BD$3/100</f>
        <v>0</v>
      </c>
      <c r="BE24" s="8">
        <f>'Původní data'!BA21*BE$15/100*BE$2/100*BE$3/100</f>
        <v>0.47249999999999998</v>
      </c>
      <c r="BF24" s="8">
        <f>'Původní data'!BB21*BF$15/100*BF$2/100*BF$3/100</f>
        <v>0</v>
      </c>
      <c r="BG24" s="8">
        <f>'Původní data'!BC21*BG$15/100*BG$2/100*BG$3/100</f>
        <v>4</v>
      </c>
      <c r="BH24" s="8">
        <f>'Původní data'!BD21*BH$15/100*BH$2/100*BH$3/100</f>
        <v>1.5</v>
      </c>
      <c r="BI24" s="8">
        <f>'Původní data'!BE21*BI$15/100*BI$2/100*BI$3/100</f>
        <v>0</v>
      </c>
      <c r="BJ24" s="8">
        <f>'Původní data'!BF21*BJ$15/100*BJ$2/100*BJ$3/100</f>
        <v>0.6825</v>
      </c>
      <c r="BK24" s="8">
        <f>'Původní data'!BG21*BK$15/100*BK$2/100*BK$3/100</f>
        <v>1.2</v>
      </c>
      <c r="BL24" s="8">
        <f>'Původní data'!BH21*BL$15/100*BL$2/100*BL$3/100</f>
        <v>0.26250000000000001</v>
      </c>
      <c r="BM24" s="8">
        <f>'Původní data'!BI21*BM$15/100*BM$2/100*BM$3/100</f>
        <v>1.68</v>
      </c>
      <c r="BN24" s="8">
        <f>'Původní data'!BJ21*BN$15/100*BN$2/100*BN$3/100</f>
        <v>0.3</v>
      </c>
      <c r="BO24" s="8">
        <f>'Původní data'!BK21*BO$15/100*BO$2/100*BO$3/100</f>
        <v>0</v>
      </c>
      <c r="BP24" s="8">
        <f>'Původní data'!BL21*BP$15/100*BP$2/100*BP$3/100</f>
        <v>0.84</v>
      </c>
      <c r="BQ24" s="8">
        <f>'Původní data'!BM21*BQ$15/100*BQ$2/100*BQ$3/100</f>
        <v>4.2874999999999996</v>
      </c>
      <c r="BR24" s="8">
        <f>'Původní data'!BN21*BR$15/100*BR$2/100*BR$3/100</f>
        <v>0</v>
      </c>
      <c r="BS24" s="8">
        <f>'Původní data'!BO21*BS$15/100*BS$2/100*BS$3/100</f>
        <v>0</v>
      </c>
      <c r="BT24" s="8">
        <f>'Původní data'!BP21*BT$15/100*BT$2/100*BT$3/100</f>
        <v>3</v>
      </c>
      <c r="BU24" s="8">
        <f>'Původní data'!BQ21*BU$15/100*BU$2/100*BU$3/100</f>
        <v>0</v>
      </c>
      <c r="BV24" s="8">
        <f>'Původní data'!BR21*BV$15/100*BV$2/100*BV$3/100</f>
        <v>0</v>
      </c>
      <c r="BW24" s="8">
        <f>'Původní data'!BS21*BW$15/100*BW$2/100*BW$3/100</f>
        <v>0.45</v>
      </c>
      <c r="BX24" s="8">
        <f>'Původní data'!BT21*BX$15/100*BX$2/100*BX$3/100</f>
        <v>2.1437499999999998</v>
      </c>
      <c r="BY24" s="8">
        <f>'Původní data'!BU21*BY$15/100*BY$2/100*BY$3/100</f>
        <v>0</v>
      </c>
      <c r="BZ24" s="8">
        <f>'Původní data'!BV21*BZ$15/100*BZ$2/100*BZ$3/100</f>
        <v>1.2</v>
      </c>
      <c r="CA24" s="8">
        <f>'Původní data'!BW21*CA$15/100*CA$2/100*CA$3/100</f>
        <v>0.375</v>
      </c>
      <c r="CB24" s="8">
        <f>'Původní data'!BX21*CB$15/100*CB$2/100*CB$3/100</f>
        <v>0</v>
      </c>
      <c r="CC24" s="8">
        <f>'Původní data'!BY21*CC$15/100*CC$2/100*CC$3/100</f>
        <v>0</v>
      </c>
      <c r="CD24" s="8">
        <f>'Původní data'!BZ21*CD$15/100*CD$2/100*CD$3/100</f>
        <v>0.26250000000000001</v>
      </c>
      <c r="CE24" s="8">
        <f>'Původní data'!CA21*CE$15/100*CE$2/100*CE$3/100</f>
        <v>0</v>
      </c>
      <c r="CF24" s="8">
        <f>'Původní data'!CB21*CF$15/100*CF$2/100*CF$3/100</f>
        <v>0.67500000000000004</v>
      </c>
      <c r="CI24" s="11">
        <f t="shared" si="12"/>
        <v>1</v>
      </c>
      <c r="CJ24" s="25">
        <f t="shared" si="10"/>
        <v>67.112125000000006</v>
      </c>
      <c r="CK24" s="38">
        <f t="shared" si="11"/>
        <v>0.84952056962025324</v>
      </c>
      <c r="CL24" s="11">
        <f t="shared" si="13"/>
        <v>0</v>
      </c>
      <c r="CM24" s="11">
        <f t="shared" si="14"/>
        <v>0</v>
      </c>
      <c r="CN24" s="11">
        <f t="shared" si="15"/>
        <v>21</v>
      </c>
      <c r="CO24" s="20">
        <f t="shared" si="16"/>
        <v>22</v>
      </c>
      <c r="CP24" s="20"/>
      <c r="CQ24" s="20"/>
      <c r="CY24" s="11">
        <f t="shared" si="17"/>
        <v>0</v>
      </c>
    </row>
    <row r="25" spans="1:103" x14ac:dyDescent="0.2">
      <c r="B25" s="11">
        <v>1</v>
      </c>
      <c r="C25" s="11">
        <f t="shared" si="8"/>
        <v>0</v>
      </c>
      <c r="D25" s="11">
        <f t="shared" si="9"/>
        <v>0.41249999999999998</v>
      </c>
      <c r="E25" s="1" t="s">
        <v>15</v>
      </c>
      <c r="F25" s="8">
        <f>'Původní data'!B22*F$15/100*F$2/100*F$3/100</f>
        <v>0.41249999999999998</v>
      </c>
      <c r="G25" s="8">
        <f>'Původní data'!C22*G$15/100*G$2/100*G$3/100</f>
        <v>0</v>
      </c>
      <c r="H25" s="8">
        <f>'Původní data'!D22*H$15/100*H$2/100*H$3/100</f>
        <v>0</v>
      </c>
      <c r="I25" s="8">
        <f>'Původní data'!E22*I$15/100*I$2/100*I$3/100</f>
        <v>0</v>
      </c>
      <c r="J25" s="8">
        <f>'Původní data'!F22*J$15/100*J$2/100*J$3/100</f>
        <v>0</v>
      </c>
      <c r="K25" s="8">
        <f>'Původní data'!G22*K$15/100*K$2/100*K$3/100</f>
        <v>0</v>
      </c>
      <c r="L25" s="8">
        <f>'Původní data'!H22*L$15/100*L$2/100*L$3/100</f>
        <v>0</v>
      </c>
      <c r="M25" s="8">
        <f>'Původní data'!I22*M$15/100*M$2/100*M$3/100</f>
        <v>0</v>
      </c>
      <c r="N25" s="8">
        <f>'Původní data'!J22*N$15/100*N$2/100*N$3/100</f>
        <v>0</v>
      </c>
      <c r="O25" s="8">
        <f>'Původní data'!K22*O$15/100*O$2/100*O$3/100</f>
        <v>0</v>
      </c>
      <c r="P25" s="8">
        <f>'Původní data'!L22*P$15/100*P$2/100*P$3/100</f>
        <v>0</v>
      </c>
      <c r="Q25" s="8">
        <f>'Původní data'!M22*Q$15/100*Q$2/100*Q$3/100</f>
        <v>0</v>
      </c>
      <c r="R25" s="8">
        <f>'Původní data'!N22*R$15/100*R$2/100*R$3/100</f>
        <v>0.27</v>
      </c>
      <c r="S25" s="8">
        <f>'Původní data'!O22*S$15/100*S$2/100*S$3/100</f>
        <v>0</v>
      </c>
      <c r="T25" s="8">
        <f>'Původní data'!P22*T$15/100*T$2/100*T$3/100</f>
        <v>0</v>
      </c>
      <c r="U25" s="8">
        <f>'Původní data'!Q22*U$15/100*U$2/100*U$3/100</f>
        <v>0</v>
      </c>
      <c r="V25" s="8">
        <f>'Původní data'!R22*V$15/100*V$2/100*V$3/100</f>
        <v>0</v>
      </c>
      <c r="W25" s="8">
        <f>'Původní data'!S22*W$15/100*W$2/100*W$3/100</f>
        <v>0</v>
      </c>
      <c r="X25" s="8">
        <f>'Původní data'!T22*X$15/100*X$2/100*X$3/100</f>
        <v>0</v>
      </c>
      <c r="Y25" s="8">
        <f>'Původní data'!U22*Y$15/100*Y$2/100*Y$3/100</f>
        <v>0</v>
      </c>
      <c r="Z25" s="8">
        <f>'Původní data'!V22*Z$15/100*Z$2/100*Z$3/100</f>
        <v>0</v>
      </c>
      <c r="AA25" s="8">
        <f>'Původní data'!W22*AA$15/100*AA$2/100*AA$3/100</f>
        <v>0</v>
      </c>
      <c r="AB25" s="8">
        <f>'Původní data'!X22*AB$15/100*AB$2/100*AB$3/100</f>
        <v>0</v>
      </c>
      <c r="AC25" s="8">
        <f>'Původní data'!Y22*AC$15/100*AC$2/100*AC$3/100</f>
        <v>0</v>
      </c>
      <c r="AD25" s="8">
        <f>'Původní data'!Z22*AD$15/100*AD$2/100*AD$3/100</f>
        <v>0</v>
      </c>
      <c r="AE25" s="8">
        <f>'Původní data'!AA22*AE$15/100*AE$2/100*AE$3/100</f>
        <v>0</v>
      </c>
      <c r="AF25" s="8">
        <f>'Původní data'!AB22*AF$15/100*AF$2/100*AF$3/100</f>
        <v>0</v>
      </c>
      <c r="AG25" s="8">
        <f>'Původní data'!AC22*AG$15/100*AG$2/100*AG$3/100</f>
        <v>0</v>
      </c>
      <c r="AH25" s="8">
        <f>'Původní data'!AD22*AH$15/100*AH$2/100*AH$3/100</f>
        <v>0</v>
      </c>
      <c r="AI25" s="8">
        <f>'Původní data'!AE22*AI$15/100*AI$2/100*AI$3/100</f>
        <v>0</v>
      </c>
      <c r="AJ25" s="8">
        <f>'Původní data'!AF22*AJ$15/100*AJ$2/100*AJ$3/100</f>
        <v>0</v>
      </c>
      <c r="AK25" s="8">
        <f>'Původní data'!AG22*AK$15/100*AK$2/100*AK$3/100</f>
        <v>0</v>
      </c>
      <c r="AL25" s="8">
        <f>'Původní data'!AH22*AL$15/100*AL$2/100*AL$3/100</f>
        <v>0</v>
      </c>
      <c r="AM25" s="8">
        <f>'Původní data'!AI22*AM$15/100*AM$2/100*AM$3/100</f>
        <v>0</v>
      </c>
      <c r="AN25" s="8">
        <f>'Původní data'!AJ22*AN$15/100*AN$2/100*AN$3/100</f>
        <v>0</v>
      </c>
      <c r="AO25" s="8">
        <f>'Původní data'!AK22*AO$15/100*AO$2/100*AO$3/100</f>
        <v>0</v>
      </c>
      <c r="AP25" s="8">
        <f>'Původní data'!AL22*AP$15/100*AP$2/100*AP$3/100</f>
        <v>0</v>
      </c>
      <c r="AQ25" s="8">
        <f>'Původní data'!AM22*AQ$15/100*AQ$2/100*AQ$3/100</f>
        <v>0</v>
      </c>
      <c r="AR25" s="8">
        <f>'Původní data'!AN22*AR$15/100*AR$2/100*AR$3/100</f>
        <v>0</v>
      </c>
      <c r="AS25" s="8">
        <f>'Původní data'!AO22*AS$15/100*AS$2/100*AS$3/100</f>
        <v>0</v>
      </c>
      <c r="AT25" s="8">
        <f>'Původní data'!AP22*AT$15/100*AT$2/100*AT$3/100</f>
        <v>0</v>
      </c>
      <c r="AU25" s="8">
        <f>'Původní data'!AQ22*AU$15/100*AU$2/100*AU$3/100</f>
        <v>0</v>
      </c>
      <c r="AV25" s="8">
        <f>'Původní data'!AR22*AV$15/100*AV$2/100*AV$3/100</f>
        <v>0</v>
      </c>
      <c r="AW25" s="8">
        <f>'Původní data'!AS22*AW$15/100*AW$2/100*AW$3/100</f>
        <v>0</v>
      </c>
      <c r="AX25" s="8">
        <f>'Původní data'!AT22*AX$15/100*AX$2/100*AX$3/100</f>
        <v>0</v>
      </c>
      <c r="AY25" s="8">
        <f>'Původní data'!AU22*AY$15/100*AY$2/100*AY$3/100</f>
        <v>0</v>
      </c>
      <c r="AZ25" s="8">
        <f>'Původní data'!AV22*AZ$15/100*AZ$2/100*AZ$3/100</f>
        <v>0</v>
      </c>
      <c r="BA25" s="8">
        <f>'Původní data'!AW22*BA$15/100*BA$2/100*BA$3/100</f>
        <v>0</v>
      </c>
      <c r="BB25" s="8">
        <f>'Původní data'!AX22*BB$15/100*BB$2/100*BB$3/100</f>
        <v>0</v>
      </c>
      <c r="BC25" s="8">
        <f>'Původní data'!AY22*BC$15/100*BC$2/100*BC$3/100</f>
        <v>0</v>
      </c>
      <c r="BD25" s="8">
        <f>'Původní data'!AZ22*BD$15/100*BD$2/100*BD$3/100</f>
        <v>0</v>
      </c>
      <c r="BE25" s="8">
        <f>'Původní data'!BA22*BE$15/100*BE$2/100*BE$3/100</f>
        <v>0.20250000000000001</v>
      </c>
      <c r="BF25" s="8">
        <f>'Původní data'!BB22*BF$15/100*BF$2/100*BF$3/100</f>
        <v>0</v>
      </c>
      <c r="BG25" s="8">
        <f>'Původní data'!BC22*BG$15/100*BG$2/100*BG$3/100</f>
        <v>0</v>
      </c>
      <c r="BH25" s="8">
        <f>'Původní data'!BD22*BH$15/100*BH$2/100*BH$3/100</f>
        <v>0</v>
      </c>
      <c r="BI25" s="8">
        <f>'Původní data'!BE22*BI$15/100*BI$2/100*BI$3/100</f>
        <v>0</v>
      </c>
      <c r="BJ25" s="8">
        <f>'Původní data'!BF22*BJ$15/100*BJ$2/100*BJ$3/100</f>
        <v>0</v>
      </c>
      <c r="BK25" s="8">
        <f>'Původní data'!BG22*BK$15/100*BK$2/100*BK$3/100</f>
        <v>0</v>
      </c>
      <c r="BL25" s="8">
        <f>'Původní data'!BH22*BL$15/100*BL$2/100*BL$3/100</f>
        <v>0.26250000000000001</v>
      </c>
      <c r="BM25" s="8">
        <f>'Původní data'!BI22*BM$15/100*BM$2/100*BM$3/100</f>
        <v>0</v>
      </c>
      <c r="BN25" s="8">
        <f>'Původní data'!BJ22*BN$15/100*BN$2/100*BN$3/100</f>
        <v>0</v>
      </c>
      <c r="BO25" s="8">
        <f>'Původní data'!BK22*BO$15/100*BO$2/100*BO$3/100</f>
        <v>0</v>
      </c>
      <c r="BP25" s="8">
        <f>'Původní data'!BL22*BP$15/100*BP$2/100*BP$3/100</f>
        <v>0</v>
      </c>
      <c r="BQ25" s="8">
        <f>'Původní data'!BM22*BQ$15/100*BQ$2/100*BQ$3/100</f>
        <v>0.61250000000000004</v>
      </c>
      <c r="BR25" s="8">
        <f>'Původní data'!BN22*BR$15/100*BR$2/100*BR$3/100</f>
        <v>0</v>
      </c>
      <c r="BS25" s="8">
        <f>'Původní data'!BO22*BS$15/100*BS$2/100*BS$3/100</f>
        <v>0</v>
      </c>
      <c r="BT25" s="8">
        <f>'Původní data'!BP22*BT$15/100*BT$2/100*BT$3/100</f>
        <v>0</v>
      </c>
      <c r="BU25" s="8">
        <f>'Původní data'!BQ22*BU$15/100*BU$2/100*BU$3/100</f>
        <v>0</v>
      </c>
      <c r="BV25" s="8">
        <f>'Původní data'!BR22*BV$15/100*BV$2/100*BV$3/100</f>
        <v>0</v>
      </c>
      <c r="BW25" s="8">
        <f>'Původní data'!BS22*BW$15/100*BW$2/100*BW$3/100</f>
        <v>0</v>
      </c>
      <c r="BX25" s="8">
        <f>'Původní data'!BT22*BX$15/100*BX$2/100*BX$3/100</f>
        <v>0</v>
      </c>
      <c r="BY25" s="8">
        <f>'Původní data'!BU22*BY$15/100*BY$2/100*BY$3/100</f>
        <v>0</v>
      </c>
      <c r="BZ25" s="8">
        <f>'Původní data'!BV22*BZ$15/100*BZ$2/100*BZ$3/100</f>
        <v>0</v>
      </c>
      <c r="CA25" s="8">
        <f>'Původní data'!BW22*CA$15/100*CA$2/100*CA$3/100</f>
        <v>0</v>
      </c>
      <c r="CB25" s="8">
        <f>'Původní data'!BX22*CB$15/100*CB$2/100*CB$3/100</f>
        <v>0</v>
      </c>
      <c r="CC25" s="8">
        <f>'Původní data'!BY22*CC$15/100*CC$2/100*CC$3/100</f>
        <v>0</v>
      </c>
      <c r="CD25" s="8">
        <f>'Původní data'!BZ22*CD$15/100*CD$2/100*CD$3/100</f>
        <v>0</v>
      </c>
      <c r="CE25" s="8">
        <f>'Původní data'!CA22*CE$15/100*CE$2/100*CE$3/100</f>
        <v>0</v>
      </c>
      <c r="CF25" s="8">
        <f>'Původní data'!CB22*CF$15/100*CF$2/100*CF$3/100</f>
        <v>0</v>
      </c>
      <c r="CI25" s="11">
        <f t="shared" si="12"/>
        <v>12</v>
      </c>
      <c r="CJ25" s="25">
        <f t="shared" si="10"/>
        <v>1.76</v>
      </c>
      <c r="CK25" s="11">
        <f t="shared" si="11"/>
        <v>2.2278481012658228E-2</v>
      </c>
      <c r="CL25" s="11">
        <f t="shared" si="13"/>
        <v>0</v>
      </c>
      <c r="CM25" s="11">
        <f t="shared" si="14"/>
        <v>0</v>
      </c>
      <c r="CN25" s="11">
        <f t="shared" si="15"/>
        <v>0</v>
      </c>
      <c r="CO25" s="20">
        <f t="shared" si="16"/>
        <v>4</v>
      </c>
      <c r="CP25" s="20"/>
      <c r="CQ25" s="20"/>
      <c r="CY25" s="11">
        <f t="shared" si="17"/>
        <v>0</v>
      </c>
    </row>
    <row r="26" spans="1:103" x14ac:dyDescent="0.2">
      <c r="B26" s="11">
        <v>1</v>
      </c>
      <c r="C26" s="11">
        <f t="shared" si="8"/>
        <v>0</v>
      </c>
      <c r="D26" s="11">
        <f t="shared" si="9"/>
        <v>2.0625</v>
      </c>
      <c r="E26" s="1" t="s">
        <v>16</v>
      </c>
      <c r="F26" s="8">
        <f>'Původní data'!B23*F$15/100*F$2/100*F$3/100</f>
        <v>2.0625</v>
      </c>
      <c r="G26" s="8">
        <f>'Původní data'!C23*G$15/100*G$2/100*G$3/100</f>
        <v>0</v>
      </c>
      <c r="H26" s="8">
        <f>'Původní data'!D23*H$15/100*H$2/100*H$3/100</f>
        <v>0</v>
      </c>
      <c r="I26" s="8">
        <f>'Původní data'!E23*I$15/100*I$2/100*I$3/100</f>
        <v>0</v>
      </c>
      <c r="J26" s="8">
        <f>'Původní data'!F23*J$15/100*J$2/100*J$3/100</f>
        <v>0</v>
      </c>
      <c r="K26" s="8">
        <f>'Původní data'!G23*K$15/100*K$2/100*K$3/100</f>
        <v>0</v>
      </c>
      <c r="L26" s="8">
        <f>'Původní data'!H23*L$15/100*L$2/100*L$3/100</f>
        <v>0.51</v>
      </c>
      <c r="M26" s="8">
        <f>'Původní data'!I23*M$15/100*M$2/100*M$3/100</f>
        <v>0</v>
      </c>
      <c r="N26" s="8">
        <f>'Původní data'!J23*N$15/100*N$2/100*N$3/100</f>
        <v>0.3</v>
      </c>
      <c r="O26" s="8">
        <f>'Původní data'!K23*O$15/100*O$2/100*O$3/100</f>
        <v>0</v>
      </c>
      <c r="P26" s="8">
        <f>'Původní data'!L23*P$15/100*P$2/100*P$3/100</f>
        <v>0</v>
      </c>
      <c r="Q26" s="8">
        <f>'Původní data'!M23*Q$15/100*Q$2/100*Q$3/100</f>
        <v>0</v>
      </c>
      <c r="R26" s="8">
        <f>'Původní data'!N23*R$15/100*R$2/100*R$3/100</f>
        <v>0.27</v>
      </c>
      <c r="S26" s="8">
        <f>'Původní data'!O23*S$15/100*S$2/100*S$3/100</f>
        <v>0</v>
      </c>
      <c r="T26" s="8">
        <f>'Původní data'!P23*T$15/100*T$2/100*T$3/100</f>
        <v>0</v>
      </c>
      <c r="U26" s="8">
        <f>'Původní data'!Q23*U$15/100*U$2/100*U$3/100</f>
        <v>1.98</v>
      </c>
      <c r="V26" s="8">
        <f>'Původní data'!R23*V$15/100*V$2/100*V$3/100</f>
        <v>1.0237499999999999</v>
      </c>
      <c r="W26" s="8">
        <f>'Původní data'!S23*W$15/100*W$2/100*W$3/100</f>
        <v>0</v>
      </c>
      <c r="X26" s="8">
        <f>'Původní data'!T23*X$15/100*X$2/100*X$3/100</f>
        <v>0</v>
      </c>
      <c r="Y26" s="8">
        <f>'Původní data'!U23*Y$15/100*Y$2/100*Y$3/100</f>
        <v>0</v>
      </c>
      <c r="Z26" s="8">
        <f>'Původní data'!V23*Z$15/100*Z$2/100*Z$3/100</f>
        <v>0.27</v>
      </c>
      <c r="AA26" s="8">
        <f>'Původní data'!W23*AA$15/100*AA$2/100*AA$3/100</f>
        <v>1.6379999999999999</v>
      </c>
      <c r="AB26" s="8">
        <f>'Původní data'!X23*AB$15/100*AB$2/100*AB$3/100</f>
        <v>0</v>
      </c>
      <c r="AC26" s="8">
        <f>'Původní data'!Y23*AC$15/100*AC$2/100*AC$3/100</f>
        <v>0</v>
      </c>
      <c r="AD26" s="8">
        <f>'Původní data'!Z23*AD$15/100*AD$2/100*AD$3/100</f>
        <v>0.12375</v>
      </c>
      <c r="AE26" s="8">
        <f>'Původní data'!AA23*AE$15/100*AE$2/100*AE$3/100</f>
        <v>0</v>
      </c>
      <c r="AF26" s="8">
        <f>'Původní data'!AB23*AF$15/100*AF$2/100*AF$3/100</f>
        <v>0</v>
      </c>
      <c r="AG26" s="8">
        <f>'Původní data'!AC23*AG$15/100*AG$2/100*AG$3/100</f>
        <v>0</v>
      </c>
      <c r="AH26" s="8">
        <f>'Původní data'!AD23*AH$15/100*AH$2/100*AH$3/100</f>
        <v>0</v>
      </c>
      <c r="AI26" s="8">
        <f>'Původní data'!AE23*AI$15/100*AI$2/100*AI$3/100</f>
        <v>0</v>
      </c>
      <c r="AJ26" s="8">
        <f>'Původní data'!AF23*AJ$15/100*AJ$2/100*AJ$3/100</f>
        <v>4.62</v>
      </c>
      <c r="AK26" s="8">
        <f>'Původní data'!AG23*AK$15/100*AK$2/100*AK$3/100</f>
        <v>0</v>
      </c>
      <c r="AL26" s="8">
        <f>'Původní data'!AH23*AL$15/100*AL$2/100*AL$3/100</f>
        <v>0</v>
      </c>
      <c r="AM26" s="8">
        <f>'Původní data'!AI23*AM$15/100*AM$2/100*AM$3/100</f>
        <v>0</v>
      </c>
      <c r="AN26" s="8">
        <f>'Původní data'!AJ23*AN$15/100*AN$2/100*AN$3/100</f>
        <v>0</v>
      </c>
      <c r="AO26" s="8">
        <f>'Původní data'!AK23*AO$15/100*AO$2/100*AO$3/100</f>
        <v>0</v>
      </c>
      <c r="AP26" s="8">
        <f>'Původní data'!AL23*AP$15/100*AP$2/100*AP$3/100</f>
        <v>0</v>
      </c>
      <c r="AQ26" s="8">
        <f>'Původní data'!AM23*AQ$15/100*AQ$2/100*AQ$3/100</f>
        <v>3.6</v>
      </c>
      <c r="AR26" s="8">
        <f>'Původní data'!AN23*AR$15/100*AR$2/100*AR$3/100</f>
        <v>0</v>
      </c>
      <c r="AS26" s="8">
        <f>'Původní data'!AO23*AS$15/100*AS$2/100*AS$3/100</f>
        <v>0</v>
      </c>
      <c r="AT26" s="8">
        <f>'Původní data'!AP23*AT$15/100*AT$2/100*AT$3/100</f>
        <v>0</v>
      </c>
      <c r="AU26" s="8">
        <f>'Původní data'!AQ23*AU$15/100*AU$2/100*AU$3/100</f>
        <v>0</v>
      </c>
      <c r="AV26" s="8">
        <f>'Původní data'!AR23*AV$15/100*AV$2/100*AV$3/100</f>
        <v>1.1025</v>
      </c>
      <c r="AW26" s="8">
        <f>'Původní data'!AS23*AW$15/100*AW$2/100*AW$3/100</f>
        <v>0</v>
      </c>
      <c r="AX26" s="8">
        <f>'Původní data'!AT23*AX$15/100*AX$2/100*AX$3/100</f>
        <v>0.61250000000000004</v>
      </c>
      <c r="AY26" s="8">
        <f>'Původní data'!AU23*AY$15/100*AY$2/100*AY$3/100</f>
        <v>0</v>
      </c>
      <c r="AZ26" s="8">
        <f>'Původní data'!AV23*AZ$15/100*AZ$2/100*AZ$3/100</f>
        <v>0</v>
      </c>
      <c r="BA26" s="8">
        <f>'Původní data'!AW23*BA$15/100*BA$2/100*BA$3/100</f>
        <v>0</v>
      </c>
      <c r="BB26" s="8">
        <f>'Původní data'!AX23*BB$15/100*BB$2/100*BB$3/100</f>
        <v>0</v>
      </c>
      <c r="BC26" s="8">
        <f>'Původní data'!AY23*BC$15/100*BC$2/100*BC$3/100</f>
        <v>0</v>
      </c>
      <c r="BD26" s="8">
        <f>'Původní data'!AZ23*BD$15/100*BD$2/100*BD$3/100</f>
        <v>0</v>
      </c>
      <c r="BE26" s="8">
        <f>'Původní data'!BA23*BE$15/100*BE$2/100*BE$3/100</f>
        <v>0</v>
      </c>
      <c r="BF26" s="8">
        <f>'Původní data'!BB23*BF$15/100*BF$2/100*BF$3/100</f>
        <v>0.3</v>
      </c>
      <c r="BG26" s="8">
        <f>'Původní data'!BC23*BG$15/100*BG$2/100*BG$3/100</f>
        <v>0</v>
      </c>
      <c r="BH26" s="8">
        <f>'Původní data'!BD23*BH$15/100*BH$2/100*BH$3/100</f>
        <v>0</v>
      </c>
      <c r="BI26" s="8">
        <f>'Původní data'!BE23*BI$15/100*BI$2/100*BI$3/100</f>
        <v>0</v>
      </c>
      <c r="BJ26" s="8">
        <f>'Původní data'!BF23*BJ$15/100*BJ$2/100*BJ$3/100</f>
        <v>1.70625</v>
      </c>
      <c r="BK26" s="8">
        <f>'Původní data'!BG23*BK$15/100*BK$2/100*BK$3/100</f>
        <v>0</v>
      </c>
      <c r="BL26" s="8">
        <f>'Původní data'!BH23*BL$15/100*BL$2/100*BL$3/100</f>
        <v>0</v>
      </c>
      <c r="BM26" s="8">
        <f>'Původní data'!BI23*BM$15/100*BM$2/100*BM$3/100</f>
        <v>0</v>
      </c>
      <c r="BN26" s="8">
        <f>'Původní data'!BJ23*BN$15/100*BN$2/100*BN$3/100</f>
        <v>0</v>
      </c>
      <c r="BO26" s="8">
        <f>'Původní data'!BK23*BO$15/100*BO$2/100*BO$3/100</f>
        <v>0</v>
      </c>
      <c r="BP26" s="8">
        <f>'Původní data'!BL23*BP$15/100*BP$2/100*BP$3/100</f>
        <v>0</v>
      </c>
      <c r="BQ26" s="8">
        <f>'Původní data'!BM23*BQ$15/100*BQ$2/100*BQ$3/100</f>
        <v>0.98</v>
      </c>
      <c r="BR26" s="8">
        <f>'Původní data'!BN23*BR$15/100*BR$2/100*BR$3/100</f>
        <v>0</v>
      </c>
      <c r="BS26" s="8">
        <f>'Původní data'!BO23*BS$15/100*BS$2/100*BS$3/100</f>
        <v>0</v>
      </c>
      <c r="BT26" s="8">
        <f>'Původní data'!BP23*BT$15/100*BT$2/100*BT$3/100</f>
        <v>0</v>
      </c>
      <c r="BU26" s="8">
        <f>'Původní data'!BQ23*BU$15/100*BU$2/100*BU$3/100</f>
        <v>1.26</v>
      </c>
      <c r="BV26" s="8">
        <f>'Původní data'!BR23*BV$15/100*BV$2/100*BV$3/100</f>
        <v>0.45</v>
      </c>
      <c r="BW26" s="8">
        <f>'Původní data'!BS23*BW$15/100*BW$2/100*BW$3/100</f>
        <v>0</v>
      </c>
      <c r="BX26" s="8">
        <f>'Původní data'!BT23*BX$15/100*BX$2/100*BX$3/100</f>
        <v>2.7562500000000001</v>
      </c>
      <c r="BY26" s="8">
        <f>'Původní data'!BU23*BY$15/100*BY$2/100*BY$3/100</f>
        <v>0.54</v>
      </c>
      <c r="BZ26" s="8">
        <f>'Původní data'!BV23*BZ$15/100*BZ$2/100*BZ$3/100</f>
        <v>1.2</v>
      </c>
      <c r="CA26" s="8">
        <f>'Původní data'!BW23*CA$15/100*CA$2/100*CA$3/100</f>
        <v>0</v>
      </c>
      <c r="CB26" s="8">
        <f>'Původní data'!BX23*CB$15/100*CB$2/100*CB$3/100</f>
        <v>0</v>
      </c>
      <c r="CC26" s="8">
        <f>'Původní data'!BY23*CC$15/100*CC$2/100*CC$3/100</f>
        <v>0</v>
      </c>
      <c r="CD26" s="8">
        <f>'Původní data'!BZ23*CD$15/100*CD$2/100*CD$3/100</f>
        <v>0</v>
      </c>
      <c r="CE26" s="8">
        <f>'Původní data'!CA23*CE$15/100*CE$2/100*CE$3/100</f>
        <v>0</v>
      </c>
      <c r="CF26" s="8">
        <f>'Původní data'!CB23*CF$15/100*CF$2/100*CF$3/100</f>
        <v>0</v>
      </c>
      <c r="CI26" s="11">
        <f t="shared" si="12"/>
        <v>3</v>
      </c>
      <c r="CJ26" s="25">
        <f t="shared" si="10"/>
        <v>27.305500000000002</v>
      </c>
      <c r="CK26" s="11">
        <f t="shared" si="11"/>
        <v>0.34563924050632916</v>
      </c>
      <c r="CL26" s="11">
        <f t="shared" si="13"/>
        <v>0</v>
      </c>
      <c r="CM26" s="11">
        <f t="shared" si="14"/>
        <v>0</v>
      </c>
      <c r="CN26" s="11">
        <f t="shared" si="15"/>
        <v>11</v>
      </c>
      <c r="CO26" s="20">
        <f t="shared" si="16"/>
        <v>9</v>
      </c>
      <c r="CP26" s="20"/>
      <c r="CQ26" s="20"/>
      <c r="CY26" s="11">
        <f t="shared" si="17"/>
        <v>0</v>
      </c>
    </row>
    <row r="27" spans="1:103" x14ac:dyDescent="0.2">
      <c r="A27" s="11">
        <v>1</v>
      </c>
      <c r="B27" s="11">
        <v>0</v>
      </c>
      <c r="C27" s="11">
        <f t="shared" si="8"/>
        <v>0</v>
      </c>
      <c r="D27" s="11">
        <f t="shared" si="9"/>
        <v>0</v>
      </c>
      <c r="E27" s="1" t="s">
        <v>17</v>
      </c>
      <c r="F27" s="8">
        <f>'Původní data'!B24*F$15/100*F$2/100*F$3/100</f>
        <v>0</v>
      </c>
      <c r="G27" s="8">
        <f>'Původní data'!C24*G$15/100*G$2/100*G$3/100</f>
        <v>0</v>
      </c>
      <c r="H27" s="8">
        <f>'Původní data'!D24*H$15/100*H$2/100*H$3/100</f>
        <v>0</v>
      </c>
      <c r="I27" s="8">
        <f>'Původní data'!E24*I$15/100*I$2/100*I$3/100</f>
        <v>0</v>
      </c>
      <c r="J27" s="8">
        <f>'Původní data'!F24*J$15/100*J$2/100*J$3/100</f>
        <v>0</v>
      </c>
      <c r="K27" s="8">
        <f>'Původní data'!G24*K$15/100*K$2/100*K$3/100</f>
        <v>0</v>
      </c>
      <c r="L27" s="8">
        <f>'Původní data'!H24*L$15/100*L$2/100*L$3/100</f>
        <v>0</v>
      </c>
      <c r="M27" s="8">
        <f>'Původní data'!I24*M$15/100*M$2/100*M$3/100</f>
        <v>0.3</v>
      </c>
      <c r="N27" s="8">
        <f>'Původní data'!J24*N$15/100*N$2/100*N$3/100</f>
        <v>0.3</v>
      </c>
      <c r="O27" s="8">
        <f>'Původní data'!K24*O$15/100*O$2/100*O$3/100</f>
        <v>0</v>
      </c>
      <c r="P27" s="8">
        <f>'Původní data'!L24*P$15/100*P$2/100*P$3/100</f>
        <v>2.8875000000000002</v>
      </c>
      <c r="Q27" s="8">
        <f>'Původní data'!M24*Q$15/100*Q$2/100*Q$3/100</f>
        <v>0</v>
      </c>
      <c r="R27" s="8">
        <f>'Původní data'!N24*R$15/100*R$2/100*R$3/100</f>
        <v>0.13500000000000001</v>
      </c>
      <c r="S27" s="8">
        <f>'Původní data'!O24*S$15/100*S$2/100*S$3/100</f>
        <v>0</v>
      </c>
      <c r="T27" s="8">
        <f>'Původní data'!P24*T$15/100*T$2/100*T$3/100</f>
        <v>0</v>
      </c>
      <c r="U27" s="8">
        <f>'Původní data'!Q24*U$15/100*U$2/100*U$3/100</f>
        <v>0</v>
      </c>
      <c r="V27" s="8">
        <f>'Původní data'!R24*V$15/100*V$2/100*V$3/100</f>
        <v>0</v>
      </c>
      <c r="W27" s="8">
        <f>'Původní data'!S24*W$15/100*W$2/100*W$3/100</f>
        <v>0</v>
      </c>
      <c r="X27" s="8">
        <f>'Původní data'!T24*X$15/100*X$2/100*X$3/100</f>
        <v>0.13500000000000001</v>
      </c>
      <c r="Y27" s="8">
        <f>'Původní data'!U24*Y$15/100*Y$2/100*Y$3/100</f>
        <v>0</v>
      </c>
      <c r="Z27" s="8">
        <f>'Původní data'!V24*Z$15/100*Z$2/100*Z$3/100</f>
        <v>0</v>
      </c>
      <c r="AA27" s="8">
        <f>'Původní data'!W24*AA$15/100*AA$2/100*AA$3/100</f>
        <v>0.88200000000000001</v>
      </c>
      <c r="AB27" s="8">
        <f>'Původní data'!X24*AB$15/100*AB$2/100*AB$3/100</f>
        <v>0</v>
      </c>
      <c r="AC27" s="8">
        <f>'Původní data'!Y24*AC$15/100*AC$2/100*AC$3/100</f>
        <v>0</v>
      </c>
      <c r="AD27" s="8">
        <f>'Původní data'!Z24*AD$15/100*AD$2/100*AD$3/100</f>
        <v>0</v>
      </c>
      <c r="AE27" s="8">
        <f>'Původní data'!AA24*AE$15/100*AE$2/100*AE$3/100</f>
        <v>0</v>
      </c>
      <c r="AF27" s="8">
        <f>'Původní data'!AB24*AF$15/100*AF$2/100*AF$3/100</f>
        <v>0</v>
      </c>
      <c r="AG27" s="8">
        <f>'Původní data'!AC24*AG$15/100*AG$2/100*AG$3/100</f>
        <v>0</v>
      </c>
      <c r="AH27" s="8">
        <f>'Původní data'!AD24*AH$15/100*AH$2/100*AH$3/100</f>
        <v>0</v>
      </c>
      <c r="AI27" s="8">
        <f>'Původní data'!AE24*AI$15/100*AI$2/100*AI$3/100</f>
        <v>0</v>
      </c>
      <c r="AJ27" s="8">
        <f>'Původní data'!AF24*AJ$15/100*AJ$2/100*AJ$3/100</f>
        <v>0</v>
      </c>
      <c r="AK27" s="8">
        <f>'Původní data'!AG24*AK$15/100*AK$2/100*AK$3/100</f>
        <v>0</v>
      </c>
      <c r="AL27" s="8">
        <f>'Původní data'!AH24*AL$15/100*AL$2/100*AL$3/100</f>
        <v>0.308</v>
      </c>
      <c r="AM27" s="8">
        <f>'Původní data'!AI24*AM$15/100*AM$2/100*AM$3/100</f>
        <v>0.15</v>
      </c>
      <c r="AN27" s="8">
        <f>'Původní data'!AJ24*AN$15/100*AN$2/100*AN$3/100</f>
        <v>0</v>
      </c>
      <c r="AO27" s="8">
        <f>'Původní data'!AK24*AO$15/100*AO$2/100*AO$3/100</f>
        <v>0</v>
      </c>
      <c r="AP27" s="8">
        <f>'Původní data'!AL24*AP$15/100*AP$2/100*AP$3/100</f>
        <v>2.835</v>
      </c>
      <c r="AQ27" s="8">
        <f>'Původní data'!AM24*AQ$15/100*AQ$2/100*AQ$3/100</f>
        <v>0</v>
      </c>
      <c r="AR27" s="8">
        <f>'Původní data'!AN24*AR$15/100*AR$2/100*AR$3/100</f>
        <v>0</v>
      </c>
      <c r="AS27" s="8">
        <f>'Původní data'!AO24*AS$15/100*AS$2/100*AS$3/100</f>
        <v>0.1125</v>
      </c>
      <c r="AT27" s="8">
        <f>'Původní data'!AP24*AT$15/100*AT$2/100*AT$3/100</f>
        <v>0</v>
      </c>
      <c r="AU27" s="8">
        <f>'Původní data'!AQ24*AU$15/100*AU$2/100*AU$3/100</f>
        <v>0.375</v>
      </c>
      <c r="AV27" s="8">
        <f>'Původní data'!AR24*AV$15/100*AV$2/100*AV$3/100</f>
        <v>0</v>
      </c>
      <c r="AW27" s="8">
        <f>'Původní data'!AS24*AW$15/100*AW$2/100*AW$3/100</f>
        <v>0</v>
      </c>
      <c r="AX27" s="8">
        <f>'Původní data'!AT24*AX$15/100*AX$2/100*AX$3/100</f>
        <v>0.61250000000000004</v>
      </c>
      <c r="AY27" s="8">
        <f>'Původní data'!AU24*AY$15/100*AY$2/100*AY$3/100</f>
        <v>0</v>
      </c>
      <c r="AZ27" s="8">
        <f>'Původní data'!AV24*AZ$15/100*AZ$2/100*AZ$3/100</f>
        <v>1.0631250000000001</v>
      </c>
      <c r="BA27" s="8">
        <f>'Původní data'!AW24*BA$15/100*BA$2/100*BA$3/100</f>
        <v>3.15</v>
      </c>
      <c r="BB27" s="8">
        <f>'Původní data'!AX24*BB$15/100*BB$2/100*BB$3/100</f>
        <v>0</v>
      </c>
      <c r="BC27" s="8">
        <f>'Původní data'!AY24*BC$15/100*BC$2/100*BC$3/100</f>
        <v>0</v>
      </c>
      <c r="BD27" s="8">
        <f>'Původní data'!AZ24*BD$15/100*BD$2/100*BD$3/100</f>
        <v>0.12</v>
      </c>
      <c r="BE27" s="8">
        <f>'Původní data'!BA24*BE$15/100*BE$2/100*BE$3/100</f>
        <v>0</v>
      </c>
      <c r="BF27" s="8">
        <f>'Původní data'!BB24*BF$15/100*BF$2/100*BF$3/100</f>
        <v>0</v>
      </c>
      <c r="BG27" s="8">
        <f>'Původní data'!BC24*BG$15/100*BG$2/100*BG$3/100</f>
        <v>0</v>
      </c>
      <c r="BH27" s="8">
        <f>'Původní data'!BD24*BH$15/100*BH$2/100*BH$3/100</f>
        <v>0</v>
      </c>
      <c r="BI27" s="8">
        <f>'Původní data'!BE24*BI$15/100*BI$2/100*BI$3/100</f>
        <v>0.9</v>
      </c>
      <c r="BJ27" s="8">
        <f>'Původní data'!BF24*BJ$15/100*BJ$2/100*BJ$3/100</f>
        <v>1.0237499999999999</v>
      </c>
      <c r="BK27" s="8">
        <f>'Původní data'!BG24*BK$15/100*BK$2/100*BK$3/100</f>
        <v>0.2</v>
      </c>
      <c r="BL27" s="8">
        <f>'Původní data'!BH24*BL$15/100*BL$2/100*BL$3/100</f>
        <v>0</v>
      </c>
      <c r="BM27" s="8">
        <f>'Původní data'!BI24*BM$15/100*BM$2/100*BM$3/100</f>
        <v>1.26</v>
      </c>
      <c r="BN27" s="8">
        <f>'Původní data'!BJ24*BN$15/100*BN$2/100*BN$3/100</f>
        <v>0</v>
      </c>
      <c r="BO27" s="8">
        <f>'Původní data'!BK24*BO$15/100*BO$2/100*BO$3/100</f>
        <v>0</v>
      </c>
      <c r="BP27" s="8">
        <f>'Původní data'!BL24*BP$15/100*BP$2/100*BP$3/100</f>
        <v>0.56000000000000005</v>
      </c>
      <c r="BQ27" s="8">
        <f>'Původní data'!BM24*BQ$15/100*BQ$2/100*BQ$3/100</f>
        <v>1.8374999999999999</v>
      </c>
      <c r="BR27" s="8">
        <f>'Původní data'!BN24*BR$15/100*BR$2/100*BR$3/100</f>
        <v>0.45</v>
      </c>
      <c r="BS27" s="8">
        <f>'Původní data'!BO24*BS$15/100*BS$2/100*BS$3/100</f>
        <v>2.2000000000000002</v>
      </c>
      <c r="BT27" s="8">
        <f>'Původní data'!BP24*BT$15/100*BT$2/100*BT$3/100</f>
        <v>0</v>
      </c>
      <c r="BU27" s="8">
        <f>'Původní data'!BQ24*BU$15/100*BU$2/100*BU$3/100</f>
        <v>0</v>
      </c>
      <c r="BV27" s="8">
        <f>'Původní data'!BR24*BV$15/100*BV$2/100*BV$3/100</f>
        <v>0</v>
      </c>
      <c r="BW27" s="8">
        <f>'Původní data'!BS24*BW$15/100*BW$2/100*BW$3/100</f>
        <v>0</v>
      </c>
      <c r="BX27" s="8">
        <f>'Původní data'!BT24*BX$15/100*BX$2/100*BX$3/100</f>
        <v>0</v>
      </c>
      <c r="BY27" s="8">
        <f>'Původní data'!BU24*BY$15/100*BY$2/100*BY$3/100</f>
        <v>1.11375</v>
      </c>
      <c r="BZ27" s="8">
        <f>'Původní data'!BV24*BZ$15/100*BZ$2/100*BZ$3/100</f>
        <v>0</v>
      </c>
      <c r="CA27" s="8">
        <f>'Původní data'!BW24*CA$15/100*CA$2/100*CA$3/100</f>
        <v>0</v>
      </c>
      <c r="CB27" s="8">
        <f>'Původní data'!BX24*CB$15/100*CB$2/100*CB$3/100</f>
        <v>0</v>
      </c>
      <c r="CC27" s="8">
        <f>'Původní data'!BY24*CC$15/100*CC$2/100*CC$3/100</f>
        <v>0</v>
      </c>
      <c r="CD27" s="8">
        <f>'Původní data'!BZ24*CD$15/100*CD$2/100*CD$3/100</f>
        <v>0</v>
      </c>
      <c r="CE27" s="8">
        <f>'Původní data'!CA24*CE$15/100*CE$2/100*CE$3/100</f>
        <v>0</v>
      </c>
      <c r="CF27" s="8">
        <f>'Původní data'!CB24*CF$15/100*CF$2/100*CF$3/100</f>
        <v>0.5625</v>
      </c>
      <c r="CI27" s="11">
        <f t="shared" si="12"/>
        <v>5</v>
      </c>
      <c r="CJ27" s="25">
        <f t="shared" si="10"/>
        <v>23.473124999999996</v>
      </c>
      <c r="CK27" s="11">
        <f t="shared" si="11"/>
        <v>0.29712816455696195</v>
      </c>
      <c r="CL27" s="11">
        <f t="shared" si="13"/>
        <v>0</v>
      </c>
      <c r="CM27" s="11">
        <f t="shared" si="14"/>
        <v>0</v>
      </c>
      <c r="CN27" s="11">
        <f t="shared" si="15"/>
        <v>9</v>
      </c>
      <c r="CO27" s="20">
        <f t="shared" si="16"/>
        <v>16</v>
      </c>
      <c r="CP27" s="20"/>
      <c r="CQ27" s="20"/>
      <c r="CY27" s="11">
        <f t="shared" si="17"/>
        <v>0</v>
      </c>
    </row>
    <row r="28" spans="1:103" x14ac:dyDescent="0.2">
      <c r="B28" s="11">
        <v>1</v>
      </c>
      <c r="C28" s="11">
        <f t="shared" si="8"/>
        <v>0</v>
      </c>
      <c r="D28" s="11">
        <f t="shared" si="9"/>
        <v>1.2375</v>
      </c>
      <c r="E28" s="1" t="s">
        <v>109</v>
      </c>
      <c r="F28" s="8">
        <f>'Původní data'!B25*F$15/100*F$2/100*F$3/100</f>
        <v>1.2375</v>
      </c>
      <c r="G28" s="8">
        <f>'Původní data'!C25*G$15/100*G$2/100*G$3/100</f>
        <v>7.4999999999999997E-2</v>
      </c>
      <c r="H28" s="8">
        <f>'Původní data'!D25*H$15/100*H$2/100*H$3/100</f>
        <v>0.45</v>
      </c>
      <c r="I28" s="8">
        <f>'Původní data'!E25*I$15/100*I$2/100*I$3/100</f>
        <v>0.36</v>
      </c>
      <c r="J28" s="8">
        <f>'Původní data'!F25*J$15/100*J$2/100*J$3/100</f>
        <v>0</v>
      </c>
      <c r="K28" s="8">
        <f>'Původní data'!G25*K$15/100*K$2/100*K$3/100</f>
        <v>0.15</v>
      </c>
      <c r="L28" s="8">
        <f>'Původní data'!H25*L$15/100*L$2/100*L$3/100</f>
        <v>0</v>
      </c>
      <c r="M28" s="8">
        <f>'Původní data'!I25*M$15/100*M$2/100*M$3/100</f>
        <v>7.4999999999999997E-2</v>
      </c>
      <c r="N28" s="8">
        <f>'Původní data'!J25*N$15/100*N$2/100*N$3/100</f>
        <v>0</v>
      </c>
      <c r="O28" s="8">
        <f>'Původní data'!K25*O$15/100*O$2/100*O$3/100</f>
        <v>0.3</v>
      </c>
      <c r="P28" s="8">
        <f>'Původní data'!L25*P$15/100*P$2/100*P$3/100</f>
        <v>0</v>
      </c>
      <c r="Q28" s="8">
        <f>'Původní data'!M25*Q$15/100*Q$2/100*Q$3/100</f>
        <v>0.1125</v>
      </c>
      <c r="R28" s="8">
        <f>'Původní data'!N25*R$15/100*R$2/100*R$3/100</f>
        <v>0</v>
      </c>
      <c r="S28" s="8">
        <f>'Původní data'!O25*S$15/100*S$2/100*S$3/100</f>
        <v>0.24</v>
      </c>
      <c r="T28" s="8">
        <f>'Původní data'!P25*T$15/100*T$2/100*T$3/100</f>
        <v>0</v>
      </c>
      <c r="U28" s="8">
        <f>'Původní data'!Q25*U$15/100*U$2/100*U$3/100</f>
        <v>0</v>
      </c>
      <c r="V28" s="8">
        <f>'Původní data'!R25*V$15/100*V$2/100*V$3/100</f>
        <v>0</v>
      </c>
      <c r="W28" s="8">
        <f>'Původní data'!S25*W$15/100*W$2/100*W$3/100</f>
        <v>0</v>
      </c>
      <c r="X28" s="8">
        <f>'Původní data'!T25*X$15/100*X$2/100*X$3/100</f>
        <v>4.4999999999999998E-2</v>
      </c>
      <c r="Y28" s="8">
        <f>'Původní data'!U25*Y$15/100*Y$2/100*Y$3/100</f>
        <v>0</v>
      </c>
      <c r="Z28" s="8">
        <f>'Původní data'!V25*Z$15/100*Z$2/100*Z$3/100</f>
        <v>0.27</v>
      </c>
      <c r="AA28" s="8">
        <f>'Původní data'!W25*AA$15/100*AA$2/100*AA$3/100</f>
        <v>1.26</v>
      </c>
      <c r="AB28" s="8">
        <f>'Původní data'!X25*AB$15/100*AB$2/100*AB$3/100</f>
        <v>0</v>
      </c>
      <c r="AC28" s="8">
        <f>'Původní data'!Y25*AC$15/100*AC$2/100*AC$3/100</f>
        <v>0</v>
      </c>
      <c r="AD28" s="8">
        <f>'Původní data'!Z25*AD$15/100*AD$2/100*AD$3/100</f>
        <v>0.99</v>
      </c>
      <c r="AE28" s="8">
        <f>'Původní data'!AA25*AE$15/100*AE$2/100*AE$3/100</f>
        <v>0.125</v>
      </c>
      <c r="AF28" s="8">
        <f>'Původní data'!AB25*AF$15/100*AF$2/100*AF$3/100</f>
        <v>0</v>
      </c>
      <c r="AG28" s="8">
        <f>'Původní data'!AC25*AG$15/100*AG$2/100*AG$3/100</f>
        <v>0</v>
      </c>
      <c r="AH28" s="8">
        <f>'Původní data'!AD25*AH$15/100*AH$2/100*AH$3/100</f>
        <v>0</v>
      </c>
      <c r="AI28" s="8">
        <f>'Původní data'!AE25*AI$15/100*AI$2/100*AI$3/100</f>
        <v>0</v>
      </c>
      <c r="AJ28" s="8">
        <f>'Původní data'!AF25*AJ$15/100*AJ$2/100*AJ$3/100</f>
        <v>0</v>
      </c>
      <c r="AK28" s="8">
        <f>'Původní data'!AG25*AK$15/100*AK$2/100*AK$3/100</f>
        <v>0.27200000000000002</v>
      </c>
      <c r="AL28" s="8">
        <f>'Původní data'!AH25*AL$15/100*AL$2/100*AL$3/100</f>
        <v>0.47600000000000003</v>
      </c>
      <c r="AM28" s="8">
        <f>'Původní data'!AI25*AM$15/100*AM$2/100*AM$3/100</f>
        <v>0.27</v>
      </c>
      <c r="AN28" s="8">
        <f>'Původní data'!AJ25*AN$15/100*AN$2/100*AN$3/100</f>
        <v>0</v>
      </c>
      <c r="AO28" s="8">
        <f>'Původní data'!AK25*AO$15/100*AO$2/100*AO$3/100</f>
        <v>0.4</v>
      </c>
      <c r="AP28" s="8">
        <f>'Původní data'!AL25*AP$15/100*AP$2/100*AP$3/100</f>
        <v>0</v>
      </c>
      <c r="AQ28" s="8">
        <f>'Původní data'!AM25*AQ$15/100*AQ$2/100*AQ$3/100</f>
        <v>1.8</v>
      </c>
      <c r="AR28" s="8">
        <f>'Původní data'!AN25*AR$15/100*AR$2/100*AR$3/100</f>
        <v>0</v>
      </c>
      <c r="AS28" s="8">
        <f>'Původní data'!AO25*AS$15/100*AS$2/100*AS$3/100</f>
        <v>0.26250000000000001</v>
      </c>
      <c r="AT28" s="8">
        <f>'Původní data'!AP25*AT$15/100*AT$2/100*AT$3/100</f>
        <v>0</v>
      </c>
      <c r="AU28" s="8">
        <f>'Původní data'!AQ25*AU$15/100*AU$2/100*AU$3/100</f>
        <v>0.3</v>
      </c>
      <c r="AV28" s="8">
        <f>'Původní data'!AR25*AV$15/100*AV$2/100*AV$3/100</f>
        <v>0</v>
      </c>
      <c r="AW28" s="8">
        <f>'Původní data'!AS25*AW$15/100*AW$2/100*AW$3/100</f>
        <v>0.3</v>
      </c>
      <c r="AX28" s="8">
        <f>'Původní data'!AT25*AX$15/100*AX$2/100*AX$3/100</f>
        <v>0.91874999999999996</v>
      </c>
      <c r="AY28" s="8">
        <f>'Původní data'!AU25*AY$15/100*AY$2/100*AY$3/100</f>
        <v>0</v>
      </c>
      <c r="AZ28" s="8">
        <f>'Původní data'!AV25*AZ$15/100*AZ$2/100*AZ$3/100</f>
        <v>1.0631250000000001</v>
      </c>
      <c r="BA28" s="8">
        <f>'Původní data'!AW25*BA$15/100*BA$2/100*BA$3/100</f>
        <v>1.05</v>
      </c>
      <c r="BB28" s="8">
        <f>'Původní data'!AX25*BB$15/100*BB$2/100*BB$3/100</f>
        <v>0.50624999999999998</v>
      </c>
      <c r="BC28" s="8">
        <f>'Původní data'!AY25*BC$15/100*BC$2/100*BC$3/100</f>
        <v>0</v>
      </c>
      <c r="BD28" s="8">
        <f>'Původní data'!AZ25*BD$15/100*BD$2/100*BD$3/100</f>
        <v>0.48</v>
      </c>
      <c r="BE28" s="8">
        <f>'Původní data'!BA25*BE$15/100*BE$2/100*BE$3/100</f>
        <v>0</v>
      </c>
      <c r="BF28" s="8">
        <f>'Původní data'!BB25*BF$15/100*BF$2/100*BF$3/100</f>
        <v>0</v>
      </c>
      <c r="BG28" s="8">
        <f>'Původní data'!BC25*BG$15/100*BG$2/100*BG$3/100</f>
        <v>0</v>
      </c>
      <c r="BH28" s="8">
        <f>'Původní data'!BD25*BH$15/100*BH$2/100*BH$3/100</f>
        <v>0</v>
      </c>
      <c r="BI28" s="8">
        <f>'Původní data'!BE25*BI$15/100*BI$2/100*BI$3/100</f>
        <v>0.9</v>
      </c>
      <c r="BJ28" s="8">
        <f>'Původní data'!BF25*BJ$15/100*BJ$2/100*BJ$3/100</f>
        <v>0</v>
      </c>
      <c r="BK28" s="8">
        <f>'Původní data'!BG25*BK$15/100*BK$2/100*BK$3/100</f>
        <v>0.6</v>
      </c>
      <c r="BL28" s="8">
        <f>'Původní data'!BH25*BL$15/100*BL$2/100*BL$3/100</f>
        <v>0.78749999999999998</v>
      </c>
      <c r="BM28" s="8">
        <f>'Původní data'!BI25*BM$15/100*BM$2/100*BM$3/100</f>
        <v>0</v>
      </c>
      <c r="BN28" s="8">
        <f>'Původní data'!BJ25*BN$15/100*BN$2/100*BN$3/100</f>
        <v>0</v>
      </c>
      <c r="BO28" s="8">
        <f>'Původní data'!BK25*BO$15/100*BO$2/100*BO$3/100</f>
        <v>0</v>
      </c>
      <c r="BP28" s="8">
        <f>'Původní data'!BL25*BP$15/100*BP$2/100*BP$3/100</f>
        <v>0</v>
      </c>
      <c r="BQ28" s="8">
        <f>'Původní data'!BM25*BQ$15/100*BQ$2/100*BQ$3/100</f>
        <v>0</v>
      </c>
      <c r="BR28" s="8">
        <f>'Původní data'!BN25*BR$15/100*BR$2/100*BR$3/100</f>
        <v>0</v>
      </c>
      <c r="BS28" s="8">
        <f>'Původní data'!BO25*BS$15/100*BS$2/100*BS$3/100</f>
        <v>2.2000000000000002</v>
      </c>
      <c r="BT28" s="8">
        <f>'Původní data'!BP25*BT$15/100*BT$2/100*BT$3/100</f>
        <v>0</v>
      </c>
      <c r="BU28" s="8">
        <f>'Původní data'!BQ25*BU$15/100*BU$2/100*BU$3/100</f>
        <v>0.42</v>
      </c>
      <c r="BV28" s="8">
        <f>'Původní data'!BR25*BV$15/100*BV$2/100*BV$3/100</f>
        <v>0.45</v>
      </c>
      <c r="BW28" s="8">
        <f>'Původní data'!BS25*BW$15/100*BW$2/100*BW$3/100</f>
        <v>0.6</v>
      </c>
      <c r="BX28" s="8">
        <f>'Původní data'!BT25*BX$15/100*BX$2/100*BX$3/100</f>
        <v>0</v>
      </c>
      <c r="BY28" s="8">
        <f>'Původní data'!BU25*BY$15/100*BY$2/100*BY$3/100</f>
        <v>0.91125</v>
      </c>
      <c r="BZ28" s="8">
        <f>'Původní data'!BV25*BZ$15/100*BZ$2/100*BZ$3/100</f>
        <v>0.6</v>
      </c>
      <c r="CA28" s="8">
        <f>'Původní data'!BW25*CA$15/100*CA$2/100*CA$3/100</f>
        <v>0</v>
      </c>
      <c r="CB28" s="8">
        <f>'Původní data'!BX25*CB$15/100*CB$2/100*CB$3/100</f>
        <v>0</v>
      </c>
      <c r="CC28" s="8">
        <f>'Původní data'!BY25*CC$15/100*CC$2/100*CC$3/100</f>
        <v>0</v>
      </c>
      <c r="CD28" s="8">
        <f>'Původní data'!BZ25*CD$15/100*CD$2/100*CD$3/100</f>
        <v>0</v>
      </c>
      <c r="CE28" s="8">
        <f>'Původní data'!CA25*CE$15/100*CE$2/100*CE$3/100</f>
        <v>0.27</v>
      </c>
      <c r="CF28" s="8">
        <f>'Původní data'!CB25*CF$15/100*CF$2/100*CF$3/100</f>
        <v>0.5625</v>
      </c>
      <c r="CI28" s="11">
        <f t="shared" si="12"/>
        <v>6</v>
      </c>
      <c r="CJ28" s="25">
        <f t="shared" si="10"/>
        <v>22.089875000000003</v>
      </c>
      <c r="CK28" s="11">
        <f t="shared" si="11"/>
        <v>0.279618670886076</v>
      </c>
      <c r="CL28" s="11">
        <f t="shared" si="13"/>
        <v>0</v>
      </c>
      <c r="CM28" s="11">
        <f t="shared" si="14"/>
        <v>0</v>
      </c>
      <c r="CN28" s="11">
        <f t="shared" si="15"/>
        <v>6</v>
      </c>
      <c r="CO28" s="20">
        <f t="shared" si="16"/>
        <v>30</v>
      </c>
      <c r="CP28" s="20"/>
      <c r="CQ28" s="20"/>
      <c r="CY28" s="11">
        <f t="shared" si="17"/>
        <v>0</v>
      </c>
    </row>
    <row r="29" spans="1:103" x14ac:dyDescent="0.2">
      <c r="B29" s="11">
        <v>1</v>
      </c>
      <c r="C29" s="11">
        <f t="shared" si="8"/>
        <v>0</v>
      </c>
      <c r="D29" s="11">
        <f t="shared" si="9"/>
        <v>0</v>
      </c>
      <c r="E29" s="1"/>
      <c r="F29" s="8">
        <f>'Původní data'!B26*F$15/100*F$2/100*F$3/100</f>
        <v>0</v>
      </c>
      <c r="G29" s="8">
        <f>'Původní data'!C26*G$15/100*G$2/100*G$3/100</f>
        <v>0</v>
      </c>
      <c r="H29" s="8">
        <f>'Původní data'!D26*H$15/100*H$2/100*H$3/100</f>
        <v>0</v>
      </c>
      <c r="I29" s="8">
        <f>'Původní data'!E26*I$15/100*I$2/100*I$3/100</f>
        <v>0</v>
      </c>
      <c r="J29" s="8">
        <f>'Původní data'!F26*J$15/100*J$2/100*J$3/100</f>
        <v>0</v>
      </c>
      <c r="K29" s="8">
        <f>'Původní data'!G26*K$15/100*K$2/100*K$3/100</f>
        <v>0</v>
      </c>
      <c r="L29" s="8">
        <f>'Původní data'!H26*L$15/100*L$2/100*L$3/100</f>
        <v>0</v>
      </c>
      <c r="M29" s="8">
        <f>'Původní data'!I26*M$15/100*M$2/100*M$3/100</f>
        <v>0</v>
      </c>
      <c r="N29" s="8">
        <f>'Původní data'!J26*N$15/100*N$2/100*N$3/100</f>
        <v>0</v>
      </c>
      <c r="O29" s="8">
        <f>'Původní data'!K26*O$15/100*O$2/100*O$3/100</f>
        <v>0</v>
      </c>
      <c r="P29" s="8">
        <f>'Původní data'!L26*P$15/100*P$2/100*P$3/100</f>
        <v>0</v>
      </c>
      <c r="Q29" s="8">
        <f>'Původní data'!M26*Q$15/100*Q$2/100*Q$3/100</f>
        <v>0</v>
      </c>
      <c r="R29" s="8">
        <f>'Původní data'!N26*R$15/100*R$2/100*R$3/100</f>
        <v>0</v>
      </c>
      <c r="S29" s="8">
        <f>'Původní data'!O26*S$15/100*S$2/100*S$3/100</f>
        <v>0</v>
      </c>
      <c r="T29" s="8">
        <f>'Původní data'!P26*T$15/100*T$2/100*T$3/100</f>
        <v>0</v>
      </c>
      <c r="U29" s="8">
        <f>'Původní data'!Q26*U$15/100*U$2/100*U$3/100</f>
        <v>0</v>
      </c>
      <c r="V29" s="8">
        <f>'Původní data'!R26*V$15/100*V$2/100*V$3/100</f>
        <v>0</v>
      </c>
      <c r="W29" s="8">
        <f>'Původní data'!S26*W$15/100*W$2/100*W$3/100</f>
        <v>0</v>
      </c>
      <c r="X29" s="8">
        <f>'Původní data'!T26*X$15/100*X$2/100*X$3/100</f>
        <v>0</v>
      </c>
      <c r="Y29" s="8">
        <f>'Původní data'!U26*Y$15/100*Y$2/100*Y$3/100</f>
        <v>0</v>
      </c>
      <c r="Z29" s="8">
        <f>'Původní data'!V26*Z$15/100*Z$2/100*Z$3/100</f>
        <v>0</v>
      </c>
      <c r="AA29" s="8">
        <f>'Původní data'!W26*AA$15/100*AA$2/100*AA$3/100</f>
        <v>0</v>
      </c>
      <c r="AB29" s="8">
        <f>'Původní data'!X26*AB$15/100*AB$2/100*AB$3/100</f>
        <v>0</v>
      </c>
      <c r="AC29" s="8">
        <f>'Původní data'!Y26*AC$15/100*AC$2/100*AC$3/100</f>
        <v>0</v>
      </c>
      <c r="AD29" s="8">
        <f>'Původní data'!Z26*AD$15/100*AD$2/100*AD$3/100</f>
        <v>0</v>
      </c>
      <c r="AE29" s="8">
        <f>'Původní data'!AA26*AE$15/100*AE$2/100*AE$3/100</f>
        <v>0</v>
      </c>
      <c r="AF29" s="8">
        <f>'Původní data'!AB26*AF$15/100*AF$2/100*AF$3/100</f>
        <v>0</v>
      </c>
      <c r="AG29" s="8">
        <f>'Původní data'!AC26*AG$15/100*AG$2/100*AG$3/100</f>
        <v>0</v>
      </c>
      <c r="AH29" s="8">
        <f>'Původní data'!AD26*AH$15/100*AH$2/100*AH$3/100</f>
        <v>0</v>
      </c>
      <c r="AI29" s="8">
        <f>'Původní data'!AE26*AI$15/100*AI$2/100*AI$3/100</f>
        <v>0</v>
      </c>
      <c r="AJ29" s="8">
        <f>'Původní data'!AF26*AJ$15/100*AJ$2/100*AJ$3/100</f>
        <v>0</v>
      </c>
      <c r="AK29" s="8">
        <f>'Původní data'!AG26*AK$15/100*AK$2/100*AK$3/100</f>
        <v>0</v>
      </c>
      <c r="AL29" s="8">
        <f>'Původní data'!AH26*AL$15/100*AL$2/100*AL$3/100</f>
        <v>0</v>
      </c>
      <c r="AM29" s="8">
        <f>'Původní data'!AI26*AM$15/100*AM$2/100*AM$3/100</f>
        <v>0</v>
      </c>
      <c r="AN29" s="8">
        <f>'Původní data'!AJ26*AN$15/100*AN$2/100*AN$3/100</f>
        <v>0</v>
      </c>
      <c r="AO29" s="8">
        <f>'Původní data'!AK26*AO$15/100*AO$2/100*AO$3/100</f>
        <v>0</v>
      </c>
      <c r="AP29" s="8">
        <f>'Původní data'!AL26*AP$15/100*AP$2/100*AP$3/100</f>
        <v>0</v>
      </c>
      <c r="AQ29" s="8">
        <f>'Původní data'!AM26*AQ$15/100*AQ$2/100*AQ$3/100</f>
        <v>0</v>
      </c>
      <c r="AR29" s="8">
        <f>'Původní data'!AN26*AR$15/100*AR$2/100*AR$3/100</f>
        <v>0</v>
      </c>
      <c r="AS29" s="8">
        <f>'Původní data'!AO26*AS$15/100*AS$2/100*AS$3/100</f>
        <v>0</v>
      </c>
      <c r="AT29" s="8">
        <f>'Původní data'!AP26*AT$15/100*AT$2/100*AT$3/100</f>
        <v>0</v>
      </c>
      <c r="AU29" s="8">
        <f>'Původní data'!AQ26*AU$15/100*AU$2/100*AU$3/100</f>
        <v>0</v>
      </c>
      <c r="AV29" s="8">
        <f>'Původní data'!AR26*AV$15/100*AV$2/100*AV$3/100</f>
        <v>0</v>
      </c>
      <c r="AW29" s="8">
        <f>'Původní data'!AS26*AW$15/100*AW$2/100*AW$3/100</f>
        <v>0</v>
      </c>
      <c r="AX29" s="8">
        <f>'Původní data'!AT26*AX$15/100*AX$2/100*AX$3/100</f>
        <v>0</v>
      </c>
      <c r="AY29" s="8">
        <f>'Původní data'!AU26*AY$15/100*AY$2/100*AY$3/100</f>
        <v>0</v>
      </c>
      <c r="AZ29" s="8">
        <f>'Původní data'!AV26*AZ$15/100*AZ$2/100*AZ$3/100</f>
        <v>0</v>
      </c>
      <c r="BA29" s="8">
        <f>'Původní data'!AW26*BA$15/100*BA$2/100*BA$3/100</f>
        <v>0</v>
      </c>
      <c r="BB29" s="8">
        <f>'Původní data'!AX26*BB$15/100*BB$2/100*BB$3/100</f>
        <v>0</v>
      </c>
      <c r="BC29" s="8">
        <f>'Původní data'!AY26*BC$15/100*BC$2/100*BC$3/100</f>
        <v>0</v>
      </c>
      <c r="BD29" s="8">
        <f>'Původní data'!AZ26*BD$15/100*BD$2/100*BD$3/100</f>
        <v>0</v>
      </c>
      <c r="BE29" s="8">
        <f>'Původní data'!BA26*BE$15/100*BE$2/100*BE$3/100</f>
        <v>0</v>
      </c>
      <c r="BF29" s="8">
        <f>'Původní data'!BB26*BF$15/100*BF$2/100*BF$3/100</f>
        <v>0</v>
      </c>
      <c r="BG29" s="8">
        <f>'Původní data'!BC26*BG$15/100*BG$2/100*BG$3/100</f>
        <v>0</v>
      </c>
      <c r="BH29" s="8">
        <f>'Původní data'!BD26*BH$15/100*BH$2/100*BH$3/100</f>
        <v>0</v>
      </c>
      <c r="BI29" s="8">
        <f>'Původní data'!BE26*BI$15/100*BI$2/100*BI$3/100</f>
        <v>0</v>
      </c>
      <c r="BJ29" s="8">
        <f>'Původní data'!BF26*BJ$15/100*BJ$2/100*BJ$3/100</f>
        <v>0</v>
      </c>
      <c r="BK29" s="8">
        <f>'Původní data'!BG26*BK$15/100*BK$2/100*BK$3/100</f>
        <v>0</v>
      </c>
      <c r="BL29" s="8">
        <f>'Původní data'!BH26*BL$15/100*BL$2/100*BL$3/100</f>
        <v>0</v>
      </c>
      <c r="BM29" s="8">
        <f>'Původní data'!BI26*BM$15/100*BM$2/100*BM$3/100</f>
        <v>0</v>
      </c>
      <c r="BN29" s="8">
        <f>'Původní data'!BJ26*BN$15/100*BN$2/100*BN$3/100</f>
        <v>0</v>
      </c>
      <c r="BO29" s="8">
        <f>'Původní data'!BK26*BO$15/100*BO$2/100*BO$3/100</f>
        <v>0</v>
      </c>
      <c r="BP29" s="8">
        <f>'Původní data'!BL26*BP$15/100*BP$2/100*BP$3/100</f>
        <v>0</v>
      </c>
      <c r="BQ29" s="8">
        <f>'Původní data'!BM26*BQ$15/100*BQ$2/100*BQ$3/100</f>
        <v>0</v>
      </c>
      <c r="BR29" s="8">
        <f>'Původní data'!BN26*BR$15/100*BR$2/100*BR$3/100</f>
        <v>0</v>
      </c>
      <c r="BS29" s="8">
        <f>'Původní data'!BO26*BS$15/100*BS$2/100*BS$3/100</f>
        <v>0</v>
      </c>
      <c r="BT29" s="8">
        <f>'Původní data'!BP26*BT$15/100*BT$2/100*BT$3/100</f>
        <v>0</v>
      </c>
      <c r="BU29" s="8">
        <f>'Původní data'!BQ26*BU$15/100*BU$2/100*BU$3/100</f>
        <v>0</v>
      </c>
      <c r="BV29" s="8">
        <f>'Původní data'!BR26*BV$15/100*BV$2/100*BV$3/100</f>
        <v>0</v>
      </c>
      <c r="BW29" s="8">
        <f>'Původní data'!BS26*BW$15/100*BW$2/100*BW$3/100</f>
        <v>0</v>
      </c>
      <c r="BX29" s="8">
        <f>'Původní data'!BT26*BX$15/100*BX$2/100*BX$3/100</f>
        <v>0</v>
      </c>
      <c r="BY29" s="8">
        <f>'Původní data'!BU26*BY$15/100*BY$2/100*BY$3/100</f>
        <v>0</v>
      </c>
      <c r="BZ29" s="8">
        <f>'Původní data'!BV26*BZ$15/100*BZ$2/100*BZ$3/100</f>
        <v>0</v>
      </c>
      <c r="CA29" s="8">
        <f>'Původní data'!BW26*CA$15/100*CA$2/100*CA$3/100</f>
        <v>0</v>
      </c>
      <c r="CB29" s="8">
        <f>'Původní data'!BX26*CB$15/100*CB$2/100*CB$3/100</f>
        <v>0</v>
      </c>
      <c r="CC29" s="8">
        <f>'Původní data'!BY26*CC$15/100*CC$2/100*CC$3/100</f>
        <v>0</v>
      </c>
      <c r="CD29" s="8">
        <f>'Původní data'!BZ26*CD$15/100*CD$2/100*CD$3/100</f>
        <v>0</v>
      </c>
      <c r="CE29" s="8">
        <f>'Původní data'!CA26*CE$15/100*CE$2/100*CE$3/100</f>
        <v>0</v>
      </c>
      <c r="CF29" s="8">
        <f>'Původní data'!CB26*CF$15/100*CF$2/100*CF$3/100</f>
        <v>0</v>
      </c>
      <c r="CI29" s="11">
        <f t="shared" si="12"/>
        <v>14</v>
      </c>
      <c r="CJ29" s="25">
        <f t="shared" si="10"/>
        <v>0</v>
      </c>
      <c r="CK29" s="11">
        <f t="shared" si="11"/>
        <v>0</v>
      </c>
      <c r="CL29" s="11">
        <f t="shared" si="13"/>
        <v>0</v>
      </c>
      <c r="CM29" s="11">
        <f t="shared" si="14"/>
        <v>0</v>
      </c>
      <c r="CN29" s="11">
        <f t="shared" si="15"/>
        <v>0</v>
      </c>
      <c r="CO29" s="20">
        <f t="shared" si="16"/>
        <v>0</v>
      </c>
      <c r="CP29" s="20"/>
      <c r="CQ29" s="20"/>
      <c r="CY29" s="11">
        <f t="shared" si="17"/>
        <v>0</v>
      </c>
    </row>
    <row r="30" spans="1:103" x14ac:dyDescent="0.2">
      <c r="B30" s="11">
        <v>1</v>
      </c>
      <c r="C30" s="11">
        <f t="shared" si="8"/>
        <v>0</v>
      </c>
      <c r="D30" s="11">
        <f t="shared" si="9"/>
        <v>0</v>
      </c>
      <c r="E30" s="1"/>
      <c r="F30" s="8">
        <f>'Původní data'!B27*F$15/100*F$2/100*F$3/100</f>
        <v>0</v>
      </c>
      <c r="G30" s="8">
        <f>'Původní data'!C27*G$15/100*G$2/100*G$3/100</f>
        <v>0</v>
      </c>
      <c r="H30" s="8">
        <f>'Původní data'!D27*H$15/100*H$2/100*H$3/100</f>
        <v>0</v>
      </c>
      <c r="I30" s="8">
        <f>'Původní data'!E27*I$15/100*I$2/100*I$3/100</f>
        <v>0</v>
      </c>
      <c r="J30" s="8">
        <f>'Původní data'!F27*J$15/100*J$2/100*J$3/100</f>
        <v>0</v>
      </c>
      <c r="K30" s="8">
        <f>'Původní data'!G27*K$15/100*K$2/100*K$3/100</f>
        <v>0</v>
      </c>
      <c r="L30" s="8">
        <f>'Původní data'!H27*L$15/100*L$2/100*L$3/100</f>
        <v>0</v>
      </c>
      <c r="M30" s="8">
        <f>'Původní data'!I27*M$15/100*M$2/100*M$3/100</f>
        <v>0</v>
      </c>
      <c r="N30" s="8">
        <f>'Původní data'!J27*N$15/100*N$2/100*N$3/100</f>
        <v>0</v>
      </c>
      <c r="O30" s="8">
        <f>'Původní data'!K27*O$15/100*O$2/100*O$3/100</f>
        <v>0</v>
      </c>
      <c r="P30" s="8">
        <f>'Původní data'!L27*P$15/100*P$2/100*P$3/100</f>
        <v>0</v>
      </c>
      <c r="Q30" s="8">
        <f>'Původní data'!M27*Q$15/100*Q$2/100*Q$3/100</f>
        <v>0</v>
      </c>
      <c r="R30" s="8">
        <f>'Původní data'!N27*R$15/100*R$2/100*R$3/100</f>
        <v>0</v>
      </c>
      <c r="S30" s="8">
        <f>'Původní data'!O27*S$15/100*S$2/100*S$3/100</f>
        <v>0</v>
      </c>
      <c r="T30" s="8">
        <f>'Původní data'!P27*T$15/100*T$2/100*T$3/100</f>
        <v>0</v>
      </c>
      <c r="U30" s="8">
        <f>'Původní data'!Q27*U$15/100*U$2/100*U$3/100</f>
        <v>0</v>
      </c>
      <c r="V30" s="8">
        <f>'Původní data'!R27*V$15/100*V$2/100*V$3/100</f>
        <v>0</v>
      </c>
      <c r="W30" s="8">
        <f>'Původní data'!S27*W$15/100*W$2/100*W$3/100</f>
        <v>0</v>
      </c>
      <c r="X30" s="8">
        <f>'Původní data'!T27*X$15/100*X$2/100*X$3/100</f>
        <v>0</v>
      </c>
      <c r="Y30" s="8">
        <f>'Původní data'!U27*Y$15/100*Y$2/100*Y$3/100</f>
        <v>0</v>
      </c>
      <c r="Z30" s="8">
        <f>'Původní data'!V27*Z$15/100*Z$2/100*Z$3/100</f>
        <v>0</v>
      </c>
      <c r="AA30" s="8">
        <f>'Původní data'!W27*AA$15/100*AA$2/100*AA$3/100</f>
        <v>0</v>
      </c>
      <c r="AB30" s="8">
        <f>'Původní data'!X27*AB$15/100*AB$2/100*AB$3/100</f>
        <v>0</v>
      </c>
      <c r="AC30" s="8">
        <f>'Původní data'!Y27*AC$15/100*AC$2/100*AC$3/100</f>
        <v>0</v>
      </c>
      <c r="AD30" s="8">
        <f>'Původní data'!Z27*AD$15/100*AD$2/100*AD$3/100</f>
        <v>0</v>
      </c>
      <c r="AE30" s="8">
        <f>'Původní data'!AA27*AE$15/100*AE$2/100*AE$3/100</f>
        <v>0</v>
      </c>
      <c r="AF30" s="8">
        <f>'Původní data'!AB27*AF$15/100*AF$2/100*AF$3/100</f>
        <v>0</v>
      </c>
      <c r="AG30" s="8">
        <f>'Původní data'!AC27*AG$15/100*AG$2/100*AG$3/100</f>
        <v>0</v>
      </c>
      <c r="AH30" s="8">
        <f>'Původní data'!AD27*AH$15/100*AH$2/100*AH$3/100</f>
        <v>0</v>
      </c>
      <c r="AI30" s="8">
        <f>'Původní data'!AE27*AI$15/100*AI$2/100*AI$3/100</f>
        <v>0</v>
      </c>
      <c r="AJ30" s="8">
        <f>'Původní data'!AF27*AJ$15/100*AJ$2/100*AJ$3/100</f>
        <v>0</v>
      </c>
      <c r="AK30" s="8">
        <f>'Původní data'!AG27*AK$15/100*AK$2/100*AK$3/100</f>
        <v>0</v>
      </c>
      <c r="AL30" s="8">
        <f>'Původní data'!AH27*AL$15/100*AL$2/100*AL$3/100</f>
        <v>0</v>
      </c>
      <c r="AM30" s="8">
        <f>'Původní data'!AI27*AM$15/100*AM$2/100*AM$3/100</f>
        <v>0</v>
      </c>
      <c r="AN30" s="8">
        <f>'Původní data'!AJ27*AN$15/100*AN$2/100*AN$3/100</f>
        <v>0</v>
      </c>
      <c r="AO30" s="8">
        <f>'Původní data'!AK27*AO$15/100*AO$2/100*AO$3/100</f>
        <v>0</v>
      </c>
      <c r="AP30" s="8">
        <f>'Původní data'!AL27*AP$15/100*AP$2/100*AP$3/100</f>
        <v>0</v>
      </c>
      <c r="AQ30" s="8">
        <f>'Původní data'!AM27*AQ$15/100*AQ$2/100*AQ$3/100</f>
        <v>0</v>
      </c>
      <c r="AR30" s="8">
        <f>'Původní data'!AN27*AR$15/100*AR$2/100*AR$3/100</f>
        <v>0</v>
      </c>
      <c r="AS30" s="8">
        <f>'Původní data'!AO27*AS$15/100*AS$2/100*AS$3/100</f>
        <v>0</v>
      </c>
      <c r="AT30" s="8">
        <f>'Původní data'!AP27*AT$15/100*AT$2/100*AT$3/100</f>
        <v>0</v>
      </c>
      <c r="AU30" s="8">
        <f>'Původní data'!AQ27*AU$15/100*AU$2/100*AU$3/100</f>
        <v>0</v>
      </c>
      <c r="AV30" s="8">
        <f>'Původní data'!AR27*AV$15/100*AV$2/100*AV$3/100</f>
        <v>0</v>
      </c>
      <c r="AW30" s="8">
        <f>'Původní data'!AS27*AW$15/100*AW$2/100*AW$3/100</f>
        <v>0</v>
      </c>
      <c r="AX30" s="8">
        <f>'Původní data'!AT27*AX$15/100*AX$2/100*AX$3/100</f>
        <v>0</v>
      </c>
      <c r="AY30" s="8">
        <f>'Původní data'!AU27*AY$15/100*AY$2/100*AY$3/100</f>
        <v>0</v>
      </c>
      <c r="AZ30" s="8">
        <f>'Původní data'!AV27*AZ$15/100*AZ$2/100*AZ$3/100</f>
        <v>0</v>
      </c>
      <c r="BA30" s="8">
        <f>'Původní data'!AW27*BA$15/100*BA$2/100*BA$3/100</f>
        <v>0</v>
      </c>
      <c r="BB30" s="8">
        <f>'Původní data'!AX27*BB$15/100*BB$2/100*BB$3/100</f>
        <v>0</v>
      </c>
      <c r="BC30" s="8">
        <f>'Původní data'!AY27*BC$15/100*BC$2/100*BC$3/100</f>
        <v>0</v>
      </c>
      <c r="BD30" s="8">
        <f>'Původní data'!AZ27*BD$15/100*BD$2/100*BD$3/100</f>
        <v>0</v>
      </c>
      <c r="BE30" s="8">
        <f>'Původní data'!BA27*BE$15/100*BE$2/100*BE$3/100</f>
        <v>0</v>
      </c>
      <c r="BF30" s="8">
        <f>'Původní data'!BB27*BF$15/100*BF$2/100*BF$3/100</f>
        <v>0</v>
      </c>
      <c r="BG30" s="8">
        <f>'Původní data'!BC27*BG$15/100*BG$2/100*BG$3/100</f>
        <v>0</v>
      </c>
      <c r="BH30" s="8">
        <f>'Původní data'!BD27*BH$15/100*BH$2/100*BH$3/100</f>
        <v>0</v>
      </c>
      <c r="BI30" s="8">
        <f>'Původní data'!BE27*BI$15/100*BI$2/100*BI$3/100</f>
        <v>0</v>
      </c>
      <c r="BJ30" s="8">
        <f>'Původní data'!BF27*BJ$15/100*BJ$2/100*BJ$3/100</f>
        <v>0</v>
      </c>
      <c r="BK30" s="8">
        <f>'Původní data'!BG27*BK$15/100*BK$2/100*BK$3/100</f>
        <v>0</v>
      </c>
      <c r="BL30" s="8">
        <f>'Původní data'!BH27*BL$15/100*BL$2/100*BL$3/100</f>
        <v>0</v>
      </c>
      <c r="BM30" s="8">
        <f>'Původní data'!BI27*BM$15/100*BM$2/100*BM$3/100</f>
        <v>0</v>
      </c>
      <c r="BN30" s="8">
        <f>'Původní data'!BJ27*BN$15/100*BN$2/100*BN$3/100</f>
        <v>0</v>
      </c>
      <c r="BO30" s="8">
        <f>'Původní data'!BK27*BO$15/100*BO$2/100*BO$3/100</f>
        <v>0</v>
      </c>
      <c r="BP30" s="8">
        <f>'Původní data'!BL27*BP$15/100*BP$2/100*BP$3/100</f>
        <v>0</v>
      </c>
      <c r="BQ30" s="8">
        <f>'Původní data'!BM27*BQ$15/100*BQ$2/100*BQ$3/100</f>
        <v>0</v>
      </c>
      <c r="BR30" s="8">
        <f>'Původní data'!BN27*BR$15/100*BR$2/100*BR$3/100</f>
        <v>0</v>
      </c>
      <c r="BS30" s="8">
        <f>'Původní data'!BO27*BS$15/100*BS$2/100*BS$3/100</f>
        <v>0</v>
      </c>
      <c r="BT30" s="8">
        <f>'Původní data'!BP27*BT$15/100*BT$2/100*BT$3/100</f>
        <v>0</v>
      </c>
      <c r="BU30" s="8">
        <f>'Původní data'!BQ27*BU$15/100*BU$2/100*BU$3/100</f>
        <v>0</v>
      </c>
      <c r="BV30" s="8">
        <f>'Původní data'!BR27*BV$15/100*BV$2/100*BV$3/100</f>
        <v>0</v>
      </c>
      <c r="BW30" s="8">
        <f>'Původní data'!BS27*BW$15/100*BW$2/100*BW$3/100</f>
        <v>0</v>
      </c>
      <c r="BX30" s="8">
        <f>'Původní data'!BT27*BX$15/100*BX$2/100*BX$3/100</f>
        <v>0</v>
      </c>
      <c r="BY30" s="8">
        <f>'Původní data'!BU27*BY$15/100*BY$2/100*BY$3/100</f>
        <v>0</v>
      </c>
      <c r="BZ30" s="8">
        <f>'Původní data'!BV27*BZ$15/100*BZ$2/100*BZ$3/100</f>
        <v>0</v>
      </c>
      <c r="CA30" s="8">
        <f>'Původní data'!BW27*CA$15/100*CA$2/100*CA$3/100</f>
        <v>0</v>
      </c>
      <c r="CB30" s="8">
        <f>'Původní data'!BX27*CB$15/100*CB$2/100*CB$3/100</f>
        <v>0</v>
      </c>
      <c r="CC30" s="8">
        <f>'Původní data'!BY27*CC$15/100*CC$2/100*CC$3/100</f>
        <v>0</v>
      </c>
      <c r="CD30" s="8">
        <f>'Původní data'!BZ27*CD$15/100*CD$2/100*CD$3/100</f>
        <v>0</v>
      </c>
      <c r="CE30" s="8">
        <f>'Původní data'!CA27*CE$15/100*CE$2/100*CE$3/100</f>
        <v>0</v>
      </c>
      <c r="CF30" s="8">
        <f>'Původní data'!CB27*CF$15/100*CF$2/100*CF$3/100</f>
        <v>0</v>
      </c>
      <c r="CI30" s="11">
        <f t="shared" si="12"/>
        <v>14</v>
      </c>
      <c r="CJ30" s="25">
        <f t="shared" si="10"/>
        <v>0</v>
      </c>
      <c r="CK30" s="11">
        <f t="shared" si="11"/>
        <v>0</v>
      </c>
      <c r="CL30" s="11">
        <f t="shared" si="13"/>
        <v>0</v>
      </c>
      <c r="CM30" s="11">
        <f t="shared" si="14"/>
        <v>0</v>
      </c>
      <c r="CN30" s="11">
        <f t="shared" si="15"/>
        <v>0</v>
      </c>
      <c r="CO30" s="20">
        <f t="shared" si="16"/>
        <v>0</v>
      </c>
      <c r="CP30" s="20"/>
      <c r="CQ30" s="20"/>
      <c r="CY30" s="11">
        <f t="shared" si="17"/>
        <v>0</v>
      </c>
    </row>
    <row r="31" spans="1:103" x14ac:dyDescent="0.2">
      <c r="E31" s="14" t="s">
        <v>232</v>
      </c>
      <c r="F31" s="14">
        <f>SUM(F16:F30)</f>
        <v>8.25</v>
      </c>
      <c r="G31" s="14">
        <f t="shared" ref="G31:BR31" si="18">SUM(G16:G30)</f>
        <v>7.4999999999999997E-2</v>
      </c>
      <c r="H31" s="14">
        <f t="shared" si="18"/>
        <v>0.45</v>
      </c>
      <c r="I31" s="14">
        <f t="shared" si="18"/>
        <v>0.44999999999999996</v>
      </c>
      <c r="J31" s="14">
        <f t="shared" si="18"/>
        <v>6</v>
      </c>
      <c r="K31" s="14">
        <f t="shared" si="18"/>
        <v>1.5</v>
      </c>
      <c r="L31" s="14">
        <f t="shared" si="18"/>
        <v>1.7000000000000002</v>
      </c>
      <c r="M31" s="14">
        <f t="shared" si="18"/>
        <v>0.75</v>
      </c>
      <c r="N31" s="14">
        <f t="shared" si="18"/>
        <v>0.6</v>
      </c>
      <c r="O31" s="14">
        <f t="shared" si="18"/>
        <v>0.375</v>
      </c>
      <c r="P31" s="14">
        <f t="shared" si="18"/>
        <v>9.625</v>
      </c>
      <c r="Q31" s="14">
        <f t="shared" si="18"/>
        <v>1.125</v>
      </c>
      <c r="R31" s="14">
        <f t="shared" si="18"/>
        <v>2.7</v>
      </c>
      <c r="S31" s="14">
        <f t="shared" si="18"/>
        <v>0.6</v>
      </c>
      <c r="T31" s="14">
        <f t="shared" si="18"/>
        <v>0.74250000000000005</v>
      </c>
      <c r="U31" s="14">
        <f t="shared" si="18"/>
        <v>6.6</v>
      </c>
      <c r="V31" s="14">
        <f t="shared" si="18"/>
        <v>2.9249999999999998</v>
      </c>
      <c r="W31" s="14">
        <f t="shared" si="18"/>
        <v>4.05</v>
      </c>
      <c r="X31" s="14">
        <f t="shared" si="18"/>
        <v>0.45</v>
      </c>
      <c r="Y31" s="14">
        <f t="shared" si="18"/>
        <v>1.4</v>
      </c>
      <c r="Z31" s="14">
        <f t="shared" si="18"/>
        <v>0.60000000000000009</v>
      </c>
      <c r="AA31" s="14">
        <f t="shared" si="18"/>
        <v>12.6</v>
      </c>
      <c r="AB31" s="14">
        <f t="shared" si="18"/>
        <v>0.56000000000000005</v>
      </c>
      <c r="AC31" s="14">
        <f t="shared" si="18"/>
        <v>3.5</v>
      </c>
      <c r="AD31" s="14">
        <f t="shared" si="18"/>
        <v>2.4750000000000001</v>
      </c>
      <c r="AE31" s="14">
        <f t="shared" si="18"/>
        <v>2.5</v>
      </c>
      <c r="AF31" s="14">
        <f t="shared" si="18"/>
        <v>0.89999999999999991</v>
      </c>
      <c r="AG31" s="14">
        <f t="shared" si="18"/>
        <v>9.1</v>
      </c>
      <c r="AH31" s="14">
        <f t="shared" si="18"/>
        <v>0.9</v>
      </c>
      <c r="AI31" s="14">
        <f t="shared" si="18"/>
        <v>1.4</v>
      </c>
      <c r="AJ31" s="14">
        <f t="shared" si="18"/>
        <v>13.2</v>
      </c>
      <c r="AK31" s="14">
        <f t="shared" si="18"/>
        <v>1.7</v>
      </c>
      <c r="AL31" s="14">
        <f t="shared" si="18"/>
        <v>2.8</v>
      </c>
      <c r="AM31" s="14">
        <f t="shared" si="18"/>
        <v>1</v>
      </c>
      <c r="AN31" s="14">
        <f t="shared" si="18"/>
        <v>0</v>
      </c>
      <c r="AO31" s="14">
        <f t="shared" si="18"/>
        <v>0.4</v>
      </c>
      <c r="AP31" s="14">
        <f t="shared" si="18"/>
        <v>4.7249999999999996</v>
      </c>
      <c r="AQ31" s="14">
        <f t="shared" si="18"/>
        <v>9</v>
      </c>
      <c r="AR31" s="14">
        <f t="shared" si="18"/>
        <v>14</v>
      </c>
      <c r="AS31" s="14">
        <f t="shared" si="18"/>
        <v>0.375</v>
      </c>
      <c r="AT31" s="14">
        <f t="shared" si="18"/>
        <v>0</v>
      </c>
      <c r="AU31" s="14">
        <f t="shared" si="18"/>
        <v>1.5</v>
      </c>
      <c r="AV31" s="14">
        <f t="shared" si="18"/>
        <v>3.6749999999999998</v>
      </c>
      <c r="AW31" s="14">
        <f t="shared" si="18"/>
        <v>2</v>
      </c>
      <c r="AX31" s="14">
        <f t="shared" si="18"/>
        <v>6.125</v>
      </c>
      <c r="AY31" s="14">
        <f t="shared" si="18"/>
        <v>0</v>
      </c>
      <c r="AZ31" s="14">
        <f t="shared" si="18"/>
        <v>7.0875000000000004</v>
      </c>
      <c r="BA31" s="14">
        <f t="shared" si="18"/>
        <v>5.25</v>
      </c>
      <c r="BB31" s="14">
        <f t="shared" si="18"/>
        <v>1.125</v>
      </c>
      <c r="BC31" s="14">
        <f t="shared" si="18"/>
        <v>0</v>
      </c>
      <c r="BD31" s="14">
        <f t="shared" si="18"/>
        <v>1.2</v>
      </c>
      <c r="BE31" s="14">
        <f t="shared" si="18"/>
        <v>1.35</v>
      </c>
      <c r="BF31" s="14">
        <f t="shared" si="18"/>
        <v>1.2</v>
      </c>
      <c r="BG31" s="14">
        <f t="shared" si="18"/>
        <v>5</v>
      </c>
      <c r="BH31" s="14">
        <f t="shared" si="18"/>
        <v>3</v>
      </c>
      <c r="BI31" s="14">
        <f t="shared" si="18"/>
        <v>3.6</v>
      </c>
      <c r="BJ31" s="14">
        <f t="shared" si="18"/>
        <v>6.8249999999999993</v>
      </c>
      <c r="BK31" s="14">
        <f t="shared" si="18"/>
        <v>4</v>
      </c>
      <c r="BL31" s="14">
        <f t="shared" si="18"/>
        <v>2.625</v>
      </c>
      <c r="BM31" s="14">
        <f t="shared" si="18"/>
        <v>4.2</v>
      </c>
      <c r="BN31" s="14">
        <f t="shared" si="18"/>
        <v>2.5</v>
      </c>
      <c r="BO31" s="14">
        <f t="shared" si="18"/>
        <v>0</v>
      </c>
      <c r="BP31" s="14">
        <f t="shared" si="18"/>
        <v>5.6</v>
      </c>
      <c r="BQ31" s="14">
        <f t="shared" si="18"/>
        <v>12.250000000000002</v>
      </c>
      <c r="BR31" s="14">
        <f t="shared" si="18"/>
        <v>2.25</v>
      </c>
      <c r="BS31" s="14">
        <f t="shared" ref="BS31:CF31" si="19">SUM(BS16:BS30)</f>
        <v>5.5</v>
      </c>
      <c r="BT31" s="14">
        <f t="shared" si="19"/>
        <v>3</v>
      </c>
      <c r="BU31" s="14">
        <f t="shared" si="19"/>
        <v>4.2</v>
      </c>
      <c r="BV31" s="14">
        <f t="shared" si="19"/>
        <v>1.5</v>
      </c>
      <c r="BW31" s="14">
        <f t="shared" si="19"/>
        <v>1.5</v>
      </c>
      <c r="BX31" s="14">
        <f t="shared" si="19"/>
        <v>6.125</v>
      </c>
      <c r="BY31" s="14">
        <f t="shared" si="19"/>
        <v>3.375</v>
      </c>
      <c r="BZ31" s="14">
        <f t="shared" si="19"/>
        <v>4</v>
      </c>
      <c r="CA31" s="14">
        <f t="shared" si="19"/>
        <v>0.375</v>
      </c>
      <c r="CB31" s="14">
        <f t="shared" si="19"/>
        <v>0.49</v>
      </c>
      <c r="CC31" s="14">
        <f t="shared" si="19"/>
        <v>0.7</v>
      </c>
      <c r="CD31" s="14">
        <f t="shared" si="19"/>
        <v>1.05</v>
      </c>
      <c r="CE31" s="14">
        <f t="shared" si="19"/>
        <v>1.8</v>
      </c>
      <c r="CF31" s="14">
        <f t="shared" si="19"/>
        <v>2.25</v>
      </c>
      <c r="CJ31" s="25"/>
      <c r="CY31" s="11">
        <f t="shared" si="17"/>
        <v>0</v>
      </c>
    </row>
    <row r="32" spans="1:103" x14ac:dyDescent="0.2">
      <c r="E32" s="14" t="s">
        <v>299</v>
      </c>
      <c r="F32" s="14">
        <f>IF(F31=F15*F2*F3/10000,1,0)</f>
        <v>1</v>
      </c>
      <c r="G32" s="14">
        <f t="shared" ref="G32:BR32" si="20">IF(G31=G15*G2*G3/10000,1,0)</f>
        <v>1</v>
      </c>
      <c r="H32" s="14">
        <f t="shared" si="20"/>
        <v>1</v>
      </c>
      <c r="I32" s="14">
        <f t="shared" si="20"/>
        <v>1</v>
      </c>
      <c r="J32" s="14">
        <f t="shared" si="20"/>
        <v>1</v>
      </c>
      <c r="K32" s="14">
        <f t="shared" si="20"/>
        <v>1</v>
      </c>
      <c r="L32" s="14">
        <f t="shared" si="20"/>
        <v>1</v>
      </c>
      <c r="M32" s="14">
        <f t="shared" si="20"/>
        <v>1</v>
      </c>
      <c r="N32" s="14">
        <f t="shared" si="20"/>
        <v>1</v>
      </c>
      <c r="O32" s="14">
        <f t="shared" si="20"/>
        <v>1</v>
      </c>
      <c r="P32" s="14">
        <f t="shared" si="20"/>
        <v>1</v>
      </c>
      <c r="Q32" s="14">
        <f t="shared" si="20"/>
        <v>1</v>
      </c>
      <c r="R32" s="14">
        <f t="shared" si="20"/>
        <v>1</v>
      </c>
      <c r="S32" s="14">
        <f t="shared" si="20"/>
        <v>1</v>
      </c>
      <c r="T32" s="14">
        <f t="shared" si="20"/>
        <v>1</v>
      </c>
      <c r="U32" s="14">
        <f t="shared" si="20"/>
        <v>1</v>
      </c>
      <c r="V32" s="14">
        <f t="shared" si="20"/>
        <v>1</v>
      </c>
      <c r="W32" s="14">
        <f t="shared" si="20"/>
        <v>1</v>
      </c>
      <c r="X32" s="14">
        <f t="shared" si="20"/>
        <v>1</v>
      </c>
      <c r="Y32" s="14">
        <f t="shared" si="20"/>
        <v>1</v>
      </c>
      <c r="Z32" s="14">
        <f t="shared" si="20"/>
        <v>1</v>
      </c>
      <c r="AA32" s="14">
        <f t="shared" si="20"/>
        <v>1</v>
      </c>
      <c r="AB32" s="14">
        <f t="shared" si="20"/>
        <v>1</v>
      </c>
      <c r="AC32" s="14">
        <f t="shared" si="20"/>
        <v>1</v>
      </c>
      <c r="AD32" s="14">
        <f t="shared" si="20"/>
        <v>1</v>
      </c>
      <c r="AE32" s="14">
        <f t="shared" si="20"/>
        <v>1</v>
      </c>
      <c r="AF32" s="14">
        <f t="shared" si="20"/>
        <v>1</v>
      </c>
      <c r="AG32" s="14">
        <f t="shared" si="20"/>
        <v>1</v>
      </c>
      <c r="AH32" s="14">
        <f t="shared" si="20"/>
        <v>1</v>
      </c>
      <c r="AI32" s="14">
        <f t="shared" si="20"/>
        <v>1</v>
      </c>
      <c r="AJ32" s="14">
        <f t="shared" si="20"/>
        <v>1</v>
      </c>
      <c r="AK32" s="14">
        <f t="shared" si="20"/>
        <v>1</v>
      </c>
      <c r="AL32" s="14">
        <f t="shared" si="20"/>
        <v>1</v>
      </c>
      <c r="AM32" s="14">
        <f t="shared" si="20"/>
        <v>1</v>
      </c>
      <c r="AN32" s="14">
        <f t="shared" si="20"/>
        <v>1</v>
      </c>
      <c r="AO32" s="14">
        <f t="shared" si="20"/>
        <v>1</v>
      </c>
      <c r="AP32" s="14">
        <f t="shared" si="20"/>
        <v>1</v>
      </c>
      <c r="AQ32" s="14">
        <f t="shared" si="20"/>
        <v>1</v>
      </c>
      <c r="AR32" s="14">
        <f t="shared" si="20"/>
        <v>1</v>
      </c>
      <c r="AS32" s="14">
        <f t="shared" si="20"/>
        <v>1</v>
      </c>
      <c r="AT32" s="14">
        <f t="shared" si="20"/>
        <v>1</v>
      </c>
      <c r="AU32" s="14">
        <f t="shared" si="20"/>
        <v>1</v>
      </c>
      <c r="AV32" s="14">
        <f t="shared" si="20"/>
        <v>1</v>
      </c>
      <c r="AW32" s="14">
        <f t="shared" si="20"/>
        <v>1</v>
      </c>
      <c r="AX32" s="14">
        <f t="shared" si="20"/>
        <v>1</v>
      </c>
      <c r="AY32" s="14">
        <f t="shared" si="20"/>
        <v>1</v>
      </c>
      <c r="AZ32" s="14">
        <f t="shared" si="20"/>
        <v>1</v>
      </c>
      <c r="BA32" s="14">
        <f t="shared" si="20"/>
        <v>1</v>
      </c>
      <c r="BB32" s="14">
        <f t="shared" si="20"/>
        <v>1</v>
      </c>
      <c r="BC32" s="14">
        <f t="shared" si="20"/>
        <v>1</v>
      </c>
      <c r="BD32" s="14">
        <f t="shared" si="20"/>
        <v>1</v>
      </c>
      <c r="BE32" s="14">
        <f t="shared" si="20"/>
        <v>1</v>
      </c>
      <c r="BF32" s="14">
        <f t="shared" si="20"/>
        <v>1</v>
      </c>
      <c r="BG32" s="14">
        <f t="shared" si="20"/>
        <v>1</v>
      </c>
      <c r="BH32" s="14">
        <f t="shared" si="20"/>
        <v>1</v>
      </c>
      <c r="BI32" s="14">
        <f t="shared" si="20"/>
        <v>1</v>
      </c>
      <c r="BJ32" s="14">
        <f t="shared" si="20"/>
        <v>1</v>
      </c>
      <c r="BK32" s="14">
        <f t="shared" si="20"/>
        <v>1</v>
      </c>
      <c r="BL32" s="14">
        <f t="shared" si="20"/>
        <v>1</v>
      </c>
      <c r="BM32" s="14">
        <f t="shared" si="20"/>
        <v>1</v>
      </c>
      <c r="BN32" s="14">
        <f t="shared" si="20"/>
        <v>1</v>
      </c>
      <c r="BO32" s="14">
        <f t="shared" si="20"/>
        <v>1</v>
      </c>
      <c r="BP32" s="14">
        <f t="shared" si="20"/>
        <v>1</v>
      </c>
      <c r="BQ32" s="14">
        <f t="shared" si="20"/>
        <v>1</v>
      </c>
      <c r="BR32" s="14">
        <f t="shared" si="20"/>
        <v>1</v>
      </c>
      <c r="BS32" s="14">
        <f t="shared" ref="BS32:CF32" si="21">IF(BS31=BS15*BS2*BS3/10000,1,0)</f>
        <v>1</v>
      </c>
      <c r="BT32" s="14">
        <f t="shared" si="21"/>
        <v>1</v>
      </c>
      <c r="BU32" s="14">
        <f t="shared" si="21"/>
        <v>1</v>
      </c>
      <c r="BV32" s="14">
        <f t="shared" si="21"/>
        <v>1</v>
      </c>
      <c r="BW32" s="14">
        <f t="shared" si="21"/>
        <v>1</v>
      </c>
      <c r="BX32" s="14">
        <f t="shared" si="21"/>
        <v>1</v>
      </c>
      <c r="BY32" s="14">
        <f t="shared" si="21"/>
        <v>1</v>
      </c>
      <c r="BZ32" s="14">
        <f t="shared" si="21"/>
        <v>1</v>
      </c>
      <c r="CA32" s="14">
        <f t="shared" si="21"/>
        <v>1</v>
      </c>
      <c r="CB32" s="14">
        <f t="shared" si="21"/>
        <v>1</v>
      </c>
      <c r="CC32" s="14">
        <f t="shared" si="21"/>
        <v>1</v>
      </c>
      <c r="CD32" s="14">
        <f t="shared" si="21"/>
        <v>1</v>
      </c>
      <c r="CE32" s="14">
        <f t="shared" si="21"/>
        <v>1</v>
      </c>
      <c r="CF32" s="14">
        <f t="shared" si="21"/>
        <v>1</v>
      </c>
      <c r="CJ32" s="25"/>
      <c r="CY32" s="11">
        <f t="shared" si="17"/>
        <v>0</v>
      </c>
    </row>
    <row r="33" spans="1:103" x14ac:dyDescent="0.2">
      <c r="E33" s="4" t="s">
        <v>100</v>
      </c>
      <c r="F33" s="5">
        <v>50</v>
      </c>
      <c r="G33" s="5">
        <v>99</v>
      </c>
      <c r="H33" s="5">
        <v>95</v>
      </c>
      <c r="I33" s="5">
        <v>95</v>
      </c>
      <c r="J33" s="5">
        <v>85</v>
      </c>
      <c r="K33" s="5">
        <v>80</v>
      </c>
      <c r="L33" s="5">
        <v>90</v>
      </c>
      <c r="M33" s="6">
        <v>70</v>
      </c>
      <c r="N33" s="6">
        <v>90</v>
      </c>
      <c r="O33" s="6">
        <v>90</v>
      </c>
      <c r="P33" s="6">
        <v>75</v>
      </c>
      <c r="Q33" s="6">
        <v>85</v>
      </c>
      <c r="R33" s="6">
        <v>55</v>
      </c>
      <c r="S33" s="6">
        <v>95</v>
      </c>
      <c r="T33" s="6">
        <v>85</v>
      </c>
      <c r="U33" s="6">
        <v>45</v>
      </c>
      <c r="V33" s="6">
        <v>85</v>
      </c>
      <c r="W33" s="6">
        <v>95</v>
      </c>
      <c r="X33" s="6">
        <v>90</v>
      </c>
      <c r="Y33" s="6">
        <v>95</v>
      </c>
      <c r="Z33" s="6">
        <v>85</v>
      </c>
      <c r="AA33" s="6">
        <v>55</v>
      </c>
      <c r="AB33" s="6">
        <v>99</v>
      </c>
      <c r="AC33" s="6">
        <v>75</v>
      </c>
      <c r="AD33" s="6">
        <v>45</v>
      </c>
      <c r="AE33" s="6">
        <v>90</v>
      </c>
      <c r="AF33" s="6">
        <v>85</v>
      </c>
      <c r="AG33" s="6">
        <v>60</v>
      </c>
      <c r="AH33" s="6">
        <v>85</v>
      </c>
      <c r="AI33" s="6">
        <v>95</v>
      </c>
      <c r="AJ33" s="5">
        <v>45</v>
      </c>
      <c r="AK33" s="5">
        <v>90</v>
      </c>
      <c r="AL33" s="5">
        <v>40</v>
      </c>
      <c r="AM33" s="5">
        <v>90</v>
      </c>
      <c r="AN33" s="5">
        <v>100</v>
      </c>
      <c r="AO33" s="5">
        <v>60</v>
      </c>
      <c r="AP33" s="5">
        <v>55</v>
      </c>
      <c r="AQ33" s="5">
        <v>55</v>
      </c>
      <c r="AR33" s="5">
        <v>60</v>
      </c>
      <c r="AS33" s="5">
        <v>95</v>
      </c>
      <c r="AT33" s="5">
        <v>100</v>
      </c>
      <c r="AU33" s="5">
        <v>75</v>
      </c>
      <c r="AV33" s="5">
        <v>85</v>
      </c>
      <c r="AW33" s="5">
        <v>50</v>
      </c>
      <c r="AX33" s="5">
        <v>30</v>
      </c>
      <c r="AY33" s="5">
        <v>100</v>
      </c>
      <c r="AZ33" s="5">
        <v>55</v>
      </c>
      <c r="BA33" s="5">
        <v>50</v>
      </c>
      <c r="BB33" s="5">
        <v>85</v>
      </c>
      <c r="BC33" s="5">
        <v>100</v>
      </c>
      <c r="BD33" s="5">
        <v>85</v>
      </c>
      <c r="BE33" s="5">
        <v>80</v>
      </c>
      <c r="BF33" s="5">
        <v>70</v>
      </c>
      <c r="BG33" s="5">
        <v>80</v>
      </c>
      <c r="BH33" s="5">
        <v>80</v>
      </c>
      <c r="BI33" s="5">
        <v>40</v>
      </c>
      <c r="BJ33" s="5">
        <v>35</v>
      </c>
      <c r="BK33" s="5">
        <v>60</v>
      </c>
      <c r="BL33" s="5">
        <v>30</v>
      </c>
      <c r="BM33" s="5">
        <v>80</v>
      </c>
      <c r="BN33" s="5">
        <v>50</v>
      </c>
      <c r="BO33" s="5">
        <v>100</v>
      </c>
      <c r="BP33" s="5">
        <v>60</v>
      </c>
      <c r="BQ33" s="5">
        <v>30</v>
      </c>
      <c r="BR33" s="5">
        <v>50</v>
      </c>
      <c r="BS33" s="5">
        <v>50</v>
      </c>
      <c r="BT33" s="5">
        <v>75</v>
      </c>
      <c r="BU33" s="5">
        <v>90</v>
      </c>
      <c r="BV33" s="5">
        <v>80</v>
      </c>
      <c r="BW33" s="5">
        <v>50</v>
      </c>
      <c r="BX33" s="5">
        <v>75</v>
      </c>
      <c r="BY33" s="5">
        <v>50</v>
      </c>
      <c r="BZ33" s="5">
        <v>50</v>
      </c>
      <c r="CA33" s="5">
        <v>99</v>
      </c>
      <c r="CB33" s="5">
        <v>98</v>
      </c>
      <c r="CC33" s="5">
        <v>80</v>
      </c>
      <c r="CD33" s="5">
        <v>93</v>
      </c>
      <c r="CE33" s="5">
        <v>60</v>
      </c>
      <c r="CF33" s="5">
        <v>70</v>
      </c>
      <c r="CJ33" s="25"/>
      <c r="CT33" s="11" t="s">
        <v>311</v>
      </c>
      <c r="CU33" s="11" t="s">
        <v>306</v>
      </c>
      <c r="CV33" s="33" t="s">
        <v>307</v>
      </c>
      <c r="CW33" s="33" t="s">
        <v>308</v>
      </c>
      <c r="CX33" s="11">
        <v>-1</v>
      </c>
      <c r="CY33" s="11">
        <f t="shared" si="17"/>
        <v>-1</v>
      </c>
    </row>
    <row r="34" spans="1:103" x14ac:dyDescent="0.2">
      <c r="A34" s="11">
        <v>1</v>
      </c>
      <c r="B34" s="11">
        <v>0</v>
      </c>
      <c r="C34" s="11">
        <f t="shared" ref="C34:C80" si="22">SUMIF(A34,"&gt;0",F34:CF34)</f>
        <v>0</v>
      </c>
      <c r="D34" s="11">
        <f t="shared" ref="D34:D80" si="23">SUMIF(B34,"&gt;0",F34:CE34)</f>
        <v>0</v>
      </c>
      <c r="E34" s="1" t="s">
        <v>19</v>
      </c>
      <c r="F34" s="1">
        <f>'Původní data'!B31*prepocet!F$33*prepocet!F$3*prepocet!F$2/100/100/100</f>
        <v>0</v>
      </c>
      <c r="G34" s="1">
        <f>'Původní data'!C31*prepocet!G$33*prepocet!G$3*prepocet!G$2/100/100/100</f>
        <v>0</v>
      </c>
      <c r="H34" s="1">
        <f>'Původní data'!D31*prepocet!H$33*prepocet!H$3*prepocet!H$2/100/100/100</f>
        <v>0</v>
      </c>
      <c r="I34" s="1">
        <f>'Původní data'!E31*prepocet!I$33*prepocet!I$3*prepocet!I$2/100/100/100</f>
        <v>0</v>
      </c>
      <c r="J34" s="1">
        <f>'Původní data'!F31*prepocet!J$33*prepocet!J$3*prepocet!J$2/100/100/100</f>
        <v>0</v>
      </c>
      <c r="K34" s="1">
        <f>'Původní data'!G31*prepocet!K$33*prepocet!K$3*prepocet!K$2/100/100/100</f>
        <v>0</v>
      </c>
      <c r="L34" s="1">
        <f>'Původní data'!H31*prepocet!L$33*prepocet!L$3*prepocet!L$2/100/100/100</f>
        <v>0</v>
      </c>
      <c r="M34" s="1">
        <f>'Původní data'!I31*prepocet!M$33*prepocet!M$3*prepocet!M$2/100/100/100</f>
        <v>0</v>
      </c>
      <c r="N34" s="1">
        <f>'Původní data'!J31*prepocet!N$33*prepocet!N$3*prepocet!N$2/100/100/100</f>
        <v>0.37799999999999995</v>
      </c>
      <c r="O34" s="1">
        <f>'Původní data'!K31*prepocet!O$33*prepocet!O$3*prepocet!O$2/100/100/100</f>
        <v>0</v>
      </c>
      <c r="P34" s="1">
        <f>'Původní data'!L31*prepocet!P$33*prepocet!P$3*prepocet!P$2/100/100/100</f>
        <v>0</v>
      </c>
      <c r="Q34" s="1">
        <f>'Původní data'!M31*prepocet!Q$33*prepocet!Q$3*prepocet!Q$2/100/100/100</f>
        <v>0</v>
      </c>
      <c r="R34" s="1">
        <f>'Původní data'!N31*prepocet!R$33*prepocet!R$3*prepocet!R$2/100/100/100</f>
        <v>9.9000000000000005E-2</v>
      </c>
      <c r="S34" s="1">
        <f>'Původní data'!O31*prepocet!S$33*prepocet!S$3*prepocet!S$2/100/100/100</f>
        <v>0</v>
      </c>
      <c r="T34" s="1">
        <f>'Původní data'!P31*prepocet!T$33*prepocet!T$3*prepocet!T$2/100/100/100</f>
        <v>0</v>
      </c>
      <c r="U34" s="1">
        <f>'Původní data'!Q31*prepocet!U$33*prepocet!U$3*prepocet!U$2/100/100/100</f>
        <v>0.27</v>
      </c>
      <c r="V34" s="1">
        <f>'Původní data'!R31*prepocet!V$33*prepocet!V$3*prepocet!V$2/100/100/100</f>
        <v>0</v>
      </c>
      <c r="W34" s="1">
        <f>'Původní data'!S31*prepocet!W$33*prepocet!W$3*prepocet!W$2/100/100/100</f>
        <v>1.5390000000000001</v>
      </c>
      <c r="X34" s="1">
        <f>'Původní data'!T31*prepocet!X$33*prepocet!X$3*prepocet!X$2/100/100/100</f>
        <v>0</v>
      </c>
      <c r="Y34" s="1">
        <f>'Původní data'!U31*prepocet!Y$33*prepocet!Y$3*prepocet!Y$2/100/100/100</f>
        <v>0</v>
      </c>
      <c r="Z34" s="1">
        <f>'Původní data'!V31*prepocet!Z$33*prepocet!Z$3*prepocet!Z$2/100/100/100</f>
        <v>0</v>
      </c>
      <c r="AA34" s="1">
        <f>'Původní data'!W31*prepocet!AA$33*prepocet!AA$3*prepocet!AA$2/100/100/100</f>
        <v>0</v>
      </c>
      <c r="AB34" s="1">
        <f>'Původní data'!X31*prepocet!AB$33*prepocet!AB$3*prepocet!AB$2/100/100/100</f>
        <v>0</v>
      </c>
      <c r="AC34" s="1">
        <f>'Původní data'!Y31*prepocet!AC$33*prepocet!AC$3*prepocet!AC$2/100/100/100</f>
        <v>0</v>
      </c>
      <c r="AD34" s="1">
        <f>'Původní data'!Z31*prepocet!AD$33*prepocet!AD$3*prepocet!AD$2/100/100/100</f>
        <v>0</v>
      </c>
      <c r="AE34" s="1">
        <f>'Původní data'!AA31*prepocet!AE$33*prepocet!AE$3*prepocet!AE$2/100/100/100</f>
        <v>0</v>
      </c>
      <c r="AF34" s="1">
        <f>'Původní data'!AB31*prepocet!AF$33*prepocet!AF$3*prepocet!AF$2/100/100/100</f>
        <v>0</v>
      </c>
      <c r="AG34" s="1">
        <f>'Původní data'!AC31*prepocet!AG$33*prepocet!AG$3*prepocet!AG$2/100/100/100</f>
        <v>0.27300000000000002</v>
      </c>
      <c r="AH34" s="1">
        <f>'Původní data'!AD31*prepocet!AH$33*prepocet!AH$3*prepocet!AH$2/100/100/100</f>
        <v>0</v>
      </c>
      <c r="AI34" s="1">
        <f>'Původní data'!AE31*prepocet!AI$33*prepocet!AI$3*prepocet!AI$2/100/100/100</f>
        <v>0</v>
      </c>
      <c r="AJ34" s="1">
        <f>'Původní data'!AF31*prepocet!AJ$33*prepocet!AJ$3*prepocet!AJ$2/100/100/100</f>
        <v>0</v>
      </c>
      <c r="AK34" s="1">
        <f>'Původní data'!AG31*prepocet!AK$33*prepocet!AK$3*prepocet!AK$2/100/100/100</f>
        <v>0</v>
      </c>
      <c r="AL34" s="1">
        <f>'Původní data'!AH31*prepocet!AL$33*prepocet!AL$3*prepocet!AL$2/100/100/100</f>
        <v>0.22399999999999998</v>
      </c>
      <c r="AM34" s="1">
        <f>'Původní data'!AI31*prepocet!AM$33*prepocet!AM$3*prepocet!AM$2/100/100/100</f>
        <v>0</v>
      </c>
      <c r="AN34" s="1">
        <f>'Původní data'!AJ31*prepocet!AN$33*prepocet!AN$3*prepocet!AN$2/100/100/100</f>
        <v>0</v>
      </c>
      <c r="AO34" s="1">
        <f>'Původní data'!AK31*prepocet!AO$33*prepocet!AO$3*prepocet!AO$2/100/100/100</f>
        <v>0</v>
      </c>
      <c r="AP34" s="1">
        <f>'Původní data'!AL31*prepocet!AP$33*prepocet!AP$3*prepocet!AP$2/100/100/100</f>
        <v>0</v>
      </c>
      <c r="AQ34" s="1">
        <f>'Původní data'!AM31*prepocet!AQ$33*prepocet!AQ$3*prepocet!AQ$2/100/100/100</f>
        <v>0</v>
      </c>
      <c r="AR34" s="1">
        <f>'Původní data'!AN31*prepocet!AR$33*prepocet!AR$3*prepocet!AR$2/100/100/100</f>
        <v>0</v>
      </c>
      <c r="AS34" s="1">
        <f>'Původní data'!AO31*prepocet!AS$33*prepocet!AS$3*prepocet!AS$2/100/100/100</f>
        <v>0</v>
      </c>
      <c r="AT34" s="1">
        <f>'Původní data'!AP31*prepocet!AT$33*prepocet!AT$3*prepocet!AT$2/100/100/100</f>
        <v>0</v>
      </c>
      <c r="AU34" s="1">
        <f>'Původní data'!AQ31*prepocet!AU$33*prepocet!AU$3*prepocet!AU$2/100/100/100</f>
        <v>0</v>
      </c>
      <c r="AV34" s="1">
        <f>'Původní data'!AR31*prepocet!AV$33*prepocet!AV$3*prepocet!AV$2/100/100/100</f>
        <v>0</v>
      </c>
      <c r="AW34" s="1">
        <f>'Původní data'!AS31*prepocet!AW$33*prepocet!AW$3*prepocet!AW$2/100/100/100</f>
        <v>0</v>
      </c>
      <c r="AX34" s="1">
        <f>'Původní data'!AT31*prepocet!AX$33*prepocet!AX$3*prepocet!AX$2/100/100/100</f>
        <v>0</v>
      </c>
      <c r="AY34" s="1">
        <f>'Původní data'!AU31*prepocet!AY$33*prepocet!AY$3*prepocet!AY$2/100/100/100</f>
        <v>0</v>
      </c>
      <c r="AZ34" s="1">
        <f>'Původní data'!AV31*prepocet!AZ$33*prepocet!AZ$3*prepocet!AZ$2/100/100/100</f>
        <v>0</v>
      </c>
      <c r="BA34" s="1">
        <f>'Původní data'!AW31*prepocet!BA$33*prepocet!BA$3*prepocet!BA$2/100/100/100</f>
        <v>0</v>
      </c>
      <c r="BB34" s="1">
        <f>'Původní data'!AX31*prepocet!BB$33*prepocet!BB$3*prepocet!BB$2/100/100/100</f>
        <v>0</v>
      </c>
      <c r="BC34" s="1">
        <f>'Původní data'!AY31*prepocet!BC$33*prepocet!BC$3*prepocet!BC$2/100/100/100</f>
        <v>0</v>
      </c>
      <c r="BD34" s="1">
        <f>'Původní data'!AZ31*prepocet!BD$33*prepocet!BD$3*prepocet!BD$2/100/100/100</f>
        <v>0</v>
      </c>
      <c r="BE34" s="1">
        <f>'Původní data'!BA31*prepocet!BE$33*prepocet!BE$3*prepocet!BE$2/100/100/100</f>
        <v>0.27</v>
      </c>
      <c r="BF34" s="1">
        <f>'Původní data'!BB31*prepocet!BF$33*prepocet!BF$3*prepocet!BF$2/100/100/100</f>
        <v>0.19600000000000001</v>
      </c>
      <c r="BG34" s="1">
        <f>'Původní data'!BC31*prepocet!BG$33*prepocet!BG$3*prepocet!BG$2/100/100/100</f>
        <v>0</v>
      </c>
      <c r="BH34" s="1">
        <f>'Původní data'!BD31*prepocet!BH$33*prepocet!BH$3*prepocet!BH$2/100/100/100</f>
        <v>0</v>
      </c>
      <c r="BI34" s="1">
        <f>'Původní data'!BE31*prepocet!BI$33*prepocet!BI$3*prepocet!BI$2/100/100/100</f>
        <v>0</v>
      </c>
      <c r="BJ34" s="1">
        <f>'Původní data'!BF31*prepocet!BJ$33*prepocet!BJ$3*prepocet!BJ$2/100/100/100</f>
        <v>0</v>
      </c>
      <c r="BK34" s="1">
        <f>'Původní data'!BG31*prepocet!BK$33*prepocet!BK$3*prepocet!BK$2/100/100/100</f>
        <v>0</v>
      </c>
      <c r="BL34" s="1">
        <f>'Původní data'!BH31*prepocet!BL$33*prepocet!BL$3*prepocet!BL$2/100/100/100</f>
        <v>0</v>
      </c>
      <c r="BM34" s="1">
        <f>'Původní data'!BI31*prepocet!BM$33*prepocet!BM$3*prepocet!BM$2/100/100/100</f>
        <v>0</v>
      </c>
      <c r="BN34" s="1">
        <f>'Původní data'!BJ31*prepocet!BN$33*prepocet!BN$3*prepocet!BN$2/100/100/100</f>
        <v>0</v>
      </c>
      <c r="BO34" s="1">
        <f>'Původní data'!BK31*prepocet!BO$33*prepocet!BO$3*prepocet!BO$2/100/100/100</f>
        <v>0</v>
      </c>
      <c r="BP34" s="1">
        <f>'Původní data'!BL31*prepocet!BP$33*prepocet!BP$3*prepocet!BP$2/100/100/100</f>
        <v>0</v>
      </c>
      <c r="BQ34" s="1">
        <f>'Původní data'!BM31*prepocet!BQ$33*prepocet!BQ$3*prepocet!BQ$2/100/100/100</f>
        <v>0</v>
      </c>
      <c r="BR34" s="1">
        <f>'Původní data'!BN31*prepocet!BR$33*prepocet!BR$3*prepocet!BR$2/100/100/100</f>
        <v>0</v>
      </c>
      <c r="BS34" s="1">
        <f>'Původní data'!BO31*prepocet!BS$33*prepocet!BS$3*prepocet!BS$2/100/100/100</f>
        <v>0</v>
      </c>
      <c r="BT34" s="1">
        <f>'Původní data'!BP31*prepocet!BT$33*prepocet!BT$3*prepocet!BT$2/100/100/100</f>
        <v>0</v>
      </c>
      <c r="BU34" s="1">
        <f>'Původní data'!BQ31*prepocet!BU$33*prepocet!BU$3*prepocet!BU$2/100/100/100</f>
        <v>0</v>
      </c>
      <c r="BV34" s="1">
        <f>'Původní data'!BR31*prepocet!BV$33*prepocet!BV$3*prepocet!BV$2/100/100/100</f>
        <v>0</v>
      </c>
      <c r="BW34" s="1">
        <f>'Původní data'!BS31*prepocet!BW$33*prepocet!BW$3*prepocet!BW$2/100/100/100</f>
        <v>0</v>
      </c>
      <c r="BX34" s="1">
        <f>'Původní data'!BT31*prepocet!BX$33*prepocet!BX$3*prepocet!BX$2/100/100/100</f>
        <v>0</v>
      </c>
      <c r="BY34" s="1">
        <f>'Původní data'!BU31*prepocet!BY$33*prepocet!BY$3*prepocet!BY$2/100/100/100</f>
        <v>0</v>
      </c>
      <c r="BZ34" s="1">
        <f>'Původní data'!BV31*prepocet!BZ$33*prepocet!BZ$3*prepocet!BZ$2/100/100/100</f>
        <v>0</v>
      </c>
      <c r="CA34" s="1">
        <f>'Původní data'!BW31*prepocet!CA$33*prepocet!CA$3*prepocet!CA$2/100/100/100</f>
        <v>2.5987499999999999</v>
      </c>
      <c r="CB34" s="1">
        <f>'Původní data'!BX31*prepocet!CB$33*prepocet!CB$3*prepocet!CB$2/100/100/100</f>
        <v>0.48020000000000002</v>
      </c>
      <c r="CC34" s="1">
        <f>'Původní data'!BY31*prepocet!CC$33*prepocet!CC$3*prepocet!CC$2/100/100/100</f>
        <v>0</v>
      </c>
      <c r="CD34" s="1">
        <f>'Původní data'!BZ31*prepocet!CD$33*prepocet!CD$3*prepocet!CD$2/100/100/100</f>
        <v>0</v>
      </c>
      <c r="CE34" s="1">
        <f>'Původní data'!CA31*prepocet!CE$33*prepocet!CE$3*prepocet!CE$2/100/100/100</f>
        <v>0</v>
      </c>
      <c r="CF34" s="1">
        <f>'Původní data'!CB31*prepocet!CF$33*prepocet!CF$3*prepocet!CF$2/100/100/100</f>
        <v>0</v>
      </c>
      <c r="CI34" s="11">
        <f>RANK(CJ34,$CJ$34:$CJ$80)</f>
        <v>24</v>
      </c>
      <c r="CJ34" s="25">
        <f t="shared" ref="CJ34:CJ80" si="24">SUM(F34:CF34)</f>
        <v>6.3279500000000004</v>
      </c>
      <c r="CK34" s="11">
        <f t="shared" ref="CK34:CK80" si="25">CJ34/79</f>
        <v>8.0100632911392411E-2</v>
      </c>
      <c r="CL34" s="11">
        <f>COUNTIF(F34:CF34,"&gt;20")</f>
        <v>0</v>
      </c>
      <c r="CM34" s="11">
        <f>COUNTIF(F34:CF34,"&gt;10")-CL34</f>
        <v>0</v>
      </c>
      <c r="CN34" s="11">
        <f t="shared" ref="CN34:CN80" si="26">COUNTIF(F34:CF34,"&gt;1")-CM34</f>
        <v>2</v>
      </c>
      <c r="CO34" s="11">
        <f>COUNTIF(F34:CF34,"&gt;0")-CN34</f>
        <v>8</v>
      </c>
      <c r="CR34" s="11">
        <f>CK36+CK47+CK67+CK62</f>
        <v>3.7892841772151908</v>
      </c>
      <c r="CS34" s="1" t="s">
        <v>21</v>
      </c>
      <c r="CT34" s="29">
        <f>CK36/100</f>
        <v>1.3213686708860761E-2</v>
      </c>
      <c r="CU34" s="11">
        <v>0</v>
      </c>
      <c r="CV34" s="11">
        <v>1</v>
      </c>
      <c r="CW34" s="11">
        <v>27</v>
      </c>
      <c r="CX34" s="11">
        <v>19</v>
      </c>
      <c r="CY34" s="11">
        <f t="shared" si="17"/>
        <v>47</v>
      </c>
    </row>
    <row r="35" spans="1:103" x14ac:dyDescent="0.2">
      <c r="B35" s="11">
        <v>1</v>
      </c>
      <c r="C35" s="11">
        <f t="shared" si="22"/>
        <v>0</v>
      </c>
      <c r="D35" s="11">
        <f t="shared" si="23"/>
        <v>0</v>
      </c>
      <c r="E35" s="1" t="s">
        <v>20</v>
      </c>
      <c r="F35" s="1">
        <f>'Původní data'!B32*prepocet!F$33*prepocet!F$3*prepocet!F$2/100/100/100</f>
        <v>0</v>
      </c>
      <c r="G35" s="1">
        <f>'Původní data'!C32*prepocet!G$33*prepocet!G$3*prepocet!G$2/100/100/100</f>
        <v>0</v>
      </c>
      <c r="H35" s="1">
        <f>'Původní data'!D32*prepocet!H$33*prepocet!H$3*prepocet!H$2/100/100/100</f>
        <v>0.85499999999999998</v>
      </c>
      <c r="I35" s="1">
        <f>'Původní data'!E32*prepocet!I$33*prepocet!I$3*prepocet!I$2/100/100/100</f>
        <v>0</v>
      </c>
      <c r="J35" s="1">
        <f>'Původní data'!F32*prepocet!J$33*prepocet!J$3*prepocet!J$2/100/100/100</f>
        <v>6.8</v>
      </c>
      <c r="K35" s="1">
        <f>'Původní data'!G32*prepocet!K$33*prepocet!K$3*prepocet!K$2/100/100/100</f>
        <v>0</v>
      </c>
      <c r="L35" s="1">
        <f>'Původní data'!H32*prepocet!L$33*prepocet!L$3*prepocet!L$2/100/100/100</f>
        <v>0</v>
      </c>
      <c r="M35" s="1">
        <f>'Původní data'!I32*prepocet!M$33*prepocet!M$3*prepocet!M$2/100/100/100</f>
        <v>0</v>
      </c>
      <c r="N35" s="1">
        <f>'Původní data'!J32*prepocet!N$33*prepocet!N$3*prepocet!N$2/100/100/100</f>
        <v>0</v>
      </c>
      <c r="O35" s="1">
        <f>'Původní data'!K32*prepocet!O$33*prepocet!O$3*prepocet!O$2/100/100/100</f>
        <v>0</v>
      </c>
      <c r="P35" s="1">
        <f>'Původní data'!L32*prepocet!P$33*prepocet!P$3*prepocet!P$2/100/100/100</f>
        <v>6.6412500000000003</v>
      </c>
      <c r="Q35" s="1">
        <f>'Původní data'!M32*prepocet!Q$33*prepocet!Q$3*prepocet!Q$2/100/100/100</f>
        <v>0</v>
      </c>
      <c r="R35" s="1">
        <f>'Původní data'!N32*prepocet!R$33*prepocet!R$3*prepocet!R$2/100/100/100</f>
        <v>6.6000000000000003E-2</v>
      </c>
      <c r="S35" s="1">
        <f>'Původní data'!O32*prepocet!S$33*prepocet!S$3*prepocet!S$2/100/100/100</f>
        <v>0.22800000000000001</v>
      </c>
      <c r="T35" s="1">
        <f>'Původní data'!P32*prepocet!T$33*prepocet!T$3*prepocet!T$2/100/100/100</f>
        <v>0</v>
      </c>
      <c r="U35" s="1">
        <f>'Původní data'!Q32*prepocet!U$33*prepocet!U$3*prepocet!U$2/100/100/100</f>
        <v>0</v>
      </c>
      <c r="V35" s="1">
        <f>'Původní data'!R32*prepocet!V$33*prepocet!V$3*prepocet!V$2/100/100/100</f>
        <v>0</v>
      </c>
      <c r="W35" s="1">
        <f>'Původní data'!S32*prepocet!W$33*prepocet!W$3*prepocet!W$2/100/100/100</f>
        <v>0</v>
      </c>
      <c r="X35" s="1">
        <f>'Původní data'!T32*prepocet!X$33*prepocet!X$3*prepocet!X$2/100/100/100</f>
        <v>8.1000000000000003E-2</v>
      </c>
      <c r="Y35" s="1">
        <f>'Původní data'!U32*prepocet!Y$33*prepocet!Y$3*prepocet!Y$2/100/100/100</f>
        <v>0</v>
      </c>
      <c r="Z35" s="1">
        <f>'Původní data'!V32*prepocet!Z$33*prepocet!Z$3*prepocet!Z$2/100/100/100</f>
        <v>0</v>
      </c>
      <c r="AA35" s="1">
        <f>'Původní data'!W32*prepocet!AA$33*prepocet!AA$3*prepocet!AA$2/100/100/100</f>
        <v>0</v>
      </c>
      <c r="AB35" s="1">
        <f>'Původní data'!X32*prepocet!AB$33*prepocet!AB$3*prepocet!AB$2/100/100/100</f>
        <v>0</v>
      </c>
      <c r="AC35" s="1">
        <f>'Původní data'!Y32*prepocet!AC$33*prepocet!AC$3*prepocet!AC$2/100/100/100</f>
        <v>0</v>
      </c>
      <c r="AD35" s="1">
        <f>'Původní data'!Z32*prepocet!AD$33*prepocet!AD$3*prepocet!AD$2/100/100/100</f>
        <v>0</v>
      </c>
      <c r="AE35" s="1">
        <f>'Původní data'!AA32*prepocet!AE$33*prepocet!AE$3*prepocet!AE$2/100/100/100</f>
        <v>0</v>
      </c>
      <c r="AF35" s="1">
        <f>'Původní data'!AB32*prepocet!AF$33*prepocet!AF$3*prepocet!AF$2/100/100/100</f>
        <v>0</v>
      </c>
      <c r="AG35" s="1">
        <f>'Původní data'!AC32*prepocet!AG$33*prepocet!AG$3*prepocet!AG$2/100/100/100</f>
        <v>0</v>
      </c>
      <c r="AH35" s="1">
        <f>'Původní data'!AD32*prepocet!AH$33*prepocet!AH$3*prepocet!AH$2/100/100/100</f>
        <v>0</v>
      </c>
      <c r="AI35" s="1">
        <f>'Původní data'!AE32*prepocet!AI$33*prepocet!AI$3*prepocet!AI$2/100/100/100</f>
        <v>0</v>
      </c>
      <c r="AJ35" s="1">
        <f>'Původní data'!AF32*prepocet!AJ$33*prepocet!AJ$3*prepocet!AJ$2/100/100/100</f>
        <v>0</v>
      </c>
      <c r="AK35" s="1">
        <f>'Původní data'!AG32*prepocet!AK$33*prepocet!AK$3*prepocet!AK$2/100/100/100</f>
        <v>0</v>
      </c>
      <c r="AL35" s="1">
        <f>'Původní data'!AH32*prepocet!AL$33*prepocet!AL$3*prepocet!AL$2/100/100/100</f>
        <v>0</v>
      </c>
      <c r="AM35" s="1">
        <f>'Původní data'!AI32*prepocet!AM$33*prepocet!AM$3*prepocet!AM$2/100/100/100</f>
        <v>0</v>
      </c>
      <c r="AN35" s="1">
        <f>'Původní data'!AJ32*prepocet!AN$33*prepocet!AN$3*prepocet!AN$2/100/100/100</f>
        <v>0</v>
      </c>
      <c r="AO35" s="1">
        <f>'Původní data'!AK32*prepocet!AO$33*prepocet!AO$3*prepocet!AO$2/100/100/100</f>
        <v>0</v>
      </c>
      <c r="AP35" s="1">
        <f>'Původní data'!AL32*prepocet!AP$33*prepocet!AP$3*prepocet!AP$2/100/100/100</f>
        <v>0</v>
      </c>
      <c r="AQ35" s="1">
        <f>'Původní data'!AM32*prepocet!AQ$33*prepocet!AQ$3*prepocet!AQ$2/100/100/100</f>
        <v>0</v>
      </c>
      <c r="AR35" s="1">
        <f>'Původní data'!AN32*prepocet!AR$33*prepocet!AR$3*prepocet!AR$2/100/100/100</f>
        <v>0</v>
      </c>
      <c r="AS35" s="1">
        <f>'Původní data'!AO32*prepocet!AS$33*prepocet!AS$3*prepocet!AS$2/100/100/100</f>
        <v>0</v>
      </c>
      <c r="AT35" s="1">
        <f>'Původní data'!AP32*prepocet!AT$33*prepocet!AT$3*prepocet!AT$2/100/100/100</f>
        <v>0.8</v>
      </c>
      <c r="AU35" s="1">
        <f>'Původní data'!AQ32*prepocet!AU$33*prepocet!AU$3*prepocet!AU$2/100/100/100</f>
        <v>0</v>
      </c>
      <c r="AV35" s="1">
        <f>'Původní data'!AR32*prepocet!AV$33*prepocet!AV$3*prepocet!AV$2/100/100/100</f>
        <v>0</v>
      </c>
      <c r="AW35" s="1">
        <f>'Původní data'!AS32*prepocet!AW$33*prepocet!AW$3*prepocet!AW$2/100/100/100</f>
        <v>0</v>
      </c>
      <c r="AX35" s="1">
        <f>'Původní data'!AT32*prepocet!AX$33*prepocet!AX$3*prepocet!AX$2/100/100/100</f>
        <v>0</v>
      </c>
      <c r="AY35" s="1">
        <f>'Původní data'!AU32*prepocet!AY$33*prepocet!AY$3*prepocet!AY$2/100/100/100</f>
        <v>0</v>
      </c>
      <c r="AZ35" s="1">
        <f>'Původní data'!AV32*prepocet!AZ$33*prepocet!AZ$3*prepocet!AZ$2/100/100/100</f>
        <v>0</v>
      </c>
      <c r="BA35" s="1">
        <f>'Původní data'!AW32*prepocet!BA$33*prepocet!BA$3*prepocet!BA$2/100/100/100</f>
        <v>0</v>
      </c>
      <c r="BB35" s="1">
        <f>'Původní data'!AX32*prepocet!BB$33*prepocet!BB$3*prepocet!BB$2/100/100/100</f>
        <v>0</v>
      </c>
      <c r="BC35" s="1">
        <f>'Původní data'!AY32*prepocet!BC$33*prepocet!BC$3*prepocet!BC$2/100/100/100</f>
        <v>0.18</v>
      </c>
      <c r="BD35" s="1">
        <f>'Původní data'!AZ32*prepocet!BD$33*prepocet!BD$3*prepocet!BD$2/100/100/100</f>
        <v>0</v>
      </c>
      <c r="BE35" s="1">
        <f>'Původní data'!BA32*prepocet!BE$33*prepocet!BE$3*prepocet!BE$2/100/100/100</f>
        <v>0</v>
      </c>
      <c r="BF35" s="1">
        <f>'Původní data'!BB32*prepocet!BF$33*prepocet!BF$3*prepocet!BF$2/100/100/100</f>
        <v>0</v>
      </c>
      <c r="BG35" s="1">
        <f>'Původní data'!BC32*prepocet!BG$33*prepocet!BG$3*prepocet!BG$2/100/100/100</f>
        <v>0</v>
      </c>
      <c r="BH35" s="1">
        <f>'Původní data'!BD32*prepocet!BH$33*prepocet!BH$3*prepocet!BH$2/100/100/100</f>
        <v>0</v>
      </c>
      <c r="BI35" s="1">
        <f>'Původní data'!BE32*prepocet!BI$33*prepocet!BI$3*prepocet!BI$2/100/100/100</f>
        <v>0</v>
      </c>
      <c r="BJ35" s="1">
        <f>'Původní data'!BF32*prepocet!BJ$33*prepocet!BJ$3*prepocet!BJ$2/100/100/100</f>
        <v>0</v>
      </c>
      <c r="BK35" s="1">
        <f>'Původní data'!BG32*prepocet!BK$33*prepocet!BK$3*prepocet!BK$2/100/100/100</f>
        <v>0</v>
      </c>
      <c r="BL35" s="1">
        <f>'Původní data'!BH32*prepocet!BL$33*prepocet!BL$3*prepocet!BL$2/100/100/100</f>
        <v>0</v>
      </c>
      <c r="BM35" s="1">
        <f>'Původní data'!BI32*prepocet!BM$33*prepocet!BM$3*prepocet!BM$2/100/100/100</f>
        <v>1.68</v>
      </c>
      <c r="BN35" s="1">
        <f>'Původní data'!BJ32*prepocet!BN$33*prepocet!BN$3*prepocet!BN$2/100/100/100</f>
        <v>0.45</v>
      </c>
      <c r="BO35" s="1">
        <f>'Původní data'!BK32*prepocet!BO$33*prepocet!BO$3*prepocet!BO$2/100/100/100</f>
        <v>0</v>
      </c>
      <c r="BP35" s="1">
        <f>'Původní data'!BL32*prepocet!BP$33*prepocet!BP$3*prepocet!BP$2/100/100/100</f>
        <v>1.008</v>
      </c>
      <c r="BQ35" s="1">
        <f>'Původní data'!BM32*prepocet!BQ$33*prepocet!BQ$3*prepocet!BQ$2/100/100/100</f>
        <v>0</v>
      </c>
      <c r="BR35" s="1">
        <f>'Původní data'!BN32*prepocet!BR$33*prepocet!BR$3*prepocet!BR$2/100/100/100</f>
        <v>0</v>
      </c>
      <c r="BS35" s="1">
        <f>'Původní data'!BO32*prepocet!BS$33*prepocet!BS$3*prepocet!BS$2/100/100/100</f>
        <v>0</v>
      </c>
      <c r="BT35" s="1">
        <f>'Původní data'!BP32*prepocet!BT$33*prepocet!BT$3*prepocet!BT$2/100/100/100</f>
        <v>0</v>
      </c>
      <c r="BU35" s="1">
        <f>'Původní data'!BQ32*prepocet!BU$33*prepocet!BU$3*prepocet!BU$2/100/100/100</f>
        <v>0</v>
      </c>
      <c r="BV35" s="1">
        <f>'Původní data'!BR32*prepocet!BV$33*prepocet!BV$3*prepocet!BV$2/100/100/100</f>
        <v>0</v>
      </c>
      <c r="BW35" s="1">
        <f>'Původní data'!BS32*prepocet!BW$33*prepocet!BW$3*prepocet!BW$2/100/100/100</f>
        <v>0</v>
      </c>
      <c r="BX35" s="1">
        <f>'Původní data'!BT32*prepocet!BX$33*prepocet!BX$3*prepocet!BX$2/100/100/100</f>
        <v>0</v>
      </c>
      <c r="BY35" s="1">
        <f>'Původní data'!BU32*prepocet!BY$33*prepocet!BY$3*prepocet!BY$2/100/100/100</f>
        <v>0</v>
      </c>
      <c r="BZ35" s="1">
        <f>'Původní data'!BV32*prepocet!BZ$33*prepocet!BZ$3*prepocet!BZ$2/100/100/100</f>
        <v>0</v>
      </c>
      <c r="CA35" s="1">
        <f>'Původní data'!BW32*prepocet!CA$33*prepocet!CA$3*prepocet!CA$2/100/100/100</f>
        <v>0</v>
      </c>
      <c r="CB35" s="1">
        <f>'Původní data'!BX32*prepocet!CB$33*prepocet!CB$3*prepocet!CB$2/100/100/100</f>
        <v>0</v>
      </c>
      <c r="CC35" s="1">
        <f>'Původní data'!BY32*prepocet!CC$33*prepocet!CC$3*prepocet!CC$2/100/100/100</f>
        <v>0</v>
      </c>
      <c r="CD35" s="1">
        <f>'Původní data'!BZ32*prepocet!CD$33*prepocet!CD$3*prepocet!CD$2/100/100/100</f>
        <v>0</v>
      </c>
      <c r="CE35" s="1">
        <f>'Původní data'!CA32*prepocet!CE$33*prepocet!CE$3*prepocet!CE$2/100/100/100</f>
        <v>0</v>
      </c>
      <c r="CF35" s="1">
        <f>'Původní data'!CB32*prepocet!CF$33*prepocet!CF$3*prepocet!CF$2/100/100/100</f>
        <v>0</v>
      </c>
      <c r="CI35" s="11">
        <f t="shared" ref="CI35:CI80" si="27">RANK(CJ35,$CJ$34:$CJ$80)</f>
        <v>17</v>
      </c>
      <c r="CJ35" s="25">
        <f t="shared" si="24"/>
        <v>18.789249999999999</v>
      </c>
      <c r="CK35" s="11">
        <f t="shared" si="25"/>
        <v>0.23783860759493669</v>
      </c>
      <c r="CL35" s="11">
        <f t="shared" ref="CL35:CL98" si="28">COUNTIF(F35:CF35,"&gt;20")</f>
        <v>0</v>
      </c>
      <c r="CM35" s="11">
        <f t="shared" ref="CM35:CM98" si="29">COUNTIF(F35:CF35,"&gt;10")-CL35</f>
        <v>0</v>
      </c>
      <c r="CN35" s="11">
        <f t="shared" si="26"/>
        <v>4</v>
      </c>
      <c r="CO35" s="11">
        <f t="shared" ref="CO35:CO79" si="30">COUNTIF(F35:CF35,"&gt;0")-CN35</f>
        <v>7</v>
      </c>
      <c r="CR35" s="11">
        <f>CR34/(SUM(CK34:CK80))</f>
        <v>0.34763267604979564</v>
      </c>
      <c r="CS35" s="1" t="s">
        <v>52</v>
      </c>
      <c r="CT35" s="29">
        <f>CK67/100</f>
        <v>9.9236202531645598E-3</v>
      </c>
      <c r="CU35" s="11">
        <v>0</v>
      </c>
      <c r="CV35" s="11">
        <v>1</v>
      </c>
      <c r="CW35" s="11">
        <v>22</v>
      </c>
      <c r="CX35" s="11">
        <v>12</v>
      </c>
      <c r="CY35" s="11">
        <f t="shared" si="17"/>
        <v>35</v>
      </c>
    </row>
    <row r="36" spans="1:103" x14ac:dyDescent="0.2">
      <c r="A36" s="11">
        <v>1</v>
      </c>
      <c r="B36" s="11">
        <v>0</v>
      </c>
      <c r="C36" s="11">
        <f t="shared" si="22"/>
        <v>0.2475</v>
      </c>
      <c r="D36" s="11">
        <f t="shared" si="23"/>
        <v>0</v>
      </c>
      <c r="E36" s="1" t="s">
        <v>21</v>
      </c>
      <c r="F36" s="1">
        <f>'Původní data'!B33*prepocet!F$33*prepocet!F$3*prepocet!F$2/100/100/100</f>
        <v>0.2475</v>
      </c>
      <c r="G36" s="1">
        <f>'Původní data'!C33*prepocet!G$33*prepocet!G$3*prepocet!G$2/100/100/100</f>
        <v>0</v>
      </c>
      <c r="H36" s="1">
        <f>'Původní data'!D33*prepocet!H$33*prepocet!H$3*prepocet!H$2/100/100/100</f>
        <v>0</v>
      </c>
      <c r="I36" s="1">
        <f>'Původní data'!E33*prepocet!I$33*prepocet!I$3*prepocet!I$2/100/100/100</f>
        <v>0</v>
      </c>
      <c r="J36" s="1">
        <f>'Původní data'!F33*prepocet!J$33*prepocet!J$3*prepocet!J$2/100/100/100</f>
        <v>13.6</v>
      </c>
      <c r="K36" s="1">
        <f>'Původní data'!G33*prepocet!K$33*prepocet!K$3*prepocet!K$2/100/100/100</f>
        <v>0</v>
      </c>
      <c r="L36" s="1">
        <f>'Původní data'!H33*prepocet!L$33*prepocet!L$3*prepocet!L$2/100/100/100</f>
        <v>1.071</v>
      </c>
      <c r="M36" s="1">
        <f>'Původní data'!I33*prepocet!M$33*prepocet!M$3*prepocet!M$2/100/100/100</f>
        <v>0</v>
      </c>
      <c r="N36" s="1">
        <f>'Původní data'!J33*prepocet!N$33*prepocet!N$3*prepocet!N$2/100/100/100</f>
        <v>0</v>
      </c>
      <c r="O36" s="1">
        <f>'Původní data'!K33*prepocet!O$33*prepocet!O$3*prepocet!O$2/100/100/100</f>
        <v>0</v>
      </c>
      <c r="P36" s="1">
        <f>'Původní data'!L33*prepocet!P$33*prepocet!P$3*prepocet!P$2/100/100/100</f>
        <v>6.6412500000000003</v>
      </c>
      <c r="Q36" s="1">
        <f>'Původní data'!M33*prepocet!Q$33*prepocet!Q$3*prepocet!Q$2/100/100/100</f>
        <v>0.63749999999999996</v>
      </c>
      <c r="R36" s="1">
        <f>'Původní data'!N33*prepocet!R$33*prepocet!R$3*prepocet!R$2/100/100/100</f>
        <v>0.92400000000000004</v>
      </c>
      <c r="S36" s="1">
        <f>'Původní data'!O33*prepocet!S$33*prepocet!S$3*prepocet!S$2/100/100/100</f>
        <v>3.99</v>
      </c>
      <c r="T36" s="1">
        <f>'Původní data'!P33*prepocet!T$33*prepocet!T$3*prepocet!T$2/100/100/100</f>
        <v>0.42075000000000001</v>
      </c>
      <c r="U36" s="1">
        <f>'Původní data'!Q33*prepocet!U$33*prepocet!U$3*prepocet!U$2/100/100/100</f>
        <v>0.54</v>
      </c>
      <c r="V36" s="1">
        <f>'Původní data'!R33*prepocet!V$33*prepocet!V$3*prepocet!V$2/100/100/100</f>
        <v>3.3149999999999999</v>
      </c>
      <c r="W36" s="1">
        <f>'Původní data'!S33*prepocet!W$33*prepocet!W$3*prepocet!W$2/100/100/100</f>
        <v>0</v>
      </c>
      <c r="X36" s="1">
        <f>'Původní data'!T33*prepocet!X$33*prepocet!X$3*prepocet!X$2/100/100/100</f>
        <v>0</v>
      </c>
      <c r="Y36" s="1">
        <f>'Původní data'!U33*prepocet!Y$33*prepocet!Y$3*prepocet!Y$2/100/100/100</f>
        <v>3.99</v>
      </c>
      <c r="Z36" s="1">
        <f>'Původní data'!V33*prepocet!Z$33*prepocet!Z$3*prepocet!Z$2/100/100/100</f>
        <v>0</v>
      </c>
      <c r="AA36" s="1">
        <f>'Původní data'!W33*prepocet!AA$33*prepocet!AA$3*prepocet!AA$2/100/100/100</f>
        <v>0</v>
      </c>
      <c r="AB36" s="1">
        <f>'Původní data'!X33*prepocet!AB$33*prepocet!AB$3*prepocet!AB$2/100/100/100</f>
        <v>0</v>
      </c>
      <c r="AC36" s="1">
        <f>'Původní data'!Y33*prepocet!AC$33*prepocet!AC$3*prepocet!AC$2/100/100/100</f>
        <v>2.625</v>
      </c>
      <c r="AD36" s="1">
        <f>'Původní data'!Z33*prepocet!AD$33*prepocet!AD$3*prepocet!AD$2/100/100/100</f>
        <v>0</v>
      </c>
      <c r="AE36" s="1">
        <f>'Původní data'!AA33*prepocet!AE$33*prepocet!AE$3*prepocet!AE$2/100/100/100</f>
        <v>0</v>
      </c>
      <c r="AF36" s="1">
        <f>'Původní data'!AB33*prepocet!AF$33*prepocet!AF$3*prepocet!AF$2/100/100/100</f>
        <v>0.76500000000000001</v>
      </c>
      <c r="AG36" s="1">
        <f>'Původní data'!AC33*prepocet!AG$33*prepocet!AG$3*prepocet!AG$2/100/100/100</f>
        <v>5.46</v>
      </c>
      <c r="AH36" s="1">
        <f>'Původní data'!AD33*prepocet!AH$33*prepocet!AH$3*prepocet!AH$2/100/100/100</f>
        <v>2.5499999999999998</v>
      </c>
      <c r="AI36" s="1">
        <f>'Původní data'!AE33*prepocet!AI$33*prepocet!AI$3*prepocet!AI$2/100/100/100</f>
        <v>1.33</v>
      </c>
      <c r="AJ36" s="1">
        <f>'Původní data'!AF33*prepocet!AJ$33*prepocet!AJ$3*prepocet!AJ$2/100/100/100</f>
        <v>0</v>
      </c>
      <c r="AK36" s="1">
        <f>'Původní data'!AG33*prepocet!AK$33*prepocet!AK$3*prepocet!AK$2/100/100/100</f>
        <v>2.907</v>
      </c>
      <c r="AL36" s="1">
        <f>'Původní data'!AH33*prepocet!AL$33*prepocet!AL$3*prepocet!AL$2/100/100/100</f>
        <v>2.2400000000000002</v>
      </c>
      <c r="AM36" s="1">
        <f>'Původní data'!AI33*prepocet!AM$33*prepocet!AM$3*prepocet!AM$2/100/100/100</f>
        <v>3.78</v>
      </c>
      <c r="AN36" s="1">
        <f>'Původní data'!AJ33*prepocet!AN$33*prepocet!AN$3*prepocet!AN$2/100/100/100</f>
        <v>0</v>
      </c>
      <c r="AO36" s="1">
        <f>'Původní data'!AK33*prepocet!AO$33*prepocet!AO$3*prepocet!AO$2/100/100/100</f>
        <v>0</v>
      </c>
      <c r="AP36" s="1">
        <f>'Původní data'!AL33*prepocet!AP$33*prepocet!AP$3*prepocet!AP$2/100/100/100</f>
        <v>2.31</v>
      </c>
      <c r="AQ36" s="1">
        <f>'Původní data'!AM33*prepocet!AQ$33*prepocet!AQ$3*prepocet!AQ$2/100/100/100</f>
        <v>2.75</v>
      </c>
      <c r="AR36" s="1">
        <f>'Původní data'!AN33*prepocet!AR$33*prepocet!AR$3*prepocet!AR$2/100/100/100</f>
        <v>5.25</v>
      </c>
      <c r="AS36" s="1">
        <f>'Původní data'!AO33*prepocet!AS$33*prepocet!AS$3*prepocet!AS$2/100/100/100</f>
        <v>1.78125</v>
      </c>
      <c r="AT36" s="1">
        <f>'Původní data'!AP33*prepocet!AT$33*prepocet!AT$3*prepocet!AT$2/100/100/100</f>
        <v>1.6</v>
      </c>
      <c r="AU36" s="1">
        <f>'Původní data'!AQ33*prepocet!AU$33*prepocet!AU$3*prepocet!AU$2/100/100/100</f>
        <v>1.125</v>
      </c>
      <c r="AV36" s="1">
        <f>'Původní data'!AR33*prepocet!AV$33*prepocet!AV$3*prepocet!AV$2/100/100/100</f>
        <v>5.2062499999999998</v>
      </c>
      <c r="AW36" s="1">
        <f>'Původní data'!AS33*prepocet!AW$33*prepocet!AW$3*prepocet!AW$2/100/100/100</f>
        <v>0.4</v>
      </c>
      <c r="AX36" s="1">
        <f>'Původní data'!AT33*prepocet!AX$33*prepocet!AX$3*prepocet!AX$2/100/100/100</f>
        <v>1.1812499999999999</v>
      </c>
      <c r="AY36" s="1">
        <f>'Původní data'!AU33*prepocet!AY$33*prepocet!AY$3*prepocet!AY$2/100/100/100</f>
        <v>0</v>
      </c>
      <c r="AZ36" s="1">
        <f>'Původní data'!AV33*prepocet!AZ$33*prepocet!AZ$3*prepocet!AZ$2/100/100/100</f>
        <v>1.2993749999999999</v>
      </c>
      <c r="BA36" s="1">
        <f>'Původní data'!AW33*prepocet!BA$33*prepocet!BA$3*prepocet!BA$2/100/100/100</f>
        <v>0</v>
      </c>
      <c r="BB36" s="1">
        <f>'Původní data'!AX33*prepocet!BB$33*prepocet!BB$3*prepocet!BB$2/100/100/100</f>
        <v>0</v>
      </c>
      <c r="BC36" s="1">
        <f>'Původní data'!AY33*prepocet!BC$33*prepocet!BC$3*prepocet!BC$2/100/100/100</f>
        <v>0.18</v>
      </c>
      <c r="BD36" s="1">
        <f>'Původní data'!AZ33*prepocet!BD$33*prepocet!BD$3*prepocet!BD$2/100/100/100</f>
        <v>0.68</v>
      </c>
      <c r="BE36" s="1">
        <f>'Původní data'!BA33*prepocet!BE$33*prepocet!BE$3*prepocet!BE$2/100/100/100</f>
        <v>0.37799999999999995</v>
      </c>
      <c r="BF36" s="1">
        <f>'Původní data'!BB33*prepocet!BF$33*prepocet!BF$3*prepocet!BF$2/100/100/100</f>
        <v>0.28000000000000003</v>
      </c>
      <c r="BG36" s="1">
        <f>'Původní data'!BC33*prepocet!BG$33*prepocet!BG$3*prepocet!BG$2/100/100/100</f>
        <v>0</v>
      </c>
      <c r="BH36" s="1">
        <f>'Původní data'!BD33*prepocet!BH$33*prepocet!BH$3*prepocet!BH$2/100/100/100</f>
        <v>0</v>
      </c>
      <c r="BI36" s="1">
        <f>'Původní data'!BE33*prepocet!BI$33*prepocet!BI$3*prepocet!BI$2/100/100/100</f>
        <v>0.40799999999999997</v>
      </c>
      <c r="BJ36" s="1">
        <f>'Původní data'!BF33*prepocet!BJ$33*prepocet!BJ$3*prepocet!BJ$2/100/100/100</f>
        <v>0</v>
      </c>
      <c r="BK36" s="1">
        <f>'Původní data'!BG33*prepocet!BK$33*prepocet!BK$3*prepocet!BK$2/100/100/100</f>
        <v>0.6</v>
      </c>
      <c r="BL36" s="1">
        <f>'Původní data'!BH33*prepocet!BL$33*prepocet!BL$3*prepocet!BL$2/100/100/100</f>
        <v>0</v>
      </c>
      <c r="BM36" s="1">
        <f>'Původní data'!BI33*prepocet!BM$33*prepocet!BM$3*prepocet!BM$2/100/100/100</f>
        <v>1.68</v>
      </c>
      <c r="BN36" s="1">
        <f>'Původní data'!BJ33*prepocet!BN$33*prepocet!BN$3*prepocet!BN$2/100/100/100</f>
        <v>0.3</v>
      </c>
      <c r="BO36" s="1">
        <f>'Původní data'!BK33*prepocet!BO$33*prepocet!BO$3*prepocet!BO$2/100/100/100</f>
        <v>0.36</v>
      </c>
      <c r="BP36" s="1">
        <f>'Původní data'!BL33*prepocet!BP$33*prepocet!BP$3*prepocet!BP$2/100/100/100</f>
        <v>0</v>
      </c>
      <c r="BQ36" s="1">
        <f>'Původní data'!BM33*prepocet!BQ$33*prepocet!BQ$3*prepocet!BQ$2/100/100/100</f>
        <v>0.26250000000000001</v>
      </c>
      <c r="BR36" s="1">
        <f>'Původní data'!BN33*prepocet!BR$33*prepocet!BR$3*prepocet!BR$2/100/100/100</f>
        <v>0</v>
      </c>
      <c r="BS36" s="1">
        <f>'Původní data'!BO33*prepocet!BS$33*prepocet!BS$3*prepocet!BS$2/100/100/100</f>
        <v>1.375</v>
      </c>
      <c r="BT36" s="1">
        <f>'Původní data'!BP33*prepocet!BT$33*prepocet!BT$3*prepocet!BT$2/100/100/100</f>
        <v>7.02</v>
      </c>
      <c r="BU36" s="1">
        <f>'Původní data'!BQ33*prepocet!BU$33*prepocet!BU$3*prepocet!BU$2/100/100/100</f>
        <v>1.89</v>
      </c>
      <c r="BV36" s="1">
        <f>'Původní data'!BR33*prepocet!BV$33*prepocet!BV$3*prepocet!BV$2/100/100/100</f>
        <v>2.4</v>
      </c>
      <c r="BW36" s="1">
        <f>'Původní data'!BS33*prepocet!BW$33*prepocet!BW$3*prepocet!BW$2/100/100/100</f>
        <v>0.45</v>
      </c>
      <c r="BX36" s="1">
        <f>'Původní data'!BT33*prepocet!BX$33*prepocet!BX$3*prepocet!BX$2/100/100/100</f>
        <v>5.5125000000000002</v>
      </c>
      <c r="BY36" s="1">
        <f>'Původní data'!BU33*prepocet!BY$33*prepocet!BY$3*prepocet!BY$2/100/100/100</f>
        <v>0.67500000000000004</v>
      </c>
      <c r="BZ36" s="1">
        <f>'Původní data'!BV33*prepocet!BZ$33*prepocet!BZ$3*prepocet!BZ$2/100/100/100</f>
        <v>0</v>
      </c>
      <c r="CA36" s="1">
        <f>'Původní data'!BW33*prepocet!CA$33*prepocet!CA$3*prepocet!CA$2/100/100/100</f>
        <v>0</v>
      </c>
      <c r="CB36" s="1">
        <f>'Původní data'!BX33*prepocet!CB$33*prepocet!CB$3*prepocet!CB$2/100/100/100</f>
        <v>0</v>
      </c>
      <c r="CC36" s="1">
        <f>'Původní data'!BY33*prepocet!CC$33*prepocet!CC$3*prepocet!CC$2/100/100/100</f>
        <v>0</v>
      </c>
      <c r="CD36" s="1">
        <f>'Původní data'!BZ33*prepocet!CD$33*prepocet!CD$3*prepocet!CD$2/100/100/100</f>
        <v>0</v>
      </c>
      <c r="CE36" s="1">
        <f>'Původní data'!CA33*prepocet!CE$33*prepocet!CE$3*prepocet!CE$2/100/100/100</f>
        <v>0</v>
      </c>
      <c r="CF36" s="1">
        <f>'Původní data'!CB33*prepocet!CF$33*prepocet!CF$3*prepocet!CF$2/100/100/100</f>
        <v>0</v>
      </c>
      <c r="CI36" s="11">
        <f t="shared" si="27"/>
        <v>1</v>
      </c>
      <c r="CJ36" s="25">
        <f t="shared" si="24"/>
        <v>104.38812500000002</v>
      </c>
      <c r="CK36" s="11">
        <f t="shared" si="25"/>
        <v>1.3213686708860761</v>
      </c>
      <c r="CL36" s="11">
        <f t="shared" si="28"/>
        <v>0</v>
      </c>
      <c r="CM36" s="11">
        <f t="shared" si="29"/>
        <v>1</v>
      </c>
      <c r="CN36" s="11">
        <f t="shared" si="26"/>
        <v>27</v>
      </c>
      <c r="CO36" s="11">
        <f t="shared" si="30"/>
        <v>19</v>
      </c>
      <c r="CS36" s="1" t="s">
        <v>32</v>
      </c>
      <c r="CT36" s="29">
        <f>CK47/100</f>
        <v>8.237145569620255E-3</v>
      </c>
      <c r="CU36" s="11">
        <v>0</v>
      </c>
      <c r="CV36" s="11">
        <v>1</v>
      </c>
      <c r="CW36" s="11">
        <v>16</v>
      </c>
      <c r="CX36" s="11">
        <v>8</v>
      </c>
      <c r="CY36" s="11">
        <f t="shared" si="17"/>
        <v>25</v>
      </c>
    </row>
    <row r="37" spans="1:103" x14ac:dyDescent="0.2">
      <c r="A37" s="11">
        <v>1</v>
      </c>
      <c r="B37" s="11">
        <v>0</v>
      </c>
      <c r="C37" s="11">
        <f t="shared" si="22"/>
        <v>0</v>
      </c>
      <c r="D37" s="11">
        <f t="shared" si="23"/>
        <v>0</v>
      </c>
      <c r="E37" s="1" t="s">
        <v>22</v>
      </c>
      <c r="F37" s="1">
        <f>'Původní data'!B34*prepocet!F$33*prepocet!F$3*prepocet!F$2/100/100/100</f>
        <v>0</v>
      </c>
      <c r="G37" s="1">
        <f>'Původní data'!C34*prepocet!G$33*prepocet!G$3*prepocet!G$2/100/100/100</f>
        <v>0</v>
      </c>
      <c r="H37" s="1">
        <f>'Původní data'!D34*prepocet!H$33*prepocet!H$3*prepocet!H$2/100/100/100</f>
        <v>0</v>
      </c>
      <c r="I37" s="1">
        <f>'Původní data'!E34*prepocet!I$33*prepocet!I$3*prepocet!I$2/100/100/100</f>
        <v>2.1375000000000002</v>
      </c>
      <c r="J37" s="1">
        <f>'Původní data'!F34*prepocet!J$33*prepocet!J$3*prepocet!J$2/100/100/100</f>
        <v>0.68</v>
      </c>
      <c r="K37" s="1">
        <f>'Původní data'!G34*prepocet!K$33*prepocet!K$3*prepocet!K$2/100/100/100</f>
        <v>0</v>
      </c>
      <c r="L37" s="1">
        <f>'Původní data'!H34*prepocet!L$33*prepocet!L$3*prepocet!L$2/100/100/100</f>
        <v>0</v>
      </c>
      <c r="M37" s="1">
        <f>'Původní data'!I34*prepocet!M$33*prepocet!M$3*prepocet!M$2/100/100/100</f>
        <v>0</v>
      </c>
      <c r="N37" s="1">
        <f>'Původní data'!J34*prepocet!N$33*prepocet!N$3*prepocet!N$2/100/100/100</f>
        <v>0.16200000000000001</v>
      </c>
      <c r="O37" s="1">
        <f>'Původní data'!K34*prepocet!O$33*prepocet!O$3*prepocet!O$2/100/100/100</f>
        <v>0</v>
      </c>
      <c r="P37" s="1">
        <f>'Původní data'!L34*prepocet!P$33*prepocet!P$3*prepocet!P$2/100/100/100</f>
        <v>0</v>
      </c>
      <c r="Q37" s="1">
        <f>'Původní data'!M34*prepocet!Q$33*prepocet!Q$3*prepocet!Q$2/100/100/100</f>
        <v>0</v>
      </c>
      <c r="R37" s="1">
        <f>'Původní data'!N34*prepocet!R$33*prepocet!R$3*prepocet!R$2/100/100/100</f>
        <v>0</v>
      </c>
      <c r="S37" s="1">
        <f>'Původní data'!O34*prepocet!S$33*prepocet!S$3*prepocet!S$2/100/100/100</f>
        <v>0</v>
      </c>
      <c r="T37" s="1">
        <f>'Původní data'!P34*prepocet!T$33*prepocet!T$3*prepocet!T$2/100/100/100</f>
        <v>0.42075000000000001</v>
      </c>
      <c r="U37" s="1">
        <f>'Původní data'!Q34*prepocet!U$33*prepocet!U$3*prepocet!U$2/100/100/100</f>
        <v>0</v>
      </c>
      <c r="V37" s="1">
        <f>'Původní data'!R34*prepocet!V$33*prepocet!V$3*prepocet!V$2/100/100/100</f>
        <v>1.6575</v>
      </c>
      <c r="W37" s="1">
        <f>'Původní data'!S34*prepocet!W$33*prepocet!W$3*prepocet!W$2/100/100/100</f>
        <v>0</v>
      </c>
      <c r="X37" s="1">
        <f>'Původní data'!T34*prepocet!X$33*prepocet!X$3*prepocet!X$2/100/100/100</f>
        <v>0</v>
      </c>
      <c r="Y37" s="1">
        <f>'Původní data'!U34*prepocet!Y$33*prepocet!Y$3*prepocet!Y$2/100/100/100</f>
        <v>0</v>
      </c>
      <c r="Z37" s="1">
        <f>'Původní data'!V34*prepocet!Z$33*prepocet!Z$3*prepocet!Z$2/100/100/100</f>
        <v>0</v>
      </c>
      <c r="AA37" s="1">
        <f>'Původní data'!W34*prepocet!AA$33*prepocet!AA$3*prepocet!AA$2/100/100/100</f>
        <v>0</v>
      </c>
      <c r="AB37" s="1">
        <f>'Původní data'!X34*prepocet!AB$33*prepocet!AB$3*prepocet!AB$2/100/100/100</f>
        <v>0.5544</v>
      </c>
      <c r="AC37" s="1">
        <f>'Původní data'!Y34*prepocet!AC$33*prepocet!AC$3*prepocet!AC$2/100/100/100</f>
        <v>0</v>
      </c>
      <c r="AD37" s="1">
        <f>'Původní data'!Z34*prepocet!AD$33*prepocet!AD$3*prepocet!AD$2/100/100/100</f>
        <v>0</v>
      </c>
      <c r="AE37" s="1">
        <f>'Původní data'!AA34*prepocet!AE$33*prepocet!AE$3*prepocet!AE$2/100/100/100</f>
        <v>0</v>
      </c>
      <c r="AF37" s="1">
        <f>'Původní data'!AB34*prepocet!AF$33*prepocet!AF$3*prepocet!AF$2/100/100/100</f>
        <v>1.2749999999999999</v>
      </c>
      <c r="AG37" s="1">
        <f>'Původní data'!AC34*prepocet!AG$33*prepocet!AG$3*prepocet!AG$2/100/100/100</f>
        <v>0.6825</v>
      </c>
      <c r="AH37" s="1">
        <f>'Původní data'!AD34*prepocet!AH$33*prepocet!AH$3*prepocet!AH$2/100/100/100</f>
        <v>0</v>
      </c>
      <c r="AI37" s="1">
        <f>'Původní data'!AE34*prepocet!AI$33*prepocet!AI$3*prepocet!AI$2/100/100/100</f>
        <v>0</v>
      </c>
      <c r="AJ37" s="1">
        <f>'Původní data'!AF34*prepocet!AJ$33*prepocet!AJ$3*prepocet!AJ$2/100/100/100</f>
        <v>1.08</v>
      </c>
      <c r="AK37" s="1">
        <f>'Původní data'!AG34*prepocet!AK$33*prepocet!AK$3*prepocet!AK$2/100/100/100</f>
        <v>0</v>
      </c>
      <c r="AL37" s="1">
        <f>'Původní data'!AH34*prepocet!AL$33*prepocet!AL$3*prepocet!AL$2/100/100/100</f>
        <v>0</v>
      </c>
      <c r="AM37" s="1">
        <f>'Původní data'!AI34*prepocet!AM$33*prepocet!AM$3*prepocet!AM$2/100/100/100</f>
        <v>0</v>
      </c>
      <c r="AN37" s="1">
        <f>'Původní data'!AJ34*prepocet!AN$33*prepocet!AN$3*prepocet!AN$2/100/100/100</f>
        <v>0</v>
      </c>
      <c r="AO37" s="1">
        <f>'Původní data'!AK34*prepocet!AO$33*prepocet!AO$3*prepocet!AO$2/100/100/100</f>
        <v>0</v>
      </c>
      <c r="AP37" s="1">
        <f>'Původní data'!AL34*prepocet!AP$33*prepocet!AP$3*prepocet!AP$2/100/100/100</f>
        <v>0</v>
      </c>
      <c r="AQ37" s="1">
        <f>'Původní data'!AM34*prepocet!AQ$33*prepocet!AQ$3*prepocet!AQ$2/100/100/100</f>
        <v>0</v>
      </c>
      <c r="AR37" s="1">
        <f>'Původní data'!AN34*prepocet!AR$33*prepocet!AR$3*prepocet!AR$2/100/100/100</f>
        <v>0</v>
      </c>
      <c r="AS37" s="1">
        <f>'Původní data'!AO34*prepocet!AS$33*prepocet!AS$3*prepocet!AS$2/100/100/100</f>
        <v>0</v>
      </c>
      <c r="AT37" s="1">
        <f>'Původní data'!AP34*prepocet!AT$33*prepocet!AT$3*prepocet!AT$2/100/100/100</f>
        <v>0</v>
      </c>
      <c r="AU37" s="1">
        <f>'Původní data'!AQ34*prepocet!AU$33*prepocet!AU$3*prepocet!AU$2/100/100/100</f>
        <v>0</v>
      </c>
      <c r="AV37" s="1">
        <f>'Původní data'!AR34*prepocet!AV$33*prepocet!AV$3*prepocet!AV$2/100/100/100</f>
        <v>0</v>
      </c>
      <c r="AW37" s="1">
        <f>'Původní data'!AS34*prepocet!AW$33*prepocet!AW$3*prepocet!AW$2/100/100/100</f>
        <v>0</v>
      </c>
      <c r="AX37" s="1">
        <f>'Původní data'!AT34*prepocet!AX$33*prepocet!AX$3*prepocet!AX$2/100/100/100</f>
        <v>0</v>
      </c>
      <c r="AY37" s="1">
        <f>'Původní data'!AU34*prepocet!AY$33*prepocet!AY$3*prepocet!AY$2/100/100/100</f>
        <v>0</v>
      </c>
      <c r="AZ37" s="1">
        <f>'Původní data'!AV34*prepocet!AZ$33*prepocet!AZ$3*prepocet!AZ$2/100/100/100</f>
        <v>0.86624999999999996</v>
      </c>
      <c r="BA37" s="1">
        <f>'Původní data'!AW34*prepocet!BA$33*prepocet!BA$3*prepocet!BA$2/100/100/100</f>
        <v>0.52500000000000002</v>
      </c>
      <c r="BB37" s="1">
        <f>'Původní data'!AX34*prepocet!BB$33*prepocet!BB$3*prepocet!BB$2/100/100/100</f>
        <v>0</v>
      </c>
      <c r="BC37" s="1">
        <f>'Původní data'!AY34*prepocet!BC$33*prepocet!BC$3*prepocet!BC$2/100/100/100</f>
        <v>0</v>
      </c>
      <c r="BD37" s="1">
        <f>'Původní data'!AZ34*prepocet!BD$33*prepocet!BD$3*prepocet!BD$2/100/100/100</f>
        <v>0</v>
      </c>
      <c r="BE37" s="1">
        <f>'Původní data'!BA34*prepocet!BE$33*prepocet!BE$3*prepocet!BE$2/100/100/100</f>
        <v>0</v>
      </c>
      <c r="BF37" s="1">
        <f>'Původní data'!BB34*prepocet!BF$33*prepocet!BF$3*prepocet!BF$2/100/100/100</f>
        <v>0</v>
      </c>
      <c r="BG37" s="1">
        <f>'Původní data'!BC34*prepocet!BG$33*prepocet!BG$3*prepocet!BG$2/100/100/100</f>
        <v>0</v>
      </c>
      <c r="BH37" s="1">
        <f>'Původní data'!BD34*prepocet!BH$33*prepocet!BH$3*prepocet!BH$2/100/100/100</f>
        <v>0</v>
      </c>
      <c r="BI37" s="1">
        <f>'Původní data'!BE34*prepocet!BI$33*prepocet!BI$3*prepocet!BI$2/100/100/100</f>
        <v>0</v>
      </c>
      <c r="BJ37" s="1">
        <f>'Původní data'!BF34*prepocet!BJ$33*prepocet!BJ$3*prepocet!BJ$2/100/100/100</f>
        <v>0</v>
      </c>
      <c r="BK37" s="1">
        <f>'Původní data'!BG34*prepocet!BK$33*prepocet!BK$3*prepocet!BK$2/100/100/100</f>
        <v>0</v>
      </c>
      <c r="BL37" s="1">
        <f>'Původní data'!BH34*prepocet!BL$33*prepocet!BL$3*prepocet!BL$2/100/100/100</f>
        <v>0.28125</v>
      </c>
      <c r="BM37" s="1">
        <f>'Původní data'!BI34*prepocet!BM$33*prepocet!BM$3*prepocet!BM$2/100/100/100</f>
        <v>0.84</v>
      </c>
      <c r="BN37" s="1">
        <f>'Původní data'!BJ34*prepocet!BN$33*prepocet!BN$3*prepocet!BN$2/100/100/100</f>
        <v>0</v>
      </c>
      <c r="BO37" s="1">
        <f>'Původní data'!BK34*prepocet!BO$33*prepocet!BO$3*prepocet!BO$2/100/100/100</f>
        <v>0</v>
      </c>
      <c r="BP37" s="1">
        <f>'Původní data'!BL34*prepocet!BP$33*prepocet!BP$3*prepocet!BP$2/100/100/100</f>
        <v>0.84</v>
      </c>
      <c r="BQ37" s="1">
        <f>'Původní data'!BM34*prepocet!BQ$33*prepocet!BQ$3*prepocet!BQ$2/100/100/100</f>
        <v>0</v>
      </c>
      <c r="BR37" s="1">
        <f>'Původní data'!BN34*prepocet!BR$33*prepocet!BR$3*prepocet!BR$2/100/100/100</f>
        <v>0</v>
      </c>
      <c r="BS37" s="1">
        <f>'Původní data'!BO34*prepocet!BS$33*prepocet!BS$3*prepocet!BS$2/100/100/100</f>
        <v>0</v>
      </c>
      <c r="BT37" s="1">
        <f>'Původní data'!BP34*prepocet!BT$33*prepocet!BT$3*prepocet!BT$2/100/100/100</f>
        <v>0</v>
      </c>
      <c r="BU37" s="1">
        <f>'Původní data'!BQ34*prepocet!BU$33*prepocet!BU$3*prepocet!BU$2/100/100/100</f>
        <v>0</v>
      </c>
      <c r="BV37" s="1">
        <f>'Původní data'!BR34*prepocet!BV$33*prepocet!BV$3*prepocet!BV$2/100/100/100</f>
        <v>0</v>
      </c>
      <c r="BW37" s="1">
        <f>'Původní data'!BS34*prepocet!BW$33*prepocet!BW$3*prepocet!BW$2/100/100/100</f>
        <v>0</v>
      </c>
      <c r="BX37" s="1">
        <f>'Původní data'!BT34*prepocet!BX$33*prepocet!BX$3*prepocet!BX$2/100/100/100</f>
        <v>0</v>
      </c>
      <c r="BY37" s="1">
        <f>'Původní data'!BU34*prepocet!BY$33*prepocet!BY$3*prepocet!BY$2/100/100/100</f>
        <v>0</v>
      </c>
      <c r="BZ37" s="1">
        <f>'Původní data'!BV34*prepocet!BZ$33*prepocet!BZ$3*prepocet!BZ$2/100/100/100</f>
        <v>0.12</v>
      </c>
      <c r="CA37" s="1">
        <f>'Původní data'!BW34*prepocet!CA$33*prepocet!CA$3*prepocet!CA$2/100/100/100</f>
        <v>0</v>
      </c>
      <c r="CB37" s="1">
        <f>'Původní data'!BX34*prepocet!CB$33*prepocet!CB$3*prepocet!CB$2/100/100/100</f>
        <v>0</v>
      </c>
      <c r="CC37" s="1">
        <f>'Původní data'!BY34*prepocet!CC$33*prepocet!CC$3*prepocet!CC$2/100/100/100</f>
        <v>0</v>
      </c>
      <c r="CD37" s="1">
        <f>'Původní data'!BZ34*prepocet!CD$33*prepocet!CD$3*prepocet!CD$2/100/100/100</f>
        <v>0</v>
      </c>
      <c r="CE37" s="1">
        <f>'Původní data'!CA34*prepocet!CE$33*prepocet!CE$3*prepocet!CE$2/100/100/100</f>
        <v>0</v>
      </c>
      <c r="CF37" s="1">
        <f>'Původní data'!CB34*prepocet!CF$33*prepocet!CF$3*prepocet!CF$2/100/100/100</f>
        <v>0</v>
      </c>
      <c r="CI37" s="11">
        <f t="shared" si="27"/>
        <v>20</v>
      </c>
      <c r="CJ37" s="25">
        <f t="shared" si="24"/>
        <v>12.122150000000001</v>
      </c>
      <c r="CK37" s="11">
        <f t="shared" si="25"/>
        <v>0.15344493670886078</v>
      </c>
      <c r="CL37" s="11">
        <f t="shared" si="28"/>
        <v>0</v>
      </c>
      <c r="CM37" s="11">
        <f t="shared" si="29"/>
        <v>0</v>
      </c>
      <c r="CN37" s="11">
        <f t="shared" si="26"/>
        <v>4</v>
      </c>
      <c r="CO37" s="11">
        <f t="shared" si="30"/>
        <v>11</v>
      </c>
      <c r="CS37" s="1" t="s">
        <v>42</v>
      </c>
      <c r="CT37" s="29">
        <f>CK57/100</f>
        <v>6.8085284810126571E-3</v>
      </c>
      <c r="CU37" s="11">
        <v>0</v>
      </c>
      <c r="CV37" s="11">
        <v>1</v>
      </c>
      <c r="CW37" s="11">
        <v>12</v>
      </c>
      <c r="CX37" s="11">
        <v>34</v>
      </c>
      <c r="CY37" s="11">
        <f t="shared" si="17"/>
        <v>47</v>
      </c>
    </row>
    <row r="38" spans="1:103" x14ac:dyDescent="0.2">
      <c r="B38" s="11">
        <v>1</v>
      </c>
      <c r="C38" s="11">
        <f t="shared" si="22"/>
        <v>0</v>
      </c>
      <c r="D38" s="11">
        <f t="shared" si="23"/>
        <v>0</v>
      </c>
      <c r="E38" s="1" t="s">
        <v>23</v>
      </c>
      <c r="F38" s="1">
        <f>'Původní data'!B35*prepocet!F$33*prepocet!F$3*prepocet!F$2/100/100/100</f>
        <v>0</v>
      </c>
      <c r="G38" s="1">
        <f>'Původní data'!C35*prepocet!G$33*prepocet!G$3*prepocet!G$2/100/100/100</f>
        <v>0</v>
      </c>
      <c r="H38" s="1">
        <f>'Původní data'!D35*prepocet!H$33*prepocet!H$3*prepocet!H$2/100/100/100</f>
        <v>0</v>
      </c>
      <c r="I38" s="1">
        <f>'Původní data'!E35*prepocet!I$33*prepocet!I$3*prepocet!I$2/100/100/100</f>
        <v>0</v>
      </c>
      <c r="J38" s="1">
        <f>'Původní data'!F35*prepocet!J$33*prepocet!J$3*prepocet!J$2/100/100/100</f>
        <v>0</v>
      </c>
      <c r="K38" s="1">
        <f>'Původní data'!G35*prepocet!K$33*prepocet!K$3*prepocet!K$2/100/100/100</f>
        <v>0</v>
      </c>
      <c r="L38" s="1">
        <f>'Původní data'!H35*prepocet!L$33*prepocet!L$3*prepocet!L$2/100/100/100</f>
        <v>0</v>
      </c>
      <c r="M38" s="1">
        <f>'Původní data'!I35*prepocet!M$33*prepocet!M$3*prepocet!M$2/100/100/100</f>
        <v>0</v>
      </c>
      <c r="N38" s="1">
        <f>'Původní data'!J35*prepocet!N$33*prepocet!N$3*prepocet!N$2/100/100/100</f>
        <v>0</v>
      </c>
      <c r="O38" s="1">
        <f>'Původní data'!K35*prepocet!O$33*prepocet!O$3*prepocet!O$2/100/100/100</f>
        <v>0</v>
      </c>
      <c r="P38" s="1">
        <f>'Původní data'!L35*prepocet!P$33*prepocet!P$3*prepocet!P$2/100/100/100</f>
        <v>0</v>
      </c>
      <c r="Q38" s="1">
        <f>'Původní data'!M35*prepocet!Q$33*prepocet!Q$3*prepocet!Q$2/100/100/100</f>
        <v>0</v>
      </c>
      <c r="R38" s="1">
        <f>'Původní data'!N35*prepocet!R$33*prepocet!R$3*prepocet!R$2/100/100/100</f>
        <v>0</v>
      </c>
      <c r="S38" s="1">
        <f>'Původní data'!O35*prepocet!S$33*prepocet!S$3*prepocet!S$2/100/100/100</f>
        <v>0</v>
      </c>
      <c r="T38" s="1">
        <f>'Původní data'!P35*prepocet!T$33*prepocet!T$3*prepocet!T$2/100/100/100</f>
        <v>0</v>
      </c>
      <c r="U38" s="1">
        <f>'Původní data'!Q35*prepocet!U$33*prepocet!U$3*prepocet!U$2/100/100/100</f>
        <v>0</v>
      </c>
      <c r="V38" s="1">
        <f>'Původní data'!R35*prepocet!V$33*prepocet!V$3*prepocet!V$2/100/100/100</f>
        <v>0</v>
      </c>
      <c r="W38" s="1">
        <f>'Původní data'!S35*prepocet!W$33*prepocet!W$3*prepocet!W$2/100/100/100</f>
        <v>0</v>
      </c>
      <c r="X38" s="1">
        <f>'Původní data'!T35*prepocet!X$33*prepocet!X$3*prepocet!X$2/100/100/100</f>
        <v>0</v>
      </c>
      <c r="Y38" s="1">
        <f>'Původní data'!U35*prepocet!Y$33*prepocet!Y$3*prepocet!Y$2/100/100/100</f>
        <v>0</v>
      </c>
      <c r="Z38" s="1">
        <f>'Původní data'!V35*prepocet!Z$33*prepocet!Z$3*prepocet!Z$2/100/100/100</f>
        <v>0</v>
      </c>
      <c r="AA38" s="1">
        <f>'Původní data'!W35*prepocet!AA$33*prepocet!AA$3*prepocet!AA$2/100/100/100</f>
        <v>0</v>
      </c>
      <c r="AB38" s="1">
        <f>'Původní data'!X35*prepocet!AB$33*prepocet!AB$3*prepocet!AB$2/100/100/100</f>
        <v>0</v>
      </c>
      <c r="AC38" s="1">
        <f>'Původní data'!Y35*prepocet!AC$33*prepocet!AC$3*prepocet!AC$2/100/100/100</f>
        <v>0</v>
      </c>
      <c r="AD38" s="1">
        <f>'Původní data'!Z35*prepocet!AD$33*prepocet!AD$3*prepocet!AD$2/100/100/100</f>
        <v>0</v>
      </c>
      <c r="AE38" s="1">
        <f>'Původní data'!AA35*prepocet!AE$33*prepocet!AE$3*prepocet!AE$2/100/100/100</f>
        <v>0</v>
      </c>
      <c r="AF38" s="1">
        <f>'Původní data'!AB35*prepocet!AF$33*prepocet!AF$3*prepocet!AF$2/100/100/100</f>
        <v>0</v>
      </c>
      <c r="AG38" s="1">
        <f>'Původní data'!AC35*prepocet!AG$33*prepocet!AG$3*prepocet!AG$2/100/100/100</f>
        <v>0</v>
      </c>
      <c r="AH38" s="1">
        <f>'Původní data'!AD35*prepocet!AH$33*prepocet!AH$3*prepocet!AH$2/100/100/100</f>
        <v>0</v>
      </c>
      <c r="AI38" s="1">
        <f>'Původní data'!AE35*prepocet!AI$33*prepocet!AI$3*prepocet!AI$2/100/100/100</f>
        <v>0</v>
      </c>
      <c r="AJ38" s="1">
        <f>'Původní data'!AF35*prepocet!AJ$33*prepocet!AJ$3*prepocet!AJ$2/100/100/100</f>
        <v>0</v>
      </c>
      <c r="AK38" s="1">
        <f>'Původní data'!AG35*prepocet!AK$33*prepocet!AK$3*prepocet!AK$2/100/100/100</f>
        <v>0</v>
      </c>
      <c r="AL38" s="1">
        <f>'Původní data'!AH35*prepocet!AL$33*prepocet!AL$3*prepocet!AL$2/100/100/100</f>
        <v>0</v>
      </c>
      <c r="AM38" s="1">
        <f>'Původní data'!AI35*prepocet!AM$33*prepocet!AM$3*prepocet!AM$2/100/100/100</f>
        <v>0</v>
      </c>
      <c r="AN38" s="1">
        <f>'Původní data'!AJ35*prepocet!AN$33*prepocet!AN$3*prepocet!AN$2/100/100/100</f>
        <v>0</v>
      </c>
      <c r="AO38" s="1">
        <f>'Původní data'!AK35*prepocet!AO$33*prepocet!AO$3*prepocet!AO$2/100/100/100</f>
        <v>0</v>
      </c>
      <c r="AP38" s="1">
        <f>'Původní data'!AL35*prepocet!AP$33*prepocet!AP$3*prepocet!AP$2/100/100/100</f>
        <v>0</v>
      </c>
      <c r="AQ38" s="1">
        <f>'Původní data'!AM35*prepocet!AQ$33*prepocet!AQ$3*prepocet!AQ$2/100/100/100</f>
        <v>0</v>
      </c>
      <c r="AR38" s="1">
        <f>'Původní data'!AN35*prepocet!AR$33*prepocet!AR$3*prepocet!AR$2/100/100/100</f>
        <v>0</v>
      </c>
      <c r="AS38" s="1">
        <f>'Původní data'!AO35*prepocet!AS$33*prepocet!AS$3*prepocet!AS$2/100/100/100</f>
        <v>0</v>
      </c>
      <c r="AT38" s="1">
        <f>'Původní data'!AP35*prepocet!AT$33*prepocet!AT$3*prepocet!AT$2/100/100/100</f>
        <v>0</v>
      </c>
      <c r="AU38" s="1">
        <f>'Původní data'!AQ35*prepocet!AU$33*prepocet!AU$3*prepocet!AU$2/100/100/100</f>
        <v>0</v>
      </c>
      <c r="AV38" s="1">
        <f>'Původní data'!AR35*prepocet!AV$33*prepocet!AV$3*prepocet!AV$2/100/100/100</f>
        <v>0</v>
      </c>
      <c r="AW38" s="1">
        <f>'Původní data'!AS35*prepocet!AW$33*prepocet!AW$3*prepocet!AW$2/100/100/100</f>
        <v>0</v>
      </c>
      <c r="AX38" s="1">
        <f>'Původní data'!AT35*prepocet!AX$33*prepocet!AX$3*prepocet!AX$2/100/100/100</f>
        <v>0</v>
      </c>
      <c r="AY38" s="1">
        <f>'Původní data'!AU35*prepocet!AY$33*prepocet!AY$3*prepocet!AY$2/100/100/100</f>
        <v>0</v>
      </c>
      <c r="AZ38" s="1">
        <f>'Původní data'!AV35*prepocet!AZ$33*prepocet!AZ$3*prepocet!AZ$2/100/100/100</f>
        <v>0</v>
      </c>
      <c r="BA38" s="1">
        <f>'Původní data'!AW35*prepocet!BA$33*prepocet!BA$3*prepocet!BA$2/100/100/100</f>
        <v>0</v>
      </c>
      <c r="BB38" s="1">
        <f>'Původní data'!AX35*prepocet!BB$33*prepocet!BB$3*prepocet!BB$2/100/100/100</f>
        <v>0</v>
      </c>
      <c r="BC38" s="1">
        <f>'Původní data'!AY35*prepocet!BC$33*prepocet!BC$3*prepocet!BC$2/100/100/100</f>
        <v>0</v>
      </c>
      <c r="BD38" s="1">
        <f>'Původní data'!AZ35*prepocet!BD$33*prepocet!BD$3*prepocet!BD$2/100/100/100</f>
        <v>0</v>
      </c>
      <c r="BE38" s="1">
        <f>'Původní data'!BA35*prepocet!BE$33*prepocet!BE$3*prepocet!BE$2/100/100/100</f>
        <v>0.54</v>
      </c>
      <c r="BF38" s="1">
        <f>'Původní data'!BB35*prepocet!BF$33*prepocet!BF$3*prepocet!BF$2/100/100/100</f>
        <v>0</v>
      </c>
      <c r="BG38" s="1">
        <f>'Původní data'!BC35*prepocet!BG$33*prepocet!BG$3*prepocet!BG$2/100/100/100</f>
        <v>0</v>
      </c>
      <c r="BH38" s="1">
        <f>'Původní data'!BD35*prepocet!BH$33*prepocet!BH$3*prepocet!BH$2/100/100/100</f>
        <v>0</v>
      </c>
      <c r="BI38" s="1">
        <f>'Původní data'!BE35*prepocet!BI$33*prepocet!BI$3*prepocet!BI$2/100/100/100</f>
        <v>0</v>
      </c>
      <c r="BJ38" s="1">
        <f>'Původní data'!BF35*prepocet!BJ$33*prepocet!BJ$3*prepocet!BJ$2/100/100/100</f>
        <v>0.11025</v>
      </c>
      <c r="BK38" s="1">
        <f>'Původní data'!BG35*prepocet!BK$33*prepocet!BK$3*prepocet!BK$2/100/100/100</f>
        <v>0</v>
      </c>
      <c r="BL38" s="1">
        <f>'Původní data'!BH35*prepocet!BL$33*prepocet!BL$3*prepocet!BL$2/100/100/100</f>
        <v>0</v>
      </c>
      <c r="BM38" s="1">
        <f>'Původní data'!BI35*prepocet!BM$33*prepocet!BM$3*prepocet!BM$2/100/100/100</f>
        <v>0</v>
      </c>
      <c r="BN38" s="1">
        <f>'Původní data'!BJ35*prepocet!BN$33*prepocet!BN$3*prepocet!BN$2/100/100/100</f>
        <v>0</v>
      </c>
      <c r="BO38" s="1">
        <f>'Původní data'!BK35*prepocet!BO$33*prepocet!BO$3*prepocet!BO$2/100/100/100</f>
        <v>0</v>
      </c>
      <c r="BP38" s="1">
        <f>'Původní data'!BL35*prepocet!BP$33*prepocet!BP$3*prepocet!BP$2/100/100/100</f>
        <v>0</v>
      </c>
      <c r="BQ38" s="1">
        <f>'Původní data'!BM35*prepocet!BQ$33*prepocet!BQ$3*prepocet!BQ$2/100/100/100</f>
        <v>0</v>
      </c>
      <c r="BR38" s="1">
        <f>'Původní data'!BN35*prepocet!BR$33*prepocet!BR$3*prepocet!BR$2/100/100/100</f>
        <v>0</v>
      </c>
      <c r="BS38" s="1">
        <f>'Původní data'!BO35*prepocet!BS$33*prepocet!BS$3*prepocet!BS$2/100/100/100</f>
        <v>0</v>
      </c>
      <c r="BT38" s="1">
        <f>'Původní data'!BP35*prepocet!BT$33*prepocet!BT$3*prepocet!BT$2/100/100/100</f>
        <v>0</v>
      </c>
      <c r="BU38" s="1">
        <f>'Původní data'!BQ35*prepocet!BU$33*prepocet!BU$3*prepocet!BU$2/100/100/100</f>
        <v>0</v>
      </c>
      <c r="BV38" s="1">
        <f>'Původní data'!BR35*prepocet!BV$33*prepocet!BV$3*prepocet!BV$2/100/100/100</f>
        <v>0</v>
      </c>
      <c r="BW38" s="1">
        <f>'Původní data'!BS35*prepocet!BW$33*prepocet!BW$3*prepocet!BW$2/100/100/100</f>
        <v>0</v>
      </c>
      <c r="BX38" s="1">
        <f>'Původní data'!BT35*prepocet!BX$33*prepocet!BX$3*prepocet!BX$2/100/100/100</f>
        <v>0</v>
      </c>
      <c r="BY38" s="1">
        <f>'Původní data'!BU35*prepocet!BY$33*prepocet!BY$3*prepocet!BY$2/100/100/100</f>
        <v>0</v>
      </c>
      <c r="BZ38" s="1">
        <f>'Původní data'!BV35*prepocet!BZ$33*prepocet!BZ$3*prepocet!BZ$2/100/100/100</f>
        <v>0</v>
      </c>
      <c r="CA38" s="1">
        <f>'Původní data'!BW35*prepocet!CA$33*prepocet!CA$3*prepocet!CA$2/100/100/100</f>
        <v>0</v>
      </c>
      <c r="CB38" s="1">
        <f>'Původní data'!BX35*prepocet!CB$33*prepocet!CB$3*prepocet!CB$2/100/100/100</f>
        <v>0</v>
      </c>
      <c r="CC38" s="1">
        <f>'Původní data'!BY35*prepocet!CC$33*prepocet!CC$3*prepocet!CC$2/100/100/100</f>
        <v>0</v>
      </c>
      <c r="CD38" s="1">
        <f>'Původní data'!BZ35*prepocet!CD$33*prepocet!CD$3*prepocet!CD$2/100/100/100</f>
        <v>0</v>
      </c>
      <c r="CE38" s="1">
        <f>'Původní data'!CA35*prepocet!CE$33*prepocet!CE$3*prepocet!CE$2/100/100/100</f>
        <v>0</v>
      </c>
      <c r="CF38" s="1">
        <f>'Původní data'!CB35*prepocet!CF$33*prepocet!CF$3*prepocet!CF$2/100/100/100</f>
        <v>0</v>
      </c>
      <c r="CI38" s="11">
        <f t="shared" si="27"/>
        <v>43</v>
      </c>
      <c r="CJ38" s="25">
        <f t="shared" si="24"/>
        <v>0.65024999999999999</v>
      </c>
      <c r="CK38" s="11">
        <f t="shared" si="25"/>
        <v>8.2310126582278483E-3</v>
      </c>
      <c r="CL38" s="11">
        <f t="shared" si="28"/>
        <v>0</v>
      </c>
      <c r="CM38" s="11">
        <f t="shared" si="29"/>
        <v>0</v>
      </c>
      <c r="CN38" s="11">
        <f t="shared" si="26"/>
        <v>0</v>
      </c>
      <c r="CO38" s="11">
        <f t="shared" si="30"/>
        <v>2</v>
      </c>
      <c r="CS38" s="1" t="s">
        <v>47</v>
      </c>
      <c r="CT38" s="29">
        <f>CK62/100</f>
        <v>6.5183892405063296E-3</v>
      </c>
      <c r="CU38" s="11">
        <v>2</v>
      </c>
      <c r="CV38" s="11">
        <v>0</v>
      </c>
      <c r="CW38" s="11">
        <v>5</v>
      </c>
      <c r="CX38" s="11">
        <v>6</v>
      </c>
      <c r="CY38" s="11">
        <f t="shared" si="17"/>
        <v>13</v>
      </c>
    </row>
    <row r="39" spans="1:103" x14ac:dyDescent="0.2">
      <c r="B39" s="11">
        <v>1</v>
      </c>
      <c r="C39" s="11">
        <f t="shared" si="22"/>
        <v>0</v>
      </c>
      <c r="D39" s="11">
        <f t="shared" si="23"/>
        <v>0</v>
      </c>
      <c r="E39" s="1" t="s">
        <v>24</v>
      </c>
      <c r="F39" s="1">
        <f>'Původní data'!B36*prepocet!F$33*prepocet!F$3*prepocet!F$2/100/100/100</f>
        <v>0</v>
      </c>
      <c r="G39" s="1">
        <f>'Původní data'!C36*prepocet!G$33*prepocet!G$3*prepocet!G$2/100/100/100</f>
        <v>0</v>
      </c>
      <c r="H39" s="1">
        <f>'Původní data'!D36*prepocet!H$33*prepocet!H$3*prepocet!H$2/100/100/100</f>
        <v>0</v>
      </c>
      <c r="I39" s="1">
        <f>'Původní data'!E36*prepocet!I$33*prepocet!I$3*prepocet!I$2/100/100/100</f>
        <v>0</v>
      </c>
      <c r="J39" s="1">
        <f>'Původní data'!F36*prepocet!J$33*prepocet!J$3*prepocet!J$2/100/100/100</f>
        <v>0.68</v>
      </c>
      <c r="K39" s="1">
        <f>'Původní data'!G36*prepocet!K$33*prepocet!K$3*prepocet!K$2/100/100/100</f>
        <v>0</v>
      </c>
      <c r="L39" s="1">
        <f>'Původní data'!H36*prepocet!L$33*prepocet!L$3*prepocet!L$2/100/100/100</f>
        <v>0</v>
      </c>
      <c r="M39" s="1">
        <f>'Původní data'!I36*prepocet!M$33*prepocet!M$3*prepocet!M$2/100/100/100</f>
        <v>0</v>
      </c>
      <c r="N39" s="1">
        <f>'Původní data'!J36*prepocet!N$33*prepocet!N$3*prepocet!N$2/100/100/100</f>
        <v>0</v>
      </c>
      <c r="O39" s="1">
        <f>'Původní data'!K36*prepocet!O$33*prepocet!O$3*prepocet!O$2/100/100/100</f>
        <v>0</v>
      </c>
      <c r="P39" s="1">
        <f>'Původní data'!L36*prepocet!P$33*prepocet!P$3*prepocet!P$2/100/100/100</f>
        <v>0</v>
      </c>
      <c r="Q39" s="1">
        <f>'Původní data'!M36*prepocet!Q$33*prepocet!Q$3*prepocet!Q$2/100/100/100</f>
        <v>0</v>
      </c>
      <c r="R39" s="1">
        <f>'Původní data'!N36*prepocet!R$33*prepocet!R$3*prepocet!R$2/100/100/100</f>
        <v>0.16500000000000001</v>
      </c>
      <c r="S39" s="1">
        <f>'Původní data'!O36*prepocet!S$33*prepocet!S$3*prepocet!S$2/100/100/100</f>
        <v>0</v>
      </c>
      <c r="T39" s="1">
        <f>'Původní data'!P36*prepocet!T$33*prepocet!T$3*prepocet!T$2/100/100/100</f>
        <v>0</v>
      </c>
      <c r="U39" s="1">
        <f>'Původní data'!Q36*prepocet!U$33*prepocet!U$3*prepocet!U$2/100/100/100</f>
        <v>0</v>
      </c>
      <c r="V39" s="1">
        <f>'Původní data'!R36*prepocet!V$33*prepocet!V$3*prepocet!V$2/100/100/100</f>
        <v>0</v>
      </c>
      <c r="W39" s="1">
        <f>'Původní data'!S36*prepocet!W$33*prepocet!W$3*prepocet!W$2/100/100/100</f>
        <v>0</v>
      </c>
      <c r="X39" s="1">
        <f>'Původní data'!T36*prepocet!X$33*prepocet!X$3*prepocet!X$2/100/100/100</f>
        <v>0</v>
      </c>
      <c r="Y39" s="1">
        <f>'Původní data'!U36*prepocet!Y$33*prepocet!Y$3*prepocet!Y$2/100/100/100</f>
        <v>0</v>
      </c>
      <c r="Z39" s="1">
        <f>'Původní data'!V36*prepocet!Z$33*prepocet!Z$3*prepocet!Z$2/100/100/100</f>
        <v>0</v>
      </c>
      <c r="AA39" s="1">
        <f>'Původní data'!W36*prepocet!AA$33*prepocet!AA$3*prepocet!AA$2/100/100/100</f>
        <v>0</v>
      </c>
      <c r="AB39" s="1">
        <f>'Původní data'!X36*prepocet!AB$33*prepocet!AB$3*prepocet!AB$2/100/100/100</f>
        <v>2.7719999999999998</v>
      </c>
      <c r="AC39" s="1">
        <f>'Původní data'!Y36*prepocet!AC$33*prepocet!AC$3*prepocet!AC$2/100/100/100</f>
        <v>0</v>
      </c>
      <c r="AD39" s="1">
        <f>'Původní data'!Z36*prepocet!AD$33*prepocet!AD$3*prepocet!AD$2/100/100/100</f>
        <v>0</v>
      </c>
      <c r="AE39" s="1">
        <f>'Původní data'!AA36*prepocet!AE$33*prepocet!AE$3*prepocet!AE$2/100/100/100</f>
        <v>0</v>
      </c>
      <c r="AF39" s="1">
        <f>'Původní data'!AB36*prepocet!AF$33*prepocet!AF$3*prepocet!AF$2/100/100/100</f>
        <v>0</v>
      </c>
      <c r="AG39" s="1">
        <f>'Původní data'!AC36*prepocet!AG$33*prepocet!AG$3*prepocet!AG$2/100/100/100</f>
        <v>0</v>
      </c>
      <c r="AH39" s="1">
        <f>'Původní data'!AD36*prepocet!AH$33*prepocet!AH$3*prepocet!AH$2/100/100/100</f>
        <v>0</v>
      </c>
      <c r="AI39" s="1">
        <f>'Původní data'!AE36*prepocet!AI$33*prepocet!AI$3*prepocet!AI$2/100/100/100</f>
        <v>1.33</v>
      </c>
      <c r="AJ39" s="1">
        <f>'Původní data'!AF36*prepocet!AJ$33*prepocet!AJ$3*prepocet!AJ$2/100/100/100</f>
        <v>0</v>
      </c>
      <c r="AK39" s="1">
        <f>'Původní data'!AG36*prepocet!AK$33*prepocet!AK$3*prepocet!AK$2/100/100/100</f>
        <v>0</v>
      </c>
      <c r="AL39" s="1">
        <f>'Původní data'!AH36*prepocet!AL$33*prepocet!AL$3*prepocet!AL$2/100/100/100</f>
        <v>0</v>
      </c>
      <c r="AM39" s="1">
        <f>'Původní data'!AI36*prepocet!AM$33*prepocet!AM$3*prepocet!AM$2/100/100/100</f>
        <v>0</v>
      </c>
      <c r="AN39" s="1">
        <f>'Původní data'!AJ36*prepocet!AN$33*prepocet!AN$3*prepocet!AN$2/100/100/100</f>
        <v>0</v>
      </c>
      <c r="AO39" s="1">
        <f>'Původní data'!AK36*prepocet!AO$33*prepocet!AO$3*prepocet!AO$2/100/100/100</f>
        <v>0</v>
      </c>
      <c r="AP39" s="1">
        <f>'Původní data'!AL36*prepocet!AP$33*prepocet!AP$3*prepocet!AP$2/100/100/100</f>
        <v>0</v>
      </c>
      <c r="AQ39" s="1">
        <f>'Původní data'!AM36*prepocet!AQ$33*prepocet!AQ$3*prepocet!AQ$2/100/100/100</f>
        <v>0</v>
      </c>
      <c r="AR39" s="1">
        <f>'Původní data'!AN36*prepocet!AR$33*prepocet!AR$3*prepocet!AR$2/100/100/100</f>
        <v>0</v>
      </c>
      <c r="AS39" s="1">
        <f>'Původní data'!AO36*prepocet!AS$33*prepocet!AS$3*prepocet!AS$2/100/100/100</f>
        <v>0.35625000000000001</v>
      </c>
      <c r="AT39" s="1">
        <f>'Původní data'!AP36*prepocet!AT$33*prepocet!AT$3*prepocet!AT$2/100/100/100</f>
        <v>0</v>
      </c>
      <c r="AU39" s="1">
        <f>'Původní data'!AQ36*prepocet!AU$33*prepocet!AU$3*prepocet!AU$2/100/100/100</f>
        <v>0</v>
      </c>
      <c r="AV39" s="1">
        <f>'Původní data'!AR36*prepocet!AV$33*prepocet!AV$3*prepocet!AV$2/100/100/100</f>
        <v>0</v>
      </c>
      <c r="AW39" s="1">
        <f>'Původní data'!AS36*prepocet!AW$33*prepocet!AW$3*prepocet!AW$2/100/100/100</f>
        <v>0</v>
      </c>
      <c r="AX39" s="1">
        <f>'Původní data'!AT36*prepocet!AX$33*prepocet!AX$3*prepocet!AX$2/100/100/100</f>
        <v>0</v>
      </c>
      <c r="AY39" s="1">
        <f>'Původní data'!AU36*prepocet!AY$33*prepocet!AY$3*prepocet!AY$2/100/100/100</f>
        <v>0</v>
      </c>
      <c r="AZ39" s="1">
        <f>'Původní data'!AV36*prepocet!AZ$33*prepocet!AZ$3*prepocet!AZ$2/100/100/100</f>
        <v>0</v>
      </c>
      <c r="BA39" s="1">
        <f>'Původní data'!AW36*prepocet!BA$33*prepocet!BA$3*prepocet!BA$2/100/100/100</f>
        <v>0</v>
      </c>
      <c r="BB39" s="1">
        <f>'Původní data'!AX36*prepocet!BB$33*prepocet!BB$3*prepocet!BB$2/100/100/100</f>
        <v>0</v>
      </c>
      <c r="BC39" s="1">
        <f>'Původní data'!AY36*prepocet!BC$33*prepocet!BC$3*prepocet!BC$2/100/100/100</f>
        <v>0</v>
      </c>
      <c r="BD39" s="1">
        <f>'Původní data'!AZ36*prepocet!BD$33*prepocet!BD$3*prepocet!BD$2/100/100/100</f>
        <v>0</v>
      </c>
      <c r="BE39" s="1">
        <f>'Původní data'!BA36*prepocet!BE$33*prepocet!BE$3*prepocet!BE$2/100/100/100</f>
        <v>0</v>
      </c>
      <c r="BF39" s="1">
        <f>'Původní data'!BB36*prepocet!BF$33*prepocet!BF$3*prepocet!BF$2/100/100/100</f>
        <v>0</v>
      </c>
      <c r="BG39" s="1">
        <f>'Původní data'!BC36*prepocet!BG$33*prepocet!BG$3*prepocet!BG$2/100/100/100</f>
        <v>0.4</v>
      </c>
      <c r="BH39" s="1">
        <f>'Původní data'!BD36*prepocet!BH$33*prepocet!BH$3*prepocet!BH$2/100/100/100</f>
        <v>0</v>
      </c>
      <c r="BI39" s="1">
        <f>'Původní data'!BE36*prepocet!BI$33*prepocet!BI$3*prepocet!BI$2/100/100/100</f>
        <v>0</v>
      </c>
      <c r="BJ39" s="1">
        <f>'Původní data'!BF36*prepocet!BJ$33*prepocet!BJ$3*prepocet!BJ$2/100/100/100</f>
        <v>0</v>
      </c>
      <c r="BK39" s="1">
        <f>'Původní data'!BG36*prepocet!BK$33*prepocet!BK$3*prepocet!BK$2/100/100/100</f>
        <v>0</v>
      </c>
      <c r="BL39" s="1">
        <f>'Původní data'!BH36*prepocet!BL$33*prepocet!BL$3*prepocet!BL$2/100/100/100</f>
        <v>0</v>
      </c>
      <c r="BM39" s="1">
        <f>'Původní data'!BI36*prepocet!BM$33*prepocet!BM$3*prepocet!BM$2/100/100/100</f>
        <v>0</v>
      </c>
      <c r="BN39" s="1">
        <f>'Původní data'!BJ36*prepocet!BN$33*prepocet!BN$3*prepocet!BN$2/100/100/100</f>
        <v>0</v>
      </c>
      <c r="BO39" s="1">
        <f>'Původní data'!BK36*prepocet!BO$33*prepocet!BO$3*prepocet!BO$2/100/100/100</f>
        <v>0</v>
      </c>
      <c r="BP39" s="1">
        <f>'Původní data'!BL36*prepocet!BP$33*prepocet!BP$3*prepocet!BP$2/100/100/100</f>
        <v>0</v>
      </c>
      <c r="BQ39" s="1">
        <f>'Původní data'!BM36*prepocet!BQ$33*prepocet!BQ$3*prepocet!BQ$2/100/100/100</f>
        <v>0</v>
      </c>
      <c r="BR39" s="1">
        <f>'Původní data'!BN36*prepocet!BR$33*prepocet!BR$3*prepocet!BR$2/100/100/100</f>
        <v>0</v>
      </c>
      <c r="BS39" s="1">
        <f>'Původní data'!BO36*prepocet!BS$33*prepocet!BS$3*prepocet!BS$2/100/100/100</f>
        <v>0</v>
      </c>
      <c r="BT39" s="1">
        <f>'Původní data'!BP36*prepocet!BT$33*prepocet!BT$3*prepocet!BT$2/100/100/100</f>
        <v>0</v>
      </c>
      <c r="BU39" s="1">
        <f>'Původní data'!BQ36*prepocet!BU$33*prepocet!BU$3*prepocet!BU$2/100/100/100</f>
        <v>0</v>
      </c>
      <c r="BV39" s="1">
        <f>'Původní data'!BR36*prepocet!BV$33*prepocet!BV$3*prepocet!BV$2/100/100/100</f>
        <v>0</v>
      </c>
      <c r="BW39" s="1">
        <f>'Původní data'!BS36*prepocet!BW$33*prepocet!BW$3*prepocet!BW$2/100/100/100</f>
        <v>0</v>
      </c>
      <c r="BX39" s="1">
        <f>'Původní data'!BT36*prepocet!BX$33*prepocet!BX$3*prepocet!BX$2/100/100/100</f>
        <v>0</v>
      </c>
      <c r="BY39" s="1">
        <f>'Původní data'!BU36*prepocet!BY$33*prepocet!BY$3*prepocet!BY$2/100/100/100</f>
        <v>0</v>
      </c>
      <c r="BZ39" s="1">
        <f>'Původní data'!BV36*prepocet!BZ$33*prepocet!BZ$3*prepocet!BZ$2/100/100/100</f>
        <v>0.4</v>
      </c>
      <c r="CA39" s="1">
        <f>'Původní data'!BW36*prepocet!CA$33*prepocet!CA$3*prepocet!CA$2/100/100/100</f>
        <v>0</v>
      </c>
      <c r="CB39" s="1">
        <f>'Původní data'!BX36*prepocet!CB$33*prepocet!CB$3*prepocet!CB$2/100/100/100</f>
        <v>0</v>
      </c>
      <c r="CC39" s="1">
        <f>'Původní data'!BY36*prepocet!CC$33*prepocet!CC$3*prepocet!CC$2/100/100/100</f>
        <v>0</v>
      </c>
      <c r="CD39" s="1">
        <f>'Původní data'!BZ36*prepocet!CD$33*prepocet!CD$3*prepocet!CD$2/100/100/100</f>
        <v>0</v>
      </c>
      <c r="CE39" s="1">
        <f>'Původní data'!CA36*prepocet!CE$33*prepocet!CE$3*prepocet!CE$2/100/100/100</f>
        <v>0</v>
      </c>
      <c r="CF39" s="1">
        <f>'Původní data'!CB36*prepocet!CF$33*prepocet!CF$3*prepocet!CF$2/100/100/100</f>
        <v>0</v>
      </c>
      <c r="CI39" s="11">
        <f t="shared" si="27"/>
        <v>25</v>
      </c>
      <c r="CJ39" s="25">
        <f t="shared" si="24"/>
        <v>6.103250000000001</v>
      </c>
      <c r="CK39" s="11">
        <f t="shared" si="25"/>
        <v>7.7256329113924063E-2</v>
      </c>
      <c r="CL39" s="11">
        <f t="shared" si="28"/>
        <v>0</v>
      </c>
      <c r="CM39" s="11">
        <f t="shared" si="29"/>
        <v>0</v>
      </c>
      <c r="CN39" s="11">
        <f t="shared" si="26"/>
        <v>2</v>
      </c>
      <c r="CO39" s="11">
        <f t="shared" si="30"/>
        <v>5</v>
      </c>
      <c r="CY39" s="11">
        <f t="shared" si="17"/>
        <v>0</v>
      </c>
    </row>
    <row r="40" spans="1:103" x14ac:dyDescent="0.2">
      <c r="B40" s="11">
        <v>1</v>
      </c>
      <c r="C40" s="11">
        <f t="shared" si="22"/>
        <v>0</v>
      </c>
      <c r="D40" s="11">
        <f t="shared" si="23"/>
        <v>0</v>
      </c>
      <c r="E40" s="1" t="s">
        <v>25</v>
      </c>
      <c r="F40" s="1">
        <f>'Původní data'!B37*prepocet!F$33*prepocet!F$3*prepocet!F$2/100/100/100</f>
        <v>0</v>
      </c>
      <c r="G40" s="1">
        <f>'Původní data'!C37*prepocet!G$33*prepocet!G$3*prepocet!G$2/100/100/100</f>
        <v>0</v>
      </c>
      <c r="H40" s="1">
        <f>'Původní data'!D37*prepocet!H$33*prepocet!H$3*prepocet!H$2/100/100/100</f>
        <v>0</v>
      </c>
      <c r="I40" s="1">
        <f>'Původní data'!E37*prepocet!I$33*prepocet!I$3*prepocet!I$2/100/100/100</f>
        <v>0</v>
      </c>
      <c r="J40" s="1">
        <f>'Původní data'!F37*prepocet!J$33*prepocet!J$3*prepocet!J$2/100/100/100</f>
        <v>0.68</v>
      </c>
      <c r="K40" s="1">
        <f>'Původní data'!G37*prepocet!K$33*prepocet!K$3*prepocet!K$2/100/100/100</f>
        <v>0</v>
      </c>
      <c r="L40" s="1">
        <f>'Původní data'!H37*prepocet!L$33*prepocet!L$3*prepocet!L$2/100/100/100</f>
        <v>0</v>
      </c>
      <c r="M40" s="1">
        <f>'Původní data'!I37*prepocet!M$33*prepocet!M$3*prepocet!M$2/100/100/100</f>
        <v>0</v>
      </c>
      <c r="N40" s="1">
        <f>'Původní data'!J37*prepocet!N$33*prepocet!N$3*prepocet!N$2/100/100/100</f>
        <v>1.35</v>
      </c>
      <c r="O40" s="1">
        <f>'Původní data'!K37*prepocet!O$33*prepocet!O$3*prepocet!O$2/100/100/100</f>
        <v>0</v>
      </c>
      <c r="P40" s="1">
        <f>'Původní data'!L37*prepocet!P$33*prepocet!P$3*prepocet!P$2/100/100/100</f>
        <v>2.8875000000000002</v>
      </c>
      <c r="Q40" s="1">
        <f>'Původní data'!M37*prepocet!Q$33*prepocet!Q$3*prepocet!Q$2/100/100/100</f>
        <v>0</v>
      </c>
      <c r="R40" s="1">
        <f>'Původní data'!N37*prepocet!R$33*prepocet!R$3*prepocet!R$2/100/100/100</f>
        <v>0</v>
      </c>
      <c r="S40" s="1">
        <f>'Původní data'!O37*prepocet!S$33*prepocet!S$3*prepocet!S$2/100/100/100</f>
        <v>0</v>
      </c>
      <c r="T40" s="1">
        <f>'Původní data'!P37*prepocet!T$33*prepocet!T$3*prepocet!T$2/100/100/100</f>
        <v>0</v>
      </c>
      <c r="U40" s="1">
        <f>'Původní data'!Q37*prepocet!U$33*prepocet!U$3*prepocet!U$2/100/100/100</f>
        <v>0</v>
      </c>
      <c r="V40" s="1">
        <f>'Původní data'!R37*prepocet!V$33*prepocet!V$3*prepocet!V$2/100/100/100</f>
        <v>2.4862500000000001</v>
      </c>
      <c r="W40" s="1">
        <f>'Původní data'!S37*prepocet!W$33*prepocet!W$3*prepocet!W$2/100/100/100</f>
        <v>0</v>
      </c>
      <c r="X40" s="1">
        <f>'Původní data'!T37*prepocet!X$33*prepocet!X$3*prepocet!X$2/100/100/100</f>
        <v>0</v>
      </c>
      <c r="Y40" s="1">
        <f>'Původní data'!U37*prepocet!Y$33*prepocet!Y$3*prepocet!Y$2/100/100/100</f>
        <v>0</v>
      </c>
      <c r="Z40" s="1">
        <f>'Původní data'!V37*prepocet!Z$33*prepocet!Z$3*prepocet!Z$2/100/100/100</f>
        <v>0</v>
      </c>
      <c r="AA40" s="1">
        <f>'Původní data'!W37*prepocet!AA$33*prepocet!AA$3*prepocet!AA$2/100/100/100</f>
        <v>0</v>
      </c>
      <c r="AB40" s="1">
        <f>'Původní data'!X37*prepocet!AB$33*prepocet!AB$3*prepocet!AB$2/100/100/100</f>
        <v>0</v>
      </c>
      <c r="AC40" s="1">
        <f>'Původní data'!Y37*prepocet!AC$33*prepocet!AC$3*prepocet!AC$2/100/100/100</f>
        <v>0</v>
      </c>
      <c r="AD40" s="1">
        <f>'Původní data'!Z37*prepocet!AD$33*prepocet!AD$3*prepocet!AD$2/100/100/100</f>
        <v>0</v>
      </c>
      <c r="AE40" s="1">
        <f>'Původní data'!AA37*prepocet!AE$33*prepocet!AE$3*prepocet!AE$2/100/100/100</f>
        <v>0</v>
      </c>
      <c r="AF40" s="1">
        <f>'Původní data'!AB37*prepocet!AF$33*prepocet!AF$3*prepocet!AF$2/100/100/100</f>
        <v>0</v>
      </c>
      <c r="AG40" s="1">
        <f>'Původní data'!AC37*prepocet!AG$33*prepocet!AG$3*prepocet!AG$2/100/100/100</f>
        <v>0</v>
      </c>
      <c r="AH40" s="1">
        <f>'Původní data'!AD37*prepocet!AH$33*prepocet!AH$3*prepocet!AH$2/100/100/100</f>
        <v>0</v>
      </c>
      <c r="AI40" s="1">
        <f>'Původní data'!AE37*prepocet!AI$33*prepocet!AI$3*prepocet!AI$2/100/100/100</f>
        <v>2.66</v>
      </c>
      <c r="AJ40" s="1">
        <f>'Původní data'!AF37*prepocet!AJ$33*prepocet!AJ$3*prepocet!AJ$2/100/100/100</f>
        <v>0</v>
      </c>
      <c r="AK40" s="1">
        <f>'Původní data'!AG37*prepocet!AK$33*prepocet!AK$3*prepocet!AK$2/100/100/100</f>
        <v>0</v>
      </c>
      <c r="AL40" s="1">
        <f>'Původní data'!AH37*prepocet!AL$33*prepocet!AL$3*prepocet!AL$2/100/100/100</f>
        <v>0.22399999999999998</v>
      </c>
      <c r="AM40" s="1">
        <f>'Původní data'!AI37*prepocet!AM$33*prepocet!AM$3*prepocet!AM$2/100/100/100</f>
        <v>0</v>
      </c>
      <c r="AN40" s="1">
        <f>'Původní data'!AJ37*prepocet!AN$33*prepocet!AN$3*prepocet!AN$2/100/100/100</f>
        <v>0</v>
      </c>
      <c r="AO40" s="1">
        <f>'Původní data'!AK37*prepocet!AO$33*prepocet!AO$3*prepocet!AO$2/100/100/100</f>
        <v>0</v>
      </c>
      <c r="AP40" s="1">
        <f>'Původní data'!AL37*prepocet!AP$33*prepocet!AP$3*prepocet!AP$2/100/100/100</f>
        <v>1.155</v>
      </c>
      <c r="AQ40" s="1">
        <f>'Původní data'!AM37*prepocet!AQ$33*prepocet!AQ$3*prepocet!AQ$2/100/100/100</f>
        <v>0</v>
      </c>
      <c r="AR40" s="1">
        <f>'Původní data'!AN37*prepocet!AR$33*prepocet!AR$3*prepocet!AR$2/100/100/100</f>
        <v>0</v>
      </c>
      <c r="AS40" s="1">
        <f>'Původní data'!AO37*prepocet!AS$33*prepocet!AS$3*prepocet!AS$2/100/100/100</f>
        <v>0</v>
      </c>
      <c r="AT40" s="1">
        <f>'Původní data'!AP37*prepocet!AT$33*prepocet!AT$3*prepocet!AT$2/100/100/100</f>
        <v>0</v>
      </c>
      <c r="AU40" s="1">
        <f>'Původní data'!AQ37*prepocet!AU$33*prepocet!AU$3*prepocet!AU$2/100/100/100</f>
        <v>1.8</v>
      </c>
      <c r="AV40" s="1">
        <f>'Původní data'!AR37*prepocet!AV$33*prepocet!AV$3*prepocet!AV$2/100/100/100</f>
        <v>2.0825</v>
      </c>
      <c r="AW40" s="1">
        <f>'Původní data'!AS37*prepocet!AW$33*prepocet!AW$3*prepocet!AW$2/100/100/100</f>
        <v>0</v>
      </c>
      <c r="AX40" s="1">
        <f>'Původní data'!AT37*prepocet!AX$33*prepocet!AX$3*prepocet!AX$2/100/100/100</f>
        <v>0</v>
      </c>
      <c r="AY40" s="1">
        <f>'Původní data'!AU37*prepocet!AY$33*prepocet!AY$3*prepocet!AY$2/100/100/100</f>
        <v>0</v>
      </c>
      <c r="AZ40" s="1">
        <f>'Původní data'!AV37*prepocet!AZ$33*prepocet!AZ$3*prepocet!AZ$2/100/100/100</f>
        <v>0</v>
      </c>
      <c r="BA40" s="1">
        <f>'Původní data'!AW37*prepocet!BA$33*prepocet!BA$3*prepocet!BA$2/100/100/100</f>
        <v>0</v>
      </c>
      <c r="BB40" s="1">
        <f>'Původní data'!AX37*prepocet!BB$33*prepocet!BB$3*prepocet!BB$2/100/100/100</f>
        <v>0</v>
      </c>
      <c r="BC40" s="1">
        <f>'Původní data'!AY37*prepocet!BC$33*prepocet!BC$3*prepocet!BC$2/100/100/100</f>
        <v>0</v>
      </c>
      <c r="BD40" s="1">
        <f>'Původní data'!AZ37*prepocet!BD$33*prepocet!BD$3*prepocet!BD$2/100/100/100</f>
        <v>0</v>
      </c>
      <c r="BE40" s="1">
        <f>'Původní data'!BA37*prepocet!BE$33*prepocet!BE$3*prepocet!BE$2/100/100/100</f>
        <v>0</v>
      </c>
      <c r="BF40" s="1">
        <f>'Původní data'!BB37*prepocet!BF$33*prepocet!BF$3*prepocet!BF$2/100/100/100</f>
        <v>0</v>
      </c>
      <c r="BG40" s="1">
        <f>'Původní data'!BC37*prepocet!BG$33*prepocet!BG$3*prepocet!BG$2/100/100/100</f>
        <v>0</v>
      </c>
      <c r="BH40" s="1">
        <f>'Původní data'!BD37*prepocet!BH$33*prepocet!BH$3*prepocet!BH$2/100/100/100</f>
        <v>0</v>
      </c>
      <c r="BI40" s="1">
        <f>'Původní data'!BE37*prepocet!BI$33*prepocet!BI$3*prepocet!BI$2/100/100/100</f>
        <v>0</v>
      </c>
      <c r="BJ40" s="1">
        <f>'Původní data'!BF37*prepocet!BJ$33*prepocet!BJ$3*prepocet!BJ$2/100/100/100</f>
        <v>0</v>
      </c>
      <c r="BK40" s="1">
        <f>'Původní data'!BG37*prepocet!BK$33*prepocet!BK$3*prepocet!BK$2/100/100/100</f>
        <v>0</v>
      </c>
      <c r="BL40" s="1">
        <f>'Původní data'!BH37*prepocet!BL$33*prepocet!BL$3*prepocet!BL$2/100/100/100</f>
        <v>0</v>
      </c>
      <c r="BM40" s="1">
        <f>'Původní data'!BI37*prepocet!BM$33*prepocet!BM$3*prepocet!BM$2/100/100/100</f>
        <v>2.52</v>
      </c>
      <c r="BN40" s="1">
        <f>'Původní data'!BJ37*prepocet!BN$33*prepocet!BN$3*prepocet!BN$2/100/100/100</f>
        <v>0.25</v>
      </c>
      <c r="BO40" s="1">
        <f>'Původní data'!BK37*prepocet!BO$33*prepocet!BO$3*prepocet!BO$2/100/100/100</f>
        <v>0</v>
      </c>
      <c r="BP40" s="1">
        <f>'Původní data'!BL37*prepocet!BP$33*prepocet!BP$3*prepocet!BP$2/100/100/100</f>
        <v>0</v>
      </c>
      <c r="BQ40" s="1">
        <f>'Původní data'!BM37*prepocet!BQ$33*prepocet!BQ$3*prepocet!BQ$2/100/100/100</f>
        <v>1.05</v>
      </c>
      <c r="BR40" s="1">
        <f>'Původní data'!BN37*prepocet!BR$33*prepocet!BR$3*prepocet!BR$2/100/100/100</f>
        <v>0</v>
      </c>
      <c r="BS40" s="1">
        <f>'Původní data'!BO37*prepocet!BS$33*prepocet!BS$3*prepocet!BS$2/100/100/100</f>
        <v>0</v>
      </c>
      <c r="BT40" s="1">
        <f>'Původní data'!BP37*prepocet!BT$33*prepocet!BT$3*prepocet!BT$2/100/100/100</f>
        <v>0</v>
      </c>
      <c r="BU40" s="1">
        <f>'Původní data'!BQ37*prepocet!BU$33*prepocet!BU$3*prepocet!BU$2/100/100/100</f>
        <v>0</v>
      </c>
      <c r="BV40" s="1">
        <f>'Původní data'!BR37*prepocet!BV$33*prepocet!BV$3*prepocet!BV$2/100/100/100</f>
        <v>0</v>
      </c>
      <c r="BW40" s="1">
        <f>'Původní data'!BS37*prepocet!BW$33*prepocet!BW$3*prepocet!BW$2/100/100/100</f>
        <v>0</v>
      </c>
      <c r="BX40" s="1">
        <f>'Původní data'!BT37*prepocet!BX$33*prepocet!BX$3*prepocet!BX$2/100/100/100</f>
        <v>0</v>
      </c>
      <c r="BY40" s="1">
        <f>'Původní data'!BU37*prepocet!BY$33*prepocet!BY$3*prepocet!BY$2/100/100/100</f>
        <v>0</v>
      </c>
      <c r="BZ40" s="1">
        <f>'Původní data'!BV37*prepocet!BZ$33*prepocet!BZ$3*prepocet!BZ$2/100/100/100</f>
        <v>0</v>
      </c>
      <c r="CA40" s="1">
        <f>'Původní data'!BW37*prepocet!CA$33*prepocet!CA$3*prepocet!CA$2/100/100/100</f>
        <v>0</v>
      </c>
      <c r="CB40" s="1">
        <f>'Původní data'!BX37*prepocet!CB$33*prepocet!CB$3*prepocet!CB$2/100/100/100</f>
        <v>0</v>
      </c>
      <c r="CC40" s="1">
        <f>'Původní data'!BY37*prepocet!CC$33*prepocet!CC$3*prepocet!CC$2/100/100/100</f>
        <v>0</v>
      </c>
      <c r="CD40" s="1">
        <f>'Původní data'!BZ37*prepocet!CD$33*prepocet!CD$3*prepocet!CD$2/100/100/100</f>
        <v>0</v>
      </c>
      <c r="CE40" s="1">
        <f>'Původní data'!CA37*prepocet!CE$33*prepocet!CE$3*prepocet!CE$2/100/100/100</f>
        <v>0</v>
      </c>
      <c r="CF40" s="1">
        <f>'Původní data'!CB37*prepocet!CF$33*prepocet!CF$3*prepocet!CF$2/100/100/100</f>
        <v>0</v>
      </c>
      <c r="CI40" s="11">
        <f t="shared" si="27"/>
        <v>15</v>
      </c>
      <c r="CJ40" s="25">
        <f t="shared" si="24"/>
        <v>19.145250000000001</v>
      </c>
      <c r="CK40" s="11">
        <f t="shared" si="25"/>
        <v>0.24234493670886076</v>
      </c>
      <c r="CL40" s="11">
        <f t="shared" si="28"/>
        <v>0</v>
      </c>
      <c r="CM40" s="11">
        <f t="shared" si="29"/>
        <v>0</v>
      </c>
      <c r="CN40" s="11">
        <f t="shared" si="26"/>
        <v>9</v>
      </c>
      <c r="CO40" s="11">
        <f t="shared" si="30"/>
        <v>3</v>
      </c>
      <c r="CY40" s="11">
        <f t="shared" si="17"/>
        <v>0</v>
      </c>
    </row>
    <row r="41" spans="1:103" x14ac:dyDescent="0.2">
      <c r="A41" s="11">
        <v>1</v>
      </c>
      <c r="B41" s="11">
        <v>0</v>
      </c>
      <c r="C41" s="11">
        <f t="shared" si="22"/>
        <v>0.2475</v>
      </c>
      <c r="D41" s="11">
        <f t="shared" si="23"/>
        <v>0</v>
      </c>
      <c r="E41" s="1" t="s">
        <v>26</v>
      </c>
      <c r="F41" s="1">
        <f>'Původní data'!B38*prepocet!F$33*prepocet!F$3*prepocet!F$2/100/100/100</f>
        <v>0.2475</v>
      </c>
      <c r="G41" s="1">
        <f>'Původní data'!C38*prepocet!G$33*prepocet!G$3*prepocet!G$2/100/100/100</f>
        <v>0</v>
      </c>
      <c r="H41" s="1">
        <f>'Původní data'!D38*prepocet!H$33*prepocet!H$3*prepocet!H$2/100/100/100</f>
        <v>0</v>
      </c>
      <c r="I41" s="1">
        <f>'Původní data'!E38*prepocet!I$33*prepocet!I$3*prepocet!I$2/100/100/100</f>
        <v>0.85499999999999998</v>
      </c>
      <c r="J41" s="1">
        <f>'Původní data'!F38*prepocet!J$33*prepocet!J$3*prepocet!J$2/100/100/100</f>
        <v>0</v>
      </c>
      <c r="K41" s="1">
        <f>'Původní data'!G38*prepocet!K$33*prepocet!K$3*prepocet!K$2/100/100/100</f>
        <v>0</v>
      </c>
      <c r="L41" s="1">
        <f>'Původní data'!H38*prepocet!L$33*prepocet!L$3*prepocet!L$2/100/100/100</f>
        <v>0.45899999999999996</v>
      </c>
      <c r="M41" s="1">
        <f>'Původní data'!I38*prepocet!M$33*prepocet!M$3*prepocet!M$2/100/100/100</f>
        <v>0</v>
      </c>
      <c r="N41" s="1">
        <f>'Původní data'!J38*prepocet!N$33*prepocet!N$3*prepocet!N$2/100/100/100</f>
        <v>0.54</v>
      </c>
      <c r="O41" s="1">
        <f>'Původní data'!K38*prepocet!O$33*prepocet!O$3*prepocet!O$2/100/100/100</f>
        <v>0.33750000000000002</v>
      </c>
      <c r="P41" s="1">
        <f>'Původní data'!L38*prepocet!P$33*prepocet!P$3*prepocet!P$2/100/100/100</f>
        <v>0.57750000000000001</v>
      </c>
      <c r="Q41" s="1">
        <f>'Původní data'!M38*prepocet!Q$33*prepocet!Q$3*prepocet!Q$2/100/100/100</f>
        <v>0</v>
      </c>
      <c r="R41" s="1">
        <f>'Původní data'!N38*prepocet!R$33*prepocet!R$3*prepocet!R$2/100/100/100</f>
        <v>0</v>
      </c>
      <c r="S41" s="1">
        <f>'Původní data'!O38*prepocet!S$33*prepocet!S$3*prepocet!S$2/100/100/100</f>
        <v>0.22800000000000001</v>
      </c>
      <c r="T41" s="1">
        <f>'Původní data'!P38*prepocet!T$33*prepocet!T$3*prepocet!T$2/100/100/100</f>
        <v>0</v>
      </c>
      <c r="U41" s="1">
        <f>'Původní data'!Q38*prepocet!U$33*prepocet!U$3*prepocet!U$2/100/100/100</f>
        <v>0</v>
      </c>
      <c r="V41" s="1">
        <f>'Původní data'!R38*prepocet!V$33*prepocet!V$3*prepocet!V$2/100/100/100</f>
        <v>0.49725000000000003</v>
      </c>
      <c r="W41" s="1">
        <f>'Původní data'!S38*prepocet!W$33*prepocet!W$3*prepocet!W$2/100/100/100</f>
        <v>3.8475000000000001</v>
      </c>
      <c r="X41" s="1">
        <f>'Původní data'!T38*prepocet!X$33*prepocet!X$3*prepocet!X$2/100/100/100</f>
        <v>8.1000000000000003E-2</v>
      </c>
      <c r="Y41" s="1">
        <f>'Původní data'!U38*prepocet!Y$33*prepocet!Y$3*prepocet!Y$2/100/100/100</f>
        <v>0</v>
      </c>
      <c r="Z41" s="1">
        <f>'Původní data'!V38*prepocet!Z$33*prepocet!Z$3*prepocet!Z$2/100/100/100</f>
        <v>0</v>
      </c>
      <c r="AA41" s="1">
        <f>'Původní data'!W38*prepocet!AA$33*prepocet!AA$3*prepocet!AA$2/100/100/100</f>
        <v>1.54</v>
      </c>
      <c r="AB41" s="1">
        <f>'Původní data'!X38*prepocet!AB$33*prepocet!AB$3*prepocet!AB$2/100/100/100</f>
        <v>0</v>
      </c>
      <c r="AC41" s="1">
        <f>'Původní data'!Y38*prepocet!AC$33*prepocet!AC$3*prepocet!AC$2/100/100/100</f>
        <v>0</v>
      </c>
      <c r="AD41" s="1">
        <f>'Původní data'!Z38*prepocet!AD$33*prepocet!AD$3*prepocet!AD$2/100/100/100</f>
        <v>0.32400000000000001</v>
      </c>
      <c r="AE41" s="1">
        <f>'Původní data'!AA38*prepocet!AE$33*prepocet!AE$3*prepocet!AE$2/100/100/100</f>
        <v>0.45</v>
      </c>
      <c r="AF41" s="1">
        <f>'Původní data'!AB38*prepocet!AF$33*prepocet!AF$3*prepocet!AF$2/100/100/100</f>
        <v>1.02</v>
      </c>
      <c r="AG41" s="1">
        <f>'Původní data'!AC38*prepocet!AG$33*prepocet!AG$3*prepocet!AG$2/100/100/100</f>
        <v>0</v>
      </c>
      <c r="AH41" s="1">
        <f>'Původní data'!AD38*prepocet!AH$33*prepocet!AH$3*prepocet!AH$2/100/100/100</f>
        <v>0</v>
      </c>
      <c r="AI41" s="1">
        <f>'Původní data'!AE38*prepocet!AI$33*prepocet!AI$3*prepocet!AI$2/100/100/100</f>
        <v>0.26600000000000001</v>
      </c>
      <c r="AJ41" s="1">
        <f>'Původní data'!AF38*prepocet!AJ$33*prepocet!AJ$3*prepocet!AJ$2/100/100/100</f>
        <v>0</v>
      </c>
      <c r="AK41" s="1">
        <f>'Původní data'!AG38*prepocet!AK$33*prepocet!AK$3*prepocet!AK$2/100/100/100</f>
        <v>0</v>
      </c>
      <c r="AL41" s="1">
        <f>'Původní data'!AH38*prepocet!AL$33*prepocet!AL$3*prepocet!AL$2/100/100/100</f>
        <v>0</v>
      </c>
      <c r="AM41" s="1">
        <f>'Původní data'!AI38*prepocet!AM$33*prepocet!AM$3*prepocet!AM$2/100/100/100</f>
        <v>0.18</v>
      </c>
      <c r="AN41" s="1">
        <f>'Původní data'!AJ38*prepocet!AN$33*prepocet!AN$3*prepocet!AN$2/100/100/100</f>
        <v>0</v>
      </c>
      <c r="AO41" s="1">
        <f>'Původní data'!AK38*prepocet!AO$33*prepocet!AO$3*prepocet!AO$2/100/100/100</f>
        <v>0</v>
      </c>
      <c r="AP41" s="1">
        <f>'Původní data'!AL38*prepocet!AP$33*prepocet!AP$3*prepocet!AP$2/100/100/100</f>
        <v>0</v>
      </c>
      <c r="AQ41" s="1">
        <f>'Původní data'!AM38*prepocet!AQ$33*prepocet!AQ$3*prepocet!AQ$2/100/100/100</f>
        <v>0</v>
      </c>
      <c r="AR41" s="1">
        <f>'Původní data'!AN38*prepocet!AR$33*prepocet!AR$3*prepocet!AR$2/100/100/100</f>
        <v>1.47</v>
      </c>
      <c r="AS41" s="1">
        <f>'Původní data'!AO38*prepocet!AS$33*prepocet!AS$3*prepocet!AS$2/100/100/100</f>
        <v>0</v>
      </c>
      <c r="AT41" s="1">
        <f>'Původní data'!AP38*prepocet!AT$33*prepocet!AT$3*prepocet!AT$2/100/100/100</f>
        <v>0.8</v>
      </c>
      <c r="AU41" s="1">
        <f>'Původní data'!AQ38*prepocet!AU$33*prepocet!AU$3*prepocet!AU$2/100/100/100</f>
        <v>0</v>
      </c>
      <c r="AV41" s="1">
        <f>'Původní data'!AR38*prepocet!AV$33*prepocet!AV$3*prepocet!AV$2/100/100/100</f>
        <v>3.1237499999999998</v>
      </c>
      <c r="AW41" s="1">
        <f>'Původní data'!AS38*prepocet!AW$33*prepocet!AW$3*prepocet!AW$2/100/100/100</f>
        <v>0</v>
      </c>
      <c r="AX41" s="1">
        <f>'Původní data'!AT38*prepocet!AX$33*prepocet!AX$3*prepocet!AX$2/100/100/100</f>
        <v>0.315</v>
      </c>
      <c r="AY41" s="1">
        <f>'Původní data'!AU38*prepocet!AY$33*prepocet!AY$3*prepocet!AY$2/100/100/100</f>
        <v>0</v>
      </c>
      <c r="AZ41" s="1">
        <f>'Původní data'!AV38*prepocet!AZ$33*prepocet!AZ$3*prepocet!AZ$2/100/100/100</f>
        <v>0</v>
      </c>
      <c r="BA41" s="1">
        <f>'Původní data'!AW38*prepocet!BA$33*prepocet!BA$3*prepocet!BA$2/100/100/100</f>
        <v>0</v>
      </c>
      <c r="BB41" s="1">
        <f>'Původní data'!AX38*prepocet!BB$33*prepocet!BB$3*prepocet!BB$2/100/100/100</f>
        <v>0</v>
      </c>
      <c r="BC41" s="1">
        <f>'Původní data'!AY38*prepocet!BC$33*prepocet!BC$3*prepocet!BC$2/100/100/100</f>
        <v>0</v>
      </c>
      <c r="BD41" s="1">
        <f>'Původní data'!AZ38*prepocet!BD$33*prepocet!BD$3*prepocet!BD$2/100/100/100</f>
        <v>0.68</v>
      </c>
      <c r="BE41" s="1">
        <f>'Původní data'!BA38*prepocet!BE$33*prepocet!BE$3*prepocet!BE$2/100/100/100</f>
        <v>0.27</v>
      </c>
      <c r="BF41" s="1">
        <f>'Původní data'!BB38*prepocet!BF$33*prepocet!BF$3*prepocet!BF$2/100/100/100</f>
        <v>0.42</v>
      </c>
      <c r="BG41" s="1">
        <f>'Původní data'!BC38*prepocet!BG$33*prepocet!BG$3*prepocet!BG$2/100/100/100</f>
        <v>0</v>
      </c>
      <c r="BH41" s="1">
        <f>'Původní data'!BD38*prepocet!BH$33*prepocet!BH$3*prepocet!BH$2/100/100/100</f>
        <v>0</v>
      </c>
      <c r="BI41" s="1">
        <f>'Původní data'!BE38*prepocet!BI$33*prepocet!BI$3*prepocet!BI$2/100/100/100</f>
        <v>0</v>
      </c>
      <c r="BJ41" s="1">
        <f>'Původní data'!BF38*prepocet!BJ$33*prepocet!BJ$3*prepocet!BJ$2/100/100/100</f>
        <v>7.3499999999999996E-2</v>
      </c>
      <c r="BK41" s="1">
        <f>'Původní data'!BG38*prepocet!BK$33*prepocet!BK$3*prepocet!BK$2/100/100/100</f>
        <v>0</v>
      </c>
      <c r="BL41" s="1">
        <f>'Původní data'!BH38*prepocet!BL$33*prepocet!BL$3*prepocet!BL$2/100/100/100</f>
        <v>0</v>
      </c>
      <c r="BM41" s="1">
        <f>'Původní data'!BI38*prepocet!BM$33*prepocet!BM$3*prepocet!BM$2/100/100/100</f>
        <v>0</v>
      </c>
      <c r="BN41" s="1">
        <f>'Původní data'!BJ38*prepocet!BN$33*prepocet!BN$3*prepocet!BN$2/100/100/100</f>
        <v>0</v>
      </c>
      <c r="BO41" s="1">
        <f>'Původní data'!BK38*prepocet!BO$33*prepocet!BO$3*prepocet!BO$2/100/100/100</f>
        <v>0</v>
      </c>
      <c r="BP41" s="1">
        <f>'Původní data'!BL38*prepocet!BP$33*prepocet!BP$3*prepocet!BP$2/100/100/100</f>
        <v>0.42</v>
      </c>
      <c r="BQ41" s="1">
        <f>'Původní data'!BM38*prepocet!BQ$33*prepocet!BQ$3*prepocet!BQ$2/100/100/100</f>
        <v>0.26250000000000001</v>
      </c>
      <c r="BR41" s="1">
        <f>'Původní data'!BN38*prepocet!BR$33*prepocet!BR$3*prepocet!BR$2/100/100/100</f>
        <v>0.27</v>
      </c>
      <c r="BS41" s="1">
        <f>'Původní data'!BO38*prepocet!BS$33*prepocet!BS$3*prepocet!BS$2/100/100/100</f>
        <v>0</v>
      </c>
      <c r="BT41" s="1">
        <f>'Původní data'!BP38*prepocet!BT$33*prepocet!BT$3*prepocet!BT$2/100/100/100</f>
        <v>0</v>
      </c>
      <c r="BU41" s="1">
        <f>'Původní data'!BQ38*prepocet!BU$33*prepocet!BU$3*prepocet!BU$2/100/100/100</f>
        <v>3.78</v>
      </c>
      <c r="BV41" s="1">
        <f>'Původní data'!BR38*prepocet!BV$33*prepocet!BV$3*prepocet!BV$2/100/100/100</f>
        <v>1.8</v>
      </c>
      <c r="BW41" s="1">
        <f>'Původní data'!BS38*prepocet!BW$33*prepocet!BW$3*prepocet!BW$2/100/100/100</f>
        <v>0.06</v>
      </c>
      <c r="BX41" s="1">
        <f>'Původní data'!BT38*prepocet!BX$33*prepocet!BX$3*prepocet!BX$2/100/100/100</f>
        <v>0.36749999999999999</v>
      </c>
      <c r="BY41" s="1">
        <f>'Původní data'!BU38*prepocet!BY$33*prepocet!BY$3*prepocet!BY$2/100/100/100</f>
        <v>0</v>
      </c>
      <c r="BZ41" s="1">
        <f>'Původní data'!BV38*prepocet!BZ$33*prepocet!BZ$3*prepocet!BZ$2/100/100/100</f>
        <v>1</v>
      </c>
      <c r="CA41" s="1">
        <f>'Původní data'!BW38*prepocet!CA$33*prepocet!CA$3*prepocet!CA$2/100/100/100</f>
        <v>3.7124999999999999</v>
      </c>
      <c r="CB41" s="1">
        <f>'Původní data'!BX38*prepocet!CB$33*prepocet!CB$3*prepocet!CB$2/100/100/100</f>
        <v>0</v>
      </c>
      <c r="CC41" s="1">
        <f>'Původní data'!BY38*prepocet!CC$33*prepocet!CC$3*prepocet!CC$2/100/100/100</f>
        <v>0.56000000000000005</v>
      </c>
      <c r="CD41" s="1">
        <f>'Původní data'!BZ38*prepocet!CD$33*prepocet!CD$3*prepocet!CD$2/100/100/100</f>
        <v>1.395</v>
      </c>
      <c r="CE41" s="1">
        <f>'Původní data'!CA38*prepocet!CE$33*prepocet!CE$3*prepocet!CE$2/100/100/100</f>
        <v>0</v>
      </c>
      <c r="CF41" s="1">
        <f>'Původní data'!CB38*prepocet!CF$33*prepocet!CF$3*prepocet!CF$2/100/100/100</f>
        <v>0</v>
      </c>
      <c r="CI41" s="11">
        <f t="shared" si="27"/>
        <v>11</v>
      </c>
      <c r="CJ41" s="25">
        <f t="shared" si="24"/>
        <v>32.230000000000004</v>
      </c>
      <c r="CK41" s="11">
        <f t="shared" si="25"/>
        <v>0.40797468354430383</v>
      </c>
      <c r="CL41" s="11">
        <f t="shared" si="28"/>
        <v>0</v>
      </c>
      <c r="CM41" s="11">
        <f t="shared" si="29"/>
        <v>0</v>
      </c>
      <c r="CN41" s="11">
        <f t="shared" si="26"/>
        <v>9</v>
      </c>
      <c r="CO41" s="11">
        <f t="shared" si="30"/>
        <v>26</v>
      </c>
      <c r="CY41" s="11">
        <f t="shared" si="17"/>
        <v>0</v>
      </c>
    </row>
    <row r="42" spans="1:103" x14ac:dyDescent="0.2">
      <c r="A42" s="11">
        <v>1</v>
      </c>
      <c r="B42" s="11">
        <v>0</v>
      </c>
      <c r="C42" s="11">
        <f t="shared" si="22"/>
        <v>0</v>
      </c>
      <c r="D42" s="11">
        <f t="shared" si="23"/>
        <v>0</v>
      </c>
      <c r="E42" s="1" t="s">
        <v>27</v>
      </c>
      <c r="F42" s="1">
        <f>'Původní data'!B39*prepocet!F$33*prepocet!F$3*prepocet!F$2/100/100/100</f>
        <v>0</v>
      </c>
      <c r="G42" s="1">
        <f>'Původní data'!C39*prepocet!G$33*prepocet!G$3*prepocet!G$2/100/100/100</f>
        <v>0</v>
      </c>
      <c r="H42" s="1">
        <f>'Původní data'!D39*prepocet!H$33*prepocet!H$3*prepocet!H$2/100/100/100</f>
        <v>0</v>
      </c>
      <c r="I42" s="1">
        <f>'Původní data'!E39*prepocet!I$33*prepocet!I$3*prepocet!I$2/100/100/100</f>
        <v>0</v>
      </c>
      <c r="J42" s="1">
        <f>'Původní data'!F39*prepocet!J$33*prepocet!J$3*prepocet!J$2/100/100/100</f>
        <v>0</v>
      </c>
      <c r="K42" s="1">
        <f>'Původní data'!G39*prepocet!K$33*prepocet!K$3*prepocet!K$2/100/100/100</f>
        <v>0</v>
      </c>
      <c r="L42" s="1">
        <f>'Původní data'!H39*prepocet!L$33*prepocet!L$3*prepocet!L$2/100/100/100</f>
        <v>0</v>
      </c>
      <c r="M42" s="1">
        <f>'Původní data'!I39*prepocet!M$33*prepocet!M$3*prepocet!M$2/100/100/100</f>
        <v>0</v>
      </c>
      <c r="N42" s="1">
        <f>'Původní data'!J39*prepocet!N$33*prepocet!N$3*prepocet!N$2/100/100/100</f>
        <v>0.81</v>
      </c>
      <c r="O42" s="1">
        <f>'Původní data'!K39*prepocet!O$33*prepocet!O$3*prepocet!O$2/100/100/100</f>
        <v>6.7500000000000004E-2</v>
      </c>
      <c r="P42" s="1">
        <f>'Původní data'!L39*prepocet!P$33*prepocet!P$3*prepocet!P$2/100/100/100</f>
        <v>0</v>
      </c>
      <c r="Q42" s="1">
        <f>'Původní data'!M39*prepocet!Q$33*prepocet!Q$3*prepocet!Q$2/100/100/100</f>
        <v>0</v>
      </c>
      <c r="R42" s="1">
        <f>'Původní data'!N39*prepocet!R$33*prepocet!R$3*prepocet!R$2/100/100/100</f>
        <v>0</v>
      </c>
      <c r="S42" s="1">
        <f>'Původní data'!O39*prepocet!S$33*prepocet!S$3*prepocet!S$2/100/100/100</f>
        <v>0.22800000000000001</v>
      </c>
      <c r="T42" s="1">
        <f>'Původní data'!P39*prepocet!T$33*prepocet!T$3*prepocet!T$2/100/100/100</f>
        <v>0</v>
      </c>
      <c r="U42" s="1">
        <f>'Původní data'!Q39*prepocet!U$33*prepocet!U$3*prepocet!U$2/100/100/100</f>
        <v>0</v>
      </c>
      <c r="V42" s="1">
        <f>'Původní data'!R39*prepocet!V$33*prepocet!V$3*prepocet!V$2/100/100/100</f>
        <v>0</v>
      </c>
      <c r="W42" s="1">
        <f>'Původní data'!S39*prepocet!W$33*prepocet!W$3*prepocet!W$2/100/100/100</f>
        <v>11.5425</v>
      </c>
      <c r="X42" s="1">
        <f>'Původní data'!T39*prepocet!X$33*prepocet!X$3*prepocet!X$2/100/100/100</f>
        <v>0</v>
      </c>
      <c r="Y42" s="1">
        <f>'Původní data'!U39*prepocet!Y$33*prepocet!Y$3*prepocet!Y$2/100/100/100</f>
        <v>0.26600000000000001</v>
      </c>
      <c r="Z42" s="1">
        <f>'Původní data'!V39*prepocet!Z$33*prepocet!Z$3*prepocet!Z$2/100/100/100</f>
        <v>0</v>
      </c>
      <c r="AA42" s="1">
        <f>'Původní data'!W39*prepocet!AA$33*prepocet!AA$3*prepocet!AA$2/100/100/100</f>
        <v>0.92400000000000004</v>
      </c>
      <c r="AB42" s="1">
        <f>'Původní data'!X39*prepocet!AB$33*prepocet!AB$3*prepocet!AB$2/100/100/100</f>
        <v>2.7719999999999998</v>
      </c>
      <c r="AC42" s="1">
        <f>'Původní data'!Y39*prepocet!AC$33*prepocet!AC$3*prepocet!AC$2/100/100/100</f>
        <v>0</v>
      </c>
      <c r="AD42" s="1">
        <f>'Původní data'!Z39*prepocet!AD$33*prepocet!AD$3*prepocet!AD$2/100/100/100</f>
        <v>0</v>
      </c>
      <c r="AE42" s="1">
        <f>'Původní data'!AA39*prepocet!AE$33*prepocet!AE$3*prepocet!AE$2/100/100/100</f>
        <v>0</v>
      </c>
      <c r="AF42" s="1">
        <f>'Původní data'!AB39*prepocet!AF$33*prepocet!AF$3*prepocet!AF$2/100/100/100</f>
        <v>0.35700000000000004</v>
      </c>
      <c r="AG42" s="1">
        <f>'Původní data'!AC39*prepocet!AG$33*prepocet!AG$3*prepocet!AG$2/100/100/100</f>
        <v>0</v>
      </c>
      <c r="AH42" s="1">
        <f>'Původní data'!AD39*prepocet!AH$33*prepocet!AH$3*prepocet!AH$2/100/100/100</f>
        <v>0</v>
      </c>
      <c r="AI42" s="1">
        <f>'Původní data'!AE39*prepocet!AI$33*prepocet!AI$3*prepocet!AI$2/100/100/100</f>
        <v>0</v>
      </c>
      <c r="AJ42" s="1">
        <f>'Původní data'!AF39*prepocet!AJ$33*prepocet!AJ$3*prepocet!AJ$2/100/100/100</f>
        <v>0</v>
      </c>
      <c r="AK42" s="1">
        <f>'Původní data'!AG39*prepocet!AK$33*prepocet!AK$3*prepocet!AK$2/100/100/100</f>
        <v>0</v>
      </c>
      <c r="AL42" s="1">
        <f>'Původní data'!AH39*prepocet!AL$33*prepocet!AL$3*prepocet!AL$2/100/100/100</f>
        <v>0</v>
      </c>
      <c r="AM42" s="1">
        <f>'Původní data'!AI39*prepocet!AM$33*prepocet!AM$3*prepocet!AM$2/100/100/100</f>
        <v>0</v>
      </c>
      <c r="AN42" s="1">
        <f>'Původní data'!AJ39*prepocet!AN$33*prepocet!AN$3*prepocet!AN$2/100/100/100</f>
        <v>0</v>
      </c>
      <c r="AO42" s="1">
        <f>'Původní data'!AK39*prepocet!AO$33*prepocet!AO$3*prepocet!AO$2/100/100/100</f>
        <v>0</v>
      </c>
      <c r="AP42" s="1">
        <f>'Původní data'!AL39*prepocet!AP$33*prepocet!AP$3*prepocet!AP$2/100/100/100</f>
        <v>0</v>
      </c>
      <c r="AQ42" s="1">
        <f>'Původní data'!AM39*prepocet!AQ$33*prepocet!AQ$3*prepocet!AQ$2/100/100/100</f>
        <v>0</v>
      </c>
      <c r="AR42" s="1">
        <f>'Původní data'!AN39*prepocet!AR$33*prepocet!AR$3*prepocet!AR$2/100/100/100</f>
        <v>0</v>
      </c>
      <c r="AS42" s="1">
        <f>'Původní data'!AO39*prepocet!AS$33*prepocet!AS$3*prepocet!AS$2/100/100/100</f>
        <v>0</v>
      </c>
      <c r="AT42" s="1">
        <f>'Původní data'!AP39*prepocet!AT$33*prepocet!AT$3*prepocet!AT$2/100/100/100</f>
        <v>0</v>
      </c>
      <c r="AU42" s="1">
        <f>'Původní data'!AQ39*prepocet!AU$33*prepocet!AU$3*prepocet!AU$2/100/100/100</f>
        <v>0.22500000000000001</v>
      </c>
      <c r="AV42" s="1">
        <f>'Původní data'!AR39*prepocet!AV$33*prepocet!AV$3*prepocet!AV$2/100/100/100</f>
        <v>1.04125</v>
      </c>
      <c r="AW42" s="1">
        <f>'Původní data'!AS39*prepocet!AW$33*prepocet!AW$3*prepocet!AW$2/100/100/100</f>
        <v>0</v>
      </c>
      <c r="AX42" s="1">
        <f>'Původní data'!AT39*prepocet!AX$33*prepocet!AX$3*prepocet!AX$2/100/100/100</f>
        <v>0</v>
      </c>
      <c r="AY42" s="1">
        <f>'Původní data'!AU39*prepocet!AY$33*prepocet!AY$3*prepocet!AY$2/100/100/100</f>
        <v>0</v>
      </c>
      <c r="AZ42" s="1">
        <f>'Původní data'!AV39*prepocet!AZ$33*prepocet!AZ$3*prepocet!AZ$2/100/100/100</f>
        <v>0</v>
      </c>
      <c r="BA42" s="1">
        <f>'Původní data'!AW39*prepocet!BA$33*prepocet!BA$3*prepocet!BA$2/100/100/100</f>
        <v>0</v>
      </c>
      <c r="BB42" s="1">
        <f>'Původní data'!AX39*prepocet!BB$33*prepocet!BB$3*prepocet!BB$2/100/100/100</f>
        <v>6.3750000000000001E-2</v>
      </c>
      <c r="BC42" s="1">
        <f>'Původní data'!AY39*prepocet!BC$33*prepocet!BC$3*prepocet!BC$2/100/100/100</f>
        <v>0</v>
      </c>
      <c r="BD42" s="1">
        <f>'Původní data'!AZ39*prepocet!BD$33*prepocet!BD$3*prepocet!BD$2/100/100/100</f>
        <v>0</v>
      </c>
      <c r="BE42" s="1">
        <f>'Původní data'!BA39*prepocet!BE$33*prepocet!BE$3*prepocet!BE$2/100/100/100</f>
        <v>0</v>
      </c>
      <c r="BF42" s="1">
        <f>'Původní data'!BB39*prepocet!BF$33*prepocet!BF$3*prepocet!BF$2/100/100/100</f>
        <v>0</v>
      </c>
      <c r="BG42" s="1">
        <f>'Původní data'!BC39*prepocet!BG$33*prepocet!BG$3*prepocet!BG$2/100/100/100</f>
        <v>0</v>
      </c>
      <c r="BH42" s="1">
        <f>'Původní data'!BD39*prepocet!BH$33*prepocet!BH$3*prepocet!BH$2/100/100/100</f>
        <v>0</v>
      </c>
      <c r="BI42" s="1">
        <f>'Původní data'!BE39*prepocet!BI$33*prepocet!BI$3*prepocet!BI$2/100/100/100</f>
        <v>0</v>
      </c>
      <c r="BJ42" s="1">
        <f>'Původní data'!BF39*prepocet!BJ$33*prepocet!BJ$3*prepocet!BJ$2/100/100/100</f>
        <v>0</v>
      </c>
      <c r="BK42" s="1">
        <f>'Původní data'!BG39*prepocet!BK$33*prepocet!BK$3*prepocet!BK$2/100/100/100</f>
        <v>0</v>
      </c>
      <c r="BL42" s="1">
        <f>'Původní data'!BH39*prepocet!BL$33*prepocet!BL$3*prepocet!BL$2/100/100/100</f>
        <v>0</v>
      </c>
      <c r="BM42" s="1">
        <f>'Původní data'!BI39*prepocet!BM$33*prepocet!BM$3*prepocet!BM$2/100/100/100</f>
        <v>0</v>
      </c>
      <c r="BN42" s="1">
        <f>'Původní data'!BJ39*prepocet!BN$33*prepocet!BN$3*prepocet!BN$2/100/100/100</f>
        <v>0</v>
      </c>
      <c r="BO42" s="1">
        <f>'Původní data'!BK39*prepocet!BO$33*prepocet!BO$3*prepocet!BO$2/100/100/100</f>
        <v>0</v>
      </c>
      <c r="BP42" s="1">
        <f>'Původní data'!BL39*prepocet!BP$33*prepocet!BP$3*prepocet!BP$2/100/100/100</f>
        <v>0</v>
      </c>
      <c r="BQ42" s="1">
        <f>'Původní data'!BM39*prepocet!BQ$33*prepocet!BQ$3*prepocet!BQ$2/100/100/100</f>
        <v>0</v>
      </c>
      <c r="BR42" s="1">
        <f>'Původní data'!BN39*prepocet!BR$33*prepocet!BR$3*prepocet!BR$2/100/100/100</f>
        <v>0</v>
      </c>
      <c r="BS42" s="1">
        <f>'Původní data'!BO39*prepocet!BS$33*prepocet!BS$3*prepocet!BS$2/100/100/100</f>
        <v>0</v>
      </c>
      <c r="BT42" s="1">
        <f>'Původní data'!BP39*prepocet!BT$33*prepocet!BT$3*prepocet!BT$2/100/100/100</f>
        <v>0</v>
      </c>
      <c r="BU42" s="1">
        <f>'Původní data'!BQ39*prepocet!BU$33*prepocet!BU$3*prepocet!BU$2/100/100/100</f>
        <v>0</v>
      </c>
      <c r="BV42" s="1">
        <f>'Původní data'!BR39*prepocet!BV$33*prepocet!BV$3*prepocet!BV$2/100/100/100</f>
        <v>0</v>
      </c>
      <c r="BW42" s="1">
        <f>'Původní data'!BS39*prepocet!BW$33*prepocet!BW$3*prepocet!BW$2/100/100/100</f>
        <v>0</v>
      </c>
      <c r="BX42" s="1">
        <f>'Původní data'!BT39*prepocet!BX$33*prepocet!BX$3*prepocet!BX$2/100/100/100</f>
        <v>0.91874999999999996</v>
      </c>
      <c r="BY42" s="1">
        <f>'Původní data'!BU39*prepocet!BY$33*prepocet!BY$3*prepocet!BY$2/100/100/100</f>
        <v>0</v>
      </c>
      <c r="BZ42" s="1">
        <f>'Původní data'!BV39*prepocet!BZ$33*prepocet!BZ$3*prepocet!BZ$2/100/100/100</f>
        <v>0</v>
      </c>
      <c r="CA42" s="1">
        <f>'Původní data'!BW39*prepocet!CA$33*prepocet!CA$3*prepocet!CA$2/100/100/100</f>
        <v>1.85625</v>
      </c>
      <c r="CB42" s="1">
        <f>'Původní data'!BX39*prepocet!CB$33*prepocet!CB$3*prepocet!CB$2/100/100/100</f>
        <v>0</v>
      </c>
      <c r="CC42" s="1">
        <f>'Původní data'!BY39*prepocet!CC$33*prepocet!CC$3*prepocet!CC$2/100/100/100</f>
        <v>0</v>
      </c>
      <c r="CD42" s="1">
        <f>'Původní data'!BZ39*prepocet!CD$33*prepocet!CD$3*prepocet!CD$2/100/100/100</f>
        <v>0</v>
      </c>
      <c r="CE42" s="1">
        <f>'Původní data'!CA39*prepocet!CE$33*prepocet!CE$3*prepocet!CE$2/100/100/100</f>
        <v>0</v>
      </c>
      <c r="CF42" s="1">
        <f>'Původní data'!CB39*prepocet!CF$33*prepocet!CF$3*prepocet!CF$2/100/100/100</f>
        <v>0</v>
      </c>
      <c r="CI42" s="11">
        <f t="shared" si="27"/>
        <v>13</v>
      </c>
      <c r="CJ42" s="25">
        <f t="shared" si="24"/>
        <v>21.071999999999999</v>
      </c>
      <c r="CK42" s="11">
        <f t="shared" si="25"/>
        <v>0.26673417721518988</v>
      </c>
      <c r="CL42" s="11">
        <f t="shared" si="28"/>
        <v>0</v>
      </c>
      <c r="CM42" s="11">
        <f t="shared" si="29"/>
        <v>1</v>
      </c>
      <c r="CN42" s="11">
        <f t="shared" si="26"/>
        <v>3</v>
      </c>
      <c r="CO42" s="11">
        <f t="shared" si="30"/>
        <v>10</v>
      </c>
      <c r="CY42" s="11">
        <f t="shared" si="17"/>
        <v>0</v>
      </c>
    </row>
    <row r="43" spans="1:103" x14ac:dyDescent="0.2">
      <c r="B43" s="11">
        <v>1</v>
      </c>
      <c r="C43" s="11">
        <f t="shared" si="22"/>
        <v>0</v>
      </c>
      <c r="D43" s="11">
        <f t="shared" si="23"/>
        <v>0</v>
      </c>
      <c r="E43" s="1" t="s">
        <v>28</v>
      </c>
      <c r="F43" s="1">
        <f>'Původní data'!B40*prepocet!F$33*prepocet!F$3*prepocet!F$2/100/100/100</f>
        <v>0</v>
      </c>
      <c r="G43" s="1">
        <f>'Původní data'!C40*prepocet!G$33*prepocet!G$3*prepocet!G$2/100/100/100</f>
        <v>0</v>
      </c>
      <c r="H43" s="1">
        <f>'Původní data'!D40*prepocet!H$33*prepocet!H$3*prepocet!H$2/100/100/100</f>
        <v>0</v>
      </c>
      <c r="I43" s="1">
        <f>'Původní data'!E40*prepocet!I$33*prepocet!I$3*prepocet!I$2/100/100/100</f>
        <v>0</v>
      </c>
      <c r="J43" s="1">
        <f>'Původní data'!F40*prepocet!J$33*prepocet!J$3*prepocet!J$2/100/100/100</f>
        <v>0</v>
      </c>
      <c r="K43" s="1">
        <f>'Původní data'!G40*prepocet!K$33*prepocet!K$3*prepocet!K$2/100/100/100</f>
        <v>0</v>
      </c>
      <c r="L43" s="1">
        <f>'Původní data'!H40*prepocet!L$33*prepocet!L$3*prepocet!L$2/100/100/100</f>
        <v>0</v>
      </c>
      <c r="M43" s="1">
        <f>'Původní data'!I40*prepocet!M$33*prepocet!M$3*prepocet!M$2/100/100/100</f>
        <v>0</v>
      </c>
      <c r="N43" s="1">
        <f>'Původní data'!J40*prepocet!N$33*prepocet!N$3*prepocet!N$2/100/100/100</f>
        <v>0</v>
      </c>
      <c r="O43" s="1">
        <f>'Původní data'!K40*prepocet!O$33*prepocet!O$3*prepocet!O$2/100/100/100</f>
        <v>0</v>
      </c>
      <c r="P43" s="1">
        <f>'Původní data'!L40*prepocet!P$33*prepocet!P$3*prepocet!P$2/100/100/100</f>
        <v>0</v>
      </c>
      <c r="Q43" s="1">
        <f>'Původní data'!M40*prepocet!Q$33*prepocet!Q$3*prepocet!Q$2/100/100/100</f>
        <v>0</v>
      </c>
      <c r="R43" s="1">
        <f>'Původní data'!N40*prepocet!R$33*prepocet!R$3*prepocet!R$2/100/100/100</f>
        <v>0</v>
      </c>
      <c r="S43" s="1">
        <f>'Původní data'!O40*prepocet!S$33*prepocet!S$3*prepocet!S$2/100/100/100</f>
        <v>0.34200000000000003</v>
      </c>
      <c r="T43" s="1">
        <f>'Původní data'!P40*prepocet!T$33*prepocet!T$3*prepocet!T$2/100/100/100</f>
        <v>0</v>
      </c>
      <c r="U43" s="1">
        <f>'Původní data'!Q40*prepocet!U$33*prepocet!U$3*prepocet!U$2/100/100/100</f>
        <v>0</v>
      </c>
      <c r="V43" s="1">
        <f>'Původní data'!R40*prepocet!V$33*prepocet!V$3*prepocet!V$2/100/100/100</f>
        <v>0</v>
      </c>
      <c r="W43" s="1">
        <f>'Původní data'!S40*prepocet!W$33*prepocet!W$3*prepocet!W$2/100/100/100</f>
        <v>0</v>
      </c>
      <c r="X43" s="1">
        <f>'Původní data'!T40*prepocet!X$33*prepocet!X$3*prepocet!X$2/100/100/100</f>
        <v>0</v>
      </c>
      <c r="Y43" s="1">
        <f>'Původní data'!U40*prepocet!Y$33*prepocet!Y$3*prepocet!Y$2/100/100/100</f>
        <v>0</v>
      </c>
      <c r="Z43" s="1">
        <f>'Původní data'!V40*prepocet!Z$33*prepocet!Z$3*prepocet!Z$2/100/100/100</f>
        <v>0</v>
      </c>
      <c r="AA43" s="1">
        <f>'Původní data'!W40*prepocet!AA$33*prepocet!AA$3*prepocet!AA$2/100/100/100</f>
        <v>0</v>
      </c>
      <c r="AB43" s="1">
        <f>'Původní data'!X40*prepocet!AB$33*prepocet!AB$3*prepocet!AB$2/100/100/100</f>
        <v>0</v>
      </c>
      <c r="AC43" s="1">
        <f>'Původní data'!Y40*prepocet!AC$33*prepocet!AC$3*prepocet!AC$2/100/100/100</f>
        <v>0</v>
      </c>
      <c r="AD43" s="1">
        <f>'Původní data'!Z40*prepocet!AD$33*prepocet!AD$3*prepocet!AD$2/100/100/100</f>
        <v>0.10125000000000001</v>
      </c>
      <c r="AE43" s="1">
        <f>'Původní data'!AA40*prepocet!AE$33*prepocet!AE$3*prepocet!AE$2/100/100/100</f>
        <v>0</v>
      </c>
      <c r="AF43" s="1">
        <f>'Původní data'!AB40*prepocet!AF$33*prepocet!AF$3*prepocet!AF$2/100/100/100</f>
        <v>0</v>
      </c>
      <c r="AG43" s="1">
        <f>'Původní data'!AC40*prepocet!AG$33*prepocet!AG$3*prepocet!AG$2/100/100/100</f>
        <v>0</v>
      </c>
      <c r="AH43" s="1">
        <f>'Původní data'!AD40*prepocet!AH$33*prepocet!AH$3*prepocet!AH$2/100/100/100</f>
        <v>0</v>
      </c>
      <c r="AI43" s="1">
        <f>'Původní data'!AE40*prepocet!AI$33*prepocet!AI$3*prepocet!AI$2/100/100/100</f>
        <v>0</v>
      </c>
      <c r="AJ43" s="1">
        <f>'Původní data'!AF40*prepocet!AJ$33*prepocet!AJ$3*prepocet!AJ$2/100/100/100</f>
        <v>0</v>
      </c>
      <c r="AK43" s="1">
        <f>'Původní data'!AG40*prepocet!AK$33*prepocet!AK$3*prepocet!AK$2/100/100/100</f>
        <v>0</v>
      </c>
      <c r="AL43" s="1">
        <f>'Původní data'!AH40*prepocet!AL$33*prepocet!AL$3*prepocet!AL$2/100/100/100</f>
        <v>0</v>
      </c>
      <c r="AM43" s="1">
        <f>'Původní data'!AI40*prepocet!AM$33*prepocet!AM$3*prepocet!AM$2/100/100/100</f>
        <v>0.27</v>
      </c>
      <c r="AN43" s="1">
        <f>'Původní data'!AJ40*prepocet!AN$33*prepocet!AN$3*prepocet!AN$2/100/100/100</f>
        <v>0</v>
      </c>
      <c r="AO43" s="1">
        <f>'Původní data'!AK40*prepocet!AO$33*prepocet!AO$3*prepocet!AO$2/100/100/100</f>
        <v>0</v>
      </c>
      <c r="AP43" s="1">
        <f>'Původní data'!AL40*prepocet!AP$33*prepocet!AP$3*prepocet!AP$2/100/100/100</f>
        <v>0</v>
      </c>
      <c r="AQ43" s="1">
        <f>'Původní data'!AM40*prepocet!AQ$33*prepocet!AQ$3*prepocet!AQ$2/100/100/100</f>
        <v>0</v>
      </c>
      <c r="AR43" s="1">
        <f>'Původní data'!AN40*prepocet!AR$33*prepocet!AR$3*prepocet!AR$2/100/100/100</f>
        <v>0</v>
      </c>
      <c r="AS43" s="1">
        <f>'Původní data'!AO40*prepocet!AS$33*prepocet!AS$3*prepocet!AS$2/100/100/100</f>
        <v>0</v>
      </c>
      <c r="AT43" s="1">
        <f>'Původní data'!AP40*prepocet!AT$33*prepocet!AT$3*prepocet!AT$2/100/100/100</f>
        <v>0</v>
      </c>
      <c r="AU43" s="1">
        <f>'Původní data'!AQ40*prepocet!AU$33*prepocet!AU$3*prepocet!AU$2/100/100/100</f>
        <v>0</v>
      </c>
      <c r="AV43" s="1">
        <f>'Původní data'!AR40*prepocet!AV$33*prepocet!AV$3*prepocet!AV$2/100/100/100</f>
        <v>0</v>
      </c>
      <c r="AW43" s="1">
        <f>'Původní data'!AS40*prepocet!AW$33*prepocet!AW$3*prepocet!AW$2/100/100/100</f>
        <v>0</v>
      </c>
      <c r="AX43" s="1">
        <f>'Původní data'!AT40*prepocet!AX$33*prepocet!AX$3*prepocet!AX$2/100/100/100</f>
        <v>0</v>
      </c>
      <c r="AY43" s="1">
        <f>'Původní data'!AU40*prepocet!AY$33*prepocet!AY$3*prepocet!AY$2/100/100/100</f>
        <v>0</v>
      </c>
      <c r="AZ43" s="1">
        <f>'Původní data'!AV40*prepocet!AZ$33*prepocet!AZ$3*prepocet!AZ$2/100/100/100</f>
        <v>0</v>
      </c>
      <c r="BA43" s="1">
        <f>'Původní data'!AW40*prepocet!BA$33*prepocet!BA$3*prepocet!BA$2/100/100/100</f>
        <v>0</v>
      </c>
      <c r="BB43" s="1">
        <f>'Původní data'!AX40*prepocet!BB$33*prepocet!BB$3*prepocet!BB$2/100/100/100</f>
        <v>6.3750000000000001E-2</v>
      </c>
      <c r="BC43" s="1">
        <f>'Původní data'!AY40*prepocet!BC$33*prepocet!BC$3*prepocet!BC$2/100/100/100</f>
        <v>0</v>
      </c>
      <c r="BD43" s="1">
        <f>'Původní data'!AZ40*prepocet!BD$33*prepocet!BD$3*prepocet!BD$2/100/100/100</f>
        <v>0</v>
      </c>
      <c r="BE43" s="1">
        <f>'Původní data'!BA40*prepocet!BE$33*prepocet!BE$3*prepocet!BE$2/100/100/100</f>
        <v>0</v>
      </c>
      <c r="BF43" s="1">
        <f>'Původní data'!BB40*prepocet!BF$33*prepocet!BF$3*prepocet!BF$2/100/100/100</f>
        <v>0</v>
      </c>
      <c r="BG43" s="1">
        <f>'Původní data'!BC40*prepocet!BG$33*prepocet!BG$3*prepocet!BG$2/100/100/100</f>
        <v>0</v>
      </c>
      <c r="BH43" s="1">
        <f>'Původní data'!BD40*prepocet!BH$33*prepocet!BH$3*prepocet!BH$2/100/100/100</f>
        <v>0</v>
      </c>
      <c r="BI43" s="1">
        <f>'Původní data'!BE40*prepocet!BI$33*prepocet!BI$3*prepocet!BI$2/100/100/100</f>
        <v>0</v>
      </c>
      <c r="BJ43" s="1">
        <f>'Původní data'!BF40*prepocet!BJ$33*prepocet!BJ$3*prepocet!BJ$2/100/100/100</f>
        <v>7.3499999999999996E-2</v>
      </c>
      <c r="BK43" s="1">
        <f>'Původní data'!BG40*prepocet!BK$33*prepocet!BK$3*prepocet!BK$2/100/100/100</f>
        <v>0</v>
      </c>
      <c r="BL43" s="1">
        <f>'Původní data'!BH40*prepocet!BL$33*prepocet!BL$3*prepocet!BL$2/100/100/100</f>
        <v>0</v>
      </c>
      <c r="BM43" s="1">
        <f>'Původní data'!BI40*prepocet!BM$33*prepocet!BM$3*prepocet!BM$2/100/100/100</f>
        <v>0</v>
      </c>
      <c r="BN43" s="1">
        <f>'Původní data'!BJ40*prepocet!BN$33*prepocet!BN$3*prepocet!BN$2/100/100/100</f>
        <v>0.25</v>
      </c>
      <c r="BO43" s="1">
        <f>'Původní data'!BK40*prepocet!BO$33*prepocet!BO$3*prepocet!BO$2/100/100/100</f>
        <v>0</v>
      </c>
      <c r="BP43" s="1">
        <f>'Původní data'!BL40*prepocet!BP$33*prepocet!BP$3*prepocet!BP$2/100/100/100</f>
        <v>0</v>
      </c>
      <c r="BQ43" s="1">
        <f>'Původní data'!BM40*prepocet!BQ$33*prepocet!BQ$3*prepocet!BQ$2/100/100/100</f>
        <v>0</v>
      </c>
      <c r="BR43" s="1">
        <f>'Původní data'!BN40*prepocet!BR$33*prepocet!BR$3*prepocet!BR$2/100/100/100</f>
        <v>0</v>
      </c>
      <c r="BS43" s="1">
        <f>'Původní data'!BO40*prepocet!BS$33*prepocet!BS$3*prepocet!BS$2/100/100/100</f>
        <v>0.27500000000000002</v>
      </c>
      <c r="BT43" s="1">
        <f>'Původní data'!BP40*prepocet!BT$33*prepocet!BT$3*prepocet!BT$2/100/100/100</f>
        <v>0</v>
      </c>
      <c r="BU43" s="1">
        <f>'Původní data'!BQ40*prepocet!BU$33*prepocet!BU$3*prepocet!BU$2/100/100/100</f>
        <v>0</v>
      </c>
      <c r="BV43" s="1">
        <f>'Původní data'!BR40*prepocet!BV$33*prepocet!BV$3*prepocet!BV$2/100/100/100</f>
        <v>0.3</v>
      </c>
      <c r="BW43" s="1">
        <f>'Původní data'!BS40*prepocet!BW$33*prepocet!BW$3*prepocet!BW$2/100/100/100</f>
        <v>0</v>
      </c>
      <c r="BX43" s="1">
        <f>'Původní data'!BT40*prepocet!BX$33*prepocet!BX$3*prepocet!BX$2/100/100/100</f>
        <v>0</v>
      </c>
      <c r="BY43" s="1">
        <f>'Původní data'!BU40*prepocet!BY$33*prepocet!BY$3*prepocet!BY$2/100/100/100</f>
        <v>0</v>
      </c>
      <c r="BZ43" s="1">
        <f>'Původní data'!BV40*prepocet!BZ$33*prepocet!BZ$3*prepocet!BZ$2/100/100/100</f>
        <v>0</v>
      </c>
      <c r="CA43" s="1">
        <f>'Původní data'!BW40*prepocet!CA$33*prepocet!CA$3*prepocet!CA$2/100/100/100</f>
        <v>0</v>
      </c>
      <c r="CB43" s="1">
        <f>'Původní data'!BX40*prepocet!CB$33*prepocet!CB$3*prepocet!CB$2/100/100/100</f>
        <v>0</v>
      </c>
      <c r="CC43" s="1">
        <f>'Původní data'!BY40*prepocet!CC$33*prepocet!CC$3*prepocet!CC$2/100/100/100</f>
        <v>0</v>
      </c>
      <c r="CD43" s="1">
        <f>'Původní data'!BZ40*prepocet!CD$33*prepocet!CD$3*prepocet!CD$2/100/100/100</f>
        <v>0</v>
      </c>
      <c r="CE43" s="1">
        <f>'Původní data'!CA40*prepocet!CE$33*prepocet!CE$3*prepocet!CE$2/100/100/100</f>
        <v>0</v>
      </c>
      <c r="CF43" s="1">
        <f>'Původní data'!CB40*prepocet!CF$33*prepocet!CF$3*prepocet!CF$2/100/100/100</f>
        <v>0</v>
      </c>
      <c r="CI43" s="11">
        <f t="shared" si="27"/>
        <v>37</v>
      </c>
      <c r="CJ43" s="25">
        <f t="shared" si="24"/>
        <v>1.6755000000000002</v>
      </c>
      <c r="CK43" s="11">
        <f t="shared" si="25"/>
        <v>2.1208860759493672E-2</v>
      </c>
      <c r="CL43" s="11">
        <f t="shared" si="28"/>
        <v>0</v>
      </c>
      <c r="CM43" s="11">
        <f t="shared" si="29"/>
        <v>0</v>
      </c>
      <c r="CN43" s="11">
        <f t="shared" si="26"/>
        <v>0</v>
      </c>
      <c r="CO43" s="11">
        <f t="shared" si="30"/>
        <v>8</v>
      </c>
      <c r="CY43" s="11">
        <f t="shared" si="17"/>
        <v>0</v>
      </c>
    </row>
    <row r="44" spans="1:103" x14ac:dyDescent="0.2">
      <c r="A44" s="11">
        <v>1</v>
      </c>
      <c r="B44" s="11">
        <v>0</v>
      </c>
      <c r="C44" s="11">
        <f t="shared" si="22"/>
        <v>0</v>
      </c>
      <c r="D44" s="11">
        <f t="shared" si="23"/>
        <v>0</v>
      </c>
      <c r="E44" s="1" t="s">
        <v>29</v>
      </c>
      <c r="F44" s="1">
        <f>'Původní data'!B41*prepocet!F$33*prepocet!F$3*prepocet!F$2/100/100/100</f>
        <v>0</v>
      </c>
      <c r="G44" s="1">
        <f>'Původní data'!C41*prepocet!G$33*prepocet!G$3*prepocet!G$2/100/100/100</f>
        <v>0</v>
      </c>
      <c r="H44" s="1">
        <f>'Původní data'!D41*prepocet!H$33*prepocet!H$3*prepocet!H$2/100/100/100</f>
        <v>0</v>
      </c>
      <c r="I44" s="1">
        <f>'Původní data'!E41*prepocet!I$33*prepocet!I$3*prepocet!I$2/100/100/100</f>
        <v>0</v>
      </c>
      <c r="J44" s="1">
        <f>'Původní data'!F41*prepocet!J$33*prepocet!J$3*prepocet!J$2/100/100/100</f>
        <v>0</v>
      </c>
      <c r="K44" s="1">
        <f>'Původní data'!G41*prepocet!K$33*prepocet!K$3*prepocet!K$2/100/100/100</f>
        <v>0.6</v>
      </c>
      <c r="L44" s="1">
        <f>'Původní data'!H41*prepocet!L$33*prepocet!L$3*prepocet!L$2/100/100/100</f>
        <v>0</v>
      </c>
      <c r="M44" s="1">
        <f>'Původní data'!I41*prepocet!M$33*prepocet!M$3*prepocet!M$2/100/100/100</f>
        <v>0</v>
      </c>
      <c r="N44" s="1">
        <f>'Původní data'!J41*prepocet!N$33*prepocet!N$3*prepocet!N$2/100/100/100</f>
        <v>0</v>
      </c>
      <c r="O44" s="1">
        <f>'Původní data'!K41*prepocet!O$33*prepocet!O$3*prepocet!O$2/100/100/100</f>
        <v>6.7500000000000004E-2</v>
      </c>
      <c r="P44" s="1">
        <f>'Původní data'!L41*prepocet!P$33*prepocet!P$3*prepocet!P$2/100/100/100</f>
        <v>0</v>
      </c>
      <c r="Q44" s="1">
        <f>'Původní data'!M41*prepocet!Q$33*prepocet!Q$3*prepocet!Q$2/100/100/100</f>
        <v>0</v>
      </c>
      <c r="R44" s="1">
        <f>'Původní data'!N41*prepocet!R$33*prepocet!R$3*prepocet!R$2/100/100/100</f>
        <v>0</v>
      </c>
      <c r="S44" s="1">
        <f>'Původní data'!O41*prepocet!S$33*prepocet!S$3*prepocet!S$2/100/100/100</f>
        <v>0</v>
      </c>
      <c r="T44" s="1">
        <f>'Původní data'!P41*prepocet!T$33*prepocet!T$3*prepocet!T$2/100/100/100</f>
        <v>0</v>
      </c>
      <c r="U44" s="1">
        <f>'Původní data'!Q41*prepocet!U$33*prepocet!U$3*prepocet!U$2/100/100/100</f>
        <v>0</v>
      </c>
      <c r="V44" s="1">
        <f>'Původní data'!R41*prepocet!V$33*prepocet!V$3*prepocet!V$2/100/100/100</f>
        <v>0</v>
      </c>
      <c r="W44" s="1">
        <f>'Původní data'!S41*prepocet!W$33*prepocet!W$3*prepocet!W$2/100/100/100</f>
        <v>1.5390000000000001</v>
      </c>
      <c r="X44" s="1">
        <f>'Původní data'!T41*prepocet!X$33*prepocet!X$3*prepocet!X$2/100/100/100</f>
        <v>0</v>
      </c>
      <c r="Y44" s="1">
        <f>'Původní data'!U41*prepocet!Y$33*prepocet!Y$3*prepocet!Y$2/100/100/100</f>
        <v>0.26600000000000001</v>
      </c>
      <c r="Z44" s="1">
        <f>'Původní data'!V41*prepocet!Z$33*prepocet!Z$3*prepocet!Z$2/100/100/100</f>
        <v>0</v>
      </c>
      <c r="AA44" s="1">
        <f>'Původní data'!W41*prepocet!AA$33*prepocet!AA$3*prepocet!AA$2/100/100/100</f>
        <v>0</v>
      </c>
      <c r="AB44" s="1">
        <f>'Původní data'!X41*prepocet!AB$33*prepocet!AB$3*prepocet!AB$2/100/100/100</f>
        <v>0</v>
      </c>
      <c r="AC44" s="1">
        <f>'Původní data'!Y41*prepocet!AC$33*prepocet!AC$3*prepocet!AC$2/100/100/100</f>
        <v>0</v>
      </c>
      <c r="AD44" s="1">
        <f>'Původní data'!Z41*prepocet!AD$33*prepocet!AD$3*prepocet!AD$2/100/100/100</f>
        <v>0</v>
      </c>
      <c r="AE44" s="1">
        <f>'Původní data'!AA41*prepocet!AE$33*prepocet!AE$3*prepocet!AE$2/100/100/100</f>
        <v>0</v>
      </c>
      <c r="AF44" s="1">
        <f>'Původní data'!AB41*prepocet!AF$33*prepocet!AF$3*prepocet!AF$2/100/100/100</f>
        <v>0</v>
      </c>
      <c r="AG44" s="1">
        <f>'Původní data'!AC41*prepocet!AG$33*prepocet!AG$3*prepocet!AG$2/100/100/100</f>
        <v>0</v>
      </c>
      <c r="AH44" s="1">
        <f>'Původní data'!AD41*prepocet!AH$33*prepocet!AH$3*prepocet!AH$2/100/100/100</f>
        <v>0</v>
      </c>
      <c r="AI44" s="1">
        <f>'Původní data'!AE41*prepocet!AI$33*prepocet!AI$3*prepocet!AI$2/100/100/100</f>
        <v>0.26600000000000001</v>
      </c>
      <c r="AJ44" s="1">
        <f>'Původní data'!AF41*prepocet!AJ$33*prepocet!AJ$3*prepocet!AJ$2/100/100/100</f>
        <v>0</v>
      </c>
      <c r="AK44" s="1">
        <f>'Původní data'!AG41*prepocet!AK$33*prepocet!AK$3*prepocet!AK$2/100/100/100</f>
        <v>0</v>
      </c>
      <c r="AL44" s="1">
        <f>'Původní data'!AH41*prepocet!AL$33*prepocet!AL$3*prepocet!AL$2/100/100/100</f>
        <v>0.11199999999999999</v>
      </c>
      <c r="AM44" s="1">
        <f>'Původní data'!AI41*prepocet!AM$33*prepocet!AM$3*prepocet!AM$2/100/100/100</f>
        <v>0</v>
      </c>
      <c r="AN44" s="1">
        <f>'Původní data'!AJ41*prepocet!AN$33*prepocet!AN$3*prepocet!AN$2/100/100/100</f>
        <v>0</v>
      </c>
      <c r="AO44" s="1">
        <f>'Původní data'!AK41*prepocet!AO$33*prepocet!AO$3*prepocet!AO$2/100/100/100</f>
        <v>0</v>
      </c>
      <c r="AP44" s="1">
        <f>'Původní data'!AL41*prepocet!AP$33*prepocet!AP$3*prepocet!AP$2/100/100/100</f>
        <v>0</v>
      </c>
      <c r="AQ44" s="1">
        <f>'Původní data'!AM41*prepocet!AQ$33*prepocet!AQ$3*prepocet!AQ$2/100/100/100</f>
        <v>0</v>
      </c>
      <c r="AR44" s="1">
        <f>'Původní data'!AN41*prepocet!AR$33*prepocet!AR$3*prepocet!AR$2/100/100/100</f>
        <v>0</v>
      </c>
      <c r="AS44" s="1">
        <f>'Původní data'!AO41*prepocet!AS$33*prepocet!AS$3*prepocet!AS$2/100/100/100</f>
        <v>0</v>
      </c>
      <c r="AT44" s="1">
        <f>'Původní data'!AP41*prepocet!AT$33*prepocet!AT$3*prepocet!AT$2/100/100/100</f>
        <v>0</v>
      </c>
      <c r="AU44" s="1">
        <f>'Původní data'!AQ41*prepocet!AU$33*prepocet!AU$3*prepocet!AU$2/100/100/100</f>
        <v>0</v>
      </c>
      <c r="AV44" s="1">
        <f>'Původní data'!AR41*prepocet!AV$33*prepocet!AV$3*prepocet!AV$2/100/100/100</f>
        <v>0</v>
      </c>
      <c r="AW44" s="1">
        <f>'Původní data'!AS41*prepocet!AW$33*prepocet!AW$3*prepocet!AW$2/100/100/100</f>
        <v>0</v>
      </c>
      <c r="AX44" s="1">
        <f>'Původní data'!AT41*prepocet!AX$33*prepocet!AX$3*prepocet!AX$2/100/100/100</f>
        <v>0</v>
      </c>
      <c r="AY44" s="1">
        <f>'Původní data'!AU41*prepocet!AY$33*prepocet!AY$3*prepocet!AY$2/100/100/100</f>
        <v>0</v>
      </c>
      <c r="AZ44" s="1">
        <f>'Původní data'!AV41*prepocet!AZ$33*prepocet!AZ$3*prepocet!AZ$2/100/100/100</f>
        <v>0</v>
      </c>
      <c r="BA44" s="1">
        <f>'Původní data'!AW41*prepocet!BA$33*prepocet!BA$3*prepocet!BA$2/100/100/100</f>
        <v>0</v>
      </c>
      <c r="BB44" s="1">
        <f>'Původní data'!AX41*prepocet!BB$33*prepocet!BB$3*prepocet!BB$2/100/100/100</f>
        <v>0</v>
      </c>
      <c r="BC44" s="1">
        <f>'Původní data'!AY41*prepocet!BC$33*prepocet!BC$3*prepocet!BC$2/100/100/100</f>
        <v>0</v>
      </c>
      <c r="BD44" s="1">
        <f>'Původní data'!AZ41*prepocet!BD$33*prepocet!BD$3*prepocet!BD$2/100/100/100</f>
        <v>0</v>
      </c>
      <c r="BE44" s="1">
        <f>'Původní data'!BA41*prepocet!BE$33*prepocet!BE$3*prepocet!BE$2/100/100/100</f>
        <v>0</v>
      </c>
      <c r="BF44" s="1">
        <f>'Původní data'!BB41*prepocet!BF$33*prepocet!BF$3*prepocet!BF$2/100/100/100</f>
        <v>2.7999999999999997E-2</v>
      </c>
      <c r="BG44" s="1">
        <f>'Původní data'!BC41*prepocet!BG$33*prepocet!BG$3*prepocet!BG$2/100/100/100</f>
        <v>0</v>
      </c>
      <c r="BH44" s="1">
        <f>'Původní data'!BD41*prepocet!BH$33*prepocet!BH$3*prepocet!BH$2/100/100/100</f>
        <v>2.64</v>
      </c>
      <c r="BI44" s="1">
        <f>'Původní data'!BE41*prepocet!BI$33*prepocet!BI$3*prepocet!BI$2/100/100/100</f>
        <v>0.48</v>
      </c>
      <c r="BJ44" s="1">
        <f>'Původní data'!BF41*prepocet!BJ$33*prepocet!BJ$3*prepocet!BJ$2/100/100/100</f>
        <v>0</v>
      </c>
      <c r="BK44" s="1">
        <f>'Původní data'!BG41*prepocet!BK$33*prepocet!BK$3*prepocet!BK$2/100/100/100</f>
        <v>0.18</v>
      </c>
      <c r="BL44" s="1">
        <f>'Původní data'!BH41*prepocet!BL$33*prepocet!BL$3*prepocet!BL$2/100/100/100</f>
        <v>0</v>
      </c>
      <c r="BM44" s="1">
        <f>'Původní data'!BI41*prepocet!BM$33*prepocet!BM$3*prepocet!BM$2/100/100/100</f>
        <v>0.33600000000000002</v>
      </c>
      <c r="BN44" s="1">
        <f>'Původní data'!BJ41*prepocet!BN$33*prepocet!BN$3*prepocet!BN$2/100/100/100</f>
        <v>0</v>
      </c>
      <c r="BO44" s="1">
        <f>'Původní data'!BK41*prepocet!BO$33*prepocet!BO$3*prepocet!BO$2/100/100/100</f>
        <v>0</v>
      </c>
      <c r="BP44" s="1">
        <f>'Původní data'!BL41*prepocet!BP$33*prepocet!BP$3*prepocet!BP$2/100/100/100</f>
        <v>0.84</v>
      </c>
      <c r="BQ44" s="1">
        <f>'Původní data'!BM41*prepocet!BQ$33*prepocet!BQ$3*prepocet!BQ$2/100/100/100</f>
        <v>0</v>
      </c>
      <c r="BR44" s="1">
        <f>'Původní data'!BN41*prepocet!BR$33*prepocet!BR$3*prepocet!BR$2/100/100/100</f>
        <v>0.45</v>
      </c>
      <c r="BS44" s="1">
        <f>'Původní data'!BO41*prepocet!BS$33*prepocet!BS$3*prepocet!BS$2/100/100/100</f>
        <v>0</v>
      </c>
      <c r="BT44" s="1">
        <f>'Původní data'!BP41*prepocet!BT$33*prepocet!BT$3*prepocet!BT$2/100/100/100</f>
        <v>0</v>
      </c>
      <c r="BU44" s="1">
        <f>'Původní data'!BQ41*prepocet!BU$33*prepocet!BU$3*prepocet!BU$2/100/100/100</f>
        <v>0</v>
      </c>
      <c r="BV44" s="1">
        <f>'Původní data'!BR41*prepocet!BV$33*prepocet!BV$3*prepocet!BV$2/100/100/100</f>
        <v>0</v>
      </c>
      <c r="BW44" s="1">
        <f>'Původní data'!BS41*prepocet!BW$33*prepocet!BW$3*prepocet!BW$2/100/100/100</f>
        <v>0</v>
      </c>
      <c r="BX44" s="1">
        <f>'Původní data'!BT41*prepocet!BX$33*prepocet!BX$3*prepocet!BX$2/100/100/100</f>
        <v>0</v>
      </c>
      <c r="BY44" s="1">
        <f>'Původní data'!BU41*prepocet!BY$33*prepocet!BY$3*prepocet!BY$2/100/100/100</f>
        <v>0</v>
      </c>
      <c r="BZ44" s="1">
        <f>'Původní data'!BV41*prepocet!BZ$33*prepocet!BZ$3*prepocet!BZ$2/100/100/100</f>
        <v>0</v>
      </c>
      <c r="CA44" s="1">
        <f>'Původní data'!BW41*prepocet!CA$33*prepocet!CA$3*prepocet!CA$2/100/100/100</f>
        <v>0.37125000000000002</v>
      </c>
      <c r="CB44" s="1">
        <f>'Původní data'!BX41*prepocet!CB$33*prepocet!CB$3*prepocet!CB$2/100/100/100</f>
        <v>0</v>
      </c>
      <c r="CC44" s="1">
        <f>'Původní data'!BY41*prepocet!CC$33*prepocet!CC$3*prepocet!CC$2/100/100/100</f>
        <v>0</v>
      </c>
      <c r="CD44" s="1">
        <f>'Původní data'!BZ41*prepocet!CD$33*prepocet!CD$3*prepocet!CD$2/100/100/100</f>
        <v>0</v>
      </c>
      <c r="CE44" s="1">
        <f>'Původní data'!CA41*prepocet!CE$33*prepocet!CE$3*prepocet!CE$2/100/100/100</f>
        <v>0</v>
      </c>
      <c r="CF44" s="1">
        <f>'Původní data'!CB41*prepocet!CF$33*prepocet!CF$3*prepocet!CF$2/100/100/100</f>
        <v>0</v>
      </c>
      <c r="CI44" s="11">
        <f t="shared" si="27"/>
        <v>23</v>
      </c>
      <c r="CJ44" s="25">
        <f t="shared" si="24"/>
        <v>8.1757500000000007</v>
      </c>
      <c r="CK44" s="11">
        <f t="shared" si="25"/>
        <v>0.10349050632911393</v>
      </c>
      <c r="CL44" s="11">
        <f t="shared" si="28"/>
        <v>0</v>
      </c>
      <c r="CM44" s="11">
        <f t="shared" si="29"/>
        <v>0</v>
      </c>
      <c r="CN44" s="11">
        <f t="shared" si="26"/>
        <v>2</v>
      </c>
      <c r="CO44" s="11">
        <f t="shared" si="30"/>
        <v>12</v>
      </c>
      <c r="CY44" s="11">
        <f t="shared" si="17"/>
        <v>0</v>
      </c>
    </row>
    <row r="45" spans="1:103" x14ac:dyDescent="0.2">
      <c r="B45" s="11">
        <v>1</v>
      </c>
      <c r="C45" s="11">
        <f t="shared" si="22"/>
        <v>0</v>
      </c>
      <c r="D45" s="11">
        <f t="shared" si="23"/>
        <v>0</v>
      </c>
      <c r="E45" s="1" t="s">
        <v>30</v>
      </c>
      <c r="F45" s="1">
        <f>'Původní data'!B42*prepocet!F$33*prepocet!F$3*prepocet!F$2/100/100/100</f>
        <v>0</v>
      </c>
      <c r="G45" s="1">
        <f>'Původní data'!C42*prepocet!G$33*prepocet!G$3*prepocet!G$2/100/100/100</f>
        <v>0</v>
      </c>
      <c r="H45" s="1">
        <f>'Původní data'!D42*prepocet!H$33*prepocet!H$3*prepocet!H$2/100/100/100</f>
        <v>0</v>
      </c>
      <c r="I45" s="1">
        <f>'Původní data'!E42*prepocet!I$33*prepocet!I$3*prepocet!I$2/100/100/100</f>
        <v>0</v>
      </c>
      <c r="J45" s="1">
        <f>'Původní data'!F42*prepocet!J$33*prepocet!J$3*prepocet!J$2/100/100/100</f>
        <v>0</v>
      </c>
      <c r="K45" s="1">
        <f>'Původní data'!G42*prepocet!K$33*prepocet!K$3*prepocet!K$2/100/100/100</f>
        <v>0</v>
      </c>
      <c r="L45" s="1">
        <f>'Původní data'!H42*prepocet!L$33*prepocet!L$3*prepocet!L$2/100/100/100</f>
        <v>0</v>
      </c>
      <c r="M45" s="1">
        <f>'Původní data'!I42*prepocet!M$33*prepocet!M$3*prepocet!M$2/100/100/100</f>
        <v>0</v>
      </c>
      <c r="N45" s="1">
        <f>'Původní data'!J42*prepocet!N$33*prepocet!N$3*prepocet!N$2/100/100/100</f>
        <v>0</v>
      </c>
      <c r="O45" s="1">
        <f>'Původní data'!K42*prepocet!O$33*prepocet!O$3*prepocet!O$2/100/100/100</f>
        <v>0</v>
      </c>
      <c r="P45" s="1">
        <f>'Původní data'!L42*prepocet!P$33*prepocet!P$3*prepocet!P$2/100/100/100</f>
        <v>0</v>
      </c>
      <c r="Q45" s="1">
        <f>'Původní data'!M42*prepocet!Q$33*prepocet!Q$3*prepocet!Q$2/100/100/100</f>
        <v>0</v>
      </c>
      <c r="R45" s="1">
        <f>'Původní data'!N42*prepocet!R$33*prepocet!R$3*prepocet!R$2/100/100/100</f>
        <v>0</v>
      </c>
      <c r="S45" s="1">
        <f>'Původní data'!O42*prepocet!S$33*prepocet!S$3*prepocet!S$2/100/100/100</f>
        <v>0</v>
      </c>
      <c r="T45" s="1">
        <f>'Původní data'!P42*prepocet!T$33*prepocet!T$3*prepocet!T$2/100/100/100</f>
        <v>0</v>
      </c>
      <c r="U45" s="1">
        <f>'Původní data'!Q42*prepocet!U$33*prepocet!U$3*prepocet!U$2/100/100/100</f>
        <v>0.27</v>
      </c>
      <c r="V45" s="1">
        <f>'Původní data'!R42*prepocet!V$33*prepocet!V$3*prepocet!V$2/100/100/100</f>
        <v>0</v>
      </c>
      <c r="W45" s="1">
        <f>'Původní data'!S42*prepocet!W$33*prepocet!W$3*prepocet!W$2/100/100/100</f>
        <v>0</v>
      </c>
      <c r="X45" s="1">
        <f>'Původní data'!T42*prepocet!X$33*prepocet!X$3*prepocet!X$2/100/100/100</f>
        <v>0</v>
      </c>
      <c r="Y45" s="1">
        <f>'Původní data'!U42*prepocet!Y$33*prepocet!Y$3*prepocet!Y$2/100/100/100</f>
        <v>0</v>
      </c>
      <c r="Z45" s="1">
        <f>'Původní data'!V42*prepocet!Z$33*prepocet!Z$3*prepocet!Z$2/100/100/100</f>
        <v>1.19</v>
      </c>
      <c r="AA45" s="1">
        <f>'Původní data'!W42*prepocet!AA$33*prepocet!AA$3*prepocet!AA$2/100/100/100</f>
        <v>0</v>
      </c>
      <c r="AB45" s="1">
        <f>'Původní data'!X42*prepocet!AB$33*prepocet!AB$3*prepocet!AB$2/100/100/100</f>
        <v>0</v>
      </c>
      <c r="AC45" s="1">
        <f>'Původní data'!Y42*prepocet!AC$33*prepocet!AC$3*prepocet!AC$2/100/100/100</f>
        <v>0</v>
      </c>
      <c r="AD45" s="1">
        <f>'Původní data'!Z42*prepocet!AD$33*prepocet!AD$3*prepocet!AD$2/100/100/100</f>
        <v>0</v>
      </c>
      <c r="AE45" s="1">
        <f>'Původní data'!AA42*prepocet!AE$33*prepocet!AE$3*prepocet!AE$2/100/100/100</f>
        <v>0</v>
      </c>
      <c r="AF45" s="1">
        <f>'Původní data'!AB42*prepocet!AF$33*prepocet!AF$3*prepocet!AF$2/100/100/100</f>
        <v>0</v>
      </c>
      <c r="AG45" s="1">
        <f>'Původní data'!AC42*prepocet!AG$33*prepocet!AG$3*prepocet!AG$2/100/100/100</f>
        <v>0</v>
      </c>
      <c r="AH45" s="1">
        <f>'Původní data'!AD42*prepocet!AH$33*prepocet!AH$3*prepocet!AH$2/100/100/100</f>
        <v>0</v>
      </c>
      <c r="AI45" s="1">
        <f>'Původní data'!AE42*prepocet!AI$33*prepocet!AI$3*prepocet!AI$2/100/100/100</f>
        <v>0</v>
      </c>
      <c r="AJ45" s="1">
        <f>'Původní data'!AF42*prepocet!AJ$33*prepocet!AJ$3*prepocet!AJ$2/100/100/100</f>
        <v>0</v>
      </c>
      <c r="AK45" s="1">
        <f>'Původní data'!AG42*prepocet!AK$33*prepocet!AK$3*prepocet!AK$2/100/100/100</f>
        <v>0</v>
      </c>
      <c r="AL45" s="1">
        <f>'Původní data'!AH42*prepocet!AL$33*prepocet!AL$3*prepocet!AL$2/100/100/100</f>
        <v>0.22399999999999998</v>
      </c>
      <c r="AM45" s="1">
        <f>'Původní data'!AI42*prepocet!AM$33*prepocet!AM$3*prepocet!AM$2/100/100/100</f>
        <v>0</v>
      </c>
      <c r="AN45" s="1">
        <f>'Původní data'!AJ42*prepocet!AN$33*prepocet!AN$3*prepocet!AN$2/100/100/100</f>
        <v>0</v>
      </c>
      <c r="AO45" s="1">
        <f>'Původní data'!AK42*prepocet!AO$33*prepocet!AO$3*prepocet!AO$2/100/100/100</f>
        <v>0</v>
      </c>
      <c r="AP45" s="1">
        <f>'Původní data'!AL42*prepocet!AP$33*prepocet!AP$3*prepocet!AP$2/100/100/100</f>
        <v>0</v>
      </c>
      <c r="AQ45" s="1">
        <f>'Původní data'!AM42*prepocet!AQ$33*prepocet!AQ$3*prepocet!AQ$2/100/100/100</f>
        <v>0.77</v>
      </c>
      <c r="AR45" s="1">
        <f>'Původní data'!AN42*prepocet!AR$33*prepocet!AR$3*prepocet!AR$2/100/100/100</f>
        <v>2.1</v>
      </c>
      <c r="AS45" s="1">
        <f>'Původní data'!AO42*prepocet!AS$33*prepocet!AS$3*prepocet!AS$2/100/100/100</f>
        <v>0</v>
      </c>
      <c r="AT45" s="1">
        <f>'Původní data'!AP42*prepocet!AT$33*prepocet!AT$3*prepocet!AT$2/100/100/100</f>
        <v>0</v>
      </c>
      <c r="AU45" s="1">
        <f>'Původní data'!AQ42*prepocet!AU$33*prepocet!AU$3*prepocet!AU$2/100/100/100</f>
        <v>0</v>
      </c>
      <c r="AV45" s="1">
        <f>'Původní data'!AR42*prepocet!AV$33*prepocet!AV$3*prepocet!AV$2/100/100/100</f>
        <v>0</v>
      </c>
      <c r="AW45" s="1">
        <f>'Původní data'!AS42*prepocet!AW$33*prepocet!AW$3*prepocet!AW$2/100/100/100</f>
        <v>0</v>
      </c>
      <c r="AX45" s="1">
        <f>'Původní data'!AT42*prepocet!AX$33*prepocet!AX$3*prepocet!AX$2/100/100/100</f>
        <v>0</v>
      </c>
      <c r="AY45" s="1">
        <f>'Původní data'!AU42*prepocet!AY$33*prepocet!AY$3*prepocet!AY$2/100/100/100</f>
        <v>0</v>
      </c>
      <c r="AZ45" s="1">
        <f>'Původní data'!AV42*prepocet!AZ$33*prepocet!AZ$3*prepocet!AZ$2/100/100/100</f>
        <v>0</v>
      </c>
      <c r="BA45" s="1">
        <f>'Původní data'!AW42*prepocet!BA$33*prepocet!BA$3*prepocet!BA$2/100/100/100</f>
        <v>0.52500000000000002</v>
      </c>
      <c r="BB45" s="1">
        <f>'Původní data'!AX42*prepocet!BB$33*prepocet!BB$3*prepocet!BB$2/100/100/100</f>
        <v>0</v>
      </c>
      <c r="BC45" s="1">
        <f>'Původní data'!AY42*prepocet!BC$33*prepocet!BC$3*prepocet!BC$2/100/100/100</f>
        <v>0</v>
      </c>
      <c r="BD45" s="1">
        <f>'Původní data'!AZ42*prepocet!BD$33*prepocet!BD$3*prepocet!BD$2/100/100/100</f>
        <v>0</v>
      </c>
      <c r="BE45" s="1">
        <f>'Původní data'!BA42*prepocet!BE$33*prepocet!BE$3*prepocet!BE$2/100/100/100</f>
        <v>0</v>
      </c>
      <c r="BF45" s="1">
        <f>'Původní data'!BB42*prepocet!BF$33*prepocet!BF$3*prepocet!BF$2/100/100/100</f>
        <v>0</v>
      </c>
      <c r="BG45" s="1">
        <f>'Původní data'!BC42*prepocet!BG$33*prepocet!BG$3*prepocet!BG$2/100/100/100</f>
        <v>0</v>
      </c>
      <c r="BH45" s="1">
        <f>'Původní data'!BD42*prepocet!BH$33*prepocet!BH$3*prepocet!BH$2/100/100/100</f>
        <v>0</v>
      </c>
      <c r="BI45" s="1">
        <f>'Původní data'!BE42*prepocet!BI$33*prepocet!BI$3*prepocet!BI$2/100/100/100</f>
        <v>0</v>
      </c>
      <c r="BJ45" s="1">
        <f>'Původní data'!BF42*prepocet!BJ$33*prepocet!BJ$3*prepocet!BJ$2/100/100/100</f>
        <v>0</v>
      </c>
      <c r="BK45" s="1">
        <f>'Původní data'!BG42*prepocet!BK$33*prepocet!BK$3*prepocet!BK$2/100/100/100</f>
        <v>0</v>
      </c>
      <c r="BL45" s="1">
        <f>'Původní data'!BH42*prepocet!BL$33*prepocet!BL$3*prepocet!BL$2/100/100/100</f>
        <v>0</v>
      </c>
      <c r="BM45" s="1">
        <f>'Původní data'!BI42*prepocet!BM$33*prepocet!BM$3*prepocet!BM$2/100/100/100</f>
        <v>0</v>
      </c>
      <c r="BN45" s="1">
        <f>'Původní data'!BJ42*prepocet!BN$33*prepocet!BN$3*prepocet!BN$2/100/100/100</f>
        <v>0</v>
      </c>
      <c r="BO45" s="1">
        <f>'Původní data'!BK42*prepocet!BO$33*prepocet!BO$3*prepocet!BO$2/100/100/100</f>
        <v>0</v>
      </c>
      <c r="BP45" s="1">
        <f>'Původní data'!BL42*prepocet!BP$33*prepocet!BP$3*prepocet!BP$2/100/100/100</f>
        <v>0</v>
      </c>
      <c r="BQ45" s="1">
        <f>'Původní data'!BM42*prepocet!BQ$33*prepocet!BQ$3*prepocet!BQ$2/100/100/100</f>
        <v>0</v>
      </c>
      <c r="BR45" s="1">
        <f>'Původní data'!BN42*prepocet!BR$33*prepocet!BR$3*prepocet!BR$2/100/100/100</f>
        <v>0</v>
      </c>
      <c r="BS45" s="1">
        <f>'Původní data'!BO42*prepocet!BS$33*prepocet!BS$3*prepocet!BS$2/100/100/100</f>
        <v>0</v>
      </c>
      <c r="BT45" s="1">
        <f>'Původní data'!BP42*prepocet!BT$33*prepocet!BT$3*prepocet!BT$2/100/100/100</f>
        <v>0</v>
      </c>
      <c r="BU45" s="1">
        <f>'Původní data'!BQ42*prepocet!BU$33*prepocet!BU$3*prepocet!BU$2/100/100/100</f>
        <v>0</v>
      </c>
      <c r="BV45" s="1">
        <f>'Původní data'!BR42*prepocet!BV$33*prepocet!BV$3*prepocet!BV$2/100/100/100</f>
        <v>0</v>
      </c>
      <c r="BW45" s="1">
        <f>'Původní data'!BS42*prepocet!BW$33*prepocet!BW$3*prepocet!BW$2/100/100/100</f>
        <v>0</v>
      </c>
      <c r="BX45" s="1">
        <f>'Původní data'!BT42*prepocet!BX$33*prepocet!BX$3*prepocet!BX$2/100/100/100</f>
        <v>0</v>
      </c>
      <c r="BY45" s="1">
        <f>'Původní data'!BU42*prepocet!BY$33*prepocet!BY$3*prepocet!BY$2/100/100/100</f>
        <v>0</v>
      </c>
      <c r="BZ45" s="1">
        <f>'Původní data'!BV42*prepocet!BZ$33*prepocet!BZ$3*prepocet!BZ$2/100/100/100</f>
        <v>0.4</v>
      </c>
      <c r="CA45" s="1">
        <f>'Původní data'!BW42*prepocet!CA$33*prepocet!CA$3*prepocet!CA$2/100/100/100</f>
        <v>0</v>
      </c>
      <c r="CB45" s="1">
        <f>'Původní data'!BX42*prepocet!CB$33*prepocet!CB$3*prepocet!CB$2/100/100/100</f>
        <v>0</v>
      </c>
      <c r="CC45" s="1">
        <f>'Původní data'!BY42*prepocet!CC$33*prepocet!CC$3*prepocet!CC$2/100/100/100</f>
        <v>0</v>
      </c>
      <c r="CD45" s="1">
        <f>'Původní data'!BZ42*prepocet!CD$33*prepocet!CD$3*prepocet!CD$2/100/100/100</f>
        <v>0</v>
      </c>
      <c r="CE45" s="1">
        <f>'Původní data'!CA42*prepocet!CE$33*prepocet!CE$3*prepocet!CE$2/100/100/100</f>
        <v>0</v>
      </c>
      <c r="CF45" s="1">
        <f>'Původní data'!CB42*prepocet!CF$33*prepocet!CF$3*prepocet!CF$2/100/100/100</f>
        <v>0</v>
      </c>
      <c r="CI45" s="11">
        <f t="shared" si="27"/>
        <v>28</v>
      </c>
      <c r="CJ45" s="25">
        <f t="shared" si="24"/>
        <v>5.479000000000001</v>
      </c>
      <c r="CK45" s="11">
        <f t="shared" si="25"/>
        <v>6.9354430379746854E-2</v>
      </c>
      <c r="CL45" s="11">
        <f t="shared" si="28"/>
        <v>0</v>
      </c>
      <c r="CM45" s="11">
        <f t="shared" si="29"/>
        <v>0</v>
      </c>
      <c r="CN45" s="11">
        <f t="shared" si="26"/>
        <v>2</v>
      </c>
      <c r="CO45" s="11">
        <f t="shared" si="30"/>
        <v>5</v>
      </c>
      <c r="CY45" s="11">
        <f t="shared" si="17"/>
        <v>0</v>
      </c>
    </row>
    <row r="46" spans="1:103" x14ac:dyDescent="0.2">
      <c r="A46" s="11">
        <v>1</v>
      </c>
      <c r="B46" s="11">
        <v>0</v>
      </c>
      <c r="C46" s="11">
        <f t="shared" si="22"/>
        <v>0.41249999999999998</v>
      </c>
      <c r="D46" s="11">
        <f t="shared" si="23"/>
        <v>0</v>
      </c>
      <c r="E46" s="1" t="s">
        <v>31</v>
      </c>
      <c r="F46" s="1">
        <f>'Původní data'!B43*prepocet!F$33*prepocet!F$3*prepocet!F$2/100/100/100</f>
        <v>0.41249999999999998</v>
      </c>
      <c r="G46" s="1">
        <f>'Původní data'!C43*prepocet!G$33*prepocet!G$3*prepocet!G$2/100/100/100</f>
        <v>1.55925</v>
      </c>
      <c r="H46" s="1">
        <f>'Původní data'!D43*prepocet!H$33*prepocet!H$3*prepocet!H$2/100/100/100</f>
        <v>0</v>
      </c>
      <c r="I46" s="1">
        <f>'Původní data'!E43*prepocet!I$33*prepocet!I$3*prepocet!I$2/100/100/100</f>
        <v>0</v>
      </c>
      <c r="J46" s="1">
        <f>'Původní data'!F43*prepocet!J$33*prepocet!J$3*prepocet!J$2/100/100/100</f>
        <v>0</v>
      </c>
      <c r="K46" s="1">
        <f>'Původní data'!G43*prepocet!K$33*prepocet!K$3*prepocet!K$2/100/100/100</f>
        <v>0</v>
      </c>
      <c r="L46" s="1">
        <f>'Původní data'!H43*prepocet!L$33*prepocet!L$3*prepocet!L$2/100/100/100</f>
        <v>0.153</v>
      </c>
      <c r="M46" s="1">
        <f>'Původní data'!I43*prepocet!M$33*prepocet!M$3*prepocet!M$2/100/100/100</f>
        <v>0</v>
      </c>
      <c r="N46" s="1">
        <f>'Původní data'!J43*prepocet!N$33*prepocet!N$3*prepocet!N$2/100/100/100</f>
        <v>0</v>
      </c>
      <c r="O46" s="1">
        <f>'Původní data'!K43*prepocet!O$33*prepocet!O$3*prepocet!O$2/100/100/100</f>
        <v>0</v>
      </c>
      <c r="P46" s="1">
        <f>'Původní data'!L43*prepocet!P$33*prepocet!P$3*prepocet!P$2/100/100/100</f>
        <v>0</v>
      </c>
      <c r="Q46" s="1">
        <f>'Původní data'!M43*prepocet!Q$33*prepocet!Q$3*prepocet!Q$2/100/100/100</f>
        <v>0</v>
      </c>
      <c r="R46" s="1">
        <f>'Původní data'!N43*prepocet!R$33*prepocet!R$3*prepocet!R$2/100/100/100</f>
        <v>0</v>
      </c>
      <c r="S46" s="1">
        <f>'Původní data'!O43*prepocet!S$33*prepocet!S$3*prepocet!S$2/100/100/100</f>
        <v>0</v>
      </c>
      <c r="T46" s="1">
        <f>'Původní data'!P43*prepocet!T$33*prepocet!T$3*prepocet!T$2/100/100/100</f>
        <v>0</v>
      </c>
      <c r="U46" s="1">
        <f>'Původní data'!Q43*prepocet!U$33*prepocet!U$3*prepocet!U$2/100/100/100</f>
        <v>0</v>
      </c>
      <c r="V46" s="1">
        <f>'Původní data'!R43*prepocet!V$33*prepocet!V$3*prepocet!V$2/100/100/100</f>
        <v>0</v>
      </c>
      <c r="W46" s="1">
        <f>'Původní data'!S43*prepocet!W$33*prepocet!W$3*prepocet!W$2/100/100/100</f>
        <v>0</v>
      </c>
      <c r="X46" s="1">
        <f>'Původní data'!T43*prepocet!X$33*prepocet!X$3*prepocet!X$2/100/100/100</f>
        <v>0</v>
      </c>
      <c r="Y46" s="1">
        <f>'Původní data'!U43*prepocet!Y$33*prepocet!Y$3*prepocet!Y$2/100/100/100</f>
        <v>0</v>
      </c>
      <c r="Z46" s="1">
        <f>'Původní data'!V43*prepocet!Z$33*prepocet!Z$3*prepocet!Z$2/100/100/100</f>
        <v>0</v>
      </c>
      <c r="AA46" s="1">
        <f>'Původní data'!W43*prepocet!AA$33*prepocet!AA$3*prepocet!AA$2/100/100/100</f>
        <v>0</v>
      </c>
      <c r="AB46" s="1">
        <f>'Původní data'!X43*prepocet!AB$33*prepocet!AB$3*prepocet!AB$2/100/100/100</f>
        <v>0</v>
      </c>
      <c r="AC46" s="1">
        <f>'Původní data'!Y43*prepocet!AC$33*prepocet!AC$3*prepocet!AC$2/100/100/100</f>
        <v>0</v>
      </c>
      <c r="AD46" s="1">
        <f>'Původní data'!Z43*prepocet!AD$33*prepocet!AD$3*prepocet!AD$2/100/100/100</f>
        <v>0</v>
      </c>
      <c r="AE46" s="1">
        <f>'Původní data'!AA43*prepocet!AE$33*prepocet!AE$3*prepocet!AE$2/100/100/100</f>
        <v>0</v>
      </c>
      <c r="AF46" s="1">
        <f>'Původní data'!AB43*prepocet!AF$33*prepocet!AF$3*prepocet!AF$2/100/100/100</f>
        <v>0</v>
      </c>
      <c r="AG46" s="1">
        <f>'Původní data'!AC43*prepocet!AG$33*prepocet!AG$3*prepocet!AG$2/100/100/100</f>
        <v>0</v>
      </c>
      <c r="AH46" s="1">
        <f>'Původní data'!AD43*prepocet!AH$33*prepocet!AH$3*prepocet!AH$2/100/100/100</f>
        <v>0</v>
      </c>
      <c r="AI46" s="1">
        <f>'Původní data'!AE43*prepocet!AI$33*prepocet!AI$3*prepocet!AI$2/100/100/100</f>
        <v>0</v>
      </c>
      <c r="AJ46" s="1">
        <f>'Původní data'!AF43*prepocet!AJ$33*prepocet!AJ$3*prepocet!AJ$2/100/100/100</f>
        <v>0</v>
      </c>
      <c r="AK46" s="1">
        <f>'Původní data'!AG43*prepocet!AK$33*prepocet!AK$3*prepocet!AK$2/100/100/100</f>
        <v>0</v>
      </c>
      <c r="AL46" s="1">
        <f>'Původní data'!AH43*prepocet!AL$33*prepocet!AL$3*prepocet!AL$2/100/100/100</f>
        <v>0</v>
      </c>
      <c r="AM46" s="1">
        <f>'Původní data'!AI43*prepocet!AM$33*prepocet!AM$3*prepocet!AM$2/100/100/100</f>
        <v>0</v>
      </c>
      <c r="AN46" s="1">
        <f>'Původní data'!AJ43*prepocet!AN$33*prepocet!AN$3*prepocet!AN$2/100/100/100</f>
        <v>0</v>
      </c>
      <c r="AO46" s="1">
        <f>'Původní data'!AK43*prepocet!AO$33*prepocet!AO$3*prepocet!AO$2/100/100/100</f>
        <v>0</v>
      </c>
      <c r="AP46" s="1">
        <f>'Původní data'!AL43*prepocet!AP$33*prepocet!AP$3*prepocet!AP$2/100/100/100</f>
        <v>0</v>
      </c>
      <c r="AQ46" s="1">
        <f>'Původní data'!AM43*prepocet!AQ$33*prepocet!AQ$3*prepocet!AQ$2/100/100/100</f>
        <v>0</v>
      </c>
      <c r="AR46" s="1">
        <f>'Původní data'!AN43*prepocet!AR$33*prepocet!AR$3*prepocet!AR$2/100/100/100</f>
        <v>0</v>
      </c>
      <c r="AS46" s="1">
        <f>'Původní data'!AO43*prepocet!AS$33*prepocet!AS$3*prepocet!AS$2/100/100/100</f>
        <v>0</v>
      </c>
      <c r="AT46" s="1">
        <f>'Původní data'!AP43*prepocet!AT$33*prepocet!AT$3*prepocet!AT$2/100/100/100</f>
        <v>0</v>
      </c>
      <c r="AU46" s="1">
        <f>'Původní data'!AQ43*prepocet!AU$33*prepocet!AU$3*prepocet!AU$2/100/100/100</f>
        <v>0</v>
      </c>
      <c r="AV46" s="1">
        <f>'Původní data'!AR43*prepocet!AV$33*prepocet!AV$3*prepocet!AV$2/100/100/100</f>
        <v>0</v>
      </c>
      <c r="AW46" s="1">
        <f>'Původní data'!AS43*prepocet!AW$33*prepocet!AW$3*prepocet!AW$2/100/100/100</f>
        <v>0.2</v>
      </c>
      <c r="AX46" s="1">
        <f>'Původní data'!AT43*prepocet!AX$33*prepocet!AX$3*prepocet!AX$2/100/100/100</f>
        <v>0</v>
      </c>
      <c r="AY46" s="1">
        <f>'Původní data'!AU43*prepocet!AY$33*prepocet!AY$3*prepocet!AY$2/100/100/100</f>
        <v>0</v>
      </c>
      <c r="AZ46" s="1">
        <f>'Původní data'!AV43*prepocet!AZ$33*prepocet!AZ$3*prepocet!AZ$2/100/100/100</f>
        <v>0</v>
      </c>
      <c r="BA46" s="1">
        <f>'Původní data'!AW43*prepocet!BA$33*prepocet!BA$3*prepocet!BA$2/100/100/100</f>
        <v>0</v>
      </c>
      <c r="BB46" s="1">
        <f>'Původní data'!AX43*prepocet!BB$33*prepocet!BB$3*prepocet!BB$2/100/100/100</f>
        <v>0</v>
      </c>
      <c r="BC46" s="1">
        <f>'Původní data'!AY43*prepocet!BC$33*prepocet!BC$3*prepocet!BC$2/100/100/100</f>
        <v>0</v>
      </c>
      <c r="BD46" s="1">
        <f>'Původní data'!AZ43*prepocet!BD$33*prepocet!BD$3*prepocet!BD$2/100/100/100</f>
        <v>0</v>
      </c>
      <c r="BE46" s="1">
        <f>'Původní data'!BA43*prepocet!BE$33*prepocet!BE$3*prepocet!BE$2/100/100/100</f>
        <v>0</v>
      </c>
      <c r="BF46" s="1">
        <f>'Původní data'!BB43*prepocet!BF$33*prepocet!BF$3*prepocet!BF$2/100/100/100</f>
        <v>0</v>
      </c>
      <c r="BG46" s="1">
        <f>'Původní data'!BC43*prepocet!BG$33*prepocet!BG$3*prepocet!BG$2/100/100/100</f>
        <v>0.16</v>
      </c>
      <c r="BH46" s="1">
        <f>'Původní data'!BD43*prepocet!BH$33*prepocet!BH$3*prepocet!BH$2/100/100/100</f>
        <v>0</v>
      </c>
      <c r="BI46" s="1">
        <f>'Původní data'!BE43*prepocet!BI$33*prepocet!BI$3*prepocet!BI$2/100/100/100</f>
        <v>0</v>
      </c>
      <c r="BJ46" s="1">
        <f>'Původní data'!BF43*prepocet!BJ$33*prepocet!BJ$3*prepocet!BJ$2/100/100/100</f>
        <v>0</v>
      </c>
      <c r="BK46" s="1">
        <f>'Původní data'!BG43*prepocet!BK$33*prepocet!BK$3*prepocet!BK$2/100/100/100</f>
        <v>0</v>
      </c>
      <c r="BL46" s="1">
        <f>'Původní data'!BH43*prepocet!BL$33*prepocet!BL$3*prepocet!BL$2/100/100/100</f>
        <v>0</v>
      </c>
      <c r="BM46" s="1">
        <f>'Původní data'!BI43*prepocet!BM$33*prepocet!BM$3*prepocet!BM$2/100/100/100</f>
        <v>0</v>
      </c>
      <c r="BN46" s="1">
        <f>'Původní data'!BJ43*prepocet!BN$33*prepocet!BN$3*prepocet!BN$2/100/100/100</f>
        <v>0</v>
      </c>
      <c r="BO46" s="1">
        <f>'Původní data'!BK43*prepocet!BO$33*prepocet!BO$3*prepocet!BO$2/100/100/100</f>
        <v>0</v>
      </c>
      <c r="BP46" s="1">
        <f>'Původní data'!BL43*prepocet!BP$33*prepocet!BP$3*prepocet!BP$2/100/100/100</f>
        <v>0.67200000000000004</v>
      </c>
      <c r="BQ46" s="1">
        <f>'Původní data'!BM43*prepocet!BQ$33*prepocet!BQ$3*prepocet!BQ$2/100/100/100</f>
        <v>0</v>
      </c>
      <c r="BR46" s="1">
        <f>'Původní data'!BN43*prepocet!BR$33*prepocet!BR$3*prepocet!BR$2/100/100/100</f>
        <v>0</v>
      </c>
      <c r="BS46" s="1">
        <f>'Původní data'!BO43*prepocet!BS$33*prepocet!BS$3*prepocet!BS$2/100/100/100</f>
        <v>0</v>
      </c>
      <c r="BT46" s="1">
        <f>'Původní data'!BP43*prepocet!BT$33*prepocet!BT$3*prepocet!BT$2/100/100/100</f>
        <v>0</v>
      </c>
      <c r="BU46" s="1">
        <f>'Původní data'!BQ43*prepocet!BU$33*prepocet!BU$3*prepocet!BU$2/100/100/100</f>
        <v>0</v>
      </c>
      <c r="BV46" s="1">
        <f>'Původní data'!BR43*prepocet!BV$33*prepocet!BV$3*prepocet!BV$2/100/100/100</f>
        <v>0</v>
      </c>
      <c r="BW46" s="1">
        <f>'Původní data'!BS43*prepocet!BW$33*prepocet!BW$3*prepocet!BW$2/100/100/100</f>
        <v>0</v>
      </c>
      <c r="BX46" s="1">
        <f>'Původní data'!BT43*prepocet!BX$33*prepocet!BX$3*prepocet!BX$2/100/100/100</f>
        <v>0.18375</v>
      </c>
      <c r="BY46" s="1">
        <f>'Původní data'!BU43*prepocet!BY$33*prepocet!BY$3*prepocet!BY$2/100/100/100</f>
        <v>0</v>
      </c>
      <c r="BZ46" s="1">
        <f>'Původní data'!BV43*prepocet!BZ$33*prepocet!BZ$3*prepocet!BZ$2/100/100/100</f>
        <v>0.08</v>
      </c>
      <c r="CA46" s="1">
        <f>'Původní data'!BW43*prepocet!CA$33*prepocet!CA$3*prepocet!CA$2/100/100/100</f>
        <v>0</v>
      </c>
      <c r="CB46" s="1">
        <f>'Původní data'!BX43*prepocet!CB$33*prepocet!CB$3*prepocet!CB$2/100/100/100</f>
        <v>0</v>
      </c>
      <c r="CC46" s="1">
        <f>'Původní data'!BY43*prepocet!CC$33*prepocet!CC$3*prepocet!CC$2/100/100/100</f>
        <v>0</v>
      </c>
      <c r="CD46" s="1">
        <f>'Původní data'!BZ43*prepocet!CD$33*prepocet!CD$3*prepocet!CD$2/100/100/100</f>
        <v>0</v>
      </c>
      <c r="CE46" s="1">
        <f>'Původní data'!CA43*prepocet!CE$33*prepocet!CE$3*prepocet!CE$2/100/100/100</f>
        <v>0.67500000000000004</v>
      </c>
      <c r="CF46" s="1">
        <f>'Původní data'!CB43*prepocet!CF$33*prepocet!CF$3*prepocet!CF$2/100/100/100</f>
        <v>0</v>
      </c>
      <c r="CI46" s="11">
        <f t="shared" si="27"/>
        <v>34</v>
      </c>
      <c r="CJ46" s="25">
        <f t="shared" si="24"/>
        <v>4.0955000000000004</v>
      </c>
      <c r="CK46" s="11">
        <f t="shared" si="25"/>
        <v>5.1841772151898738E-2</v>
      </c>
      <c r="CL46" s="11">
        <f t="shared" si="28"/>
        <v>0</v>
      </c>
      <c r="CM46" s="11">
        <f t="shared" si="29"/>
        <v>0</v>
      </c>
      <c r="CN46" s="11">
        <f t="shared" si="26"/>
        <v>1</v>
      </c>
      <c r="CO46" s="11">
        <f t="shared" si="30"/>
        <v>8</v>
      </c>
      <c r="CY46" s="11">
        <f t="shared" si="17"/>
        <v>0</v>
      </c>
    </row>
    <row r="47" spans="1:103" x14ac:dyDescent="0.2">
      <c r="A47" s="11">
        <v>1</v>
      </c>
      <c r="B47" s="11">
        <v>0</v>
      </c>
      <c r="C47" s="11">
        <f t="shared" si="22"/>
        <v>0</v>
      </c>
      <c r="D47" s="11">
        <f t="shared" si="23"/>
        <v>0</v>
      </c>
      <c r="E47" s="1" t="s">
        <v>32</v>
      </c>
      <c r="F47" s="1">
        <f>'Původní data'!B44*prepocet!F$33*prepocet!F$3*prepocet!F$2/100/100/100</f>
        <v>0</v>
      </c>
      <c r="G47" s="1">
        <f>'Původní data'!C44*prepocet!G$33*prepocet!G$3*prepocet!G$2/100/100/100</f>
        <v>1.55925</v>
      </c>
      <c r="H47" s="1">
        <f>'Původní data'!D44*prepocet!H$33*prepocet!H$3*prepocet!H$2/100/100/100</f>
        <v>0</v>
      </c>
      <c r="I47" s="1">
        <f>'Původní data'!E44*prepocet!I$33*prepocet!I$3*prepocet!I$2/100/100/100</f>
        <v>3.42</v>
      </c>
      <c r="J47" s="1">
        <f>'Původní data'!F44*prepocet!J$33*prepocet!J$3*prepocet!J$2/100/100/100</f>
        <v>5.0999999999999996</v>
      </c>
      <c r="K47" s="1">
        <f>'Původní data'!G44*prepocet!K$33*prepocet!K$3*prepocet!K$2/100/100/100</f>
        <v>2.94</v>
      </c>
      <c r="L47" s="1">
        <f>'Původní data'!H44*prepocet!L$33*prepocet!L$3*prepocet!L$2/100/100/100</f>
        <v>2.448</v>
      </c>
      <c r="M47" s="1">
        <f>'Původní data'!I44*prepocet!M$33*prepocet!M$3*prepocet!M$2/100/100/100</f>
        <v>0</v>
      </c>
      <c r="N47" s="1">
        <f>'Původní data'!J44*prepocet!N$33*prepocet!N$3*prepocet!N$2/100/100/100</f>
        <v>0</v>
      </c>
      <c r="O47" s="1">
        <f>'Původní data'!K44*prepocet!O$33*prepocet!O$3*prepocet!O$2/100/100/100</f>
        <v>0</v>
      </c>
      <c r="P47" s="1">
        <f>'Původní data'!L44*prepocet!P$33*prepocet!P$3*prepocet!P$2/100/100/100</f>
        <v>0</v>
      </c>
      <c r="Q47" s="1">
        <f>'Původní data'!M44*prepocet!Q$33*prepocet!Q$3*prepocet!Q$2/100/100/100</f>
        <v>1.2749999999999999</v>
      </c>
      <c r="R47" s="1">
        <f>'Původní data'!N44*prepocet!R$33*prepocet!R$3*prepocet!R$2/100/100/100</f>
        <v>0</v>
      </c>
      <c r="S47" s="1">
        <f>'Původní data'!O44*prepocet!S$33*prepocet!S$3*prepocet!S$2/100/100/100</f>
        <v>0</v>
      </c>
      <c r="T47" s="1">
        <f>'Původní data'!P44*prepocet!T$33*prepocet!T$3*prepocet!T$2/100/100/100</f>
        <v>0.21037500000000001</v>
      </c>
      <c r="U47" s="1">
        <f>'Původní data'!Q44*prepocet!U$33*prepocet!U$3*prepocet!U$2/100/100/100</f>
        <v>1.08</v>
      </c>
      <c r="V47" s="1">
        <f>'Původní data'!R44*prepocet!V$33*prepocet!V$3*prepocet!V$2/100/100/100</f>
        <v>0.82874999999999999</v>
      </c>
      <c r="W47" s="1">
        <f>'Původní data'!S44*prepocet!W$33*prepocet!W$3*prepocet!W$2/100/100/100</f>
        <v>1.5390000000000001</v>
      </c>
      <c r="X47" s="1">
        <f>'Původní data'!T44*prepocet!X$33*prepocet!X$3*prepocet!X$2/100/100/100</f>
        <v>0</v>
      </c>
      <c r="Y47" s="1">
        <f>'Původní data'!U44*prepocet!Y$33*prepocet!Y$3*prepocet!Y$2/100/100/100</f>
        <v>0</v>
      </c>
      <c r="Z47" s="1">
        <f>'Původní data'!V44*prepocet!Z$33*prepocet!Z$3*prepocet!Z$2/100/100/100</f>
        <v>0</v>
      </c>
      <c r="AA47" s="1">
        <f>'Původní data'!W44*prepocet!AA$33*prepocet!AA$3*prepocet!AA$2/100/100/100</f>
        <v>0</v>
      </c>
      <c r="AB47" s="1">
        <f>'Původní data'!X44*prepocet!AB$33*prepocet!AB$3*prepocet!AB$2/100/100/100</f>
        <v>19.404</v>
      </c>
      <c r="AC47" s="1">
        <f>'Původní data'!Y44*prepocet!AC$33*prepocet!AC$3*prepocet!AC$2/100/100/100</f>
        <v>0</v>
      </c>
      <c r="AD47" s="1">
        <f>'Původní data'!Z44*prepocet!AD$33*prepocet!AD$3*prepocet!AD$2/100/100/100</f>
        <v>0</v>
      </c>
      <c r="AE47" s="1">
        <f>'Původní data'!AA44*prepocet!AE$33*prepocet!AE$3*prepocet!AE$2/100/100/100</f>
        <v>0</v>
      </c>
      <c r="AF47" s="1">
        <f>'Původní data'!AB44*prepocet!AF$33*prepocet!AF$3*prepocet!AF$2/100/100/100</f>
        <v>0</v>
      </c>
      <c r="AG47" s="1">
        <f>'Původní data'!AC44*prepocet!AG$33*prepocet!AG$3*prepocet!AG$2/100/100/100</f>
        <v>0</v>
      </c>
      <c r="AH47" s="1">
        <f>'Původní data'!AD44*prepocet!AH$33*prepocet!AH$3*prepocet!AH$2/100/100/100</f>
        <v>0</v>
      </c>
      <c r="AI47" s="1">
        <f>'Původní data'!AE44*prepocet!AI$33*prepocet!AI$3*prepocet!AI$2/100/100/100</f>
        <v>9.31</v>
      </c>
      <c r="AJ47" s="1">
        <f>'Původní data'!AF44*prepocet!AJ$33*prepocet!AJ$3*prepocet!AJ$2/100/100/100</f>
        <v>0</v>
      </c>
      <c r="AK47" s="1">
        <f>'Původní data'!AG44*prepocet!AK$33*prepocet!AK$3*prepocet!AK$2/100/100/100</f>
        <v>0</v>
      </c>
      <c r="AL47" s="1">
        <f>'Původní data'!AH44*prepocet!AL$33*prepocet!AL$3*prepocet!AL$2/100/100/100</f>
        <v>4.4800000000000004</v>
      </c>
      <c r="AM47" s="1">
        <f>'Původní data'!AI44*prepocet!AM$33*prepocet!AM$3*prepocet!AM$2/100/100/100</f>
        <v>0</v>
      </c>
      <c r="AN47" s="1">
        <f>'Původní data'!AJ44*prepocet!AN$33*prepocet!AN$3*prepocet!AN$2/100/100/100</f>
        <v>0</v>
      </c>
      <c r="AO47" s="1">
        <f>'Původní data'!AK44*prepocet!AO$33*prepocet!AO$3*prepocet!AO$2/100/100/100</f>
        <v>0</v>
      </c>
      <c r="AP47" s="1">
        <f>'Původní data'!AL44*prepocet!AP$33*prepocet!AP$3*prepocet!AP$2/100/100/100</f>
        <v>0</v>
      </c>
      <c r="AQ47" s="1">
        <f>'Původní data'!AM44*prepocet!AQ$33*prepocet!AQ$3*prepocet!AQ$2/100/100/100</f>
        <v>1.1000000000000001</v>
      </c>
      <c r="AR47" s="1">
        <f>'Původní data'!AN44*prepocet!AR$33*prepocet!AR$3*prepocet!AR$2/100/100/100</f>
        <v>0</v>
      </c>
      <c r="AS47" s="1">
        <f>'Původní data'!AO44*prepocet!AS$33*prepocet!AS$3*prepocet!AS$2/100/100/100</f>
        <v>0</v>
      </c>
      <c r="AT47" s="1">
        <f>'Původní data'!AP44*prepocet!AT$33*prepocet!AT$3*prepocet!AT$2/100/100/100</f>
        <v>1.2</v>
      </c>
      <c r="AU47" s="1">
        <f>'Původní data'!AQ44*prepocet!AU$33*prepocet!AU$3*prepocet!AU$2/100/100/100</f>
        <v>0</v>
      </c>
      <c r="AV47" s="1">
        <f>'Původní data'!AR44*prepocet!AV$33*prepocet!AV$3*prepocet!AV$2/100/100/100</f>
        <v>0</v>
      </c>
      <c r="AW47" s="1">
        <f>'Původní data'!AS44*prepocet!AW$33*prepocet!AW$3*prepocet!AW$2/100/100/100</f>
        <v>0</v>
      </c>
      <c r="AX47" s="1">
        <f>'Původní data'!AT44*prepocet!AX$33*prepocet!AX$3*prepocet!AX$2/100/100/100</f>
        <v>0</v>
      </c>
      <c r="AY47" s="1">
        <f>'Původní data'!AU44*prepocet!AY$33*prepocet!AY$3*prepocet!AY$2/100/100/100</f>
        <v>0</v>
      </c>
      <c r="AZ47" s="1">
        <f>'Původní data'!AV44*prepocet!AZ$33*prepocet!AZ$3*prepocet!AZ$2/100/100/100</f>
        <v>0.43312499999999998</v>
      </c>
      <c r="BA47" s="1">
        <f>'Původní data'!AW44*prepocet!BA$33*prepocet!BA$3*prepocet!BA$2/100/100/100</f>
        <v>0</v>
      </c>
      <c r="BB47" s="1">
        <f>'Původní data'!AX44*prepocet!BB$33*prepocet!BB$3*prepocet!BB$2/100/100/100</f>
        <v>0</v>
      </c>
      <c r="BC47" s="1">
        <f>'Původní data'!AY44*prepocet!BC$33*prepocet!BC$3*prepocet!BC$2/100/100/100</f>
        <v>0</v>
      </c>
      <c r="BD47" s="1">
        <f>'Původní data'!AZ44*prepocet!BD$33*prepocet!BD$3*prepocet!BD$2/100/100/100</f>
        <v>1.7</v>
      </c>
      <c r="BE47" s="1">
        <f>'Původní data'!BA44*prepocet!BE$33*prepocet!BE$3*prepocet!BE$2/100/100/100</f>
        <v>0</v>
      </c>
      <c r="BF47" s="1">
        <f>'Původní data'!BB44*prepocet!BF$33*prepocet!BF$3*prepocet!BF$2/100/100/100</f>
        <v>0</v>
      </c>
      <c r="BG47" s="1">
        <f>'Původní data'!BC44*prepocet!BG$33*prepocet!BG$3*prepocet!BG$2/100/100/100</f>
        <v>0</v>
      </c>
      <c r="BH47" s="1">
        <f>'Původní data'!BD44*prepocet!BH$33*prepocet!BH$3*prepocet!BH$2/100/100/100</f>
        <v>0</v>
      </c>
      <c r="BI47" s="1">
        <f>'Původní data'!BE44*prepocet!BI$33*prepocet!BI$3*prepocet!BI$2/100/100/100</f>
        <v>0</v>
      </c>
      <c r="BJ47" s="1">
        <f>'Původní data'!BF44*prepocet!BJ$33*prepocet!BJ$3*prepocet!BJ$2/100/100/100</f>
        <v>0</v>
      </c>
      <c r="BK47" s="1">
        <f>'Původní data'!BG44*prepocet!BK$33*prepocet!BK$3*prepocet!BK$2/100/100/100</f>
        <v>0</v>
      </c>
      <c r="BL47" s="1">
        <f>'Původní data'!BH44*prepocet!BL$33*prepocet!BL$3*prepocet!BL$2/100/100/100</f>
        <v>0.12375</v>
      </c>
      <c r="BM47" s="1">
        <f>'Původní data'!BI44*prepocet!BM$33*prepocet!BM$3*prepocet!BM$2/100/100/100</f>
        <v>1.5119999999999998</v>
      </c>
      <c r="BN47" s="1">
        <f>'Původní data'!BJ44*prepocet!BN$33*prepocet!BN$3*prepocet!BN$2/100/100/100</f>
        <v>0.5</v>
      </c>
      <c r="BO47" s="1">
        <f>'Původní data'!BK44*prepocet!BO$33*prepocet!BO$3*prepocet!BO$2/100/100/100</f>
        <v>0.5</v>
      </c>
      <c r="BP47" s="1">
        <f>'Původní data'!BL44*prepocet!BP$33*prepocet!BP$3*prepocet!BP$2/100/100/100</f>
        <v>0</v>
      </c>
      <c r="BQ47" s="1">
        <f>'Původní data'!BM44*prepocet!BQ$33*prepocet!BQ$3*prepocet!BQ$2/100/100/100</f>
        <v>0</v>
      </c>
      <c r="BR47" s="1">
        <f>'Původní data'!BN44*prepocet!BR$33*prepocet!BR$3*prepocet!BR$2/100/100/100</f>
        <v>0</v>
      </c>
      <c r="BS47" s="1">
        <f>'Původní data'!BO44*prepocet!BS$33*prepocet!BS$3*prepocet!BS$2/100/100/100</f>
        <v>0</v>
      </c>
      <c r="BT47" s="1">
        <f>'Původní data'!BP44*prepocet!BT$33*prepocet!BT$3*prepocet!BT$2/100/100/100</f>
        <v>0</v>
      </c>
      <c r="BU47" s="1">
        <f>'Původní data'!BQ44*prepocet!BU$33*prepocet!BU$3*prepocet!BU$2/100/100/100</f>
        <v>0</v>
      </c>
      <c r="BV47" s="1">
        <f>'Původní data'!BR44*prepocet!BV$33*prepocet!BV$3*prepocet!BV$2/100/100/100</f>
        <v>0</v>
      </c>
      <c r="BW47" s="1">
        <f>'Původní data'!BS44*prepocet!BW$33*prepocet!BW$3*prepocet!BW$2/100/100/100</f>
        <v>0</v>
      </c>
      <c r="BX47" s="1">
        <f>'Původní data'!BT44*prepocet!BX$33*prepocet!BX$3*prepocet!BX$2/100/100/100</f>
        <v>1.8374999999999999</v>
      </c>
      <c r="BY47" s="1">
        <f>'Původní data'!BU44*prepocet!BY$33*prepocet!BY$3*prepocet!BY$2/100/100/100</f>
        <v>0</v>
      </c>
      <c r="BZ47" s="1">
        <f>'Původní data'!BV44*prepocet!BZ$33*prepocet!BZ$3*prepocet!BZ$2/100/100/100</f>
        <v>0</v>
      </c>
      <c r="CA47" s="1">
        <f>'Původní data'!BW44*prepocet!CA$33*prepocet!CA$3*prepocet!CA$2/100/100/100</f>
        <v>0</v>
      </c>
      <c r="CB47" s="1">
        <f>'Původní data'!BX44*prepocet!CB$33*prepocet!CB$3*prepocet!CB$2/100/100/100</f>
        <v>0.48020000000000002</v>
      </c>
      <c r="CC47" s="1">
        <f>'Původní data'!BY44*prepocet!CC$33*prepocet!CC$3*prepocet!CC$2/100/100/100</f>
        <v>0</v>
      </c>
      <c r="CD47" s="1">
        <f>'Původní data'!BZ44*prepocet!CD$33*prepocet!CD$3*prepocet!CD$2/100/100/100</f>
        <v>2.0924999999999998</v>
      </c>
      <c r="CE47" s="1">
        <f>'Původní data'!CA44*prepocet!CE$33*prepocet!CE$3*prepocet!CE$2/100/100/100</f>
        <v>0</v>
      </c>
      <c r="CF47" s="1">
        <f>'Původní data'!CB44*prepocet!CF$33*prepocet!CF$3*prepocet!CF$2/100/100/100</f>
        <v>0</v>
      </c>
      <c r="CI47" s="11">
        <f t="shared" si="27"/>
        <v>3</v>
      </c>
      <c r="CJ47" s="25">
        <f t="shared" si="24"/>
        <v>65.073450000000008</v>
      </c>
      <c r="CK47" s="11">
        <f t="shared" si="25"/>
        <v>0.82371455696202545</v>
      </c>
      <c r="CL47" s="11">
        <f t="shared" si="28"/>
        <v>0</v>
      </c>
      <c r="CM47" s="11">
        <f t="shared" si="29"/>
        <v>1</v>
      </c>
      <c r="CN47" s="11">
        <f t="shared" si="26"/>
        <v>16</v>
      </c>
      <c r="CO47" s="11">
        <f t="shared" si="30"/>
        <v>8</v>
      </c>
      <c r="CY47" s="11">
        <f t="shared" si="17"/>
        <v>0</v>
      </c>
    </row>
    <row r="48" spans="1:103" x14ac:dyDescent="0.2">
      <c r="A48" s="11">
        <v>1</v>
      </c>
      <c r="B48" s="11">
        <v>0</v>
      </c>
      <c r="C48" s="11">
        <f t="shared" si="22"/>
        <v>0</v>
      </c>
      <c r="D48" s="11">
        <f t="shared" si="23"/>
        <v>0</v>
      </c>
      <c r="E48" s="1" t="s">
        <v>33</v>
      </c>
      <c r="F48" s="1">
        <f>'Původní data'!B45*prepocet!F$33*prepocet!F$3*prepocet!F$2/100/100/100</f>
        <v>0</v>
      </c>
      <c r="G48" s="1">
        <f>'Původní data'!C45*prepocet!G$33*prepocet!G$3*prepocet!G$2/100/100/100</f>
        <v>0</v>
      </c>
      <c r="H48" s="1">
        <f>'Původní data'!D45*prepocet!H$33*prepocet!H$3*prepocet!H$2/100/100/100</f>
        <v>0</v>
      </c>
      <c r="I48" s="1">
        <f>'Původní data'!E45*prepocet!I$33*prepocet!I$3*prepocet!I$2/100/100/100</f>
        <v>0</v>
      </c>
      <c r="J48" s="1">
        <f>'Původní data'!F45*prepocet!J$33*prepocet!J$3*prepocet!J$2/100/100/100</f>
        <v>0</v>
      </c>
      <c r="K48" s="1">
        <f>'Původní data'!G45*prepocet!K$33*prepocet!K$3*prepocet!K$2/100/100/100</f>
        <v>0.06</v>
      </c>
      <c r="L48" s="1">
        <f>'Původní data'!H45*prepocet!L$33*prepocet!L$3*prepocet!L$2/100/100/100</f>
        <v>0</v>
      </c>
      <c r="M48" s="1">
        <f>'Původní data'!I45*prepocet!M$33*prepocet!M$3*prepocet!M$2/100/100/100</f>
        <v>0</v>
      </c>
      <c r="N48" s="1">
        <f>'Původní data'!J45*prepocet!N$33*prepocet!N$3*prepocet!N$2/100/100/100</f>
        <v>0</v>
      </c>
      <c r="O48" s="1">
        <f>'Původní data'!K45*prepocet!O$33*prepocet!O$3*prepocet!O$2/100/100/100</f>
        <v>6.7500000000000004E-2</v>
      </c>
      <c r="P48" s="1">
        <f>'Původní data'!L45*prepocet!P$33*prepocet!P$3*prepocet!P$2/100/100/100</f>
        <v>0</v>
      </c>
      <c r="Q48" s="1">
        <f>'Původní data'!M45*prepocet!Q$33*prepocet!Q$3*prepocet!Q$2/100/100/100</f>
        <v>0</v>
      </c>
      <c r="R48" s="1">
        <f>'Původní data'!N45*prepocet!R$33*prepocet!R$3*prepocet!R$2/100/100/100</f>
        <v>0</v>
      </c>
      <c r="S48" s="1">
        <f>'Původní data'!O45*prepocet!S$33*prepocet!S$3*prepocet!S$2/100/100/100</f>
        <v>0</v>
      </c>
      <c r="T48" s="1">
        <f>'Původní data'!P45*prepocet!T$33*prepocet!T$3*prepocet!T$2/100/100/100</f>
        <v>0</v>
      </c>
      <c r="U48" s="1">
        <f>'Původní data'!Q45*prepocet!U$33*prepocet!U$3*prepocet!U$2/100/100/100</f>
        <v>5.4000000000000006E-2</v>
      </c>
      <c r="V48" s="1">
        <f>'Původní data'!R45*prepocet!V$33*prepocet!V$3*prepocet!V$2/100/100/100</f>
        <v>0.82874999999999999</v>
      </c>
      <c r="W48" s="1">
        <f>'Původní data'!S45*prepocet!W$33*prepocet!W$3*prepocet!W$2/100/100/100</f>
        <v>0</v>
      </c>
      <c r="X48" s="1">
        <f>'Původní data'!T45*prepocet!X$33*prepocet!X$3*prepocet!X$2/100/100/100</f>
        <v>0</v>
      </c>
      <c r="Y48" s="1">
        <f>'Původní data'!U45*prepocet!Y$33*prepocet!Y$3*prepocet!Y$2/100/100/100</f>
        <v>0</v>
      </c>
      <c r="Z48" s="1">
        <f>'Původní data'!V45*prepocet!Z$33*prepocet!Z$3*prepocet!Z$2/100/100/100</f>
        <v>0</v>
      </c>
      <c r="AA48" s="1">
        <f>'Původní data'!W45*prepocet!AA$33*prepocet!AA$3*prepocet!AA$2/100/100/100</f>
        <v>0</v>
      </c>
      <c r="AB48" s="1">
        <f>'Původní data'!X45*prepocet!AB$33*prepocet!AB$3*prepocet!AB$2/100/100/100</f>
        <v>0</v>
      </c>
      <c r="AC48" s="1">
        <f>'Původní data'!Y45*prepocet!AC$33*prepocet!AC$3*prepocet!AC$2/100/100/100</f>
        <v>0</v>
      </c>
      <c r="AD48" s="1">
        <f>'Původní data'!Z45*prepocet!AD$33*prepocet!AD$3*prepocet!AD$2/100/100/100</f>
        <v>0</v>
      </c>
      <c r="AE48" s="1">
        <f>'Původní data'!AA45*prepocet!AE$33*prepocet!AE$3*prepocet!AE$2/100/100/100</f>
        <v>0</v>
      </c>
      <c r="AF48" s="1">
        <f>'Původní data'!AB45*prepocet!AF$33*prepocet!AF$3*prepocet!AF$2/100/100/100</f>
        <v>0</v>
      </c>
      <c r="AG48" s="1">
        <f>'Původní data'!AC45*prepocet!AG$33*prepocet!AG$3*prepocet!AG$2/100/100/100</f>
        <v>1.7745</v>
      </c>
      <c r="AH48" s="1">
        <f>'Původní data'!AD45*prepocet!AH$33*prepocet!AH$3*prepocet!AH$2/100/100/100</f>
        <v>0</v>
      </c>
      <c r="AI48" s="1">
        <f>'Původní data'!AE45*prepocet!AI$33*prepocet!AI$3*prepocet!AI$2/100/100/100</f>
        <v>0</v>
      </c>
      <c r="AJ48" s="1">
        <f>'Původní data'!AF45*prepocet!AJ$33*prepocet!AJ$3*prepocet!AJ$2/100/100/100</f>
        <v>0</v>
      </c>
      <c r="AK48" s="1">
        <f>'Původní data'!AG45*prepocet!AK$33*prepocet!AK$3*prepocet!AK$2/100/100/100</f>
        <v>0</v>
      </c>
      <c r="AL48" s="1">
        <f>'Původní data'!AH45*prepocet!AL$33*prepocet!AL$3*prepocet!AL$2/100/100/100</f>
        <v>0</v>
      </c>
      <c r="AM48" s="1">
        <f>'Původní data'!AI45*prepocet!AM$33*prepocet!AM$3*prepocet!AM$2/100/100/100</f>
        <v>0</v>
      </c>
      <c r="AN48" s="1">
        <f>'Původní data'!AJ45*prepocet!AN$33*prepocet!AN$3*prepocet!AN$2/100/100/100</f>
        <v>0</v>
      </c>
      <c r="AO48" s="1">
        <f>'Původní data'!AK45*prepocet!AO$33*prepocet!AO$3*prepocet!AO$2/100/100/100</f>
        <v>0</v>
      </c>
      <c r="AP48" s="1">
        <f>'Původní data'!AL45*prepocet!AP$33*prepocet!AP$3*prepocet!AP$2/100/100/100</f>
        <v>0</v>
      </c>
      <c r="AQ48" s="1">
        <f>'Původní data'!AM45*prepocet!AQ$33*prepocet!AQ$3*prepocet!AQ$2/100/100/100</f>
        <v>0</v>
      </c>
      <c r="AR48" s="1">
        <f>'Původní data'!AN45*prepocet!AR$33*prepocet!AR$3*prepocet!AR$2/100/100/100</f>
        <v>0</v>
      </c>
      <c r="AS48" s="1">
        <f>'Původní data'!AO45*prepocet!AS$33*prepocet!AS$3*prepocet!AS$2/100/100/100</f>
        <v>0</v>
      </c>
      <c r="AT48" s="1">
        <f>'Původní data'!AP45*prepocet!AT$33*prepocet!AT$3*prepocet!AT$2/100/100/100</f>
        <v>0</v>
      </c>
      <c r="AU48" s="1">
        <f>'Původní data'!AQ45*prepocet!AU$33*prepocet!AU$3*prepocet!AU$2/100/100/100</f>
        <v>0</v>
      </c>
      <c r="AV48" s="1">
        <f>'Původní data'!AR45*prepocet!AV$33*prepocet!AV$3*prepocet!AV$2/100/100/100</f>
        <v>1.04125</v>
      </c>
      <c r="AW48" s="1">
        <f>'Původní data'!AS45*prepocet!AW$33*prepocet!AW$3*prepocet!AW$2/100/100/100</f>
        <v>0</v>
      </c>
      <c r="AX48" s="1">
        <f>'Původní data'!AT45*prepocet!AX$33*prepocet!AX$3*prepocet!AX$2/100/100/100</f>
        <v>0</v>
      </c>
      <c r="AY48" s="1">
        <f>'Původní data'!AU45*prepocet!AY$33*prepocet!AY$3*prepocet!AY$2/100/100/100</f>
        <v>0</v>
      </c>
      <c r="AZ48" s="1">
        <f>'Původní data'!AV45*prepocet!AZ$33*prepocet!AZ$3*prepocet!AZ$2/100/100/100</f>
        <v>0</v>
      </c>
      <c r="BA48" s="1">
        <f>'Původní data'!AW45*prepocet!BA$33*prepocet!BA$3*prepocet!BA$2/100/100/100</f>
        <v>0</v>
      </c>
      <c r="BB48" s="1">
        <f>'Původní data'!AX45*prepocet!BB$33*prepocet!BB$3*prepocet!BB$2/100/100/100</f>
        <v>0.44624999999999998</v>
      </c>
      <c r="BC48" s="1">
        <f>'Původní data'!AY45*prepocet!BC$33*prepocet!BC$3*prepocet!BC$2/100/100/100</f>
        <v>0</v>
      </c>
      <c r="BD48" s="1">
        <f>'Původní data'!AZ45*prepocet!BD$33*prepocet!BD$3*prepocet!BD$2/100/100/100</f>
        <v>0</v>
      </c>
      <c r="BE48" s="1">
        <f>'Původní data'!BA45*prepocet!BE$33*prepocet!BE$3*prepocet!BE$2/100/100/100</f>
        <v>0</v>
      </c>
      <c r="BF48" s="1">
        <f>'Původní data'!BB45*prepocet!BF$33*prepocet!BF$3*prepocet!BF$2/100/100/100</f>
        <v>0</v>
      </c>
      <c r="BG48" s="1">
        <f>'Původní data'!BC45*prepocet!BG$33*prepocet!BG$3*prepocet!BG$2/100/100/100</f>
        <v>0</v>
      </c>
      <c r="BH48" s="1">
        <f>'Původní data'!BD45*prepocet!BH$33*prepocet!BH$3*prepocet!BH$2/100/100/100</f>
        <v>0</v>
      </c>
      <c r="BI48" s="1">
        <f>'Původní data'!BE45*prepocet!BI$33*prepocet!BI$3*prepocet!BI$2/100/100/100</f>
        <v>0</v>
      </c>
      <c r="BJ48" s="1">
        <f>'Původní data'!BF45*prepocet!BJ$33*prepocet!BJ$3*prepocet!BJ$2/100/100/100</f>
        <v>0</v>
      </c>
      <c r="BK48" s="1">
        <f>'Původní data'!BG45*prepocet!BK$33*prepocet!BK$3*prepocet!BK$2/100/100/100</f>
        <v>0</v>
      </c>
      <c r="BL48" s="1">
        <f>'Původní data'!BH45*prepocet!BL$33*prepocet!BL$3*prepocet!BL$2/100/100/100</f>
        <v>0</v>
      </c>
      <c r="BM48" s="1">
        <f>'Původní data'!BI45*prepocet!BM$33*prepocet!BM$3*prepocet!BM$2/100/100/100</f>
        <v>0</v>
      </c>
      <c r="BN48" s="1">
        <f>'Původní data'!BJ45*prepocet!BN$33*prepocet!BN$3*prepocet!BN$2/100/100/100</f>
        <v>0</v>
      </c>
      <c r="BO48" s="1">
        <f>'Původní data'!BK45*prepocet!BO$33*prepocet!BO$3*prepocet!BO$2/100/100/100</f>
        <v>0</v>
      </c>
      <c r="BP48" s="1">
        <f>'Původní data'!BL45*prepocet!BP$33*prepocet!BP$3*prepocet!BP$2/100/100/100</f>
        <v>0</v>
      </c>
      <c r="BQ48" s="1">
        <f>'Původní data'!BM45*prepocet!BQ$33*prepocet!BQ$3*prepocet!BQ$2/100/100/100</f>
        <v>0</v>
      </c>
      <c r="BR48" s="1">
        <f>'Původní data'!BN45*prepocet!BR$33*prepocet!BR$3*prepocet!BR$2/100/100/100</f>
        <v>0</v>
      </c>
      <c r="BS48" s="1">
        <f>'Původní data'!BO45*prepocet!BS$33*prepocet!BS$3*prepocet!BS$2/100/100/100</f>
        <v>0</v>
      </c>
      <c r="BT48" s="1">
        <f>'Původní data'!BP45*prepocet!BT$33*prepocet!BT$3*prepocet!BT$2/100/100/100</f>
        <v>0</v>
      </c>
      <c r="BU48" s="1">
        <f>'Původní data'!BQ45*prepocet!BU$33*prepocet!BU$3*prepocet!BU$2/100/100/100</f>
        <v>0</v>
      </c>
      <c r="BV48" s="1">
        <f>'Původní data'!BR45*prepocet!BV$33*prepocet!BV$3*prepocet!BV$2/100/100/100</f>
        <v>0</v>
      </c>
      <c r="BW48" s="1">
        <f>'Původní data'!BS45*prepocet!BW$33*prepocet!BW$3*prepocet!BW$2/100/100/100</f>
        <v>0</v>
      </c>
      <c r="BX48" s="1">
        <f>'Původní data'!BT45*prepocet!BX$33*prepocet!BX$3*prepocet!BX$2/100/100/100</f>
        <v>0</v>
      </c>
      <c r="BY48" s="1">
        <f>'Původní data'!BU45*prepocet!BY$33*prepocet!BY$3*prepocet!BY$2/100/100/100</f>
        <v>0.77625</v>
      </c>
      <c r="BZ48" s="1">
        <f>'Původní data'!BV45*prepocet!BZ$33*prepocet!BZ$3*prepocet!BZ$2/100/100/100</f>
        <v>0</v>
      </c>
      <c r="CA48" s="1">
        <f>'Původní data'!BW45*prepocet!CA$33*prepocet!CA$3*prepocet!CA$2/100/100/100</f>
        <v>0</v>
      </c>
      <c r="CB48" s="1">
        <f>'Původní data'!BX45*prepocet!CB$33*prepocet!CB$3*prepocet!CB$2/100/100/100</f>
        <v>0</v>
      </c>
      <c r="CC48" s="1">
        <f>'Původní data'!BY45*prepocet!CC$33*prepocet!CC$3*prepocet!CC$2/100/100/100</f>
        <v>0</v>
      </c>
      <c r="CD48" s="1">
        <f>'Původní data'!BZ45*prepocet!CD$33*prepocet!CD$3*prepocet!CD$2/100/100/100</f>
        <v>0</v>
      </c>
      <c r="CE48" s="1">
        <f>'Původní data'!CA45*prepocet!CE$33*prepocet!CE$3*prepocet!CE$2/100/100/100</f>
        <v>0</v>
      </c>
      <c r="CF48" s="1">
        <f>'Původní data'!CB45*prepocet!CF$33*prepocet!CF$3*prepocet!CF$2/100/100/100</f>
        <v>0</v>
      </c>
      <c r="CI48" s="11">
        <f t="shared" si="27"/>
        <v>30</v>
      </c>
      <c r="CJ48" s="25">
        <f t="shared" si="24"/>
        <v>5.0484999999999998</v>
      </c>
      <c r="CK48" s="11">
        <f t="shared" si="25"/>
        <v>6.3905063291139236E-2</v>
      </c>
      <c r="CL48" s="11">
        <f t="shared" si="28"/>
        <v>0</v>
      </c>
      <c r="CM48" s="11">
        <f t="shared" si="29"/>
        <v>0</v>
      </c>
      <c r="CN48" s="11">
        <f t="shared" si="26"/>
        <v>2</v>
      </c>
      <c r="CO48" s="11">
        <f t="shared" si="30"/>
        <v>6</v>
      </c>
      <c r="CY48" s="11">
        <f t="shared" si="17"/>
        <v>0</v>
      </c>
    </row>
    <row r="49" spans="1:103" x14ac:dyDescent="0.2">
      <c r="B49" s="11">
        <v>1</v>
      </c>
      <c r="C49" s="11">
        <f t="shared" si="22"/>
        <v>0</v>
      </c>
      <c r="D49" s="11">
        <f t="shared" si="23"/>
        <v>0</v>
      </c>
      <c r="E49" s="1" t="s">
        <v>34</v>
      </c>
      <c r="F49" s="1">
        <f>'Původní data'!B46*prepocet!F$33*prepocet!F$3*prepocet!F$2/100/100/100</f>
        <v>0</v>
      </c>
      <c r="G49" s="1">
        <f>'Původní data'!C46*prepocet!G$33*prepocet!G$3*prepocet!G$2/100/100/100</f>
        <v>0</v>
      </c>
      <c r="H49" s="1">
        <f>'Původní data'!D46*prepocet!H$33*prepocet!H$3*prepocet!H$2/100/100/100</f>
        <v>0</v>
      </c>
      <c r="I49" s="1">
        <f>'Původní data'!E46*prepocet!I$33*prepocet!I$3*prepocet!I$2/100/100/100</f>
        <v>0</v>
      </c>
      <c r="J49" s="1">
        <f>'Původní data'!F46*prepocet!J$33*prepocet!J$3*prepocet!J$2/100/100/100</f>
        <v>0</v>
      </c>
      <c r="K49" s="1">
        <f>'Původní data'!G46*prepocet!K$33*prepocet!K$3*prepocet!K$2/100/100/100</f>
        <v>0.6</v>
      </c>
      <c r="L49" s="1">
        <f>'Původní data'!H46*prepocet!L$33*prepocet!L$3*prepocet!L$2/100/100/100</f>
        <v>2.448</v>
      </c>
      <c r="M49" s="1">
        <f>'Původní data'!I46*prepocet!M$33*prepocet!M$3*prepocet!M$2/100/100/100</f>
        <v>0</v>
      </c>
      <c r="N49" s="1">
        <f>'Původní data'!J46*prepocet!N$33*prepocet!N$3*prepocet!N$2/100/100/100</f>
        <v>0.54</v>
      </c>
      <c r="O49" s="1">
        <f>'Původní data'!K46*prepocet!O$33*prepocet!O$3*prepocet!O$2/100/100/100</f>
        <v>0.47249999999999998</v>
      </c>
      <c r="P49" s="1">
        <f>'Původní data'!L46*prepocet!P$33*prepocet!P$3*prepocet!P$2/100/100/100</f>
        <v>0</v>
      </c>
      <c r="Q49" s="1">
        <f>'Původní data'!M46*prepocet!Q$33*prepocet!Q$3*prepocet!Q$2/100/100/100</f>
        <v>0.95625000000000004</v>
      </c>
      <c r="R49" s="1">
        <f>'Původní data'!N46*prepocet!R$33*prepocet!R$3*prepocet!R$2/100/100/100</f>
        <v>9.9000000000000005E-2</v>
      </c>
      <c r="S49" s="1">
        <f>'Původní data'!O46*prepocet!S$33*prepocet!S$3*prepocet!S$2/100/100/100</f>
        <v>0.22800000000000001</v>
      </c>
      <c r="T49" s="1">
        <f>'Původní data'!P46*prepocet!T$33*prepocet!T$3*prepocet!T$2/100/100/100</f>
        <v>0.42075000000000001</v>
      </c>
      <c r="U49" s="1">
        <f>'Původní data'!Q46*prepocet!U$33*prepocet!U$3*prepocet!U$2/100/100/100</f>
        <v>0</v>
      </c>
      <c r="V49" s="1">
        <f>'Původní data'!R46*prepocet!V$33*prepocet!V$3*prepocet!V$2/100/100/100</f>
        <v>0</v>
      </c>
      <c r="W49" s="1">
        <f>'Původní data'!S46*prepocet!W$33*prepocet!W$3*prepocet!W$2/100/100/100</f>
        <v>3.8475000000000001</v>
      </c>
      <c r="X49" s="1">
        <f>'Původní data'!T46*prepocet!X$33*prepocet!X$3*prepocet!X$2/100/100/100</f>
        <v>0</v>
      </c>
      <c r="Y49" s="1">
        <f>'Původní data'!U46*prepocet!Y$33*prepocet!Y$3*prepocet!Y$2/100/100/100</f>
        <v>1.8619999999999999</v>
      </c>
      <c r="Z49" s="1">
        <f>'Původní data'!V46*prepocet!Z$33*prepocet!Z$3*prepocet!Z$2/100/100/100</f>
        <v>0</v>
      </c>
      <c r="AA49" s="1">
        <f>'Původní data'!W46*prepocet!AA$33*prepocet!AA$3*prepocet!AA$2/100/100/100</f>
        <v>0</v>
      </c>
      <c r="AB49" s="1">
        <f>'Původní data'!X46*prepocet!AB$33*prepocet!AB$3*prepocet!AB$2/100/100/100</f>
        <v>0</v>
      </c>
      <c r="AC49" s="1">
        <f>'Původní data'!Y46*prepocet!AC$33*prepocet!AC$3*prepocet!AC$2/100/100/100</f>
        <v>4.2</v>
      </c>
      <c r="AD49" s="1">
        <f>'Původní data'!Z46*prepocet!AD$33*prepocet!AD$3*prepocet!AD$2/100/100/100</f>
        <v>0</v>
      </c>
      <c r="AE49" s="1">
        <f>'Původní data'!AA46*prepocet!AE$33*prepocet!AE$3*prepocet!AE$2/100/100/100</f>
        <v>2.25</v>
      </c>
      <c r="AF49" s="1">
        <f>'Původní data'!AB46*prepocet!AF$33*prepocet!AF$3*prepocet!AF$2/100/100/100</f>
        <v>0</v>
      </c>
      <c r="AG49" s="1">
        <f>'Původní data'!AC46*prepocet!AG$33*prepocet!AG$3*prepocet!AG$2/100/100/100</f>
        <v>0.27300000000000002</v>
      </c>
      <c r="AH49" s="1">
        <f>'Původní data'!AD46*prepocet!AH$33*prepocet!AH$3*prepocet!AH$2/100/100/100</f>
        <v>0.76500000000000001</v>
      </c>
      <c r="AI49" s="1">
        <f>'Původní data'!AE46*prepocet!AI$33*prepocet!AI$3*prepocet!AI$2/100/100/100</f>
        <v>3.4580000000000002</v>
      </c>
      <c r="AJ49" s="1">
        <f>'Původní data'!AF46*prepocet!AJ$33*prepocet!AJ$3*prepocet!AJ$2/100/100/100</f>
        <v>0</v>
      </c>
      <c r="AK49" s="1">
        <f>'Původní data'!AG46*prepocet!AK$33*prepocet!AK$3*prepocet!AK$2/100/100/100</f>
        <v>1.3769999999999998</v>
      </c>
      <c r="AL49" s="1">
        <f>'Původní data'!AH46*prepocet!AL$33*prepocet!AL$3*prepocet!AL$2/100/100/100</f>
        <v>0.56000000000000005</v>
      </c>
      <c r="AM49" s="1">
        <f>'Původní data'!AI46*prepocet!AM$33*prepocet!AM$3*prepocet!AM$2/100/100/100</f>
        <v>0</v>
      </c>
      <c r="AN49" s="1">
        <f>'Původní data'!AJ46*prepocet!AN$33*prepocet!AN$3*prepocet!AN$2/100/100/100</f>
        <v>0</v>
      </c>
      <c r="AO49" s="1">
        <f>'Původní data'!AK46*prepocet!AO$33*prepocet!AO$3*prepocet!AO$2/100/100/100</f>
        <v>0</v>
      </c>
      <c r="AP49" s="1">
        <f>'Původní data'!AL46*prepocet!AP$33*prepocet!AP$3*prepocet!AP$2/100/100/100</f>
        <v>0</v>
      </c>
      <c r="AQ49" s="1">
        <f>'Původní data'!AM46*prepocet!AQ$33*prepocet!AQ$3*prepocet!AQ$2/100/100/100</f>
        <v>0</v>
      </c>
      <c r="AR49" s="1">
        <f>'Původní data'!AN46*prepocet!AR$33*prepocet!AR$3*prepocet!AR$2/100/100/100</f>
        <v>0</v>
      </c>
      <c r="AS49" s="1">
        <f>'Původní data'!AO46*prepocet!AS$33*prepocet!AS$3*prepocet!AS$2/100/100/100</f>
        <v>1.78125</v>
      </c>
      <c r="AT49" s="1">
        <f>'Původní data'!AP46*prepocet!AT$33*prepocet!AT$3*prepocet!AT$2/100/100/100</f>
        <v>0</v>
      </c>
      <c r="AU49" s="1">
        <f>'Původní data'!AQ46*prepocet!AU$33*prepocet!AU$3*prepocet!AU$2/100/100/100</f>
        <v>0</v>
      </c>
      <c r="AV49" s="1">
        <f>'Původní data'!AR46*prepocet!AV$33*prepocet!AV$3*prepocet!AV$2/100/100/100</f>
        <v>0</v>
      </c>
      <c r="AW49" s="1">
        <f>'Původní data'!AS46*prepocet!AW$33*prepocet!AW$3*prepocet!AW$2/100/100/100</f>
        <v>0</v>
      </c>
      <c r="AX49" s="1">
        <f>'Původní data'!AT46*prepocet!AX$33*prepocet!AX$3*prepocet!AX$2/100/100/100</f>
        <v>0.34125</v>
      </c>
      <c r="AY49" s="1">
        <f>'Původní data'!AU46*prepocet!AY$33*prepocet!AY$3*prepocet!AY$2/100/100/100</f>
        <v>0</v>
      </c>
      <c r="AZ49" s="1">
        <f>'Původní data'!AV46*prepocet!AZ$33*prepocet!AZ$3*prepocet!AZ$2/100/100/100</f>
        <v>0</v>
      </c>
      <c r="BA49" s="1">
        <f>'Původní data'!AW46*prepocet!BA$33*prepocet!BA$3*prepocet!BA$2/100/100/100</f>
        <v>1.575</v>
      </c>
      <c r="BB49" s="1">
        <f>'Původní data'!AX46*prepocet!BB$33*prepocet!BB$3*prepocet!BB$2/100/100/100</f>
        <v>0.31874999999999998</v>
      </c>
      <c r="BC49" s="1">
        <f>'Původní data'!AY46*prepocet!BC$33*prepocet!BC$3*prepocet!BC$2/100/100/100</f>
        <v>0</v>
      </c>
      <c r="BD49" s="1">
        <f>'Původní data'!AZ46*prepocet!BD$33*prepocet!BD$3*prepocet!BD$2/100/100/100</f>
        <v>0.68</v>
      </c>
      <c r="BE49" s="1">
        <f>'Původní data'!BA46*prepocet!BE$33*prepocet!BE$3*prepocet!BE$2/100/100/100</f>
        <v>0</v>
      </c>
      <c r="BF49" s="1">
        <f>'Původní data'!BB46*prepocet!BF$33*prepocet!BF$3*prepocet!BF$2/100/100/100</f>
        <v>0.14000000000000001</v>
      </c>
      <c r="BG49" s="1">
        <f>'Původní data'!BC46*prepocet!BG$33*prepocet!BG$3*prepocet!BG$2/100/100/100</f>
        <v>0</v>
      </c>
      <c r="BH49" s="1">
        <f>'Původní data'!BD46*prepocet!BH$33*prepocet!BH$3*prepocet!BH$2/100/100/100</f>
        <v>2.64</v>
      </c>
      <c r="BI49" s="1">
        <f>'Původní data'!BE46*prepocet!BI$33*prepocet!BI$3*prepocet!BI$2/100/100/100</f>
        <v>0</v>
      </c>
      <c r="BJ49" s="1">
        <f>'Původní data'!BF46*prepocet!BJ$33*prepocet!BJ$3*prepocet!BJ$2/100/100/100</f>
        <v>0.36749999999999999</v>
      </c>
      <c r="BK49" s="1">
        <f>'Původní data'!BG46*prepocet!BK$33*prepocet!BK$3*prepocet!BK$2/100/100/100</f>
        <v>0.3</v>
      </c>
      <c r="BL49" s="1">
        <f>'Původní data'!BH46*prepocet!BL$33*prepocet!BL$3*prepocet!BL$2/100/100/100</f>
        <v>0</v>
      </c>
      <c r="BM49" s="1">
        <f>'Původní data'!BI46*prepocet!BM$33*prepocet!BM$3*prepocet!BM$2/100/100/100</f>
        <v>0</v>
      </c>
      <c r="BN49" s="1">
        <f>'Původní data'!BJ46*prepocet!BN$33*prepocet!BN$3*prepocet!BN$2/100/100/100</f>
        <v>0</v>
      </c>
      <c r="BO49" s="1">
        <f>'Původní data'!BK46*prepocet!BO$33*prepocet!BO$3*prepocet!BO$2/100/100/100</f>
        <v>0</v>
      </c>
      <c r="BP49" s="1">
        <f>'Původní data'!BL46*prepocet!BP$33*prepocet!BP$3*prepocet!BP$2/100/100/100</f>
        <v>0</v>
      </c>
      <c r="BQ49" s="1">
        <f>'Původní data'!BM46*prepocet!BQ$33*prepocet!BQ$3*prepocet!BQ$2/100/100/100</f>
        <v>0.36749999999999999</v>
      </c>
      <c r="BR49" s="1">
        <f>'Původní data'!BN46*prepocet!BR$33*prepocet!BR$3*prepocet!BR$2/100/100/100</f>
        <v>0</v>
      </c>
      <c r="BS49" s="1">
        <f>'Původní data'!BO46*prepocet!BS$33*prepocet!BS$3*prepocet!BS$2/100/100/100</f>
        <v>0.82499999999999996</v>
      </c>
      <c r="BT49" s="1">
        <f>'Původní data'!BP46*prepocet!BT$33*prepocet!BT$3*prepocet!BT$2/100/100/100</f>
        <v>0</v>
      </c>
      <c r="BU49" s="1">
        <f>'Původní data'!BQ46*prepocet!BU$33*prepocet!BU$3*prepocet!BU$2/100/100/100</f>
        <v>0</v>
      </c>
      <c r="BV49" s="1">
        <f>'Původní data'!BR46*prepocet!BV$33*prepocet!BV$3*prepocet!BV$2/100/100/100</f>
        <v>0</v>
      </c>
      <c r="BW49" s="1">
        <f>'Původní data'!BS46*prepocet!BW$33*prepocet!BW$3*prepocet!BW$2/100/100/100</f>
        <v>0.52500000000000002</v>
      </c>
      <c r="BX49" s="1">
        <f>'Původní data'!BT46*prepocet!BX$33*prepocet!BX$3*prepocet!BX$2/100/100/100</f>
        <v>0.91874999999999996</v>
      </c>
      <c r="BY49" s="1">
        <f>'Původní data'!BU46*prepocet!BY$33*prepocet!BY$3*prepocet!BY$2/100/100/100</f>
        <v>0</v>
      </c>
      <c r="BZ49" s="1">
        <f>'Původní data'!BV46*prepocet!BZ$33*prepocet!BZ$3*prepocet!BZ$2/100/100/100</f>
        <v>0</v>
      </c>
      <c r="CA49" s="1">
        <f>'Původní data'!BW46*prepocet!CA$33*prepocet!CA$3*prepocet!CA$2/100/100/100</f>
        <v>0</v>
      </c>
      <c r="CB49" s="1">
        <f>'Původní data'!BX46*prepocet!CB$33*prepocet!CB$3*prepocet!CB$2/100/100/100</f>
        <v>0</v>
      </c>
      <c r="CC49" s="1">
        <f>'Původní data'!BY46*prepocet!CC$33*prepocet!CC$3*prepocet!CC$2/100/100/100</f>
        <v>0</v>
      </c>
      <c r="CD49" s="1">
        <f>'Původní data'!BZ46*prepocet!CD$33*prepocet!CD$3*prepocet!CD$2/100/100/100</f>
        <v>0</v>
      </c>
      <c r="CE49" s="1">
        <f>'Původní data'!CA46*prepocet!CE$33*prepocet!CE$3*prepocet!CE$2/100/100/100</f>
        <v>0</v>
      </c>
      <c r="CF49" s="1">
        <f>'Původní data'!CB46*prepocet!CF$33*prepocet!CF$3*prepocet!CF$2/100/100/100</f>
        <v>0</v>
      </c>
      <c r="CI49" s="11">
        <f t="shared" si="27"/>
        <v>9</v>
      </c>
      <c r="CJ49" s="25">
        <f t="shared" si="24"/>
        <v>35.137</v>
      </c>
      <c r="CK49" s="11">
        <f t="shared" si="25"/>
        <v>0.4447721518987342</v>
      </c>
      <c r="CL49" s="11">
        <f t="shared" si="28"/>
        <v>0</v>
      </c>
      <c r="CM49" s="11">
        <f t="shared" si="29"/>
        <v>0</v>
      </c>
      <c r="CN49" s="11">
        <f t="shared" si="26"/>
        <v>10</v>
      </c>
      <c r="CO49" s="11">
        <f t="shared" si="30"/>
        <v>20</v>
      </c>
      <c r="CY49" s="11">
        <f t="shared" si="17"/>
        <v>0</v>
      </c>
    </row>
    <row r="50" spans="1:103" x14ac:dyDescent="0.2">
      <c r="A50" s="11">
        <v>1</v>
      </c>
      <c r="B50" s="11">
        <v>0</v>
      </c>
      <c r="C50" s="11">
        <f t="shared" si="22"/>
        <v>0.16500000000000001</v>
      </c>
      <c r="D50" s="11">
        <f t="shared" si="23"/>
        <v>0</v>
      </c>
      <c r="E50" s="1" t="s">
        <v>35</v>
      </c>
      <c r="F50" s="1">
        <f>'Původní data'!B47*prepocet!F$33*prepocet!F$3*prepocet!F$2/100/100/100</f>
        <v>0.16500000000000001</v>
      </c>
      <c r="G50" s="1">
        <f>'Původní data'!C47*prepocet!G$33*prepocet!G$3*prepocet!G$2/100/100/100</f>
        <v>0</v>
      </c>
      <c r="H50" s="1">
        <f>'Původní data'!D47*prepocet!H$33*prepocet!H$3*prepocet!H$2/100/100/100</f>
        <v>1.2825</v>
      </c>
      <c r="I50" s="1">
        <f>'Původní data'!E47*prepocet!I$33*prepocet!I$3*prepocet!I$2/100/100/100</f>
        <v>0</v>
      </c>
      <c r="J50" s="1">
        <f>'Původní data'!F47*prepocet!J$33*prepocet!J$3*prepocet!J$2/100/100/100</f>
        <v>0</v>
      </c>
      <c r="K50" s="1">
        <f>'Původní data'!G47*prepocet!K$33*prepocet!K$3*prepocet!K$2/100/100/100</f>
        <v>0</v>
      </c>
      <c r="L50" s="1">
        <f>'Původní data'!H47*prepocet!L$33*prepocet!L$3*prepocet!L$2/100/100/100</f>
        <v>0</v>
      </c>
      <c r="M50" s="1">
        <f>'Původní data'!I47*prepocet!M$33*prepocet!M$3*prepocet!M$2/100/100/100</f>
        <v>0.35</v>
      </c>
      <c r="N50" s="1">
        <f>'Původní data'!J47*prepocet!N$33*prepocet!N$3*prepocet!N$2/100/100/100</f>
        <v>0</v>
      </c>
      <c r="O50" s="1">
        <f>'Původní data'!K47*prepocet!O$33*prepocet!O$3*prepocet!O$2/100/100/100</f>
        <v>0</v>
      </c>
      <c r="P50" s="1">
        <f>'Původní data'!L47*prepocet!P$33*prepocet!P$3*prepocet!P$2/100/100/100</f>
        <v>0.28875000000000001</v>
      </c>
      <c r="Q50" s="1">
        <f>'Původní data'!M47*prepocet!Q$33*prepocet!Q$3*prepocet!Q$2/100/100/100</f>
        <v>0.95625000000000004</v>
      </c>
      <c r="R50" s="1">
        <f>'Původní data'!N47*prepocet!R$33*prepocet!R$3*prepocet!R$2/100/100/100</f>
        <v>0.26400000000000001</v>
      </c>
      <c r="S50" s="1">
        <f>'Původní data'!O47*prepocet!S$33*prepocet!S$3*prepocet!S$2/100/100/100</f>
        <v>0</v>
      </c>
      <c r="T50" s="1">
        <f>'Původní data'!P47*prepocet!T$33*prepocet!T$3*prepocet!T$2/100/100/100</f>
        <v>0.42075000000000001</v>
      </c>
      <c r="U50" s="1">
        <f>'Původní data'!Q47*prepocet!U$33*prepocet!U$3*prepocet!U$2/100/100/100</f>
        <v>0</v>
      </c>
      <c r="V50" s="1">
        <f>'Původní data'!R47*prepocet!V$33*prepocet!V$3*prepocet!V$2/100/100/100</f>
        <v>0</v>
      </c>
      <c r="W50" s="1">
        <f>'Původní data'!S47*prepocet!W$33*prepocet!W$3*prepocet!W$2/100/100/100</f>
        <v>0</v>
      </c>
      <c r="X50" s="1">
        <f>'Původní data'!T47*prepocet!X$33*prepocet!X$3*prepocet!X$2/100/100/100</f>
        <v>1.2150000000000001</v>
      </c>
      <c r="Y50" s="1">
        <f>'Původní data'!U47*prepocet!Y$33*prepocet!Y$3*prepocet!Y$2/100/100/100</f>
        <v>2.66</v>
      </c>
      <c r="Z50" s="1">
        <f>'Původní data'!V47*prepocet!Z$33*prepocet!Z$3*prepocet!Z$2/100/100/100</f>
        <v>0</v>
      </c>
      <c r="AA50" s="1">
        <f>'Původní data'!W47*prepocet!AA$33*prepocet!AA$3*prepocet!AA$2/100/100/100</f>
        <v>0.308</v>
      </c>
      <c r="AB50" s="1">
        <f>'Původní data'!X47*prepocet!AB$33*prepocet!AB$3*prepocet!AB$2/100/100/100</f>
        <v>0</v>
      </c>
      <c r="AC50" s="1">
        <f>'Původní data'!Y47*prepocet!AC$33*prepocet!AC$3*prepocet!AC$2/100/100/100</f>
        <v>0</v>
      </c>
      <c r="AD50" s="1">
        <f>'Původní data'!Z47*prepocet!AD$33*prepocet!AD$3*prepocet!AD$2/100/100/100</f>
        <v>0.20250000000000001</v>
      </c>
      <c r="AE50" s="1">
        <f>'Původní data'!AA47*prepocet!AE$33*prepocet!AE$3*prepocet!AE$2/100/100/100</f>
        <v>6.75</v>
      </c>
      <c r="AF50" s="1">
        <f>'Původní data'!AB47*prepocet!AF$33*prepocet!AF$3*prepocet!AF$2/100/100/100</f>
        <v>0</v>
      </c>
      <c r="AG50" s="1">
        <f>'Původní data'!AC47*prepocet!AG$33*prepocet!AG$3*prepocet!AG$2/100/100/100</f>
        <v>0.95550000000000002</v>
      </c>
      <c r="AH50" s="1">
        <f>'Původní data'!AD47*prepocet!AH$33*prepocet!AH$3*prepocet!AH$2/100/100/100</f>
        <v>0</v>
      </c>
      <c r="AI50" s="1">
        <f>'Původní data'!AE47*prepocet!AI$33*prepocet!AI$3*prepocet!AI$2/100/100/100</f>
        <v>0.26600000000000001</v>
      </c>
      <c r="AJ50" s="1">
        <f>'Původní data'!AF47*prepocet!AJ$33*prepocet!AJ$3*prepocet!AJ$2/100/100/100</f>
        <v>0</v>
      </c>
      <c r="AK50" s="1">
        <f>'Původní data'!AG47*prepocet!AK$33*prepocet!AK$3*prepocet!AK$2/100/100/100</f>
        <v>1.3769999999999998</v>
      </c>
      <c r="AL50" s="1">
        <f>'Původní data'!AH47*prepocet!AL$33*prepocet!AL$3*prepocet!AL$2/100/100/100</f>
        <v>0.22399999999999998</v>
      </c>
      <c r="AM50" s="1">
        <f>'Původní data'!AI47*prepocet!AM$33*prepocet!AM$3*prepocet!AM$2/100/100/100</f>
        <v>0.9</v>
      </c>
      <c r="AN50" s="1">
        <f>'Původní data'!AJ47*prepocet!AN$33*prepocet!AN$3*prepocet!AN$2/100/100/100</f>
        <v>0</v>
      </c>
      <c r="AO50" s="1">
        <f>'Původní data'!AK47*prepocet!AO$33*prepocet!AO$3*prepocet!AO$2/100/100/100</f>
        <v>0</v>
      </c>
      <c r="AP50" s="1">
        <f>'Původní data'!AL47*prepocet!AP$33*prepocet!AP$3*prepocet!AP$2/100/100/100</f>
        <v>0</v>
      </c>
      <c r="AQ50" s="1">
        <f>'Původní data'!AM47*prepocet!AQ$33*prepocet!AQ$3*prepocet!AQ$2/100/100/100</f>
        <v>0</v>
      </c>
      <c r="AR50" s="1">
        <f>'Původní data'!AN47*prepocet!AR$33*prepocet!AR$3*prepocet!AR$2/100/100/100</f>
        <v>0</v>
      </c>
      <c r="AS50" s="1">
        <f>'Původní data'!AO47*prepocet!AS$33*prepocet!AS$3*prepocet!AS$2/100/100/100</f>
        <v>0.71250000000000002</v>
      </c>
      <c r="AT50" s="1">
        <f>'Původní data'!AP47*prepocet!AT$33*prepocet!AT$3*prepocet!AT$2/100/100/100</f>
        <v>0</v>
      </c>
      <c r="AU50" s="1">
        <f>'Původní data'!AQ47*prepocet!AU$33*prepocet!AU$3*prepocet!AU$2/100/100/100</f>
        <v>0.22500000000000001</v>
      </c>
      <c r="AV50" s="1">
        <f>'Původní data'!AR47*prepocet!AV$33*prepocet!AV$3*prepocet!AV$2/100/100/100</f>
        <v>0</v>
      </c>
      <c r="AW50" s="1">
        <f>'Původní data'!AS47*prepocet!AW$33*prepocet!AW$3*prepocet!AW$2/100/100/100</f>
        <v>0.6</v>
      </c>
      <c r="AX50" s="1">
        <f>'Původní data'!AT47*prepocet!AX$33*prepocet!AX$3*prepocet!AX$2/100/100/100</f>
        <v>0</v>
      </c>
      <c r="AY50" s="1">
        <f>'Původní data'!AU47*prepocet!AY$33*prepocet!AY$3*prepocet!AY$2/100/100/100</f>
        <v>0</v>
      </c>
      <c r="AZ50" s="1">
        <f>'Původní data'!AV47*prepocet!AZ$33*prepocet!AZ$3*prepocet!AZ$2/100/100/100</f>
        <v>0</v>
      </c>
      <c r="BA50" s="1">
        <f>'Původní data'!AW47*prepocet!BA$33*prepocet!BA$3*prepocet!BA$2/100/100/100</f>
        <v>0</v>
      </c>
      <c r="BB50" s="1">
        <f>'Původní data'!AX47*prepocet!BB$33*prepocet!BB$3*prepocet!BB$2/100/100/100</f>
        <v>1.2749999999999999</v>
      </c>
      <c r="BC50" s="1">
        <f>'Původní data'!AY47*prepocet!BC$33*prepocet!BC$3*prepocet!BC$2/100/100/100</f>
        <v>0</v>
      </c>
      <c r="BD50" s="1">
        <f>'Původní data'!AZ47*prepocet!BD$33*prepocet!BD$3*prepocet!BD$2/100/100/100</f>
        <v>0</v>
      </c>
      <c r="BE50" s="1">
        <f>'Původní data'!BA47*prepocet!BE$33*prepocet!BE$3*prepocet!BE$2/100/100/100</f>
        <v>0.81</v>
      </c>
      <c r="BF50" s="1">
        <f>'Původní data'!BB47*prepocet!BF$33*prepocet!BF$3*prepocet!BF$2/100/100/100</f>
        <v>0.42</v>
      </c>
      <c r="BG50" s="1">
        <f>'Původní data'!BC47*prepocet!BG$33*prepocet!BG$3*prepocet!BG$2/100/100/100</f>
        <v>0.8</v>
      </c>
      <c r="BH50" s="1">
        <f>'Původní data'!BD47*prepocet!BH$33*prepocet!BH$3*prepocet!BH$2/100/100/100</f>
        <v>2.64</v>
      </c>
      <c r="BI50" s="1">
        <f>'Původní data'!BE47*prepocet!BI$33*prepocet!BI$3*prepocet!BI$2/100/100/100</f>
        <v>0.36</v>
      </c>
      <c r="BJ50" s="1">
        <f>'Původní data'!BF47*prepocet!BJ$33*prepocet!BJ$3*prepocet!BJ$2/100/100/100</f>
        <v>0.55125000000000002</v>
      </c>
      <c r="BK50" s="1">
        <f>'Původní data'!BG47*prepocet!BK$33*prepocet!BK$3*prepocet!BK$2/100/100/100</f>
        <v>0</v>
      </c>
      <c r="BL50" s="1">
        <f>'Původní data'!BH47*prepocet!BL$33*prepocet!BL$3*prepocet!BL$2/100/100/100</f>
        <v>0.23624999999999999</v>
      </c>
      <c r="BM50" s="1">
        <f>'Původní data'!BI47*prepocet!BM$33*prepocet!BM$3*prepocet!BM$2/100/100/100</f>
        <v>0</v>
      </c>
      <c r="BN50" s="1">
        <f>'Původní data'!BJ47*prepocet!BN$33*prepocet!BN$3*prepocet!BN$2/100/100/100</f>
        <v>0.375</v>
      </c>
      <c r="BO50" s="1">
        <f>'Původní data'!BK47*prepocet!BO$33*prepocet!BO$3*prepocet!BO$2/100/100/100</f>
        <v>0</v>
      </c>
      <c r="BP50" s="1">
        <f>'Původní data'!BL47*prepocet!BP$33*prepocet!BP$3*prepocet!BP$2/100/100/100</f>
        <v>1.26</v>
      </c>
      <c r="BQ50" s="1">
        <f>'Původní data'!BM47*prepocet!BQ$33*prepocet!BQ$3*prepocet!BQ$2/100/100/100</f>
        <v>1.05</v>
      </c>
      <c r="BR50" s="1">
        <f>'Původní data'!BN47*prepocet!BR$33*prepocet!BR$3*prepocet!BR$2/100/100/100</f>
        <v>0.54</v>
      </c>
      <c r="BS50" s="1">
        <f>'Původní data'!BO47*prepocet!BS$33*prepocet!BS$3*prepocet!BS$2/100/100/100</f>
        <v>0</v>
      </c>
      <c r="BT50" s="1">
        <f>'Původní data'!BP47*prepocet!BT$33*prepocet!BT$3*prepocet!BT$2/100/100/100</f>
        <v>0</v>
      </c>
      <c r="BU50" s="1">
        <f>'Původní data'!BQ47*prepocet!BU$33*prepocet!BU$3*prepocet!BU$2/100/100/100</f>
        <v>1.1340000000000001</v>
      </c>
      <c r="BV50" s="1">
        <f>'Původní data'!BR47*prepocet!BV$33*prepocet!BV$3*prepocet!BV$2/100/100/100</f>
        <v>0</v>
      </c>
      <c r="BW50" s="1">
        <f>'Původní data'!BS47*prepocet!BW$33*prepocet!BW$3*prepocet!BW$2/100/100/100</f>
        <v>0.19500000000000001</v>
      </c>
      <c r="BX50" s="1">
        <f>'Původní data'!BT47*prepocet!BX$33*prepocet!BX$3*prepocet!BX$2/100/100/100</f>
        <v>0</v>
      </c>
      <c r="BY50" s="1">
        <f>'Původní data'!BU47*prepocet!BY$33*prepocet!BY$3*prepocet!BY$2/100/100/100</f>
        <v>6.7500000000000004E-2</v>
      </c>
      <c r="BZ50" s="1">
        <f>'Původní data'!BV47*prepocet!BZ$33*prepocet!BZ$3*prepocet!BZ$2/100/100/100</f>
        <v>0</v>
      </c>
      <c r="CA50" s="1">
        <f>'Původní data'!BW47*prepocet!CA$33*prepocet!CA$3*prepocet!CA$2/100/100/100</f>
        <v>0</v>
      </c>
      <c r="CB50" s="1">
        <f>'Původní data'!BX47*prepocet!CB$33*prepocet!CB$3*prepocet!CB$2/100/100/100</f>
        <v>0</v>
      </c>
      <c r="CC50" s="1">
        <f>'Původní data'!BY47*prepocet!CC$33*prepocet!CC$3*prepocet!CC$2/100/100/100</f>
        <v>0.7</v>
      </c>
      <c r="CD50" s="1">
        <f>'Původní data'!BZ47*prepocet!CD$33*prepocet!CD$3*prepocet!CD$2/100/100/100</f>
        <v>0.27899999999999997</v>
      </c>
      <c r="CE50" s="1">
        <f>'Původní data'!CA47*prepocet!CE$33*prepocet!CE$3*prepocet!CE$2/100/100/100</f>
        <v>0</v>
      </c>
      <c r="CF50" s="1">
        <f>'Původní data'!CB47*prepocet!CF$33*prepocet!CF$3*prepocet!CF$2/100/100/100</f>
        <v>0.63</v>
      </c>
      <c r="CI50" s="11">
        <f t="shared" si="27"/>
        <v>10</v>
      </c>
      <c r="CJ50" s="25">
        <f t="shared" si="24"/>
        <v>33.445750000000004</v>
      </c>
      <c r="CK50" s="11">
        <f t="shared" si="25"/>
        <v>0.42336392405063294</v>
      </c>
      <c r="CL50" s="11">
        <f t="shared" si="28"/>
        <v>0</v>
      </c>
      <c r="CM50" s="11">
        <f t="shared" si="29"/>
        <v>0</v>
      </c>
      <c r="CN50" s="11">
        <f t="shared" si="26"/>
        <v>10</v>
      </c>
      <c r="CO50" s="11">
        <f t="shared" si="30"/>
        <v>28</v>
      </c>
      <c r="CY50" s="11">
        <f t="shared" si="17"/>
        <v>0</v>
      </c>
    </row>
    <row r="51" spans="1:103" x14ac:dyDescent="0.2">
      <c r="B51" s="11">
        <v>1</v>
      </c>
      <c r="C51" s="11">
        <f t="shared" si="22"/>
        <v>0</v>
      </c>
      <c r="D51" s="11">
        <f t="shared" si="23"/>
        <v>0</v>
      </c>
      <c r="E51" s="1" t="s">
        <v>36</v>
      </c>
      <c r="F51" s="1">
        <f>'Původní data'!B48*prepocet!F$33*prepocet!F$3*prepocet!F$2/100/100/100</f>
        <v>0</v>
      </c>
      <c r="G51" s="1">
        <f>'Původní data'!C48*prepocet!G$33*prepocet!G$3*prepocet!G$2/100/100/100</f>
        <v>0</v>
      </c>
      <c r="H51" s="1">
        <f>'Původní data'!D48*prepocet!H$33*prepocet!H$3*prepocet!H$2/100/100/100</f>
        <v>0</v>
      </c>
      <c r="I51" s="1">
        <f>'Původní data'!E48*prepocet!I$33*prepocet!I$3*prepocet!I$2/100/100/100</f>
        <v>0</v>
      </c>
      <c r="J51" s="1">
        <f>'Původní data'!F48*prepocet!J$33*prepocet!J$3*prepocet!J$2/100/100/100</f>
        <v>0</v>
      </c>
      <c r="K51" s="1">
        <f>'Původní data'!G48*prepocet!K$33*prepocet!K$3*prepocet!K$2/100/100/100</f>
        <v>0.6</v>
      </c>
      <c r="L51" s="1">
        <f>'Původní data'!H48*prepocet!L$33*prepocet!L$3*prepocet!L$2/100/100/100</f>
        <v>2.2949999999999999</v>
      </c>
      <c r="M51" s="1">
        <f>'Původní data'!I48*prepocet!M$33*prepocet!M$3*prepocet!M$2/100/100/100</f>
        <v>0</v>
      </c>
      <c r="N51" s="1">
        <f>'Původní data'!J48*prepocet!N$33*prepocet!N$3*prepocet!N$2/100/100/100</f>
        <v>0</v>
      </c>
      <c r="O51" s="1">
        <f>'Původní data'!K48*prepocet!O$33*prepocet!O$3*prepocet!O$2/100/100/100</f>
        <v>0</v>
      </c>
      <c r="P51" s="1">
        <f>'Původní data'!L48*prepocet!P$33*prepocet!P$3*prepocet!P$2/100/100/100</f>
        <v>0</v>
      </c>
      <c r="Q51" s="1">
        <f>'Původní data'!M48*prepocet!Q$33*prepocet!Q$3*prepocet!Q$2/100/100/100</f>
        <v>0</v>
      </c>
      <c r="R51" s="1">
        <f>'Původní data'!N48*prepocet!R$33*prepocet!R$3*prepocet!R$2/100/100/100</f>
        <v>3.3000000000000002E-2</v>
      </c>
      <c r="S51" s="1">
        <f>'Původní data'!O48*prepocet!S$33*prepocet!S$3*prepocet!S$2/100/100/100</f>
        <v>0</v>
      </c>
      <c r="T51" s="1">
        <f>'Původní data'!P48*prepocet!T$33*prepocet!T$3*prepocet!T$2/100/100/100</f>
        <v>0</v>
      </c>
      <c r="U51" s="1">
        <f>'Původní data'!Q48*prepocet!U$33*prepocet!U$3*prepocet!U$2/100/100/100</f>
        <v>0</v>
      </c>
      <c r="V51" s="1">
        <f>'Původní data'!R48*prepocet!V$33*prepocet!V$3*prepocet!V$2/100/100/100</f>
        <v>0</v>
      </c>
      <c r="W51" s="1">
        <f>'Původní data'!S48*prepocet!W$33*prepocet!W$3*prepocet!W$2/100/100/100</f>
        <v>0</v>
      </c>
      <c r="X51" s="1">
        <f>'Původní data'!T48*prepocet!X$33*prepocet!X$3*prepocet!X$2/100/100/100</f>
        <v>8.1000000000000003E-2</v>
      </c>
      <c r="Y51" s="1">
        <f>'Původní data'!U48*prepocet!Y$33*prepocet!Y$3*prepocet!Y$2/100/100/100</f>
        <v>0</v>
      </c>
      <c r="Z51" s="1">
        <f>'Původní data'!V48*prepocet!Z$33*prepocet!Z$3*prepocet!Z$2/100/100/100</f>
        <v>0</v>
      </c>
      <c r="AA51" s="1">
        <f>'Původní data'!W48*prepocet!AA$33*prepocet!AA$3*prepocet!AA$2/100/100/100</f>
        <v>0</v>
      </c>
      <c r="AB51" s="1">
        <f>'Původní data'!X48*prepocet!AB$33*prepocet!AB$3*prepocet!AB$2/100/100/100</f>
        <v>0</v>
      </c>
      <c r="AC51" s="1">
        <f>'Původní data'!Y48*prepocet!AC$33*prepocet!AC$3*prepocet!AC$2/100/100/100</f>
        <v>0</v>
      </c>
      <c r="AD51" s="1">
        <f>'Původní data'!Z48*prepocet!AD$33*prepocet!AD$3*prepocet!AD$2/100/100/100</f>
        <v>0.20250000000000001</v>
      </c>
      <c r="AE51" s="1">
        <f>'Původní data'!AA48*prepocet!AE$33*prepocet!AE$3*prepocet!AE$2/100/100/100</f>
        <v>0</v>
      </c>
      <c r="AF51" s="1">
        <f>'Původní data'!AB48*prepocet!AF$33*prepocet!AF$3*prepocet!AF$2/100/100/100</f>
        <v>0</v>
      </c>
      <c r="AG51" s="1">
        <f>'Původní data'!AC48*prepocet!AG$33*prepocet!AG$3*prepocet!AG$2/100/100/100</f>
        <v>0</v>
      </c>
      <c r="AH51" s="1">
        <f>'Původní data'!AD48*prepocet!AH$33*prepocet!AH$3*prepocet!AH$2/100/100/100</f>
        <v>0</v>
      </c>
      <c r="AI51" s="1">
        <f>'Původní data'!AE48*prepocet!AI$33*prepocet!AI$3*prepocet!AI$2/100/100/100</f>
        <v>0</v>
      </c>
      <c r="AJ51" s="1">
        <f>'Původní data'!AF48*prepocet!AJ$33*prepocet!AJ$3*prepocet!AJ$2/100/100/100</f>
        <v>0</v>
      </c>
      <c r="AK51" s="1">
        <f>'Původní data'!AG48*prepocet!AK$33*prepocet!AK$3*prepocet!AK$2/100/100/100</f>
        <v>0</v>
      </c>
      <c r="AL51" s="1">
        <f>'Původní data'!AH48*prepocet!AL$33*prepocet!AL$3*prepocet!AL$2/100/100/100</f>
        <v>0.11199999999999999</v>
      </c>
      <c r="AM51" s="1">
        <f>'Původní data'!AI48*prepocet!AM$33*prepocet!AM$3*prepocet!AM$2/100/100/100</f>
        <v>0</v>
      </c>
      <c r="AN51" s="1">
        <f>'Původní data'!AJ48*prepocet!AN$33*prepocet!AN$3*prepocet!AN$2/100/100/100</f>
        <v>0</v>
      </c>
      <c r="AO51" s="1">
        <f>'Původní data'!AK48*prepocet!AO$33*prepocet!AO$3*prepocet!AO$2/100/100/100</f>
        <v>0</v>
      </c>
      <c r="AP51" s="1">
        <f>'Původní data'!AL48*prepocet!AP$33*prepocet!AP$3*prepocet!AP$2/100/100/100</f>
        <v>0</v>
      </c>
      <c r="AQ51" s="1">
        <f>'Původní data'!AM48*prepocet!AQ$33*prepocet!AQ$3*prepocet!AQ$2/100/100/100</f>
        <v>0</v>
      </c>
      <c r="AR51" s="1">
        <f>'Původní data'!AN48*prepocet!AR$33*prepocet!AR$3*prepocet!AR$2/100/100/100</f>
        <v>0</v>
      </c>
      <c r="AS51" s="1">
        <f>'Původní data'!AO48*prepocet!AS$33*prepocet!AS$3*prepocet!AS$2/100/100/100</f>
        <v>0.14249999999999999</v>
      </c>
      <c r="AT51" s="1">
        <f>'Původní data'!AP48*prepocet!AT$33*prepocet!AT$3*prepocet!AT$2/100/100/100</f>
        <v>0</v>
      </c>
      <c r="AU51" s="1">
        <f>'Původní data'!AQ48*prepocet!AU$33*prepocet!AU$3*prepocet!AU$2/100/100/100</f>
        <v>0</v>
      </c>
      <c r="AV51" s="1">
        <f>'Původní data'!AR48*prepocet!AV$33*prepocet!AV$3*prepocet!AV$2/100/100/100</f>
        <v>0</v>
      </c>
      <c r="AW51" s="1">
        <f>'Původní data'!AS48*prepocet!AW$33*prepocet!AW$3*prepocet!AW$2/100/100/100</f>
        <v>0</v>
      </c>
      <c r="AX51" s="1">
        <f>'Původní data'!AT48*prepocet!AX$33*prepocet!AX$3*prepocet!AX$2/100/100/100</f>
        <v>0</v>
      </c>
      <c r="AY51" s="1">
        <f>'Původní data'!AU48*prepocet!AY$33*prepocet!AY$3*prepocet!AY$2/100/100/100</f>
        <v>0</v>
      </c>
      <c r="AZ51" s="1">
        <f>'Původní data'!AV48*prepocet!AZ$33*prepocet!AZ$3*prepocet!AZ$2/100/100/100</f>
        <v>0.17324999999999999</v>
      </c>
      <c r="BA51" s="1">
        <f>'Původní data'!AW48*prepocet!BA$33*prepocet!BA$3*prepocet!BA$2/100/100/100</f>
        <v>0</v>
      </c>
      <c r="BB51" s="1">
        <f>'Původní data'!AX48*prepocet!BB$33*prepocet!BB$3*prepocet!BB$2/100/100/100</f>
        <v>0.1275</v>
      </c>
      <c r="BC51" s="1">
        <f>'Původní data'!AY48*prepocet!BC$33*prepocet!BC$3*prepocet!BC$2/100/100/100</f>
        <v>0</v>
      </c>
      <c r="BD51" s="1">
        <f>'Původní data'!AZ48*prepocet!BD$33*prepocet!BD$3*prepocet!BD$2/100/100/100</f>
        <v>0</v>
      </c>
      <c r="BE51" s="1">
        <f>'Původní data'!BA48*prepocet!BE$33*prepocet!BE$3*prepocet!BE$2/100/100/100</f>
        <v>0</v>
      </c>
      <c r="BF51" s="1">
        <f>'Původní data'!BB48*prepocet!BF$33*prepocet!BF$3*prepocet!BF$2/100/100/100</f>
        <v>0</v>
      </c>
      <c r="BG51" s="1">
        <f>'Původní data'!BC48*prepocet!BG$33*prepocet!BG$3*prepocet!BG$2/100/100/100</f>
        <v>0.4</v>
      </c>
      <c r="BH51" s="1">
        <f>'Původní data'!BD48*prepocet!BH$33*prepocet!BH$3*prepocet!BH$2/100/100/100</f>
        <v>0.72</v>
      </c>
      <c r="BI51" s="1">
        <f>'Původní data'!BE48*prepocet!BI$33*prepocet!BI$3*prepocet!BI$2/100/100/100</f>
        <v>0</v>
      </c>
      <c r="BJ51" s="1">
        <f>'Původní data'!BF48*prepocet!BJ$33*prepocet!BJ$3*prepocet!BJ$2/100/100/100</f>
        <v>0</v>
      </c>
      <c r="BK51" s="1">
        <f>'Původní data'!BG48*prepocet!BK$33*prepocet!BK$3*prepocet!BK$2/100/100/100</f>
        <v>0</v>
      </c>
      <c r="BL51" s="1">
        <f>'Původní data'!BH48*prepocet!BL$33*prepocet!BL$3*prepocet!BL$2/100/100/100</f>
        <v>0</v>
      </c>
      <c r="BM51" s="1">
        <f>'Původní data'!BI48*prepocet!BM$33*prepocet!BM$3*prepocet!BM$2/100/100/100</f>
        <v>0</v>
      </c>
      <c r="BN51" s="1">
        <f>'Původní data'!BJ48*prepocet!BN$33*prepocet!BN$3*prepocet!BN$2/100/100/100</f>
        <v>0</v>
      </c>
      <c r="BO51" s="1">
        <f>'Původní data'!BK48*prepocet!BO$33*prepocet!BO$3*prepocet!BO$2/100/100/100</f>
        <v>0</v>
      </c>
      <c r="BP51" s="1">
        <f>'Původní data'!BL48*prepocet!BP$33*prepocet!BP$3*prepocet!BP$2/100/100/100</f>
        <v>0</v>
      </c>
      <c r="BQ51" s="1">
        <f>'Původní data'!BM48*prepocet!BQ$33*prepocet!BQ$3*prepocet!BQ$2/100/100/100</f>
        <v>0</v>
      </c>
      <c r="BR51" s="1">
        <f>'Původní data'!BN48*prepocet!BR$33*prepocet!BR$3*prepocet!BR$2/100/100/100</f>
        <v>0</v>
      </c>
      <c r="BS51" s="1">
        <f>'Původní data'!BO48*prepocet!BS$33*prepocet!BS$3*prepocet!BS$2/100/100/100</f>
        <v>0.55000000000000004</v>
      </c>
      <c r="BT51" s="1">
        <f>'Původní data'!BP48*prepocet!BT$33*prepocet!BT$3*prepocet!BT$2/100/100/100</f>
        <v>0</v>
      </c>
      <c r="BU51" s="1">
        <f>'Původní data'!BQ48*prepocet!BU$33*prepocet!BU$3*prepocet!BU$2/100/100/100</f>
        <v>0</v>
      </c>
      <c r="BV51" s="1">
        <f>'Původní data'!BR48*prepocet!BV$33*prepocet!BV$3*prepocet!BV$2/100/100/100</f>
        <v>0</v>
      </c>
      <c r="BW51" s="1">
        <f>'Původní data'!BS48*prepocet!BW$33*prepocet!BW$3*prepocet!BW$2/100/100/100</f>
        <v>0</v>
      </c>
      <c r="BX51" s="1">
        <f>'Původní data'!BT48*prepocet!BX$33*prepocet!BX$3*prepocet!BX$2/100/100/100</f>
        <v>0</v>
      </c>
      <c r="BY51" s="1">
        <f>'Původní data'!BU48*prepocet!BY$33*prepocet!BY$3*prepocet!BY$2/100/100/100</f>
        <v>6.7500000000000004E-2</v>
      </c>
      <c r="BZ51" s="1">
        <f>'Původní data'!BV48*prepocet!BZ$33*prepocet!BZ$3*prepocet!BZ$2/100/100/100</f>
        <v>0</v>
      </c>
      <c r="CA51" s="1">
        <f>'Původní data'!BW48*prepocet!CA$33*prepocet!CA$3*prepocet!CA$2/100/100/100</f>
        <v>0</v>
      </c>
      <c r="CB51" s="1">
        <f>'Původní data'!BX48*prepocet!CB$33*prepocet!CB$3*prepocet!CB$2/100/100/100</f>
        <v>0</v>
      </c>
      <c r="CC51" s="1">
        <f>'Původní data'!BY48*prepocet!CC$33*prepocet!CC$3*prepocet!CC$2/100/100/100</f>
        <v>0</v>
      </c>
      <c r="CD51" s="1">
        <f>'Původní data'!BZ48*prepocet!CD$33*prepocet!CD$3*prepocet!CD$2/100/100/100</f>
        <v>0</v>
      </c>
      <c r="CE51" s="1">
        <f>'Původní data'!CA48*prepocet!CE$33*prepocet!CE$3*prepocet!CE$2/100/100/100</f>
        <v>0.40500000000000003</v>
      </c>
      <c r="CF51" s="1">
        <f>'Původní data'!CB48*prepocet!CF$33*prepocet!CF$3*prepocet!CF$2/100/100/100</f>
        <v>0</v>
      </c>
      <c r="CI51" s="11">
        <f t="shared" si="27"/>
        <v>27</v>
      </c>
      <c r="CJ51" s="25">
        <f t="shared" si="24"/>
        <v>5.9092500000000001</v>
      </c>
      <c r="CK51" s="11">
        <f t="shared" si="25"/>
        <v>7.4800632911392412E-2</v>
      </c>
      <c r="CL51" s="11">
        <f t="shared" si="28"/>
        <v>0</v>
      </c>
      <c r="CM51" s="11">
        <f t="shared" si="29"/>
        <v>0</v>
      </c>
      <c r="CN51" s="11">
        <f t="shared" si="26"/>
        <v>1</v>
      </c>
      <c r="CO51" s="11">
        <f t="shared" si="30"/>
        <v>13</v>
      </c>
      <c r="CY51" s="11">
        <f t="shared" si="17"/>
        <v>0</v>
      </c>
    </row>
    <row r="52" spans="1:103" x14ac:dyDescent="0.2">
      <c r="A52" s="11">
        <v>1</v>
      </c>
      <c r="B52" s="11">
        <v>0</v>
      </c>
      <c r="C52" s="11">
        <f t="shared" si="22"/>
        <v>0</v>
      </c>
      <c r="D52" s="11">
        <f t="shared" si="23"/>
        <v>0</v>
      </c>
      <c r="E52" s="1" t="s">
        <v>37</v>
      </c>
      <c r="F52" s="1">
        <f>'Původní data'!B49*prepocet!F$33*prepocet!F$3*prepocet!F$2/100/100/100</f>
        <v>0</v>
      </c>
      <c r="G52" s="1">
        <f>'Původní data'!C49*prepocet!G$33*prepocet!G$3*prepocet!G$2/100/100/100</f>
        <v>0</v>
      </c>
      <c r="H52" s="1">
        <f>'Původní data'!D49*prepocet!H$33*prepocet!H$3*prepocet!H$2/100/100/100</f>
        <v>2.9925000000000002</v>
      </c>
      <c r="I52" s="1">
        <f>'Původní data'!E49*prepocet!I$33*prepocet!I$3*prepocet!I$2/100/100/100</f>
        <v>0</v>
      </c>
      <c r="J52" s="1">
        <f>'Původní data'!F49*prepocet!J$33*prepocet!J$3*prepocet!J$2/100/100/100</f>
        <v>0</v>
      </c>
      <c r="K52" s="1">
        <f>'Původní data'!G49*prepocet!K$33*prepocet!K$3*prepocet!K$2/100/100/100</f>
        <v>0</v>
      </c>
      <c r="L52" s="1">
        <f>'Původní data'!H49*prepocet!L$33*prepocet!L$3*prepocet!L$2/100/100/100</f>
        <v>0</v>
      </c>
      <c r="M52" s="1">
        <f>'Původní data'!I49*prepocet!M$33*prepocet!M$3*prepocet!M$2/100/100/100</f>
        <v>0.1225</v>
      </c>
      <c r="N52" s="1">
        <f>'Původní data'!J49*prepocet!N$33*prepocet!N$3*prepocet!N$2/100/100/100</f>
        <v>0</v>
      </c>
      <c r="O52" s="1">
        <f>'Původní data'!K49*prepocet!O$33*prepocet!O$3*prepocet!O$2/100/100/100</f>
        <v>0</v>
      </c>
      <c r="P52" s="1">
        <f>'Původní data'!L49*prepocet!P$33*prepocet!P$3*prepocet!P$2/100/100/100</f>
        <v>0</v>
      </c>
      <c r="Q52" s="1">
        <f>'Původní data'!M49*prepocet!Q$33*prepocet!Q$3*prepocet!Q$2/100/100/100</f>
        <v>0.31874999999999998</v>
      </c>
      <c r="R52" s="1">
        <f>'Původní data'!N49*prepocet!R$33*prepocet!R$3*prepocet!R$2/100/100/100</f>
        <v>0</v>
      </c>
      <c r="S52" s="1">
        <f>'Původní data'!O49*prepocet!S$33*prepocet!S$3*prepocet!S$2/100/100/100</f>
        <v>0</v>
      </c>
      <c r="T52" s="1">
        <f>'Původní data'!P49*prepocet!T$33*prepocet!T$3*prepocet!T$2/100/100/100</f>
        <v>0.21037500000000001</v>
      </c>
      <c r="U52" s="1">
        <f>'Původní data'!Q49*prepocet!U$33*prepocet!U$3*prepocet!U$2/100/100/100</f>
        <v>0</v>
      </c>
      <c r="V52" s="1">
        <f>'Původní data'!R49*prepocet!V$33*prepocet!V$3*prepocet!V$2/100/100/100</f>
        <v>0</v>
      </c>
      <c r="W52" s="1">
        <f>'Původní data'!S49*prepocet!W$33*prepocet!W$3*prepocet!W$2/100/100/100</f>
        <v>0</v>
      </c>
      <c r="X52" s="1">
        <f>'Původní data'!T49*prepocet!X$33*prepocet!X$3*prepocet!X$2/100/100/100</f>
        <v>0.40500000000000003</v>
      </c>
      <c r="Y52" s="1">
        <f>'Původní data'!U49*prepocet!Y$33*prepocet!Y$3*prepocet!Y$2/100/100/100</f>
        <v>0</v>
      </c>
      <c r="Z52" s="1">
        <f>'Původní data'!V49*prepocet!Z$33*prepocet!Z$3*prepocet!Z$2/100/100/100</f>
        <v>0.17</v>
      </c>
      <c r="AA52" s="1">
        <f>'Původní data'!W49*prepocet!AA$33*prepocet!AA$3*prepocet!AA$2/100/100/100</f>
        <v>0</v>
      </c>
      <c r="AB52" s="1">
        <f>'Původní data'!X49*prepocet!AB$33*prepocet!AB$3*prepocet!AB$2/100/100/100</f>
        <v>0</v>
      </c>
      <c r="AC52" s="1">
        <f>'Původní data'!Y49*prepocet!AC$33*prepocet!AC$3*prepocet!AC$2/100/100/100</f>
        <v>0</v>
      </c>
      <c r="AD52" s="1">
        <f>'Původní data'!Z49*prepocet!AD$33*prepocet!AD$3*prepocet!AD$2/100/100/100</f>
        <v>0.10125000000000001</v>
      </c>
      <c r="AE52" s="1">
        <f>'Původní data'!AA49*prepocet!AE$33*prepocet!AE$3*prepocet!AE$2/100/100/100</f>
        <v>3.375</v>
      </c>
      <c r="AF52" s="1">
        <f>'Původní data'!AB49*prepocet!AF$33*prepocet!AF$3*prepocet!AF$2/100/100/100</f>
        <v>0</v>
      </c>
      <c r="AG52" s="1">
        <f>'Původní data'!AC49*prepocet!AG$33*prepocet!AG$3*prepocet!AG$2/100/100/100</f>
        <v>0.54600000000000004</v>
      </c>
      <c r="AH52" s="1">
        <f>'Původní data'!AD49*prepocet!AH$33*prepocet!AH$3*prepocet!AH$2/100/100/100</f>
        <v>0</v>
      </c>
      <c r="AI52" s="1">
        <f>'Původní data'!AE49*prepocet!AI$33*prepocet!AI$3*prepocet!AI$2/100/100/100</f>
        <v>0</v>
      </c>
      <c r="AJ52" s="1">
        <f>'Původní data'!AF49*prepocet!AJ$33*prepocet!AJ$3*prepocet!AJ$2/100/100/100</f>
        <v>0</v>
      </c>
      <c r="AK52" s="1">
        <f>'Původní data'!AG49*prepocet!AK$33*prepocet!AK$3*prepocet!AK$2/100/100/100</f>
        <v>0</v>
      </c>
      <c r="AL52" s="1">
        <f>'Původní data'!AH49*prepocet!AL$33*prepocet!AL$3*prepocet!AL$2/100/100/100</f>
        <v>0</v>
      </c>
      <c r="AM52" s="1">
        <f>'Původní data'!AI49*prepocet!AM$33*prepocet!AM$3*prepocet!AM$2/100/100/100</f>
        <v>0.9</v>
      </c>
      <c r="AN52" s="1">
        <f>'Původní data'!AJ49*prepocet!AN$33*prepocet!AN$3*prepocet!AN$2/100/100/100</f>
        <v>0</v>
      </c>
      <c r="AO52" s="1">
        <f>'Původní data'!AK49*prepocet!AO$33*prepocet!AO$3*prepocet!AO$2/100/100/100</f>
        <v>0</v>
      </c>
      <c r="AP52" s="1">
        <f>'Původní data'!AL49*prepocet!AP$33*prepocet!AP$3*prepocet!AP$2/100/100/100</f>
        <v>0</v>
      </c>
      <c r="AQ52" s="1">
        <f>'Původní data'!AM49*prepocet!AQ$33*prepocet!AQ$3*prepocet!AQ$2/100/100/100</f>
        <v>0</v>
      </c>
      <c r="AR52" s="1">
        <f>'Původní data'!AN49*prepocet!AR$33*prepocet!AR$3*prepocet!AR$2/100/100/100</f>
        <v>0</v>
      </c>
      <c r="AS52" s="1">
        <f>'Původní data'!AO49*prepocet!AS$33*prepocet!AS$3*prepocet!AS$2/100/100/100</f>
        <v>0.56999999999999995</v>
      </c>
      <c r="AT52" s="1">
        <f>'Původní data'!AP49*prepocet!AT$33*prepocet!AT$3*prepocet!AT$2/100/100/100</f>
        <v>0</v>
      </c>
      <c r="AU52" s="1">
        <f>'Původní data'!AQ49*prepocet!AU$33*prepocet!AU$3*prepocet!AU$2/100/100/100</f>
        <v>0</v>
      </c>
      <c r="AV52" s="1">
        <f>'Původní data'!AR49*prepocet!AV$33*prepocet!AV$3*prepocet!AV$2/100/100/100</f>
        <v>0</v>
      </c>
      <c r="AW52" s="1">
        <f>'Původní data'!AS49*prepocet!AW$33*prepocet!AW$3*prepocet!AW$2/100/100/100</f>
        <v>0</v>
      </c>
      <c r="AX52" s="1">
        <f>'Původní data'!AT49*prepocet!AX$33*prepocet!AX$3*prepocet!AX$2/100/100/100</f>
        <v>0</v>
      </c>
      <c r="AY52" s="1">
        <f>'Původní data'!AU49*prepocet!AY$33*prepocet!AY$3*prepocet!AY$2/100/100/100</f>
        <v>0</v>
      </c>
      <c r="AZ52" s="1">
        <f>'Původní data'!AV49*prepocet!AZ$33*prepocet!AZ$3*prepocet!AZ$2/100/100/100</f>
        <v>0</v>
      </c>
      <c r="BA52" s="1">
        <f>'Původní data'!AW49*prepocet!BA$33*prepocet!BA$3*prepocet!BA$2/100/100/100</f>
        <v>0</v>
      </c>
      <c r="BB52" s="1">
        <f>'Původní data'!AX49*prepocet!BB$33*prepocet!BB$3*prepocet!BB$2/100/100/100</f>
        <v>0.31874999999999998</v>
      </c>
      <c r="BC52" s="1">
        <f>'Původní data'!AY49*prepocet!BC$33*prepocet!BC$3*prepocet!BC$2/100/100/100</f>
        <v>0</v>
      </c>
      <c r="BD52" s="1">
        <f>'Původní data'!AZ49*prepocet!BD$33*prepocet!BD$3*prepocet!BD$2/100/100/100</f>
        <v>0</v>
      </c>
      <c r="BE52" s="1">
        <f>'Původní data'!BA49*prepocet!BE$33*prepocet!BE$3*prepocet!BE$2/100/100/100</f>
        <v>0</v>
      </c>
      <c r="BF52" s="1">
        <f>'Původní data'!BB49*prepocet!BF$33*prepocet!BF$3*prepocet!BF$2/100/100/100</f>
        <v>0</v>
      </c>
      <c r="BG52" s="1">
        <f>'Původní data'!BC49*prepocet!BG$33*prepocet!BG$3*prepocet!BG$2/100/100/100</f>
        <v>0.16</v>
      </c>
      <c r="BH52" s="1">
        <f>'Původní data'!BD49*prepocet!BH$33*prepocet!BH$3*prepocet!BH$2/100/100/100</f>
        <v>0.72</v>
      </c>
      <c r="BI52" s="1">
        <f>'Původní data'!BE49*prepocet!BI$33*prepocet!BI$3*prepocet!BI$2/100/100/100</f>
        <v>0</v>
      </c>
      <c r="BJ52" s="1">
        <f>'Původní data'!BF49*prepocet!BJ$33*prepocet!BJ$3*prepocet!BJ$2/100/100/100</f>
        <v>0</v>
      </c>
      <c r="BK52" s="1">
        <f>'Původní data'!BG49*prepocet!BK$33*prepocet!BK$3*prepocet!BK$2/100/100/100</f>
        <v>0</v>
      </c>
      <c r="BL52" s="1">
        <f>'Původní data'!BH49*prepocet!BL$33*prepocet!BL$3*prepocet!BL$2/100/100/100</f>
        <v>0</v>
      </c>
      <c r="BM52" s="1">
        <f>'Původní data'!BI49*prepocet!BM$33*prepocet!BM$3*prepocet!BM$2/100/100/100</f>
        <v>0</v>
      </c>
      <c r="BN52" s="1">
        <f>'Původní data'!BJ49*prepocet!BN$33*prepocet!BN$3*prepocet!BN$2/100/100/100</f>
        <v>0.375</v>
      </c>
      <c r="BO52" s="1">
        <f>'Původní data'!BK49*prepocet!BO$33*prepocet!BO$3*prepocet!BO$2/100/100/100</f>
        <v>0</v>
      </c>
      <c r="BP52" s="1">
        <f>'Původní data'!BL49*prepocet!BP$33*prepocet!BP$3*prepocet!BP$2/100/100/100</f>
        <v>0</v>
      </c>
      <c r="BQ52" s="1">
        <f>'Původní data'!BM49*prepocet!BQ$33*prepocet!BQ$3*prepocet!BQ$2/100/100/100</f>
        <v>0</v>
      </c>
      <c r="BR52" s="1">
        <f>'Původní data'!BN49*prepocet!BR$33*prepocet!BR$3*prepocet!BR$2/100/100/100</f>
        <v>0</v>
      </c>
      <c r="BS52" s="1">
        <f>'Původní data'!BO49*prepocet!BS$33*prepocet!BS$3*prepocet!BS$2/100/100/100</f>
        <v>0</v>
      </c>
      <c r="BT52" s="1">
        <f>'Původní data'!BP49*prepocet!BT$33*prepocet!BT$3*prepocet!BT$2/100/100/100</f>
        <v>0</v>
      </c>
      <c r="BU52" s="1">
        <f>'Původní data'!BQ49*prepocet!BU$33*prepocet!BU$3*prepocet!BU$2/100/100/100</f>
        <v>0</v>
      </c>
      <c r="BV52" s="1">
        <f>'Původní data'!BR49*prepocet!BV$33*prepocet!BV$3*prepocet!BV$2/100/100/100</f>
        <v>0.3</v>
      </c>
      <c r="BW52" s="1">
        <f>'Původní data'!BS49*prepocet!BW$33*prepocet!BW$3*prepocet!BW$2/100/100/100</f>
        <v>0</v>
      </c>
      <c r="BX52" s="1">
        <f>'Původní data'!BT49*prepocet!BX$33*prepocet!BX$3*prepocet!BX$2/100/100/100</f>
        <v>0</v>
      </c>
      <c r="BY52" s="1">
        <f>'Původní data'!BU49*prepocet!BY$33*prepocet!BY$3*prepocet!BY$2/100/100/100</f>
        <v>0</v>
      </c>
      <c r="BZ52" s="1">
        <f>'Původní data'!BV49*prepocet!BZ$33*prepocet!BZ$3*prepocet!BZ$2/100/100/100</f>
        <v>0</v>
      </c>
      <c r="CA52" s="1">
        <f>'Původní data'!BW49*prepocet!CA$33*prepocet!CA$3*prepocet!CA$2/100/100/100</f>
        <v>0</v>
      </c>
      <c r="CB52" s="1">
        <f>'Původní data'!BX49*prepocet!CB$33*prepocet!CB$3*prepocet!CB$2/100/100/100</f>
        <v>0</v>
      </c>
      <c r="CC52" s="1">
        <f>'Původní data'!BY49*prepocet!CC$33*prepocet!CC$3*prepocet!CC$2/100/100/100</f>
        <v>0</v>
      </c>
      <c r="CD52" s="1">
        <f>'Původní data'!BZ49*prepocet!CD$33*prepocet!CD$3*prepocet!CD$2/100/100/100</f>
        <v>0</v>
      </c>
      <c r="CE52" s="1">
        <f>'Původní data'!CA49*prepocet!CE$33*prepocet!CE$3*prepocet!CE$2/100/100/100</f>
        <v>0</v>
      </c>
      <c r="CF52" s="1">
        <f>'Původní data'!CB49*prepocet!CF$33*prepocet!CF$3*prepocet!CF$2/100/100/100</f>
        <v>0</v>
      </c>
      <c r="CI52" s="11">
        <f t="shared" si="27"/>
        <v>21</v>
      </c>
      <c r="CJ52" s="25">
        <f t="shared" si="24"/>
        <v>11.585125000000001</v>
      </c>
      <c r="CK52" s="11">
        <f t="shared" si="25"/>
        <v>0.1466471518987342</v>
      </c>
      <c r="CL52" s="11">
        <f t="shared" si="28"/>
        <v>0</v>
      </c>
      <c r="CM52" s="11">
        <f t="shared" si="29"/>
        <v>0</v>
      </c>
      <c r="CN52" s="11">
        <f t="shared" si="26"/>
        <v>2</v>
      </c>
      <c r="CO52" s="11">
        <f t="shared" si="30"/>
        <v>14</v>
      </c>
      <c r="CY52" s="11">
        <f t="shared" si="17"/>
        <v>0</v>
      </c>
    </row>
    <row r="53" spans="1:103" x14ac:dyDescent="0.2">
      <c r="A53" s="11">
        <v>1</v>
      </c>
      <c r="B53" s="11">
        <v>0</v>
      </c>
      <c r="C53" s="11">
        <f t="shared" si="22"/>
        <v>0</v>
      </c>
      <c r="D53" s="11">
        <f t="shared" si="23"/>
        <v>0</v>
      </c>
      <c r="E53" s="1" t="s">
        <v>38</v>
      </c>
      <c r="F53" s="1">
        <f>'Původní data'!B50*prepocet!F$33*prepocet!F$3*prepocet!F$2/100/100/100</f>
        <v>0</v>
      </c>
      <c r="G53" s="1">
        <f>'Původní data'!C50*prepocet!G$33*prepocet!G$3*prepocet!G$2/100/100/100</f>
        <v>0</v>
      </c>
      <c r="H53" s="1">
        <f>'Původní data'!D50*prepocet!H$33*prepocet!H$3*prepocet!H$2/100/100/100</f>
        <v>0</v>
      </c>
      <c r="I53" s="1">
        <f>'Původní data'!E50*prepocet!I$33*prepocet!I$3*prepocet!I$2/100/100/100</f>
        <v>0</v>
      </c>
      <c r="J53" s="1">
        <f>'Původní data'!F50*prepocet!J$33*prepocet!J$3*prepocet!J$2/100/100/100</f>
        <v>0</v>
      </c>
      <c r="K53" s="1">
        <f>'Původní data'!G50*prepocet!K$33*prepocet!K$3*prepocet!K$2/100/100/100</f>
        <v>0</v>
      </c>
      <c r="L53" s="1">
        <f>'Původní data'!H50*prepocet!L$33*prepocet!L$3*prepocet!L$2/100/100/100</f>
        <v>0</v>
      </c>
      <c r="M53" s="1">
        <f>'Původní data'!I50*prepocet!M$33*prepocet!M$3*prepocet!M$2/100/100/100</f>
        <v>0</v>
      </c>
      <c r="N53" s="1">
        <f>'Původní data'!J50*prepocet!N$33*prepocet!N$3*prepocet!N$2/100/100/100</f>
        <v>0</v>
      </c>
      <c r="O53" s="1">
        <f>'Původní data'!K50*prepocet!O$33*prepocet!O$3*prepocet!O$2/100/100/100</f>
        <v>0</v>
      </c>
      <c r="P53" s="1">
        <f>'Původní data'!L50*prepocet!P$33*prepocet!P$3*prepocet!P$2/100/100/100</f>
        <v>0</v>
      </c>
      <c r="Q53" s="1">
        <f>'Původní data'!M50*prepocet!Q$33*prepocet!Q$3*prepocet!Q$2/100/100/100</f>
        <v>0</v>
      </c>
      <c r="R53" s="1">
        <f>'Původní data'!N50*prepocet!R$33*prepocet!R$3*prepocet!R$2/100/100/100</f>
        <v>0</v>
      </c>
      <c r="S53" s="1">
        <f>'Původní data'!O50*prepocet!S$33*prepocet!S$3*prepocet!S$2/100/100/100</f>
        <v>0</v>
      </c>
      <c r="T53" s="1">
        <f>'Původní data'!P50*prepocet!T$33*prepocet!T$3*prepocet!T$2/100/100/100</f>
        <v>0</v>
      </c>
      <c r="U53" s="1">
        <f>'Původní data'!Q50*prepocet!U$33*prepocet!U$3*prepocet!U$2/100/100/100</f>
        <v>0</v>
      </c>
      <c r="V53" s="1">
        <f>'Původní data'!R50*prepocet!V$33*prepocet!V$3*prepocet!V$2/100/100/100</f>
        <v>0</v>
      </c>
      <c r="W53" s="1">
        <f>'Původní data'!S50*prepocet!W$33*prepocet!W$3*prepocet!W$2/100/100/100</f>
        <v>0</v>
      </c>
      <c r="X53" s="1">
        <f>'Původní data'!T50*prepocet!X$33*prepocet!X$3*prepocet!X$2/100/100/100</f>
        <v>0</v>
      </c>
      <c r="Y53" s="1">
        <f>'Původní data'!U50*prepocet!Y$33*prepocet!Y$3*prepocet!Y$2/100/100/100</f>
        <v>1.33</v>
      </c>
      <c r="Z53" s="1">
        <f>'Původní data'!V50*prepocet!Z$33*prepocet!Z$3*prepocet!Z$2/100/100/100</f>
        <v>0</v>
      </c>
      <c r="AA53" s="1">
        <f>'Původní data'!W50*prepocet!AA$33*prepocet!AA$3*prepocet!AA$2/100/100/100</f>
        <v>0.46200000000000002</v>
      </c>
      <c r="AB53" s="1">
        <f>'Původní data'!X50*prepocet!AB$33*prepocet!AB$3*prepocet!AB$2/100/100/100</f>
        <v>0</v>
      </c>
      <c r="AC53" s="1">
        <f>'Původní data'!Y50*prepocet!AC$33*prepocet!AC$3*prepocet!AC$2/100/100/100</f>
        <v>0</v>
      </c>
      <c r="AD53" s="1">
        <f>'Původní data'!Z50*prepocet!AD$33*prepocet!AD$3*prepocet!AD$2/100/100/100</f>
        <v>0</v>
      </c>
      <c r="AE53" s="1">
        <f>'Původní data'!AA50*prepocet!AE$33*prepocet!AE$3*prepocet!AE$2/100/100/100</f>
        <v>0</v>
      </c>
      <c r="AF53" s="1">
        <f>'Původní data'!AB50*prepocet!AF$33*prepocet!AF$3*prepocet!AF$2/100/100/100</f>
        <v>0</v>
      </c>
      <c r="AG53" s="1">
        <f>'Původní data'!AC50*prepocet!AG$33*prepocet!AG$3*prepocet!AG$2/100/100/100</f>
        <v>0</v>
      </c>
      <c r="AH53" s="1">
        <f>'Původní data'!AD50*prepocet!AH$33*prepocet!AH$3*prepocet!AH$2/100/100/100</f>
        <v>0</v>
      </c>
      <c r="AI53" s="1">
        <f>'Původní data'!AE50*prepocet!AI$33*prepocet!AI$3*prepocet!AI$2/100/100/100</f>
        <v>0</v>
      </c>
      <c r="AJ53" s="1">
        <f>'Původní data'!AF50*prepocet!AJ$33*prepocet!AJ$3*prepocet!AJ$2/100/100/100</f>
        <v>1.08</v>
      </c>
      <c r="AK53" s="1">
        <f>'Původní data'!AG50*prepocet!AK$33*prepocet!AK$3*prepocet!AK$2/100/100/100</f>
        <v>0</v>
      </c>
      <c r="AL53" s="1">
        <f>'Původní data'!AH50*prepocet!AL$33*prepocet!AL$3*prepocet!AL$2/100/100/100</f>
        <v>0</v>
      </c>
      <c r="AM53" s="1">
        <f>'Původní data'!AI50*prepocet!AM$33*prepocet!AM$3*prepocet!AM$2/100/100/100</f>
        <v>0</v>
      </c>
      <c r="AN53" s="1">
        <f>'Původní data'!AJ50*prepocet!AN$33*prepocet!AN$3*prepocet!AN$2/100/100/100</f>
        <v>0</v>
      </c>
      <c r="AO53" s="1">
        <f>'Původní data'!AK50*prepocet!AO$33*prepocet!AO$3*prepocet!AO$2/100/100/100</f>
        <v>0</v>
      </c>
      <c r="AP53" s="1">
        <f>'Původní data'!AL50*prepocet!AP$33*prepocet!AP$3*prepocet!AP$2/100/100/100</f>
        <v>0</v>
      </c>
      <c r="AQ53" s="1">
        <f>'Původní data'!AM50*prepocet!AQ$33*prepocet!AQ$3*prepocet!AQ$2/100/100/100</f>
        <v>0</v>
      </c>
      <c r="AR53" s="1">
        <f>'Původní data'!AN50*prepocet!AR$33*prepocet!AR$3*prepocet!AR$2/100/100/100</f>
        <v>0</v>
      </c>
      <c r="AS53" s="1">
        <f>'Původní data'!AO50*prepocet!AS$33*prepocet!AS$3*prepocet!AS$2/100/100/100</f>
        <v>0</v>
      </c>
      <c r="AT53" s="1">
        <f>'Původní data'!AP50*prepocet!AT$33*prepocet!AT$3*prepocet!AT$2/100/100/100</f>
        <v>0</v>
      </c>
      <c r="AU53" s="1">
        <f>'Původní data'!AQ50*prepocet!AU$33*prepocet!AU$3*prepocet!AU$2/100/100/100</f>
        <v>0</v>
      </c>
      <c r="AV53" s="1">
        <f>'Původní data'!AR50*prepocet!AV$33*prepocet!AV$3*prepocet!AV$2/100/100/100</f>
        <v>0</v>
      </c>
      <c r="AW53" s="1">
        <f>'Původní data'!AS50*prepocet!AW$33*prepocet!AW$3*prepocet!AW$2/100/100/100</f>
        <v>0</v>
      </c>
      <c r="AX53" s="1">
        <f>'Původní data'!AT50*prepocet!AX$33*prepocet!AX$3*prepocet!AX$2/100/100/100</f>
        <v>0</v>
      </c>
      <c r="AY53" s="1">
        <f>'Původní data'!AU50*prepocet!AY$33*prepocet!AY$3*prepocet!AY$2/100/100/100</f>
        <v>0</v>
      </c>
      <c r="AZ53" s="1">
        <f>'Původní data'!AV50*prepocet!AZ$33*prepocet!AZ$3*prepocet!AZ$2/100/100/100</f>
        <v>0</v>
      </c>
      <c r="BA53" s="1">
        <f>'Původní data'!AW50*prepocet!BA$33*prepocet!BA$3*prepocet!BA$2/100/100/100</f>
        <v>0</v>
      </c>
      <c r="BB53" s="1">
        <f>'Původní data'!AX50*prepocet!BB$33*prepocet!BB$3*prepocet!BB$2/100/100/100</f>
        <v>0</v>
      </c>
      <c r="BC53" s="1">
        <f>'Původní data'!AY50*prepocet!BC$33*prepocet!BC$3*prepocet!BC$2/100/100/100</f>
        <v>0</v>
      </c>
      <c r="BD53" s="1">
        <f>'Původní data'!AZ50*prepocet!BD$33*prepocet!BD$3*prepocet!BD$2/100/100/100</f>
        <v>0</v>
      </c>
      <c r="BE53" s="1">
        <f>'Původní data'!BA50*prepocet!BE$33*prepocet!BE$3*prepocet!BE$2/100/100/100</f>
        <v>0</v>
      </c>
      <c r="BF53" s="1">
        <f>'Původní data'!BB50*prepocet!BF$33*prepocet!BF$3*prepocet!BF$2/100/100/100</f>
        <v>0</v>
      </c>
      <c r="BG53" s="1">
        <f>'Původní data'!BC50*prepocet!BG$33*prepocet!BG$3*prepocet!BG$2/100/100/100</f>
        <v>0</v>
      </c>
      <c r="BH53" s="1">
        <f>'Původní data'!BD50*prepocet!BH$33*prepocet!BH$3*prepocet!BH$2/100/100/100</f>
        <v>0</v>
      </c>
      <c r="BI53" s="1">
        <f>'Původní data'!BE50*prepocet!BI$33*prepocet!BI$3*prepocet!BI$2/100/100/100</f>
        <v>0</v>
      </c>
      <c r="BJ53" s="1">
        <f>'Původní data'!BF50*prepocet!BJ$33*prepocet!BJ$3*prepocet!BJ$2/100/100/100</f>
        <v>0</v>
      </c>
      <c r="BK53" s="1">
        <f>'Původní data'!BG50*prepocet!BK$33*prepocet!BK$3*prepocet!BK$2/100/100/100</f>
        <v>0</v>
      </c>
      <c r="BL53" s="1">
        <f>'Původní data'!BH50*prepocet!BL$33*prepocet!BL$3*prepocet!BL$2/100/100/100</f>
        <v>0</v>
      </c>
      <c r="BM53" s="1">
        <f>'Původní data'!BI50*prepocet!BM$33*prepocet!BM$3*prepocet!BM$2/100/100/100</f>
        <v>0</v>
      </c>
      <c r="BN53" s="1">
        <f>'Původní data'!BJ50*prepocet!BN$33*prepocet!BN$3*prepocet!BN$2/100/100/100</f>
        <v>0</v>
      </c>
      <c r="BO53" s="1">
        <f>'Původní data'!BK50*prepocet!BO$33*prepocet!BO$3*prepocet!BO$2/100/100/100</f>
        <v>0</v>
      </c>
      <c r="BP53" s="1">
        <f>'Původní data'!BL50*prepocet!BP$33*prepocet!BP$3*prepocet!BP$2/100/100/100</f>
        <v>0</v>
      </c>
      <c r="BQ53" s="1">
        <f>'Původní data'!BM50*prepocet!BQ$33*prepocet!BQ$3*prepocet!BQ$2/100/100/100</f>
        <v>0</v>
      </c>
      <c r="BR53" s="1">
        <f>'Původní data'!BN50*prepocet!BR$33*prepocet!BR$3*prepocet!BR$2/100/100/100</f>
        <v>0</v>
      </c>
      <c r="BS53" s="1">
        <f>'Původní data'!BO50*prepocet!BS$33*prepocet!BS$3*prepocet!BS$2/100/100/100</f>
        <v>0</v>
      </c>
      <c r="BT53" s="1">
        <f>'Původní data'!BP50*prepocet!BT$33*prepocet!BT$3*prepocet!BT$2/100/100/100</f>
        <v>0</v>
      </c>
      <c r="BU53" s="1">
        <f>'Původní data'!BQ50*prepocet!BU$33*prepocet!BU$3*prepocet!BU$2/100/100/100</f>
        <v>0</v>
      </c>
      <c r="BV53" s="1">
        <f>'Původní data'!BR50*prepocet!BV$33*prepocet!BV$3*prepocet!BV$2/100/100/100</f>
        <v>0</v>
      </c>
      <c r="BW53" s="1">
        <f>'Původní data'!BS50*prepocet!BW$33*prepocet!BW$3*prepocet!BW$2/100/100/100</f>
        <v>0</v>
      </c>
      <c r="BX53" s="1">
        <f>'Původní data'!BT50*prepocet!BX$33*prepocet!BX$3*prepocet!BX$2/100/100/100</f>
        <v>0</v>
      </c>
      <c r="BY53" s="1">
        <f>'Původní data'!BU50*prepocet!BY$33*prepocet!BY$3*prepocet!BY$2/100/100/100</f>
        <v>0</v>
      </c>
      <c r="BZ53" s="1">
        <f>'Původní data'!BV50*prepocet!BZ$33*prepocet!BZ$3*prepocet!BZ$2/100/100/100</f>
        <v>0</v>
      </c>
      <c r="CA53" s="1">
        <f>'Původní data'!BW50*prepocet!CA$33*prepocet!CA$3*prepocet!CA$2/100/100/100</f>
        <v>0</v>
      </c>
      <c r="CB53" s="1">
        <f>'Původní data'!BX50*prepocet!CB$33*prepocet!CB$3*prepocet!CB$2/100/100/100</f>
        <v>0</v>
      </c>
      <c r="CC53" s="1">
        <f>'Původní data'!BY50*prepocet!CC$33*prepocet!CC$3*prepocet!CC$2/100/100/100</f>
        <v>0</v>
      </c>
      <c r="CD53" s="1">
        <f>'Původní data'!BZ50*prepocet!CD$33*prepocet!CD$3*prepocet!CD$2/100/100/100</f>
        <v>0</v>
      </c>
      <c r="CE53" s="1">
        <f>'Původní data'!CA50*prepocet!CE$33*prepocet!CE$3*prepocet!CE$2/100/100/100</f>
        <v>0</v>
      </c>
      <c r="CF53" s="1">
        <f>'Původní data'!CB50*prepocet!CF$33*prepocet!CF$3*prepocet!CF$2/100/100/100</f>
        <v>0</v>
      </c>
      <c r="CI53" s="11">
        <f t="shared" si="27"/>
        <v>35</v>
      </c>
      <c r="CJ53" s="25">
        <f t="shared" si="24"/>
        <v>2.8719999999999999</v>
      </c>
      <c r="CK53" s="11">
        <f t="shared" si="25"/>
        <v>3.6354430379746831E-2</v>
      </c>
      <c r="CL53" s="11">
        <f t="shared" si="28"/>
        <v>0</v>
      </c>
      <c r="CM53" s="11">
        <f t="shared" si="29"/>
        <v>0</v>
      </c>
      <c r="CN53" s="11">
        <f t="shared" si="26"/>
        <v>2</v>
      </c>
      <c r="CO53" s="11">
        <f t="shared" si="30"/>
        <v>1</v>
      </c>
      <c r="CY53" s="11">
        <f t="shared" si="17"/>
        <v>0</v>
      </c>
    </row>
    <row r="54" spans="1:103" x14ac:dyDescent="0.2">
      <c r="B54" s="11">
        <v>1</v>
      </c>
      <c r="C54" s="11">
        <f t="shared" si="22"/>
        <v>0</v>
      </c>
      <c r="D54" s="11">
        <f t="shared" si="23"/>
        <v>0</v>
      </c>
      <c r="E54" s="1" t="s">
        <v>39</v>
      </c>
      <c r="F54" s="1">
        <f>'Původní data'!B51*prepocet!F$33*prepocet!F$3*prepocet!F$2/100/100/100</f>
        <v>0</v>
      </c>
      <c r="G54" s="1">
        <f>'Původní data'!C51*prepocet!G$33*prepocet!G$3*prepocet!G$2/100/100/100</f>
        <v>0</v>
      </c>
      <c r="H54" s="1">
        <f>'Původní data'!D51*prepocet!H$33*prepocet!H$3*prepocet!H$2/100/100/100</f>
        <v>0</v>
      </c>
      <c r="I54" s="1">
        <f>'Původní data'!E51*prepocet!I$33*prepocet!I$3*prepocet!I$2/100/100/100</f>
        <v>0</v>
      </c>
      <c r="J54" s="1">
        <f>'Původní data'!F51*prepocet!J$33*prepocet!J$3*prepocet!J$2/100/100/100</f>
        <v>0</v>
      </c>
      <c r="K54" s="1">
        <f>'Původní data'!G51*prepocet!K$33*prepocet!K$3*prepocet!K$2/100/100/100</f>
        <v>0</v>
      </c>
      <c r="L54" s="1">
        <f>'Původní data'!H51*prepocet!L$33*prepocet!L$3*prepocet!L$2/100/100/100</f>
        <v>0</v>
      </c>
      <c r="M54" s="1">
        <f>'Původní data'!I51*prepocet!M$33*prepocet!M$3*prepocet!M$2/100/100/100</f>
        <v>0</v>
      </c>
      <c r="N54" s="1">
        <f>'Původní data'!J51*prepocet!N$33*prepocet!N$3*prepocet!N$2/100/100/100</f>
        <v>0</v>
      </c>
      <c r="O54" s="1">
        <f>'Původní data'!K51*prepocet!O$33*prepocet!O$3*prepocet!O$2/100/100/100</f>
        <v>0.47249999999999998</v>
      </c>
      <c r="P54" s="1">
        <f>'Původní data'!L51*prepocet!P$33*prepocet!P$3*prepocet!P$2/100/100/100</f>
        <v>0</v>
      </c>
      <c r="Q54" s="1">
        <f>'Původní data'!M51*prepocet!Q$33*prepocet!Q$3*prepocet!Q$2/100/100/100</f>
        <v>0</v>
      </c>
      <c r="R54" s="1">
        <f>'Původní data'!N51*prepocet!R$33*prepocet!R$3*prepocet!R$2/100/100/100</f>
        <v>0</v>
      </c>
      <c r="S54" s="1">
        <f>'Původní data'!O51*prepocet!S$33*prepocet!S$3*prepocet!S$2/100/100/100</f>
        <v>0</v>
      </c>
      <c r="T54" s="1">
        <f>'Původní data'!P51*prepocet!T$33*prepocet!T$3*prepocet!T$2/100/100/100</f>
        <v>0</v>
      </c>
      <c r="U54" s="1">
        <f>'Původní data'!Q51*prepocet!U$33*prepocet!U$3*prepocet!U$2/100/100/100</f>
        <v>0</v>
      </c>
      <c r="V54" s="1">
        <f>'Původní data'!R51*prepocet!V$33*prepocet!V$3*prepocet!V$2/100/100/100</f>
        <v>0</v>
      </c>
      <c r="W54" s="1">
        <f>'Původní data'!S51*prepocet!W$33*prepocet!W$3*prepocet!W$2/100/100/100</f>
        <v>0.76950000000000007</v>
      </c>
      <c r="X54" s="1">
        <f>'Původní data'!T51*prepocet!X$33*prepocet!X$3*prepocet!X$2/100/100/100</f>
        <v>0</v>
      </c>
      <c r="Y54" s="1">
        <f>'Původní data'!U51*prepocet!Y$33*prepocet!Y$3*prepocet!Y$2/100/100/100</f>
        <v>0</v>
      </c>
      <c r="Z54" s="1">
        <f>'Původní data'!V51*prepocet!Z$33*prepocet!Z$3*prepocet!Z$2/100/100/100</f>
        <v>0</v>
      </c>
      <c r="AA54" s="1">
        <f>'Původní data'!W51*prepocet!AA$33*prepocet!AA$3*prepocet!AA$2/100/100/100</f>
        <v>0</v>
      </c>
      <c r="AB54" s="1">
        <f>'Původní data'!X51*prepocet!AB$33*prepocet!AB$3*prepocet!AB$2/100/100/100</f>
        <v>0</v>
      </c>
      <c r="AC54" s="1">
        <f>'Původní data'!Y51*prepocet!AC$33*prepocet!AC$3*prepocet!AC$2/100/100/100</f>
        <v>0</v>
      </c>
      <c r="AD54" s="1">
        <f>'Původní data'!Z51*prepocet!AD$33*prepocet!AD$3*prepocet!AD$2/100/100/100</f>
        <v>0</v>
      </c>
      <c r="AE54" s="1">
        <f>'Původní data'!AA51*prepocet!AE$33*prepocet!AE$3*prepocet!AE$2/100/100/100</f>
        <v>0</v>
      </c>
      <c r="AF54" s="1">
        <f>'Původní data'!AB51*prepocet!AF$33*prepocet!AF$3*prepocet!AF$2/100/100/100</f>
        <v>0</v>
      </c>
      <c r="AG54" s="1">
        <f>'Původní data'!AC51*prepocet!AG$33*prepocet!AG$3*prepocet!AG$2/100/100/100</f>
        <v>0</v>
      </c>
      <c r="AH54" s="1">
        <f>'Původní data'!AD51*prepocet!AH$33*prepocet!AH$3*prepocet!AH$2/100/100/100</f>
        <v>0</v>
      </c>
      <c r="AI54" s="1">
        <f>'Původní data'!AE51*prepocet!AI$33*prepocet!AI$3*prepocet!AI$2/100/100/100</f>
        <v>0</v>
      </c>
      <c r="AJ54" s="1">
        <f>'Původní data'!AF51*prepocet!AJ$33*prepocet!AJ$3*prepocet!AJ$2/100/100/100</f>
        <v>0</v>
      </c>
      <c r="AK54" s="1">
        <f>'Původní data'!AG51*prepocet!AK$33*prepocet!AK$3*prepocet!AK$2/100/100/100</f>
        <v>0</v>
      </c>
      <c r="AL54" s="1">
        <f>'Původní data'!AH51*prepocet!AL$33*prepocet!AL$3*prepocet!AL$2/100/100/100</f>
        <v>0</v>
      </c>
      <c r="AM54" s="1">
        <f>'Původní data'!AI51*prepocet!AM$33*prepocet!AM$3*prepocet!AM$2/100/100/100</f>
        <v>0</v>
      </c>
      <c r="AN54" s="1">
        <f>'Původní data'!AJ51*prepocet!AN$33*prepocet!AN$3*prepocet!AN$2/100/100/100</f>
        <v>0</v>
      </c>
      <c r="AO54" s="1">
        <f>'Původní data'!AK51*prepocet!AO$33*prepocet!AO$3*prepocet!AO$2/100/100/100</f>
        <v>0</v>
      </c>
      <c r="AP54" s="1">
        <f>'Původní data'!AL51*prepocet!AP$33*prepocet!AP$3*prepocet!AP$2/100/100/100</f>
        <v>0</v>
      </c>
      <c r="AQ54" s="1">
        <f>'Původní data'!AM51*prepocet!AQ$33*prepocet!AQ$3*prepocet!AQ$2/100/100/100</f>
        <v>0</v>
      </c>
      <c r="AR54" s="1">
        <f>'Původní data'!AN51*prepocet!AR$33*prepocet!AR$3*prepocet!AR$2/100/100/100</f>
        <v>0</v>
      </c>
      <c r="AS54" s="1">
        <f>'Původní data'!AO51*prepocet!AS$33*prepocet!AS$3*prepocet!AS$2/100/100/100</f>
        <v>0</v>
      </c>
      <c r="AT54" s="1">
        <f>'Původní data'!AP51*prepocet!AT$33*prepocet!AT$3*prepocet!AT$2/100/100/100</f>
        <v>0</v>
      </c>
      <c r="AU54" s="1">
        <f>'Původní data'!AQ51*prepocet!AU$33*prepocet!AU$3*prepocet!AU$2/100/100/100</f>
        <v>0</v>
      </c>
      <c r="AV54" s="1">
        <f>'Původní data'!AR51*prepocet!AV$33*prepocet!AV$3*prepocet!AV$2/100/100/100</f>
        <v>0</v>
      </c>
      <c r="AW54" s="1">
        <f>'Původní data'!AS51*prepocet!AW$33*prepocet!AW$3*prepocet!AW$2/100/100/100</f>
        <v>0</v>
      </c>
      <c r="AX54" s="1">
        <f>'Původní data'!AT51*prepocet!AX$33*prepocet!AX$3*prepocet!AX$2/100/100/100</f>
        <v>0</v>
      </c>
      <c r="AY54" s="1">
        <f>'Původní data'!AU51*prepocet!AY$33*prepocet!AY$3*prepocet!AY$2/100/100/100</f>
        <v>0</v>
      </c>
      <c r="AZ54" s="1">
        <f>'Původní data'!AV51*prepocet!AZ$33*prepocet!AZ$3*prepocet!AZ$2/100/100/100</f>
        <v>2.1656249999999999</v>
      </c>
      <c r="BA54" s="1">
        <f>'Původní data'!AW51*prepocet!BA$33*prepocet!BA$3*prepocet!BA$2/100/100/100</f>
        <v>0</v>
      </c>
      <c r="BB54" s="1">
        <f>'Původní data'!AX51*prepocet!BB$33*prepocet!BB$3*prepocet!BB$2/100/100/100</f>
        <v>0</v>
      </c>
      <c r="BC54" s="1">
        <f>'Původní data'!AY51*prepocet!BC$33*prepocet!BC$3*prepocet!BC$2/100/100/100</f>
        <v>0</v>
      </c>
      <c r="BD54" s="1">
        <f>'Původní data'!AZ51*prepocet!BD$33*prepocet!BD$3*prepocet!BD$2/100/100/100</f>
        <v>0</v>
      </c>
      <c r="BE54" s="1">
        <f>'Původní data'!BA51*prepocet!BE$33*prepocet!BE$3*prepocet!BE$2/100/100/100</f>
        <v>0</v>
      </c>
      <c r="BF54" s="1">
        <f>'Původní data'!BB51*prepocet!BF$33*prepocet!BF$3*prepocet!BF$2/100/100/100</f>
        <v>0</v>
      </c>
      <c r="BG54" s="1">
        <f>'Původní data'!BC51*prepocet!BG$33*prepocet!BG$3*prepocet!BG$2/100/100/100</f>
        <v>0</v>
      </c>
      <c r="BH54" s="1">
        <f>'Původní data'!BD51*prepocet!BH$33*prepocet!BH$3*prepocet!BH$2/100/100/100</f>
        <v>0</v>
      </c>
      <c r="BI54" s="1">
        <f>'Původní data'!BE51*prepocet!BI$33*prepocet!BI$3*prepocet!BI$2/100/100/100</f>
        <v>0</v>
      </c>
      <c r="BJ54" s="1">
        <f>'Původní data'!BF51*prepocet!BJ$33*prepocet!BJ$3*prepocet!BJ$2/100/100/100</f>
        <v>0</v>
      </c>
      <c r="BK54" s="1">
        <f>'Původní data'!BG51*prepocet!BK$33*prepocet!BK$3*prepocet!BK$2/100/100/100</f>
        <v>0</v>
      </c>
      <c r="BL54" s="1">
        <f>'Původní data'!BH51*prepocet!BL$33*prepocet!BL$3*prepocet!BL$2/100/100/100</f>
        <v>0</v>
      </c>
      <c r="BM54" s="1">
        <f>'Původní data'!BI51*prepocet!BM$33*prepocet!BM$3*prepocet!BM$2/100/100/100</f>
        <v>1.68</v>
      </c>
      <c r="BN54" s="1">
        <f>'Původní data'!BJ51*prepocet!BN$33*prepocet!BN$3*prepocet!BN$2/100/100/100</f>
        <v>0</v>
      </c>
      <c r="BO54" s="1">
        <f>'Původní data'!BK51*prepocet!BO$33*prepocet!BO$3*prepocet!BO$2/100/100/100</f>
        <v>0</v>
      </c>
      <c r="BP54" s="1">
        <f>'Původní data'!BL51*prepocet!BP$33*prepocet!BP$3*prepocet!BP$2/100/100/100</f>
        <v>0</v>
      </c>
      <c r="BQ54" s="1">
        <f>'Původní data'!BM51*prepocet!BQ$33*prepocet!BQ$3*prepocet!BQ$2/100/100/100</f>
        <v>0</v>
      </c>
      <c r="BR54" s="1">
        <f>'Původní data'!BN51*prepocet!BR$33*prepocet!BR$3*prepocet!BR$2/100/100/100</f>
        <v>0</v>
      </c>
      <c r="BS54" s="1">
        <f>'Původní data'!BO51*prepocet!BS$33*prepocet!BS$3*prepocet!BS$2/100/100/100</f>
        <v>0</v>
      </c>
      <c r="BT54" s="1">
        <f>'Původní data'!BP51*prepocet!BT$33*prepocet!BT$3*prepocet!BT$2/100/100/100</f>
        <v>0</v>
      </c>
      <c r="BU54" s="1">
        <f>'Původní data'!BQ51*prepocet!BU$33*prepocet!BU$3*prepocet!BU$2/100/100/100</f>
        <v>0</v>
      </c>
      <c r="BV54" s="1">
        <f>'Původní data'!BR51*prepocet!BV$33*prepocet!BV$3*prepocet!BV$2/100/100/100</f>
        <v>0</v>
      </c>
      <c r="BW54" s="1">
        <f>'Původní data'!BS51*prepocet!BW$33*prepocet!BW$3*prepocet!BW$2/100/100/100</f>
        <v>0</v>
      </c>
      <c r="BX54" s="1">
        <f>'Původní data'!BT51*prepocet!BX$33*prepocet!BX$3*prepocet!BX$2/100/100/100</f>
        <v>0</v>
      </c>
      <c r="BY54" s="1">
        <f>'Původní data'!BU51*prepocet!BY$33*prepocet!BY$3*prepocet!BY$2/100/100/100</f>
        <v>0</v>
      </c>
      <c r="BZ54" s="1">
        <f>'Původní data'!BV51*prepocet!BZ$33*prepocet!BZ$3*prepocet!BZ$2/100/100/100</f>
        <v>0</v>
      </c>
      <c r="CA54" s="1">
        <f>'Původní data'!BW51*prepocet!CA$33*prepocet!CA$3*prepocet!CA$2/100/100/100</f>
        <v>0</v>
      </c>
      <c r="CB54" s="1">
        <f>'Původní data'!BX51*prepocet!CB$33*prepocet!CB$3*prepocet!CB$2/100/100/100</f>
        <v>0</v>
      </c>
      <c r="CC54" s="1">
        <f>'Původní data'!BY51*prepocet!CC$33*prepocet!CC$3*prepocet!CC$2/100/100/100</f>
        <v>0</v>
      </c>
      <c r="CD54" s="1">
        <f>'Původní data'!BZ51*prepocet!CD$33*prepocet!CD$3*prepocet!CD$2/100/100/100</f>
        <v>0</v>
      </c>
      <c r="CE54" s="1">
        <f>'Původní data'!CA51*prepocet!CE$33*prepocet!CE$3*prepocet!CE$2/100/100/100</f>
        <v>0</v>
      </c>
      <c r="CF54" s="1">
        <f>'Původní data'!CB51*prepocet!CF$33*prepocet!CF$3*prepocet!CF$2/100/100/100</f>
        <v>0</v>
      </c>
      <c r="CI54" s="11">
        <f t="shared" si="27"/>
        <v>29</v>
      </c>
      <c r="CJ54" s="25">
        <f t="shared" si="24"/>
        <v>5.0876250000000001</v>
      </c>
      <c r="CK54" s="11">
        <f t="shared" si="25"/>
        <v>6.4400316455696202E-2</v>
      </c>
      <c r="CL54" s="11">
        <f t="shared" si="28"/>
        <v>0</v>
      </c>
      <c r="CM54" s="11">
        <f t="shared" si="29"/>
        <v>0</v>
      </c>
      <c r="CN54" s="11">
        <f t="shared" si="26"/>
        <v>2</v>
      </c>
      <c r="CO54" s="11">
        <f t="shared" si="30"/>
        <v>2</v>
      </c>
      <c r="CY54" s="11">
        <f t="shared" si="17"/>
        <v>0</v>
      </c>
    </row>
    <row r="55" spans="1:103" x14ac:dyDescent="0.2">
      <c r="A55" s="11">
        <v>1</v>
      </c>
      <c r="B55" s="11">
        <v>0</v>
      </c>
      <c r="C55" s="11">
        <f t="shared" si="22"/>
        <v>0</v>
      </c>
      <c r="D55" s="11">
        <f t="shared" si="23"/>
        <v>0</v>
      </c>
      <c r="E55" s="1" t="s">
        <v>40</v>
      </c>
      <c r="F55" s="1">
        <f>'Původní data'!B52*prepocet!F$33*prepocet!F$3*prepocet!F$2/100/100/100</f>
        <v>0</v>
      </c>
      <c r="G55" s="1">
        <f>'Původní data'!C52*prepocet!G$33*prepocet!G$3*prepocet!G$2/100/100/100</f>
        <v>0</v>
      </c>
      <c r="H55" s="1">
        <f>'Původní data'!D52*prepocet!H$33*prepocet!H$3*prepocet!H$2/100/100/100</f>
        <v>0</v>
      </c>
      <c r="I55" s="1">
        <f>'Původní data'!E52*prepocet!I$33*prepocet!I$3*prepocet!I$2/100/100/100</f>
        <v>0</v>
      </c>
      <c r="J55" s="1">
        <f>'Původní data'!F52*prepocet!J$33*prepocet!J$3*prepocet!J$2/100/100/100</f>
        <v>0</v>
      </c>
      <c r="K55" s="1">
        <f>'Původní data'!G52*prepocet!K$33*prepocet!K$3*prepocet!K$2/100/100/100</f>
        <v>0</v>
      </c>
      <c r="L55" s="1">
        <f>'Původní data'!H52*prepocet!L$33*prepocet!L$3*prepocet!L$2/100/100/100</f>
        <v>0</v>
      </c>
      <c r="M55" s="1">
        <f>'Původní data'!I52*prepocet!M$33*prepocet!M$3*prepocet!M$2/100/100/100</f>
        <v>0</v>
      </c>
      <c r="N55" s="1">
        <f>'Původní data'!J52*prepocet!N$33*prepocet!N$3*prepocet!N$2/100/100/100</f>
        <v>0.81</v>
      </c>
      <c r="O55" s="1">
        <f>'Původní data'!K52*prepocet!O$33*prepocet!O$3*prepocet!O$2/100/100/100</f>
        <v>0</v>
      </c>
      <c r="P55" s="1">
        <f>'Původní data'!L52*prepocet!P$33*prepocet!P$3*prepocet!P$2/100/100/100</f>
        <v>2.0212500000000002</v>
      </c>
      <c r="Q55" s="1">
        <f>'Původní data'!M52*prepocet!Q$33*prepocet!Q$3*prepocet!Q$2/100/100/100</f>
        <v>0</v>
      </c>
      <c r="R55" s="1">
        <f>'Původní data'!N52*prepocet!R$33*prepocet!R$3*prepocet!R$2/100/100/100</f>
        <v>0.26400000000000001</v>
      </c>
      <c r="S55" s="1">
        <f>'Původní data'!O52*prepocet!S$33*prepocet!S$3*prepocet!S$2/100/100/100</f>
        <v>1.71</v>
      </c>
      <c r="T55" s="1">
        <f>'Původní data'!P52*prepocet!T$33*prepocet!T$3*prepocet!T$2/100/100/100</f>
        <v>0</v>
      </c>
      <c r="U55" s="1">
        <f>'Původní data'!Q52*prepocet!U$33*prepocet!U$3*prepocet!U$2/100/100/100</f>
        <v>0</v>
      </c>
      <c r="V55" s="1">
        <f>'Původní data'!R52*prepocet!V$33*prepocet!V$3*prepocet!V$2/100/100/100</f>
        <v>0</v>
      </c>
      <c r="W55" s="1">
        <f>'Původní data'!S52*prepocet!W$33*prepocet!W$3*prepocet!W$2/100/100/100</f>
        <v>0</v>
      </c>
      <c r="X55" s="1">
        <f>'Původní data'!T52*prepocet!X$33*prepocet!X$3*prepocet!X$2/100/100/100</f>
        <v>0</v>
      </c>
      <c r="Y55" s="1">
        <f>'Původní data'!U52*prepocet!Y$33*prepocet!Y$3*prepocet!Y$2/100/100/100</f>
        <v>0</v>
      </c>
      <c r="Z55" s="1">
        <f>'Původní data'!V52*prepocet!Z$33*prepocet!Z$3*prepocet!Z$2/100/100/100</f>
        <v>1.53</v>
      </c>
      <c r="AA55" s="1">
        <f>'Původní data'!W52*prepocet!AA$33*prepocet!AA$3*prepocet!AA$2/100/100/100</f>
        <v>0</v>
      </c>
      <c r="AB55" s="1">
        <f>'Původní data'!X52*prepocet!AB$33*prepocet!AB$3*prepocet!AB$2/100/100/100</f>
        <v>0</v>
      </c>
      <c r="AC55" s="1">
        <f>'Původní data'!Y52*prepocet!AC$33*prepocet!AC$3*prepocet!AC$2/100/100/100</f>
        <v>0</v>
      </c>
      <c r="AD55" s="1">
        <f>'Původní data'!Z52*prepocet!AD$33*prepocet!AD$3*prepocet!AD$2/100/100/100</f>
        <v>0</v>
      </c>
      <c r="AE55" s="1">
        <f>'Původní data'!AA52*prepocet!AE$33*prepocet!AE$3*prepocet!AE$2/100/100/100</f>
        <v>0</v>
      </c>
      <c r="AF55" s="1">
        <f>'Původní data'!AB52*prepocet!AF$33*prepocet!AF$3*prepocet!AF$2/100/100/100</f>
        <v>0</v>
      </c>
      <c r="AG55" s="1">
        <f>'Původní data'!AC52*prepocet!AG$33*prepocet!AG$3*prepocet!AG$2/100/100/100</f>
        <v>0.6825</v>
      </c>
      <c r="AH55" s="1">
        <f>'Původní data'!AD52*prepocet!AH$33*prepocet!AH$3*prepocet!AH$2/100/100/100</f>
        <v>0.255</v>
      </c>
      <c r="AI55" s="1">
        <f>'Původní data'!AE52*prepocet!AI$33*prepocet!AI$3*prepocet!AI$2/100/100/100</f>
        <v>0</v>
      </c>
      <c r="AJ55" s="1">
        <f>'Původní data'!AF52*prepocet!AJ$33*prepocet!AJ$3*prepocet!AJ$2/100/100/100</f>
        <v>3.24</v>
      </c>
      <c r="AK55" s="1">
        <f>'Původní data'!AG52*prepocet!AK$33*prepocet!AK$3*prepocet!AK$2/100/100/100</f>
        <v>0</v>
      </c>
      <c r="AL55" s="1">
        <f>'Původní data'!AH52*prepocet!AL$33*prepocet!AL$3*prepocet!AL$2/100/100/100</f>
        <v>0</v>
      </c>
      <c r="AM55" s="1">
        <f>'Původní data'!AI52*prepocet!AM$33*prepocet!AM$3*prepocet!AM$2/100/100/100</f>
        <v>0</v>
      </c>
      <c r="AN55" s="1">
        <f>'Původní data'!AJ52*prepocet!AN$33*prepocet!AN$3*prepocet!AN$2/100/100/100</f>
        <v>0</v>
      </c>
      <c r="AO55" s="1">
        <f>'Původní data'!AK52*prepocet!AO$33*prepocet!AO$3*prepocet!AO$2/100/100/100</f>
        <v>0</v>
      </c>
      <c r="AP55" s="1">
        <f>'Původní data'!AL52*prepocet!AP$33*prepocet!AP$3*prepocet!AP$2/100/100/100</f>
        <v>0</v>
      </c>
      <c r="AQ55" s="1">
        <f>'Původní data'!AM52*prepocet!AQ$33*prepocet!AQ$3*prepocet!AQ$2/100/100/100</f>
        <v>0</v>
      </c>
      <c r="AR55" s="1">
        <f>'Původní data'!AN52*prepocet!AR$33*prepocet!AR$3*prepocet!AR$2/100/100/100</f>
        <v>0</v>
      </c>
      <c r="AS55" s="1">
        <f>'Původní data'!AO52*prepocet!AS$33*prepocet!AS$3*prepocet!AS$2/100/100/100</f>
        <v>0</v>
      </c>
      <c r="AT55" s="1">
        <f>'Původní data'!AP52*prepocet!AT$33*prepocet!AT$3*prepocet!AT$2/100/100/100</f>
        <v>0</v>
      </c>
      <c r="AU55" s="1">
        <f>'Původní data'!AQ52*prepocet!AU$33*prepocet!AU$3*prepocet!AU$2/100/100/100</f>
        <v>0</v>
      </c>
      <c r="AV55" s="1">
        <f>'Původní data'!AR52*prepocet!AV$33*prepocet!AV$3*prepocet!AV$2/100/100/100</f>
        <v>0</v>
      </c>
      <c r="AW55" s="1">
        <f>'Původní data'!AS52*prepocet!AW$33*prepocet!AW$3*prepocet!AW$2/100/100/100</f>
        <v>0</v>
      </c>
      <c r="AX55" s="1">
        <f>'Původní data'!AT52*prepocet!AX$33*prepocet!AX$3*prepocet!AX$2/100/100/100</f>
        <v>0</v>
      </c>
      <c r="AY55" s="1">
        <f>'Původní data'!AU52*prepocet!AY$33*prepocet!AY$3*prepocet!AY$2/100/100/100</f>
        <v>0</v>
      </c>
      <c r="AZ55" s="1">
        <f>'Původní data'!AV52*prepocet!AZ$33*prepocet!AZ$3*prepocet!AZ$2/100/100/100</f>
        <v>1.2993749999999999</v>
      </c>
      <c r="BA55" s="1">
        <f>'Původní data'!AW52*prepocet!BA$33*prepocet!BA$3*prepocet!BA$2/100/100/100</f>
        <v>0</v>
      </c>
      <c r="BB55" s="1">
        <f>'Původní data'!AX52*prepocet!BB$33*prepocet!BB$3*prepocet!BB$2/100/100/100</f>
        <v>0.1275</v>
      </c>
      <c r="BC55" s="1">
        <f>'Původní data'!AY52*prepocet!BC$33*prepocet!BC$3*prepocet!BC$2/100/100/100</f>
        <v>0</v>
      </c>
      <c r="BD55" s="1">
        <f>'Původní data'!AZ52*prepocet!BD$33*prepocet!BD$3*prepocet!BD$2/100/100/100</f>
        <v>0</v>
      </c>
      <c r="BE55" s="1">
        <f>'Původní data'!BA52*prepocet!BE$33*prepocet!BE$3*prepocet!BE$2/100/100/100</f>
        <v>0</v>
      </c>
      <c r="BF55" s="1">
        <f>'Původní data'!BB52*prepocet!BF$33*prepocet!BF$3*prepocet!BF$2/100/100/100</f>
        <v>0</v>
      </c>
      <c r="BG55" s="1">
        <f>'Původní data'!BC52*prepocet!BG$33*prepocet!BG$3*prepocet!BG$2/100/100/100</f>
        <v>0</v>
      </c>
      <c r="BH55" s="1">
        <f>'Původní data'!BD52*prepocet!BH$33*prepocet!BH$3*prepocet!BH$2/100/100/100</f>
        <v>0</v>
      </c>
      <c r="BI55" s="1">
        <f>'Původní data'!BE52*prepocet!BI$33*prepocet!BI$3*prepocet!BI$2/100/100/100</f>
        <v>0</v>
      </c>
      <c r="BJ55" s="1">
        <f>'Původní data'!BF52*prepocet!BJ$33*prepocet!BJ$3*prepocet!BJ$2/100/100/100</f>
        <v>0</v>
      </c>
      <c r="BK55" s="1">
        <f>'Původní data'!BG52*prepocet!BK$33*prepocet!BK$3*prepocet!BK$2/100/100/100</f>
        <v>0</v>
      </c>
      <c r="BL55" s="1">
        <f>'Původní data'!BH52*prepocet!BL$33*prepocet!BL$3*prepocet!BL$2/100/100/100</f>
        <v>0</v>
      </c>
      <c r="BM55" s="1">
        <f>'Původní data'!BI52*prepocet!BM$33*prepocet!BM$3*prepocet!BM$2/100/100/100</f>
        <v>0</v>
      </c>
      <c r="BN55" s="1">
        <f>'Původní data'!BJ52*prepocet!BN$33*prepocet!BN$3*prepocet!BN$2/100/100/100</f>
        <v>0</v>
      </c>
      <c r="BO55" s="1">
        <f>'Původní data'!BK52*prepocet!BO$33*prepocet!BO$3*prepocet!BO$2/100/100/100</f>
        <v>0</v>
      </c>
      <c r="BP55" s="1">
        <f>'Původní data'!BL52*prepocet!BP$33*prepocet!BP$3*prepocet!BP$2/100/100/100</f>
        <v>0</v>
      </c>
      <c r="BQ55" s="1">
        <f>'Původní data'!BM52*prepocet!BQ$33*prepocet!BQ$3*prepocet!BQ$2/100/100/100</f>
        <v>0</v>
      </c>
      <c r="BR55" s="1">
        <f>'Původní data'!BN52*prepocet!BR$33*prepocet!BR$3*prepocet!BR$2/100/100/100</f>
        <v>0</v>
      </c>
      <c r="BS55" s="1">
        <f>'Původní data'!BO52*prepocet!BS$33*prepocet!BS$3*prepocet!BS$2/100/100/100</f>
        <v>0</v>
      </c>
      <c r="BT55" s="1">
        <f>'Původní data'!BP52*prepocet!BT$33*prepocet!BT$3*prepocet!BT$2/100/100/100</f>
        <v>0.45</v>
      </c>
      <c r="BU55" s="1">
        <f>'Původní data'!BQ52*prepocet!BU$33*prepocet!BU$3*prepocet!BU$2/100/100/100</f>
        <v>0</v>
      </c>
      <c r="BV55" s="1">
        <f>'Původní data'!BR52*prepocet!BV$33*prepocet!BV$3*prepocet!BV$2/100/100/100</f>
        <v>0</v>
      </c>
      <c r="BW55" s="1">
        <f>'Původní data'!BS52*prepocet!BW$33*prepocet!BW$3*prepocet!BW$2/100/100/100</f>
        <v>0</v>
      </c>
      <c r="BX55" s="1">
        <f>'Původní data'!BT52*prepocet!BX$33*prepocet!BX$3*prepocet!BX$2/100/100/100</f>
        <v>0</v>
      </c>
      <c r="BY55" s="1">
        <f>'Původní data'!BU52*prepocet!BY$33*prepocet!BY$3*prepocet!BY$2/100/100/100</f>
        <v>0</v>
      </c>
      <c r="BZ55" s="1">
        <f>'Původní data'!BV52*prepocet!BZ$33*prepocet!BZ$3*prepocet!BZ$2/100/100/100</f>
        <v>0</v>
      </c>
      <c r="CA55" s="1">
        <f>'Původní data'!BW52*prepocet!CA$33*prepocet!CA$3*prepocet!CA$2/100/100/100</f>
        <v>1.85625</v>
      </c>
      <c r="CB55" s="1">
        <f>'Původní data'!BX52*prepocet!CB$33*prepocet!CB$3*prepocet!CB$2/100/100/100</f>
        <v>0</v>
      </c>
      <c r="CC55" s="1">
        <f>'Původní data'!BY52*prepocet!CC$33*prepocet!CC$3*prepocet!CC$2/100/100/100</f>
        <v>0</v>
      </c>
      <c r="CD55" s="1">
        <f>'Původní data'!BZ52*prepocet!CD$33*prepocet!CD$3*prepocet!CD$2/100/100/100</f>
        <v>4.6035000000000004</v>
      </c>
      <c r="CE55" s="1">
        <f>'Původní data'!CA52*prepocet!CE$33*prepocet!CE$3*prepocet!CE$2/100/100/100</f>
        <v>0</v>
      </c>
      <c r="CF55" s="1">
        <f>'Původní data'!CB52*prepocet!CF$33*prepocet!CF$3*prepocet!CF$2/100/100/100</f>
        <v>0</v>
      </c>
      <c r="CI55" s="11">
        <f t="shared" si="27"/>
        <v>16</v>
      </c>
      <c r="CJ55" s="25">
        <f t="shared" si="24"/>
        <v>18.849374999999998</v>
      </c>
      <c r="CK55" s="11">
        <f t="shared" si="25"/>
        <v>0.23859968354430378</v>
      </c>
      <c r="CL55" s="11">
        <f t="shared" si="28"/>
        <v>0</v>
      </c>
      <c r="CM55" s="11">
        <f t="shared" si="29"/>
        <v>0</v>
      </c>
      <c r="CN55" s="11">
        <f t="shared" si="26"/>
        <v>7</v>
      </c>
      <c r="CO55" s="11">
        <f t="shared" si="30"/>
        <v>6</v>
      </c>
      <c r="CY55" s="11">
        <f t="shared" si="17"/>
        <v>0</v>
      </c>
    </row>
    <row r="56" spans="1:103" x14ac:dyDescent="0.2">
      <c r="A56" s="11">
        <v>1</v>
      </c>
      <c r="B56" s="11">
        <v>0</v>
      </c>
      <c r="C56" s="11">
        <f t="shared" si="22"/>
        <v>0</v>
      </c>
      <c r="D56" s="11">
        <f t="shared" si="23"/>
        <v>0</v>
      </c>
      <c r="E56" s="1" t="s">
        <v>41</v>
      </c>
      <c r="F56" s="1">
        <f>'Původní data'!B53*prepocet!F$33*prepocet!F$3*prepocet!F$2/100/100/100</f>
        <v>0</v>
      </c>
      <c r="G56" s="1">
        <f>'Původní data'!C53*prepocet!G$33*prepocet!G$3*prepocet!G$2/100/100/100</f>
        <v>0</v>
      </c>
      <c r="H56" s="1">
        <f>'Původní data'!D53*prepocet!H$33*prepocet!H$3*prepocet!H$2/100/100/100</f>
        <v>0</v>
      </c>
      <c r="I56" s="1">
        <f>'Původní data'!E53*prepocet!I$33*prepocet!I$3*prepocet!I$2/100/100/100</f>
        <v>0</v>
      </c>
      <c r="J56" s="1">
        <f>'Původní data'!F53*prepocet!J$33*prepocet!J$3*prepocet!J$2/100/100/100</f>
        <v>0</v>
      </c>
      <c r="K56" s="1">
        <f>'Původní data'!G53*prepocet!K$33*prepocet!K$3*prepocet!K$2/100/100/100</f>
        <v>0</v>
      </c>
      <c r="L56" s="1">
        <f>'Původní data'!H53*prepocet!L$33*prepocet!L$3*prepocet!L$2/100/100/100</f>
        <v>0</v>
      </c>
      <c r="M56" s="1">
        <f>'Původní data'!I53*prepocet!M$33*prepocet!M$3*prepocet!M$2/100/100/100</f>
        <v>0</v>
      </c>
      <c r="N56" s="1">
        <f>'Původní data'!J53*prepocet!N$33*prepocet!N$3*prepocet!N$2/100/100/100</f>
        <v>0</v>
      </c>
      <c r="O56" s="1">
        <f>'Původní data'!K53*prepocet!O$33*prepocet!O$3*prepocet!O$2/100/100/100</f>
        <v>0</v>
      </c>
      <c r="P56" s="1">
        <f>'Původní data'!L53*prepocet!P$33*prepocet!P$3*prepocet!P$2/100/100/100</f>
        <v>0.57750000000000001</v>
      </c>
      <c r="Q56" s="1">
        <f>'Původní data'!M53*prepocet!Q$33*prepocet!Q$3*prepocet!Q$2/100/100/100</f>
        <v>0</v>
      </c>
      <c r="R56" s="1">
        <f>'Původní data'!N53*prepocet!R$33*prepocet!R$3*prepocet!R$2/100/100/100</f>
        <v>0.16500000000000001</v>
      </c>
      <c r="S56" s="1">
        <f>'Původní data'!O53*prepocet!S$33*prepocet!S$3*prepocet!S$2/100/100/100</f>
        <v>0</v>
      </c>
      <c r="T56" s="1">
        <f>'Původní data'!P53*prepocet!T$33*prepocet!T$3*prepocet!T$2/100/100/100</f>
        <v>0</v>
      </c>
      <c r="U56" s="1">
        <f>'Původní data'!Q53*prepocet!U$33*prepocet!U$3*prepocet!U$2/100/100/100</f>
        <v>0.27</v>
      </c>
      <c r="V56" s="1">
        <f>'Původní data'!R53*prepocet!V$33*prepocet!V$3*prepocet!V$2/100/100/100</f>
        <v>0</v>
      </c>
      <c r="W56" s="1">
        <f>'Původní data'!S53*prepocet!W$33*prepocet!W$3*prepocet!W$2/100/100/100</f>
        <v>3.8475000000000001</v>
      </c>
      <c r="X56" s="1">
        <f>'Původní data'!T53*prepocet!X$33*prepocet!X$3*prepocet!X$2/100/100/100</f>
        <v>0</v>
      </c>
      <c r="Y56" s="1">
        <f>'Původní data'!U53*prepocet!Y$33*prepocet!Y$3*prepocet!Y$2/100/100/100</f>
        <v>0</v>
      </c>
      <c r="Z56" s="1">
        <f>'Původní data'!V53*prepocet!Z$33*prepocet!Z$3*prepocet!Z$2/100/100/100</f>
        <v>0</v>
      </c>
      <c r="AA56" s="1">
        <f>'Původní data'!W53*prepocet!AA$33*prepocet!AA$3*prepocet!AA$2/100/100/100</f>
        <v>2.31</v>
      </c>
      <c r="AB56" s="1">
        <f>'Původní data'!X53*prepocet!AB$33*prepocet!AB$3*prepocet!AB$2/100/100/100</f>
        <v>0</v>
      </c>
      <c r="AC56" s="1">
        <f>'Původní data'!Y53*prepocet!AC$33*prepocet!AC$3*prepocet!AC$2/100/100/100</f>
        <v>0</v>
      </c>
      <c r="AD56" s="1">
        <f>'Původní data'!Z53*prepocet!AD$33*prepocet!AD$3*prepocet!AD$2/100/100/100</f>
        <v>0</v>
      </c>
      <c r="AE56" s="1">
        <f>'Původní data'!AA53*prepocet!AE$33*prepocet!AE$3*prepocet!AE$2/100/100/100</f>
        <v>0</v>
      </c>
      <c r="AF56" s="1">
        <f>'Původní data'!AB53*prepocet!AF$33*prepocet!AF$3*prepocet!AF$2/100/100/100</f>
        <v>0</v>
      </c>
      <c r="AG56" s="1">
        <f>'Původní data'!AC53*prepocet!AG$33*prepocet!AG$3*prepocet!AG$2/100/100/100</f>
        <v>0</v>
      </c>
      <c r="AH56" s="1">
        <f>'Původní data'!AD53*prepocet!AH$33*prepocet!AH$3*prepocet!AH$2/100/100/100</f>
        <v>0</v>
      </c>
      <c r="AI56" s="1">
        <f>'Původní data'!AE53*prepocet!AI$33*prepocet!AI$3*prepocet!AI$2/100/100/100</f>
        <v>2.3940000000000001</v>
      </c>
      <c r="AJ56" s="1">
        <f>'Původní data'!AF53*prepocet!AJ$33*prepocet!AJ$3*prepocet!AJ$2/100/100/100</f>
        <v>0</v>
      </c>
      <c r="AK56" s="1">
        <f>'Původní data'!AG53*prepocet!AK$33*prepocet!AK$3*prepocet!AK$2/100/100/100</f>
        <v>0</v>
      </c>
      <c r="AL56" s="1">
        <f>'Původní data'!AH53*prepocet!AL$33*prepocet!AL$3*prepocet!AL$2/100/100/100</f>
        <v>0</v>
      </c>
      <c r="AM56" s="1">
        <f>'Původní data'!AI53*prepocet!AM$33*prepocet!AM$3*prepocet!AM$2/100/100/100</f>
        <v>0</v>
      </c>
      <c r="AN56" s="1">
        <f>'Původní data'!AJ53*prepocet!AN$33*prepocet!AN$3*prepocet!AN$2/100/100/100</f>
        <v>0</v>
      </c>
      <c r="AO56" s="1">
        <f>'Původní data'!AK53*prepocet!AO$33*prepocet!AO$3*prepocet!AO$2/100/100/100</f>
        <v>0</v>
      </c>
      <c r="AP56" s="1">
        <f>'Původní data'!AL53*prepocet!AP$33*prepocet!AP$3*prepocet!AP$2/100/100/100</f>
        <v>0</v>
      </c>
      <c r="AQ56" s="1">
        <f>'Původní data'!AM53*prepocet!AQ$33*prepocet!AQ$3*prepocet!AQ$2/100/100/100</f>
        <v>4.4000000000000004</v>
      </c>
      <c r="AR56" s="1">
        <f>'Původní data'!AN53*prepocet!AR$33*prepocet!AR$3*prepocet!AR$2/100/100/100</f>
        <v>0</v>
      </c>
      <c r="AS56" s="1">
        <f>'Původní data'!AO53*prepocet!AS$33*prepocet!AS$3*prepocet!AS$2/100/100/100</f>
        <v>0</v>
      </c>
      <c r="AT56" s="1">
        <f>'Původní data'!AP53*prepocet!AT$33*prepocet!AT$3*prepocet!AT$2/100/100/100</f>
        <v>0</v>
      </c>
      <c r="AU56" s="1">
        <f>'Původní data'!AQ53*prepocet!AU$33*prepocet!AU$3*prepocet!AU$2/100/100/100</f>
        <v>0</v>
      </c>
      <c r="AV56" s="1">
        <f>'Původní data'!AR53*prepocet!AV$33*prepocet!AV$3*prepocet!AV$2/100/100/100</f>
        <v>0</v>
      </c>
      <c r="AW56" s="1">
        <f>'Původní data'!AS53*prepocet!AW$33*prepocet!AW$3*prepocet!AW$2/100/100/100</f>
        <v>0</v>
      </c>
      <c r="AX56" s="1">
        <f>'Původní data'!AT53*prepocet!AX$33*prepocet!AX$3*prepocet!AX$2/100/100/100</f>
        <v>0</v>
      </c>
      <c r="AY56" s="1">
        <f>'Původní data'!AU53*prepocet!AY$33*prepocet!AY$3*prepocet!AY$2/100/100/100</f>
        <v>0</v>
      </c>
      <c r="AZ56" s="1">
        <f>'Původní data'!AV53*prepocet!AZ$33*prepocet!AZ$3*prepocet!AZ$2/100/100/100</f>
        <v>0</v>
      </c>
      <c r="BA56" s="1">
        <f>'Původní data'!AW53*prepocet!BA$33*prepocet!BA$3*prepocet!BA$2/100/100/100</f>
        <v>0</v>
      </c>
      <c r="BB56" s="1">
        <f>'Původní data'!AX53*prepocet!BB$33*prepocet!BB$3*prepocet!BB$2/100/100/100</f>
        <v>0</v>
      </c>
      <c r="BC56" s="1">
        <f>'Původní data'!AY53*prepocet!BC$33*prepocet!BC$3*prepocet!BC$2/100/100/100</f>
        <v>0.09</v>
      </c>
      <c r="BD56" s="1">
        <f>'Původní data'!AZ53*prepocet!BD$33*prepocet!BD$3*prepocet!BD$2/100/100/100</f>
        <v>0</v>
      </c>
      <c r="BE56" s="1">
        <f>'Původní data'!BA53*prepocet!BE$33*prepocet!BE$3*prepocet!BE$2/100/100/100</f>
        <v>0</v>
      </c>
      <c r="BF56" s="1">
        <f>'Původní data'!BB53*prepocet!BF$33*prepocet!BF$3*prepocet!BF$2/100/100/100</f>
        <v>0</v>
      </c>
      <c r="BG56" s="1">
        <f>'Původní data'!BC53*prepocet!BG$33*prepocet!BG$3*prepocet!BG$2/100/100/100</f>
        <v>0.16</v>
      </c>
      <c r="BH56" s="1">
        <f>'Původní data'!BD53*prepocet!BH$33*prepocet!BH$3*prepocet!BH$2/100/100/100</f>
        <v>0</v>
      </c>
      <c r="BI56" s="1">
        <f>'Původní data'!BE53*prepocet!BI$33*prepocet!BI$3*prepocet!BI$2/100/100/100</f>
        <v>0</v>
      </c>
      <c r="BJ56" s="1">
        <f>'Původní data'!BF53*prepocet!BJ$33*prepocet!BJ$3*prepocet!BJ$2/100/100/100</f>
        <v>0</v>
      </c>
      <c r="BK56" s="1">
        <f>'Původní data'!BG53*prepocet!BK$33*prepocet!BK$3*prepocet!BK$2/100/100/100</f>
        <v>0</v>
      </c>
      <c r="BL56" s="1">
        <f>'Původní data'!BH53*prepocet!BL$33*prepocet!BL$3*prepocet!BL$2/100/100/100</f>
        <v>0</v>
      </c>
      <c r="BM56" s="1">
        <f>'Původní data'!BI53*prepocet!BM$33*prepocet!BM$3*prepocet!BM$2/100/100/100</f>
        <v>0</v>
      </c>
      <c r="BN56" s="1">
        <f>'Původní data'!BJ53*prepocet!BN$33*prepocet!BN$3*prepocet!BN$2/100/100/100</f>
        <v>0</v>
      </c>
      <c r="BO56" s="1">
        <f>'Původní data'!BK53*prepocet!BO$33*prepocet!BO$3*prepocet!BO$2/100/100/100</f>
        <v>0.44</v>
      </c>
      <c r="BP56" s="1">
        <f>'Původní data'!BL53*prepocet!BP$33*prepocet!BP$3*prepocet!BP$2/100/100/100</f>
        <v>0</v>
      </c>
      <c r="BQ56" s="1">
        <f>'Původní data'!BM53*prepocet!BQ$33*prepocet!BQ$3*prepocet!BQ$2/100/100/100</f>
        <v>0</v>
      </c>
      <c r="BR56" s="1">
        <f>'Původní data'!BN53*prepocet!BR$33*prepocet!BR$3*prepocet!BR$2/100/100/100</f>
        <v>0.27</v>
      </c>
      <c r="BS56" s="1">
        <f>'Původní data'!BO53*prepocet!BS$33*prepocet!BS$3*prepocet!BS$2/100/100/100</f>
        <v>0</v>
      </c>
      <c r="BT56" s="1">
        <f>'Původní data'!BP53*prepocet!BT$33*prepocet!BT$3*prepocet!BT$2/100/100/100</f>
        <v>0</v>
      </c>
      <c r="BU56" s="1">
        <f>'Původní data'!BQ53*prepocet!BU$33*prepocet!BU$3*prepocet!BU$2/100/100/100</f>
        <v>0</v>
      </c>
      <c r="BV56" s="1">
        <f>'Původní data'!BR53*prepocet!BV$33*prepocet!BV$3*prepocet!BV$2/100/100/100</f>
        <v>0</v>
      </c>
      <c r="BW56" s="1">
        <f>'Původní data'!BS53*prepocet!BW$33*prepocet!BW$3*prepocet!BW$2/100/100/100</f>
        <v>0</v>
      </c>
      <c r="BX56" s="1">
        <f>'Původní data'!BT53*prepocet!BX$33*prepocet!BX$3*prepocet!BX$2/100/100/100</f>
        <v>0</v>
      </c>
      <c r="BY56" s="1">
        <f>'Původní data'!BU53*prepocet!BY$33*prepocet!BY$3*prepocet!BY$2/100/100/100</f>
        <v>0</v>
      </c>
      <c r="BZ56" s="1">
        <f>'Původní data'!BV53*prepocet!BZ$33*prepocet!BZ$3*prepocet!BZ$2/100/100/100</f>
        <v>0</v>
      </c>
      <c r="CA56" s="1">
        <f>'Původní data'!BW53*prepocet!CA$33*prepocet!CA$3*prepocet!CA$2/100/100/100</f>
        <v>0</v>
      </c>
      <c r="CB56" s="1">
        <f>'Původní data'!BX53*prepocet!CB$33*prepocet!CB$3*prepocet!CB$2/100/100/100</f>
        <v>0</v>
      </c>
      <c r="CC56" s="1">
        <f>'Původní data'!BY53*prepocet!CC$33*prepocet!CC$3*prepocet!CC$2/100/100/100</f>
        <v>0</v>
      </c>
      <c r="CD56" s="1">
        <f>'Původní data'!BZ53*prepocet!CD$33*prepocet!CD$3*prepocet!CD$2/100/100/100</f>
        <v>0</v>
      </c>
      <c r="CE56" s="1">
        <f>'Původní data'!CA53*prepocet!CE$33*prepocet!CE$3*prepocet!CE$2/100/100/100</f>
        <v>0</v>
      </c>
      <c r="CF56" s="1">
        <f>'Původní data'!CB53*prepocet!CF$33*prepocet!CF$3*prepocet!CF$2/100/100/100</f>
        <v>0</v>
      </c>
      <c r="CI56" s="11">
        <f t="shared" si="27"/>
        <v>18</v>
      </c>
      <c r="CJ56" s="25">
        <f t="shared" si="24"/>
        <v>14.923999999999999</v>
      </c>
      <c r="CK56" s="11">
        <f t="shared" si="25"/>
        <v>0.18891139240506327</v>
      </c>
      <c r="CL56" s="11">
        <f t="shared" si="28"/>
        <v>0</v>
      </c>
      <c r="CM56" s="11">
        <f t="shared" si="29"/>
        <v>0</v>
      </c>
      <c r="CN56" s="11">
        <f t="shared" si="26"/>
        <v>4</v>
      </c>
      <c r="CO56" s="11">
        <f t="shared" si="30"/>
        <v>7</v>
      </c>
      <c r="CY56" s="11">
        <f t="shared" si="17"/>
        <v>0</v>
      </c>
    </row>
    <row r="57" spans="1:103" x14ac:dyDescent="0.2">
      <c r="B57" s="11">
        <v>1</v>
      </c>
      <c r="C57" s="11">
        <f t="shared" si="22"/>
        <v>0</v>
      </c>
      <c r="D57" s="11">
        <f t="shared" si="23"/>
        <v>0.41249999999999998</v>
      </c>
      <c r="E57" s="1" t="s">
        <v>42</v>
      </c>
      <c r="F57" s="1">
        <f>'Původní data'!B54*prepocet!F$33*prepocet!F$3*prepocet!F$2/100/100/100</f>
        <v>0.41249999999999998</v>
      </c>
      <c r="G57" s="1">
        <f>'Původní data'!C54*prepocet!G$33*prepocet!G$3*prepocet!G$2/100/100/100</f>
        <v>0.14849999999999999</v>
      </c>
      <c r="H57" s="1">
        <f>'Původní data'!D54*prepocet!H$33*prepocet!H$3*prepocet!H$2/100/100/100</f>
        <v>0.42749999999999999</v>
      </c>
      <c r="I57" s="1">
        <f>'Původní data'!E54*prepocet!I$33*prepocet!I$3*prepocet!I$2/100/100/100</f>
        <v>0</v>
      </c>
      <c r="J57" s="1">
        <f>'Původní data'!F54*prepocet!J$33*prepocet!J$3*prepocet!J$2/100/100/100</f>
        <v>0</v>
      </c>
      <c r="K57" s="1">
        <f>'Původní data'!G54*prepocet!K$33*prepocet!K$3*prepocet!K$2/100/100/100</f>
        <v>0.42</v>
      </c>
      <c r="L57" s="1">
        <f>'Původní data'!H54*prepocet!L$33*prepocet!L$3*prepocet!L$2/100/100/100</f>
        <v>3.06</v>
      </c>
      <c r="M57" s="1">
        <f>'Původní data'!I54*prepocet!M$33*prepocet!M$3*prepocet!M$2/100/100/100</f>
        <v>0.1225</v>
      </c>
      <c r="N57" s="1">
        <f>'Původní data'!J54*prepocet!N$33*prepocet!N$3*prepocet!N$2/100/100/100</f>
        <v>0</v>
      </c>
      <c r="O57" s="1">
        <f>'Původní data'!K54*prepocet!O$33*prepocet!O$3*prepocet!O$2/100/100/100</f>
        <v>0.13500000000000001</v>
      </c>
      <c r="P57" s="1">
        <f>'Původní data'!L54*prepocet!P$33*prepocet!P$3*prepocet!P$2/100/100/100</f>
        <v>1.4437500000000001</v>
      </c>
      <c r="Q57" s="1">
        <f>'Původní data'!M54*prepocet!Q$33*prepocet!Q$3*prepocet!Q$2/100/100/100</f>
        <v>0.63749999999999996</v>
      </c>
      <c r="R57" s="1">
        <f>'Původní data'!N54*prepocet!R$33*prepocet!R$3*prepocet!R$2/100/100/100</f>
        <v>0.627</v>
      </c>
      <c r="S57" s="1">
        <f>'Původní data'!O54*prepocet!S$33*prepocet!S$3*prepocet!S$2/100/100/100</f>
        <v>3.42</v>
      </c>
      <c r="T57" s="1">
        <f>'Původní data'!P54*prepocet!T$33*prepocet!T$3*prepocet!T$2/100/100/100</f>
        <v>0.63112499999999994</v>
      </c>
      <c r="U57" s="1">
        <f>'Původní data'!Q54*prepocet!U$33*prepocet!U$3*prepocet!U$2/100/100/100</f>
        <v>0</v>
      </c>
      <c r="V57" s="1">
        <f>'Původní data'!R54*prepocet!V$33*prepocet!V$3*prepocet!V$2/100/100/100</f>
        <v>0.82874999999999999</v>
      </c>
      <c r="W57" s="1">
        <f>'Původní data'!S54*prepocet!W$33*prepocet!W$3*prepocet!W$2/100/100/100</f>
        <v>15.39</v>
      </c>
      <c r="X57" s="1">
        <f>'Původní data'!T54*prepocet!X$33*prepocet!X$3*prepocet!X$2/100/100/100</f>
        <v>0.40500000000000003</v>
      </c>
      <c r="Y57" s="1">
        <f>'Původní data'!U54*prepocet!Y$33*prepocet!Y$3*prepocet!Y$2/100/100/100</f>
        <v>0.53200000000000003</v>
      </c>
      <c r="Z57" s="1">
        <f>'Původní data'!V54*prepocet!Z$33*prepocet!Z$3*prepocet!Z$2/100/100/100</f>
        <v>0</v>
      </c>
      <c r="AA57" s="1">
        <f>'Původní data'!W54*prepocet!AA$33*prepocet!AA$3*prepocet!AA$2/100/100/100</f>
        <v>0</v>
      </c>
      <c r="AB57" s="1">
        <f>'Původní data'!X54*prepocet!AB$33*prepocet!AB$3*prepocet!AB$2/100/100/100</f>
        <v>0</v>
      </c>
      <c r="AC57" s="1">
        <f>'Původní data'!Y54*prepocet!AC$33*prepocet!AC$3*prepocet!AC$2/100/100/100</f>
        <v>2.415</v>
      </c>
      <c r="AD57" s="1">
        <f>'Původní data'!Z54*prepocet!AD$33*prepocet!AD$3*prepocet!AD$2/100/100/100</f>
        <v>0.20250000000000001</v>
      </c>
      <c r="AE57" s="1">
        <f>'Původní data'!AA54*prepocet!AE$33*prepocet!AE$3*prepocet!AE$2/100/100/100</f>
        <v>0</v>
      </c>
      <c r="AF57" s="1">
        <f>'Původní data'!AB54*prepocet!AF$33*prepocet!AF$3*prepocet!AF$2/100/100/100</f>
        <v>0.255</v>
      </c>
      <c r="AG57" s="1">
        <f>'Původní data'!AC54*prepocet!AG$33*prepocet!AG$3*prepocet!AG$2/100/100/100</f>
        <v>0.6825</v>
      </c>
      <c r="AH57" s="1">
        <f>'Původní data'!AD54*prepocet!AH$33*prepocet!AH$3*prepocet!AH$2/100/100/100</f>
        <v>0.76500000000000001</v>
      </c>
      <c r="AI57" s="1">
        <f>'Původní data'!AE54*prepocet!AI$33*prepocet!AI$3*prepocet!AI$2/100/100/100</f>
        <v>2.3940000000000001</v>
      </c>
      <c r="AJ57" s="1">
        <f>'Původní data'!AF54*prepocet!AJ$33*prepocet!AJ$3*prepocet!AJ$2/100/100/100</f>
        <v>0</v>
      </c>
      <c r="AK57" s="1">
        <f>'Původní data'!AG54*prepocet!AK$33*prepocet!AK$3*prepocet!AK$2/100/100/100</f>
        <v>2.7539999999999996</v>
      </c>
      <c r="AL57" s="1">
        <f>'Původní data'!AH54*prepocet!AL$33*prepocet!AL$3*prepocet!AL$2/100/100/100</f>
        <v>0.56000000000000005</v>
      </c>
      <c r="AM57" s="1">
        <f>'Původní data'!AI54*prepocet!AM$33*prepocet!AM$3*prepocet!AM$2/100/100/100</f>
        <v>0</v>
      </c>
      <c r="AN57" s="1">
        <f>'Původní data'!AJ54*prepocet!AN$33*prepocet!AN$3*prepocet!AN$2/100/100/100</f>
        <v>0.625</v>
      </c>
      <c r="AO57" s="1">
        <f>'Původní data'!AK54*prepocet!AO$33*prepocet!AO$3*prepocet!AO$2/100/100/100</f>
        <v>0</v>
      </c>
      <c r="AP57" s="1">
        <f>'Původní data'!AL54*prepocet!AP$33*prepocet!AP$3*prepocet!AP$2/100/100/100</f>
        <v>0</v>
      </c>
      <c r="AQ57" s="1">
        <f>'Původní data'!AM54*prepocet!AQ$33*prepocet!AQ$3*prepocet!AQ$2/100/100/100</f>
        <v>1.65</v>
      </c>
      <c r="AR57" s="1">
        <f>'Původní data'!AN54*prepocet!AR$33*prepocet!AR$3*prepocet!AR$2/100/100/100</f>
        <v>0</v>
      </c>
      <c r="AS57" s="1">
        <f>'Původní data'!AO54*prepocet!AS$33*prepocet!AS$3*prepocet!AS$2/100/100/100</f>
        <v>0</v>
      </c>
      <c r="AT57" s="1">
        <f>'Původní data'!AP54*prepocet!AT$33*prepocet!AT$3*prepocet!AT$2/100/100/100</f>
        <v>1.6</v>
      </c>
      <c r="AU57" s="1">
        <f>'Původní data'!AQ54*prepocet!AU$33*prepocet!AU$3*prepocet!AU$2/100/100/100</f>
        <v>0</v>
      </c>
      <c r="AV57" s="1">
        <f>'Původní data'!AR54*prepocet!AV$33*prepocet!AV$3*prepocet!AV$2/100/100/100</f>
        <v>0</v>
      </c>
      <c r="AW57" s="1">
        <f>'Původní data'!AS54*prepocet!AW$33*prepocet!AW$3*prepocet!AW$2/100/100/100</f>
        <v>0.14000000000000001</v>
      </c>
      <c r="AX57" s="1">
        <f>'Původní data'!AT54*prepocet!AX$33*prepocet!AX$3*prepocet!AX$2/100/100/100</f>
        <v>0</v>
      </c>
      <c r="AY57" s="1">
        <f>'Původní data'!AU54*prepocet!AY$33*prepocet!AY$3*prepocet!AY$2/100/100/100</f>
        <v>0</v>
      </c>
      <c r="AZ57" s="1">
        <f>'Původní data'!AV54*prepocet!AZ$33*prepocet!AZ$3*prepocet!AZ$2/100/100/100</f>
        <v>1.7324999999999999</v>
      </c>
      <c r="BA57" s="1">
        <f>'Původní data'!AW54*prepocet!BA$33*prepocet!BA$3*prepocet!BA$2/100/100/100</f>
        <v>0.26250000000000001</v>
      </c>
      <c r="BB57" s="1">
        <f>'Původní data'!AX54*prepocet!BB$33*prepocet!BB$3*prepocet!BB$2/100/100/100</f>
        <v>1.7212499999999999</v>
      </c>
      <c r="BC57" s="1">
        <f>'Původní data'!AY54*prepocet!BC$33*prepocet!BC$3*prepocet!BC$2/100/100/100</f>
        <v>0</v>
      </c>
      <c r="BD57" s="1">
        <f>'Původní data'!AZ54*prepocet!BD$33*prepocet!BD$3*prepocet!BD$2/100/100/100</f>
        <v>0.47600000000000003</v>
      </c>
      <c r="BE57" s="1">
        <f>'Původní data'!BA54*prepocet!BE$33*prepocet!BE$3*prepocet!BE$2/100/100/100</f>
        <v>0</v>
      </c>
      <c r="BF57" s="1">
        <f>'Původní data'!BB54*prepocet!BF$33*prepocet!BF$3*prepocet!BF$2/100/100/100</f>
        <v>0.504</v>
      </c>
      <c r="BG57" s="1">
        <f>'Původní data'!BC54*prepocet!BG$33*prepocet!BG$3*prepocet!BG$2/100/100/100</f>
        <v>0</v>
      </c>
      <c r="BH57" s="1">
        <f>'Původní data'!BD54*prepocet!BH$33*prepocet!BH$3*prepocet!BH$2/100/100/100</f>
        <v>1.32</v>
      </c>
      <c r="BI57" s="1">
        <f>'Původní data'!BE54*prepocet!BI$33*prepocet!BI$3*prepocet!BI$2/100/100/100</f>
        <v>0.48</v>
      </c>
      <c r="BJ57" s="1">
        <f>'Původní data'!BF54*prepocet!BJ$33*prepocet!BJ$3*prepocet!BJ$2/100/100/100</f>
        <v>0.36749999999999999</v>
      </c>
      <c r="BK57" s="1">
        <f>'Původní data'!BG54*prepocet!BK$33*prepocet!BK$3*prepocet!BK$2/100/100/100</f>
        <v>0.72</v>
      </c>
      <c r="BL57" s="1">
        <f>'Původní data'!BH54*prepocet!BL$33*prepocet!BL$3*prepocet!BL$2/100/100/100</f>
        <v>0</v>
      </c>
      <c r="BM57" s="1">
        <f>'Původní data'!BI54*prepocet!BM$33*prepocet!BM$3*prepocet!BM$2/100/100/100</f>
        <v>0.33600000000000002</v>
      </c>
      <c r="BN57" s="1">
        <f>'Původní data'!BJ54*prepocet!BN$33*prepocet!BN$3*prepocet!BN$2/100/100/100</f>
        <v>0</v>
      </c>
      <c r="BO57" s="1">
        <f>'Původní data'!BK54*prepocet!BO$33*prepocet!BO$3*prepocet!BO$2/100/100/100</f>
        <v>0.1</v>
      </c>
      <c r="BP57" s="1">
        <f>'Původní data'!BL54*prepocet!BP$33*prepocet!BP$3*prepocet!BP$2/100/100/100</f>
        <v>0</v>
      </c>
      <c r="BQ57" s="1">
        <f>'Původní data'!BM54*prepocet!BQ$33*prepocet!BQ$3*prepocet!BQ$2/100/100/100</f>
        <v>0</v>
      </c>
      <c r="BR57" s="1">
        <f>'Původní data'!BN54*prepocet!BR$33*prepocet!BR$3*prepocet!BR$2/100/100/100</f>
        <v>0.22500000000000001</v>
      </c>
      <c r="BS57" s="1">
        <f>'Původní data'!BO54*prepocet!BS$33*prepocet!BS$3*prepocet!BS$2/100/100/100</f>
        <v>0</v>
      </c>
      <c r="BT57" s="1">
        <f>'Původní data'!BP54*prepocet!BT$33*prepocet!BT$3*prepocet!BT$2/100/100/100</f>
        <v>0.18</v>
      </c>
      <c r="BU57" s="1">
        <f>'Původní data'!BQ54*prepocet!BU$33*prepocet!BU$3*prepocet!BU$2/100/100/100</f>
        <v>0</v>
      </c>
      <c r="BV57" s="1">
        <f>'Původní data'!BR54*prepocet!BV$33*prepocet!BV$3*prepocet!BV$2/100/100/100</f>
        <v>0</v>
      </c>
      <c r="BW57" s="1">
        <f>'Původní data'!BS54*prepocet!BW$33*prepocet!BW$3*prepocet!BW$2/100/100/100</f>
        <v>0.19500000000000001</v>
      </c>
      <c r="BX57" s="1">
        <f>'Původní data'!BT54*prepocet!BX$33*prepocet!BX$3*prepocet!BX$2/100/100/100</f>
        <v>0</v>
      </c>
      <c r="BY57" s="1">
        <f>'Původní data'!BU54*prepocet!BY$33*prepocet!BY$3*prepocet!BY$2/100/100/100</f>
        <v>0.33750000000000002</v>
      </c>
      <c r="BZ57" s="1">
        <f>'Původní data'!BV54*prepocet!BZ$33*prepocet!BZ$3*prepocet!BZ$2/100/100/100</f>
        <v>0.4</v>
      </c>
      <c r="CA57" s="1">
        <f>'Původní data'!BW54*prepocet!CA$33*prepocet!CA$3*prepocet!CA$2/100/100/100</f>
        <v>0</v>
      </c>
      <c r="CB57" s="1">
        <f>'Původní data'!BX54*prepocet!CB$33*prepocet!CB$3*prepocet!CB$2/100/100/100</f>
        <v>0</v>
      </c>
      <c r="CC57" s="1">
        <f>'Původní data'!BY54*prepocet!CC$33*prepocet!CC$3*prepocet!CC$2/100/100/100</f>
        <v>0</v>
      </c>
      <c r="CD57" s="1">
        <f>'Původní data'!BZ54*prepocet!CD$33*prepocet!CD$3*prepocet!CD$2/100/100/100</f>
        <v>1.1159999999999999</v>
      </c>
      <c r="CE57" s="1">
        <f>'Původní data'!CA54*prepocet!CE$33*prepocet!CE$3*prepocet!CE$2/100/100/100</f>
        <v>0</v>
      </c>
      <c r="CF57" s="1">
        <f>'Původní data'!CB54*prepocet!CF$33*prepocet!CF$3*prepocet!CF$2/100/100/100</f>
        <v>0.63</v>
      </c>
      <c r="CI57" s="11">
        <f t="shared" si="27"/>
        <v>4</v>
      </c>
      <c r="CJ57" s="25">
        <f t="shared" si="24"/>
        <v>53.78737499999999</v>
      </c>
      <c r="CK57" s="38">
        <f t="shared" si="25"/>
        <v>0.68085284810126567</v>
      </c>
      <c r="CL57" s="11">
        <f t="shared" si="28"/>
        <v>0</v>
      </c>
      <c r="CM57" s="11">
        <f t="shared" si="29"/>
        <v>1</v>
      </c>
      <c r="CN57" s="11">
        <f t="shared" si="26"/>
        <v>12</v>
      </c>
      <c r="CO57" s="11">
        <f t="shared" si="30"/>
        <v>34</v>
      </c>
      <c r="CY57" s="11">
        <f t="shared" si="17"/>
        <v>0</v>
      </c>
    </row>
    <row r="58" spans="1:103" x14ac:dyDescent="0.2">
      <c r="B58" s="11">
        <v>1</v>
      </c>
      <c r="C58" s="11">
        <f t="shared" si="22"/>
        <v>0</v>
      </c>
      <c r="D58" s="11">
        <f t="shared" si="23"/>
        <v>0.495</v>
      </c>
      <c r="E58" s="1" t="s">
        <v>43</v>
      </c>
      <c r="F58" s="1">
        <f>'Původní data'!B55*prepocet!F$33*prepocet!F$3*prepocet!F$2/100/100/100</f>
        <v>0.495</v>
      </c>
      <c r="G58" s="1">
        <f>'Původní data'!C55*prepocet!G$33*prepocet!G$3*prepocet!G$2/100/100/100</f>
        <v>0</v>
      </c>
      <c r="H58" s="1">
        <f>'Původní data'!D55*prepocet!H$33*prepocet!H$3*prepocet!H$2/100/100/100</f>
        <v>0</v>
      </c>
      <c r="I58" s="1">
        <f>'Původní data'!E55*prepocet!I$33*prepocet!I$3*prepocet!I$2/100/100/100</f>
        <v>0</v>
      </c>
      <c r="J58" s="1">
        <f>'Původní data'!F55*prepocet!J$33*prepocet!J$3*prepocet!J$2/100/100/100</f>
        <v>0</v>
      </c>
      <c r="K58" s="1">
        <f>'Původní data'!G55*prepocet!K$33*prepocet!K$3*prepocet!K$2/100/100/100</f>
        <v>0</v>
      </c>
      <c r="L58" s="1">
        <f>'Původní data'!H55*prepocet!L$33*prepocet!L$3*prepocet!L$2/100/100/100</f>
        <v>0.30599999999999999</v>
      </c>
      <c r="M58" s="1">
        <f>'Původní data'!I55*prepocet!M$33*prepocet!M$3*prepocet!M$2/100/100/100</f>
        <v>0.52500000000000002</v>
      </c>
      <c r="N58" s="1">
        <f>'Původní data'!J55*prepocet!N$33*prepocet!N$3*prepocet!N$2/100/100/100</f>
        <v>0</v>
      </c>
      <c r="O58" s="1">
        <f>'Původní data'!K55*prepocet!O$33*prepocet!O$3*prepocet!O$2/100/100/100</f>
        <v>0</v>
      </c>
      <c r="P58" s="1">
        <f>'Původní data'!L55*prepocet!P$33*prepocet!P$3*prepocet!P$2/100/100/100</f>
        <v>0.57750000000000001</v>
      </c>
      <c r="Q58" s="1">
        <f>'Původní data'!M55*prepocet!Q$33*prepocet!Q$3*prepocet!Q$2/100/100/100</f>
        <v>0.31874999999999998</v>
      </c>
      <c r="R58" s="1">
        <f>'Původní data'!N55*prepocet!R$33*prepocet!R$3*prepocet!R$2/100/100/100</f>
        <v>0</v>
      </c>
      <c r="S58" s="1">
        <f>'Původní data'!O55*prepocet!S$33*prepocet!S$3*prepocet!S$2/100/100/100</f>
        <v>0</v>
      </c>
      <c r="T58" s="1">
        <f>'Původní data'!P55*prepocet!T$33*prepocet!T$3*prepocet!T$2/100/100/100</f>
        <v>0.84150000000000003</v>
      </c>
      <c r="U58" s="1">
        <f>'Původní data'!Q55*prepocet!U$33*prepocet!U$3*prepocet!U$2/100/100/100</f>
        <v>0</v>
      </c>
      <c r="V58" s="1">
        <f>'Původní data'!R55*prepocet!V$33*prepocet!V$3*prepocet!V$2/100/100/100</f>
        <v>0</v>
      </c>
      <c r="W58" s="1">
        <f>'Původní data'!S55*prepocet!W$33*prepocet!W$3*prepocet!W$2/100/100/100</f>
        <v>15.39</v>
      </c>
      <c r="X58" s="1">
        <f>'Původní data'!T55*prepocet!X$33*prepocet!X$3*prepocet!X$2/100/100/100</f>
        <v>0.60750000000000004</v>
      </c>
      <c r="Y58" s="1">
        <f>'Původní data'!U55*prepocet!Y$33*prepocet!Y$3*prepocet!Y$2/100/100/100</f>
        <v>2.66</v>
      </c>
      <c r="Z58" s="1">
        <f>'Původní data'!V55*prepocet!Z$33*prepocet!Z$3*prepocet!Z$2/100/100/100</f>
        <v>0.17</v>
      </c>
      <c r="AA58" s="1">
        <f>'Původní data'!W55*prepocet!AA$33*prepocet!AA$3*prepocet!AA$2/100/100/100</f>
        <v>0.92400000000000004</v>
      </c>
      <c r="AB58" s="1">
        <f>'Původní data'!X55*prepocet!AB$33*prepocet!AB$3*prepocet!AB$2/100/100/100</f>
        <v>0</v>
      </c>
      <c r="AC58" s="1">
        <f>'Původní data'!Y55*prepocet!AC$33*prepocet!AC$3*prepocet!AC$2/100/100/100</f>
        <v>0.52500000000000002</v>
      </c>
      <c r="AD58" s="1">
        <f>'Původní data'!Z55*prepocet!AD$33*prepocet!AD$3*prepocet!AD$2/100/100/100</f>
        <v>0.30375000000000002</v>
      </c>
      <c r="AE58" s="1">
        <f>'Původní data'!AA55*prepocet!AE$33*prepocet!AE$3*prepocet!AE$2/100/100/100</f>
        <v>0</v>
      </c>
      <c r="AF58" s="1">
        <f>'Původní data'!AB55*prepocet!AF$33*prepocet!AF$3*prepocet!AF$2/100/100/100</f>
        <v>0</v>
      </c>
      <c r="AG58" s="1">
        <f>'Původní data'!AC55*prepocet!AG$33*prepocet!AG$3*prepocet!AG$2/100/100/100</f>
        <v>0</v>
      </c>
      <c r="AH58" s="1">
        <f>'Původní data'!AD55*prepocet!AH$33*prepocet!AH$3*prepocet!AH$2/100/100/100</f>
        <v>0</v>
      </c>
      <c r="AI58" s="1">
        <f>'Původní data'!AE55*prepocet!AI$33*prepocet!AI$3*prepocet!AI$2/100/100/100</f>
        <v>0</v>
      </c>
      <c r="AJ58" s="1">
        <f>'Původní data'!AF55*prepocet!AJ$33*prepocet!AJ$3*prepocet!AJ$2/100/100/100</f>
        <v>0</v>
      </c>
      <c r="AK58" s="1">
        <f>'Původní data'!AG55*prepocet!AK$33*prepocet!AK$3*prepocet!AK$2/100/100/100</f>
        <v>1.9890000000000001</v>
      </c>
      <c r="AL58" s="1">
        <f>'Původní data'!AH55*prepocet!AL$33*prepocet!AL$3*prepocet!AL$2/100/100/100</f>
        <v>0.33600000000000002</v>
      </c>
      <c r="AM58" s="1">
        <f>'Původní data'!AI55*prepocet!AM$33*prepocet!AM$3*prepocet!AM$2/100/100/100</f>
        <v>0.9</v>
      </c>
      <c r="AN58" s="1">
        <f>'Původní data'!AJ55*prepocet!AN$33*prepocet!AN$3*prepocet!AN$2/100/100/100</f>
        <v>0</v>
      </c>
      <c r="AO58" s="1">
        <f>'Původní data'!AK55*prepocet!AO$33*prepocet!AO$3*prepocet!AO$2/100/100/100</f>
        <v>0</v>
      </c>
      <c r="AP58" s="1">
        <f>'Původní data'!AL55*prepocet!AP$33*prepocet!AP$3*prepocet!AP$2/100/100/100</f>
        <v>0</v>
      </c>
      <c r="AQ58" s="1">
        <f>'Původní data'!AM55*prepocet!AQ$33*prepocet!AQ$3*prepocet!AQ$2/100/100/100</f>
        <v>0.33</v>
      </c>
      <c r="AR58" s="1">
        <f>'Původní data'!AN55*prepocet!AR$33*prepocet!AR$3*prepocet!AR$2/100/100/100</f>
        <v>0</v>
      </c>
      <c r="AS58" s="1">
        <f>'Původní data'!AO55*prepocet!AS$33*prepocet!AS$3*prepocet!AS$2/100/100/100</f>
        <v>0.85499999999999998</v>
      </c>
      <c r="AT58" s="1">
        <f>'Původní data'!AP55*prepocet!AT$33*prepocet!AT$3*prepocet!AT$2/100/100/100</f>
        <v>0.8</v>
      </c>
      <c r="AU58" s="1">
        <f>'Původní data'!AQ55*prepocet!AU$33*prepocet!AU$3*prepocet!AU$2/100/100/100</f>
        <v>0.45</v>
      </c>
      <c r="AV58" s="1">
        <f>'Původní data'!AR55*prepocet!AV$33*prepocet!AV$3*prepocet!AV$2/100/100/100</f>
        <v>1.04125</v>
      </c>
      <c r="AW58" s="1">
        <f>'Původní data'!AS55*prepocet!AW$33*prepocet!AW$3*prepocet!AW$2/100/100/100</f>
        <v>0</v>
      </c>
      <c r="AX58" s="1">
        <f>'Původní data'!AT55*prepocet!AX$33*prepocet!AX$3*prepocet!AX$2/100/100/100</f>
        <v>0</v>
      </c>
      <c r="AY58" s="1">
        <f>'Původní data'!AU55*prepocet!AY$33*prepocet!AY$3*prepocet!AY$2/100/100/100</f>
        <v>0</v>
      </c>
      <c r="AZ58" s="1">
        <f>'Původní data'!AV55*prepocet!AZ$33*prepocet!AZ$3*prepocet!AZ$2/100/100/100</f>
        <v>0.43312499999999998</v>
      </c>
      <c r="BA58" s="1">
        <f>'Původní data'!AW55*prepocet!BA$33*prepocet!BA$3*prepocet!BA$2/100/100/100</f>
        <v>0.26250000000000001</v>
      </c>
      <c r="BB58" s="1">
        <f>'Původní data'!AX55*prepocet!BB$33*prepocet!BB$3*prepocet!BB$2/100/100/100</f>
        <v>0.63749999999999996</v>
      </c>
      <c r="BC58" s="1">
        <f>'Původní data'!AY55*prepocet!BC$33*prepocet!BC$3*prepocet!BC$2/100/100/100</f>
        <v>0</v>
      </c>
      <c r="BD58" s="1">
        <f>'Původní data'!AZ55*prepocet!BD$33*prepocet!BD$3*prepocet!BD$2/100/100/100</f>
        <v>0.54400000000000004</v>
      </c>
      <c r="BE58" s="1">
        <f>'Původní data'!BA55*prepocet!BE$33*prepocet!BE$3*prepocet!BE$2/100/100/100</f>
        <v>0</v>
      </c>
      <c r="BF58" s="1">
        <f>'Původní data'!BB55*prepocet!BF$33*prepocet!BF$3*prepocet!BF$2/100/100/100</f>
        <v>0</v>
      </c>
      <c r="BG58" s="1">
        <f>'Původní data'!BC55*prepocet!BG$33*prepocet!BG$3*prepocet!BG$2/100/100/100</f>
        <v>0</v>
      </c>
      <c r="BH58" s="1">
        <f>'Původní data'!BD55*prepocet!BH$33*prepocet!BH$3*prepocet!BH$2/100/100/100</f>
        <v>0</v>
      </c>
      <c r="BI58" s="1">
        <f>'Původní data'!BE55*prepocet!BI$33*prepocet!BI$3*prepocet!BI$2/100/100/100</f>
        <v>0</v>
      </c>
      <c r="BJ58" s="1">
        <f>'Původní data'!BF55*prepocet!BJ$33*prepocet!BJ$3*prepocet!BJ$2/100/100/100</f>
        <v>0</v>
      </c>
      <c r="BK58" s="1">
        <f>'Původní data'!BG55*prepocet!BK$33*prepocet!BK$3*prepocet!BK$2/100/100/100</f>
        <v>0</v>
      </c>
      <c r="BL58" s="1">
        <f>'Původní data'!BH55*prepocet!BL$33*prepocet!BL$3*prepocet!BL$2/100/100/100</f>
        <v>0</v>
      </c>
      <c r="BM58" s="1">
        <f>'Původní data'!BI55*prepocet!BM$33*prepocet!BM$3*prepocet!BM$2/100/100/100</f>
        <v>0.33600000000000002</v>
      </c>
      <c r="BN58" s="1">
        <f>'Původní data'!BJ55*prepocet!BN$33*prepocet!BN$3*prepocet!BN$2/100/100/100</f>
        <v>0</v>
      </c>
      <c r="BO58" s="1">
        <f>'Původní data'!BK55*prepocet!BO$33*prepocet!BO$3*prepocet!BO$2/100/100/100</f>
        <v>0.2</v>
      </c>
      <c r="BP58" s="1">
        <f>'Původní data'!BL55*prepocet!BP$33*prepocet!BP$3*prepocet!BP$2/100/100/100</f>
        <v>1.68</v>
      </c>
      <c r="BQ58" s="1">
        <f>'Původní data'!BM55*prepocet!BQ$33*prepocet!BQ$3*prepocet!BQ$2/100/100/100</f>
        <v>1.3125</v>
      </c>
      <c r="BR58" s="1">
        <f>'Původní data'!BN55*prepocet!BR$33*prepocet!BR$3*prepocet!BR$2/100/100/100</f>
        <v>0.27</v>
      </c>
      <c r="BS58" s="1">
        <f>'Původní data'!BO55*prepocet!BS$33*prepocet!BS$3*prepocet!BS$2/100/100/100</f>
        <v>0</v>
      </c>
      <c r="BT58" s="1">
        <f>'Původní data'!BP55*prepocet!BT$33*prepocet!BT$3*prepocet!BT$2/100/100/100</f>
        <v>0</v>
      </c>
      <c r="BU58" s="1">
        <f>'Původní data'!BQ55*prepocet!BU$33*prepocet!BU$3*prepocet!BU$2/100/100/100</f>
        <v>3.78</v>
      </c>
      <c r="BV58" s="1">
        <f>'Původní data'!BR55*prepocet!BV$33*prepocet!BV$3*prepocet!BV$2/100/100/100</f>
        <v>0</v>
      </c>
      <c r="BW58" s="1">
        <f>'Původní data'!BS55*prepocet!BW$33*prepocet!BW$3*prepocet!BW$2/100/100/100</f>
        <v>4.4999999999999998E-2</v>
      </c>
      <c r="BX58" s="1">
        <f>'Původní data'!BT55*prepocet!BX$33*prepocet!BX$3*prepocet!BX$2/100/100/100</f>
        <v>0</v>
      </c>
      <c r="BY58" s="1">
        <f>'Původní data'!BU55*prepocet!BY$33*prepocet!BY$3*prepocet!BY$2/100/100/100</f>
        <v>0.16875000000000001</v>
      </c>
      <c r="BZ58" s="1">
        <f>'Původní data'!BV55*prepocet!BZ$33*prepocet!BZ$3*prepocet!BZ$2/100/100/100</f>
        <v>0.2</v>
      </c>
      <c r="CA58" s="1">
        <f>'Původní data'!BW55*prepocet!CA$33*prepocet!CA$3*prepocet!CA$2/100/100/100</f>
        <v>2.5987499999999999</v>
      </c>
      <c r="CB58" s="1">
        <f>'Původní data'!BX55*prepocet!CB$33*prepocet!CB$3*prepocet!CB$2/100/100/100</f>
        <v>0</v>
      </c>
      <c r="CC58" s="1">
        <f>'Původní data'!BY55*prepocet!CC$33*prepocet!CC$3*prepocet!CC$2/100/100/100</f>
        <v>0</v>
      </c>
      <c r="CD58" s="1">
        <f>'Původní data'!BZ55*prepocet!CD$33*prepocet!CD$3*prepocet!CD$2/100/100/100</f>
        <v>0</v>
      </c>
      <c r="CE58" s="1">
        <f>'Původní data'!CA55*prepocet!CE$33*prepocet!CE$3*prepocet!CE$2/100/100/100</f>
        <v>0.54</v>
      </c>
      <c r="CF58" s="1">
        <f>'Původní data'!CB55*prepocet!CF$33*prepocet!CF$3*prepocet!CF$2/100/100/100</f>
        <v>0.26250000000000001</v>
      </c>
      <c r="CI58" s="11">
        <f t="shared" si="27"/>
        <v>8</v>
      </c>
      <c r="CJ58" s="25">
        <f t="shared" si="24"/>
        <v>43.615875000000017</v>
      </c>
      <c r="CK58" s="11">
        <f t="shared" si="25"/>
        <v>0.55209968354430405</v>
      </c>
      <c r="CL58" s="11">
        <f t="shared" si="28"/>
        <v>0</v>
      </c>
      <c r="CM58" s="11">
        <f t="shared" si="29"/>
        <v>1</v>
      </c>
      <c r="CN58" s="11">
        <f t="shared" si="26"/>
        <v>7</v>
      </c>
      <c r="CO58" s="11">
        <f t="shared" si="30"/>
        <v>30</v>
      </c>
      <c r="CY58" s="11">
        <f t="shared" si="17"/>
        <v>0</v>
      </c>
    </row>
    <row r="59" spans="1:103" x14ac:dyDescent="0.2">
      <c r="B59" s="11">
        <v>1</v>
      </c>
      <c r="C59" s="11">
        <f t="shared" si="22"/>
        <v>0</v>
      </c>
      <c r="D59" s="11">
        <f t="shared" si="23"/>
        <v>0</v>
      </c>
      <c r="E59" s="1" t="s">
        <v>44</v>
      </c>
      <c r="F59" s="1">
        <f>'Původní data'!B56*prepocet!F$33*prepocet!F$3*prepocet!F$2/100/100/100</f>
        <v>0</v>
      </c>
      <c r="G59" s="1">
        <f>'Původní data'!C56*prepocet!G$33*prepocet!G$3*prepocet!G$2/100/100/100</f>
        <v>1.0395000000000001</v>
      </c>
      <c r="H59" s="1">
        <f>'Původní data'!D56*prepocet!H$33*prepocet!H$3*prepocet!H$2/100/100/100</f>
        <v>2.1375000000000002</v>
      </c>
      <c r="I59" s="1">
        <f>'Původní data'!E56*prepocet!I$33*prepocet!I$3*prepocet!I$2/100/100/100</f>
        <v>2.1375000000000002</v>
      </c>
      <c r="J59" s="1">
        <f>'Původní data'!F56*prepocet!J$33*prepocet!J$3*prepocet!J$2/100/100/100</f>
        <v>0</v>
      </c>
      <c r="K59" s="1">
        <f>'Původní data'!G56*prepocet!K$33*prepocet!K$3*prepocet!K$2/100/100/100</f>
        <v>0</v>
      </c>
      <c r="L59" s="1">
        <f>'Původní data'!H56*prepocet!L$33*prepocet!L$3*prepocet!L$2/100/100/100</f>
        <v>0.30599999999999999</v>
      </c>
      <c r="M59" s="1">
        <f>'Původní data'!I56*prepocet!M$33*prepocet!M$3*prepocet!M$2/100/100/100</f>
        <v>0.105</v>
      </c>
      <c r="N59" s="1">
        <f>'Původní data'!J56*prepocet!N$33*prepocet!N$3*prepocet!N$2/100/100/100</f>
        <v>0</v>
      </c>
      <c r="O59" s="1">
        <f>'Původní data'!K56*prepocet!O$33*prepocet!O$3*prepocet!O$2/100/100/100</f>
        <v>0</v>
      </c>
      <c r="P59" s="1">
        <f>'Původní data'!L56*prepocet!P$33*prepocet!P$3*prepocet!P$2/100/100/100</f>
        <v>0.57750000000000001</v>
      </c>
      <c r="Q59" s="1">
        <f>'Původní data'!M56*prepocet!Q$33*prepocet!Q$3*prepocet!Q$2/100/100/100</f>
        <v>0.1275</v>
      </c>
      <c r="R59" s="1">
        <f>'Původní data'!N56*prepocet!R$33*prepocet!R$3*prepocet!R$2/100/100/100</f>
        <v>0</v>
      </c>
      <c r="S59" s="1">
        <f>'Původní data'!O56*prepocet!S$33*prepocet!S$3*prepocet!S$2/100/100/100</f>
        <v>0</v>
      </c>
      <c r="T59" s="1">
        <f>'Původní data'!P56*prepocet!T$33*prepocet!T$3*prepocet!T$2/100/100/100</f>
        <v>0.42075000000000001</v>
      </c>
      <c r="U59" s="1">
        <f>'Původní data'!Q56*prepocet!U$33*prepocet!U$3*prepocet!U$2/100/100/100</f>
        <v>0.54</v>
      </c>
      <c r="V59" s="1">
        <f>'Původní data'!R56*prepocet!V$33*prepocet!V$3*prepocet!V$2/100/100/100</f>
        <v>0</v>
      </c>
      <c r="W59" s="1">
        <f>'Původní data'!S56*prepocet!W$33*prepocet!W$3*prepocet!W$2/100/100/100</f>
        <v>0</v>
      </c>
      <c r="X59" s="1">
        <f>'Původní data'!T56*prepocet!X$33*prepocet!X$3*prepocet!X$2/100/100/100</f>
        <v>0</v>
      </c>
      <c r="Y59" s="1">
        <f>'Původní data'!U56*prepocet!Y$33*prepocet!Y$3*prepocet!Y$2/100/100/100</f>
        <v>1.33</v>
      </c>
      <c r="Z59" s="1">
        <f>'Původní data'!V56*prepocet!Z$33*prepocet!Z$3*prepocet!Z$2/100/100/100</f>
        <v>0</v>
      </c>
      <c r="AA59" s="1">
        <f>'Původní data'!W56*prepocet!AA$33*prepocet!AA$3*prepocet!AA$2/100/100/100</f>
        <v>0</v>
      </c>
      <c r="AB59" s="1">
        <f>'Původní data'!X56*prepocet!AB$33*prepocet!AB$3*prepocet!AB$2/100/100/100</f>
        <v>2.7719999999999998</v>
      </c>
      <c r="AC59" s="1">
        <f>'Původní data'!Y56*prepocet!AC$33*prepocet!AC$3*prepocet!AC$2/100/100/100</f>
        <v>0</v>
      </c>
      <c r="AD59" s="1">
        <f>'Původní data'!Z56*prepocet!AD$33*prepocet!AD$3*prepocet!AD$2/100/100/100</f>
        <v>0.20250000000000001</v>
      </c>
      <c r="AE59" s="1">
        <f>'Původní data'!AA56*prepocet!AE$33*prepocet!AE$3*prepocet!AE$2/100/100/100</f>
        <v>0</v>
      </c>
      <c r="AF59" s="1">
        <f>'Původní data'!AB56*prepocet!AF$33*prepocet!AF$3*prepocet!AF$2/100/100/100</f>
        <v>0.51</v>
      </c>
      <c r="AG59" s="1">
        <f>'Původní data'!AC56*prepocet!AG$33*prepocet!AG$3*prepocet!AG$2/100/100/100</f>
        <v>0</v>
      </c>
      <c r="AH59" s="1">
        <f>'Původní data'!AD56*prepocet!AH$33*prepocet!AH$3*prepocet!AH$2/100/100/100</f>
        <v>0</v>
      </c>
      <c r="AI59" s="1">
        <f>'Původní data'!AE56*prepocet!AI$33*prepocet!AI$3*prepocet!AI$2/100/100/100</f>
        <v>0</v>
      </c>
      <c r="AJ59" s="1">
        <f>'Původní data'!AF56*prepocet!AJ$33*prepocet!AJ$3*prepocet!AJ$2/100/100/100</f>
        <v>0</v>
      </c>
      <c r="AK59" s="1">
        <f>'Původní data'!AG56*prepocet!AK$33*prepocet!AK$3*prepocet!AK$2/100/100/100</f>
        <v>0.76500000000000001</v>
      </c>
      <c r="AL59" s="1">
        <f>'Původní data'!AH56*prepocet!AL$33*prepocet!AL$3*prepocet!AL$2/100/100/100</f>
        <v>1.3440000000000001</v>
      </c>
      <c r="AM59" s="1">
        <f>'Původní data'!AI56*prepocet!AM$33*prepocet!AM$3*prepocet!AM$2/100/100/100</f>
        <v>0</v>
      </c>
      <c r="AN59" s="1">
        <f>'Původní data'!AJ56*prepocet!AN$33*prepocet!AN$3*prepocet!AN$2/100/100/100</f>
        <v>0</v>
      </c>
      <c r="AO59" s="1">
        <f>'Původní data'!AK56*prepocet!AO$33*prepocet!AO$3*prepocet!AO$2/100/100/100</f>
        <v>0.12</v>
      </c>
      <c r="AP59" s="1">
        <f>'Původní data'!AL56*prepocet!AP$33*prepocet!AP$3*prepocet!AP$2/100/100/100</f>
        <v>0</v>
      </c>
      <c r="AQ59" s="1">
        <f>'Původní data'!AM56*prepocet!AQ$33*prepocet!AQ$3*prepocet!AQ$2/100/100/100</f>
        <v>0</v>
      </c>
      <c r="AR59" s="1">
        <f>'Původní data'!AN56*prepocet!AR$33*prepocet!AR$3*prepocet!AR$2/100/100/100</f>
        <v>0</v>
      </c>
      <c r="AS59" s="1">
        <f>'Původní data'!AO56*prepocet!AS$33*prepocet!AS$3*prepocet!AS$2/100/100/100</f>
        <v>0.21375</v>
      </c>
      <c r="AT59" s="1">
        <f>'Původní data'!AP56*prepocet!AT$33*prepocet!AT$3*prepocet!AT$2/100/100/100</f>
        <v>0</v>
      </c>
      <c r="AU59" s="1">
        <f>'Původní data'!AQ56*prepocet!AU$33*prepocet!AU$3*prepocet!AU$2/100/100/100</f>
        <v>0</v>
      </c>
      <c r="AV59" s="1">
        <f>'Původní data'!AR56*prepocet!AV$33*prepocet!AV$3*prepocet!AV$2/100/100/100</f>
        <v>3.5402499999999999</v>
      </c>
      <c r="AW59" s="1">
        <f>'Původní data'!AS56*prepocet!AW$33*prepocet!AW$3*prepocet!AW$2/100/100/100</f>
        <v>0.22</v>
      </c>
      <c r="AX59" s="1">
        <f>'Původní data'!AT56*prepocet!AX$33*prepocet!AX$3*prepocet!AX$2/100/100/100</f>
        <v>0</v>
      </c>
      <c r="AY59" s="1">
        <f>'Původní data'!AU56*prepocet!AY$33*prepocet!AY$3*prepocet!AY$2/100/100/100</f>
        <v>0.1875</v>
      </c>
      <c r="AZ59" s="1">
        <f>'Původní data'!AV56*prepocet!AZ$33*prepocet!AZ$3*prepocet!AZ$2/100/100/100</f>
        <v>0</v>
      </c>
      <c r="BA59" s="1">
        <f>'Původní data'!AW56*prepocet!BA$33*prepocet!BA$3*prepocet!BA$2/100/100/100</f>
        <v>1.05</v>
      </c>
      <c r="BB59" s="1">
        <f>'Původní data'!AX56*prepocet!BB$33*prepocet!BB$3*prepocet!BB$2/100/100/100</f>
        <v>0.31874999999999998</v>
      </c>
      <c r="BC59" s="1">
        <f>'Původní data'!AY56*prepocet!BC$33*prepocet!BC$3*prepocet!BC$2/100/100/100</f>
        <v>0</v>
      </c>
      <c r="BD59" s="1">
        <f>'Původní data'!AZ56*prepocet!BD$33*prepocet!BD$3*prepocet!BD$2/100/100/100</f>
        <v>0.34</v>
      </c>
      <c r="BE59" s="1">
        <f>'Původní data'!BA56*prepocet!BE$33*prepocet!BE$3*prepocet!BE$2/100/100/100</f>
        <v>1.08</v>
      </c>
      <c r="BF59" s="1">
        <f>'Původní data'!BB56*prepocet!BF$33*prepocet!BF$3*prepocet!BF$2/100/100/100</f>
        <v>0</v>
      </c>
      <c r="BG59" s="1">
        <f>'Původní data'!BC56*prepocet!BG$33*prepocet!BG$3*prepocet!BG$2/100/100/100</f>
        <v>0</v>
      </c>
      <c r="BH59" s="1">
        <f>'Původní data'!BD56*prepocet!BH$33*prepocet!BH$3*prepocet!BH$2/100/100/100</f>
        <v>0</v>
      </c>
      <c r="BI59" s="1">
        <f>'Původní data'!BE56*prepocet!BI$33*prepocet!BI$3*prepocet!BI$2/100/100/100</f>
        <v>0</v>
      </c>
      <c r="BJ59" s="1">
        <f>'Původní data'!BF56*prepocet!BJ$33*prepocet!BJ$3*prepocet!BJ$2/100/100/100</f>
        <v>0</v>
      </c>
      <c r="BK59" s="1">
        <f>'Původní data'!BG56*prepocet!BK$33*prepocet!BK$3*prepocet!BK$2/100/100/100</f>
        <v>0</v>
      </c>
      <c r="BL59" s="1">
        <f>'Původní data'!BH56*prepocet!BL$33*prepocet!BL$3*prepocet!BL$2/100/100/100</f>
        <v>0</v>
      </c>
      <c r="BM59" s="1">
        <f>'Původní data'!BI56*prepocet!BM$33*prepocet!BM$3*prepocet!BM$2/100/100/100</f>
        <v>0</v>
      </c>
      <c r="BN59" s="1">
        <f>'Původní data'!BJ56*prepocet!BN$33*prepocet!BN$3*prepocet!BN$2/100/100/100</f>
        <v>0</v>
      </c>
      <c r="BO59" s="1">
        <f>'Původní data'!BK56*prepocet!BO$33*prepocet!BO$3*prepocet!BO$2/100/100/100</f>
        <v>0</v>
      </c>
      <c r="BP59" s="1">
        <f>'Původní data'!BL56*prepocet!BP$33*prepocet!BP$3*prepocet!BP$2/100/100/100</f>
        <v>0</v>
      </c>
      <c r="BQ59" s="1">
        <f>'Původní data'!BM56*prepocet!BQ$33*prepocet!BQ$3*prepocet!BQ$2/100/100/100</f>
        <v>0</v>
      </c>
      <c r="BR59" s="1">
        <f>'Původní data'!BN56*prepocet!BR$33*prepocet!BR$3*prepocet!BR$2/100/100/100</f>
        <v>0</v>
      </c>
      <c r="BS59" s="1">
        <f>'Původní data'!BO56*prepocet!BS$33*prepocet!BS$3*prepocet!BS$2/100/100/100</f>
        <v>0</v>
      </c>
      <c r="BT59" s="1">
        <f>'Původní data'!BP56*prepocet!BT$33*prepocet!BT$3*prepocet!BT$2/100/100/100</f>
        <v>0.9</v>
      </c>
      <c r="BU59" s="1">
        <f>'Původní data'!BQ56*prepocet!BU$33*prepocet!BU$3*prepocet!BU$2/100/100/100</f>
        <v>0</v>
      </c>
      <c r="BV59" s="1">
        <f>'Původní data'!BR56*prepocet!BV$33*prepocet!BV$3*prepocet!BV$2/100/100/100</f>
        <v>0</v>
      </c>
      <c r="BW59" s="1">
        <f>'Původní data'!BS56*prepocet!BW$33*prepocet!BW$3*prepocet!BW$2/100/100/100</f>
        <v>0</v>
      </c>
      <c r="BX59" s="1">
        <f>'Původní data'!BT56*prepocet!BX$33*prepocet!BX$3*prepocet!BX$2/100/100/100</f>
        <v>1.8374999999999999</v>
      </c>
      <c r="BY59" s="1">
        <f>'Původní data'!BU56*prepocet!BY$33*prepocet!BY$3*prepocet!BY$2/100/100/100</f>
        <v>0</v>
      </c>
      <c r="BZ59" s="1">
        <f>'Původní data'!BV56*prepocet!BZ$33*prepocet!BZ$3*prepocet!BZ$2/100/100/100</f>
        <v>0</v>
      </c>
      <c r="CA59" s="1">
        <f>'Původní data'!BW56*prepocet!CA$33*prepocet!CA$3*prepocet!CA$2/100/100/100</f>
        <v>0.37125000000000002</v>
      </c>
      <c r="CB59" s="1">
        <f>'Původní data'!BX56*prepocet!CB$33*prepocet!CB$3*prepocet!CB$2/100/100/100</f>
        <v>0</v>
      </c>
      <c r="CC59" s="1">
        <f>'Původní data'!BY56*prepocet!CC$33*prepocet!CC$3*prepocet!CC$2/100/100/100</f>
        <v>0.28000000000000003</v>
      </c>
      <c r="CD59" s="1">
        <f>'Původní data'!BZ56*prepocet!CD$33*prepocet!CD$3*prepocet!CD$2/100/100/100</f>
        <v>0</v>
      </c>
      <c r="CE59" s="1">
        <f>'Původní data'!CA56*prepocet!CE$33*prepocet!CE$3*prepocet!CE$2/100/100/100</f>
        <v>0</v>
      </c>
      <c r="CF59" s="1">
        <f>'Původní data'!CB56*prepocet!CF$33*prepocet!CF$3*prepocet!CF$2/100/100/100</f>
        <v>0.105</v>
      </c>
      <c r="CI59" s="11">
        <f t="shared" si="27"/>
        <v>12</v>
      </c>
      <c r="CJ59" s="25">
        <f t="shared" si="24"/>
        <v>24.878749999999997</v>
      </c>
      <c r="CK59" s="11">
        <f t="shared" si="25"/>
        <v>0.31492088607594931</v>
      </c>
      <c r="CL59" s="11">
        <f t="shared" si="28"/>
        <v>0</v>
      </c>
      <c r="CM59" s="11">
        <f t="shared" si="29"/>
        <v>0</v>
      </c>
      <c r="CN59" s="11">
        <f t="shared" si="26"/>
        <v>10</v>
      </c>
      <c r="CO59" s="11">
        <f t="shared" si="30"/>
        <v>19</v>
      </c>
      <c r="CY59" s="11">
        <f t="shared" si="17"/>
        <v>0</v>
      </c>
    </row>
    <row r="60" spans="1:103" x14ac:dyDescent="0.2">
      <c r="B60" s="11">
        <v>1</v>
      </c>
      <c r="C60" s="11">
        <f t="shared" si="22"/>
        <v>0</v>
      </c>
      <c r="D60" s="11">
        <f t="shared" si="23"/>
        <v>2.8875000000000002</v>
      </c>
      <c r="E60" s="1" t="s">
        <v>45</v>
      </c>
      <c r="F60" s="1">
        <f>'Původní data'!B57*prepocet!F$33*prepocet!F$3*prepocet!F$2/100/100/100</f>
        <v>2.8875000000000002</v>
      </c>
      <c r="G60" s="1">
        <f>'Původní data'!C57*prepocet!G$33*prepocet!G$3*prepocet!G$2/100/100/100</f>
        <v>0</v>
      </c>
      <c r="H60" s="1">
        <f>'Původní data'!D57*prepocet!H$33*prepocet!H$3*prepocet!H$2/100/100/100</f>
        <v>0.85499999999999998</v>
      </c>
      <c r="I60" s="1">
        <f>'Původní data'!E57*prepocet!I$33*prepocet!I$3*prepocet!I$2/100/100/100</f>
        <v>0</v>
      </c>
      <c r="J60" s="1">
        <f>'Původní data'!F57*prepocet!J$33*prepocet!J$3*prepocet!J$2/100/100/100</f>
        <v>0</v>
      </c>
      <c r="K60" s="1">
        <f>'Původní data'!G57*prepocet!K$33*prepocet!K$3*prepocet!K$2/100/100/100</f>
        <v>0.6</v>
      </c>
      <c r="L60" s="1">
        <f>'Původní data'!H57*prepocet!L$33*prepocet!L$3*prepocet!L$2/100/100/100</f>
        <v>0.30599999999999999</v>
      </c>
      <c r="M60" s="1">
        <f>'Původní data'!I57*prepocet!M$33*prepocet!M$3*prepocet!M$2/100/100/100</f>
        <v>0.52500000000000002</v>
      </c>
      <c r="N60" s="1">
        <f>'Původní data'!J57*prepocet!N$33*prepocet!N$3*prepocet!N$2/100/100/100</f>
        <v>0</v>
      </c>
      <c r="O60" s="1">
        <f>'Původní data'!K57*prepocet!O$33*prepocet!O$3*prepocet!O$2/100/100/100</f>
        <v>0</v>
      </c>
      <c r="P60" s="1">
        <f>'Původní data'!L57*prepocet!P$33*prepocet!P$3*prepocet!P$2/100/100/100</f>
        <v>0</v>
      </c>
      <c r="Q60" s="1">
        <f>'Původní data'!M57*prepocet!Q$33*prepocet!Q$3*prepocet!Q$2/100/100/100</f>
        <v>0.95625000000000004</v>
      </c>
      <c r="R60" s="1">
        <f>'Původní data'!N57*prepocet!R$33*prepocet!R$3*prepocet!R$2/100/100/100</f>
        <v>0.495</v>
      </c>
      <c r="S60" s="1">
        <f>'Původní data'!O57*prepocet!S$33*prepocet!S$3*prepocet!S$2/100/100/100</f>
        <v>0</v>
      </c>
      <c r="T60" s="1">
        <f>'Původní data'!P57*prepocet!T$33*prepocet!T$3*prepocet!T$2/100/100/100</f>
        <v>0</v>
      </c>
      <c r="U60" s="1">
        <f>'Původní data'!Q57*prepocet!U$33*prepocet!U$3*prepocet!U$2/100/100/100</f>
        <v>0</v>
      </c>
      <c r="V60" s="1">
        <f>'Původní data'!R57*prepocet!V$33*prepocet!V$3*prepocet!V$2/100/100/100</f>
        <v>0</v>
      </c>
      <c r="W60" s="1">
        <f>'Původní data'!S57*prepocet!W$33*prepocet!W$3*prepocet!W$2/100/100/100</f>
        <v>0</v>
      </c>
      <c r="X60" s="1">
        <f>'Původní data'!T57*prepocet!X$33*prepocet!X$3*prepocet!X$2/100/100/100</f>
        <v>1.1745000000000001</v>
      </c>
      <c r="Y60" s="1">
        <f>'Původní data'!U57*prepocet!Y$33*prepocet!Y$3*prepocet!Y$2/100/100/100</f>
        <v>1.33</v>
      </c>
      <c r="Z60" s="1">
        <f>'Původní data'!V57*prepocet!Z$33*prepocet!Z$3*prepocet!Z$2/100/100/100</f>
        <v>0</v>
      </c>
      <c r="AA60" s="1">
        <f>'Původní data'!W57*prepocet!AA$33*prepocet!AA$3*prepocet!AA$2/100/100/100</f>
        <v>0</v>
      </c>
      <c r="AB60" s="1">
        <f>'Původní data'!X57*prepocet!AB$33*prepocet!AB$3*prepocet!AB$2/100/100/100</f>
        <v>0</v>
      </c>
      <c r="AC60" s="1">
        <f>'Původní data'!Y57*prepocet!AC$33*prepocet!AC$3*prepocet!AC$2/100/100/100</f>
        <v>0.52500000000000002</v>
      </c>
      <c r="AD60" s="1">
        <f>'Původní data'!Z57*prepocet!AD$33*prepocet!AD$3*prepocet!AD$2/100/100/100</f>
        <v>0.30375000000000002</v>
      </c>
      <c r="AE60" s="1">
        <f>'Původní data'!AA57*prepocet!AE$33*prepocet!AE$3*prepocet!AE$2/100/100/100</f>
        <v>6.75</v>
      </c>
      <c r="AF60" s="1">
        <f>'Původní data'!AB57*prepocet!AF$33*prepocet!AF$3*prepocet!AF$2/100/100/100</f>
        <v>0</v>
      </c>
      <c r="AG60" s="1">
        <f>'Původní data'!AC57*prepocet!AG$33*prepocet!AG$3*prepocet!AG$2/100/100/100</f>
        <v>1.2284999999999999</v>
      </c>
      <c r="AH60" s="1">
        <f>'Původní data'!AD57*prepocet!AH$33*prepocet!AH$3*prepocet!AH$2/100/100/100</f>
        <v>0</v>
      </c>
      <c r="AI60" s="1">
        <f>'Původní data'!AE57*prepocet!AI$33*prepocet!AI$3*prepocet!AI$2/100/100/100</f>
        <v>0</v>
      </c>
      <c r="AJ60" s="1">
        <f>'Původní data'!AF57*prepocet!AJ$33*prepocet!AJ$3*prepocet!AJ$2/100/100/100</f>
        <v>0</v>
      </c>
      <c r="AK60" s="1">
        <f>'Původní data'!AG57*prepocet!AK$33*prepocet!AK$3*prepocet!AK$2/100/100/100</f>
        <v>2.7539999999999996</v>
      </c>
      <c r="AL60" s="1">
        <f>'Původní data'!AH57*prepocet!AL$33*prepocet!AL$3*prepocet!AL$2/100/100/100</f>
        <v>0</v>
      </c>
      <c r="AM60" s="1">
        <f>'Původní data'!AI57*prepocet!AM$33*prepocet!AM$3*prepocet!AM$2/100/100/100</f>
        <v>0.9</v>
      </c>
      <c r="AN60" s="1">
        <f>'Původní data'!AJ57*prepocet!AN$33*prepocet!AN$3*prepocet!AN$2/100/100/100</f>
        <v>0</v>
      </c>
      <c r="AO60" s="1">
        <f>'Původní data'!AK57*prepocet!AO$33*prepocet!AO$3*prepocet!AO$2/100/100/100</f>
        <v>0</v>
      </c>
      <c r="AP60" s="1">
        <f>'Původní data'!AL57*prepocet!AP$33*prepocet!AP$3*prepocet!AP$2/100/100/100</f>
        <v>0</v>
      </c>
      <c r="AQ60" s="1">
        <f>'Původní data'!AM57*prepocet!AQ$33*prepocet!AQ$3*prepocet!AQ$2/100/100/100</f>
        <v>0</v>
      </c>
      <c r="AR60" s="1">
        <f>'Původní data'!AN57*prepocet!AR$33*prepocet!AR$3*prepocet!AR$2/100/100/100</f>
        <v>0</v>
      </c>
      <c r="AS60" s="1">
        <f>'Původní data'!AO57*prepocet!AS$33*prepocet!AS$3*prepocet!AS$2/100/100/100</f>
        <v>0.35625000000000001</v>
      </c>
      <c r="AT60" s="1">
        <f>'Původní data'!AP57*prepocet!AT$33*prepocet!AT$3*prepocet!AT$2/100/100/100</f>
        <v>0</v>
      </c>
      <c r="AU60" s="1">
        <f>'Původní data'!AQ57*prepocet!AU$33*prepocet!AU$3*prepocet!AU$2/100/100/100</f>
        <v>0</v>
      </c>
      <c r="AV60" s="1">
        <f>'Původní data'!AR57*prepocet!AV$33*prepocet!AV$3*prepocet!AV$2/100/100/100</f>
        <v>1.04125</v>
      </c>
      <c r="AW60" s="1">
        <f>'Původní data'!AS57*prepocet!AW$33*prepocet!AW$3*prepocet!AW$2/100/100/100</f>
        <v>0</v>
      </c>
      <c r="AX60" s="1">
        <f>'Původní data'!AT57*prepocet!AX$33*prepocet!AX$3*prepocet!AX$2/100/100/100</f>
        <v>0</v>
      </c>
      <c r="AY60" s="1">
        <f>'Původní data'!AU57*prepocet!AY$33*prepocet!AY$3*prepocet!AY$2/100/100/100</f>
        <v>0</v>
      </c>
      <c r="AZ60" s="1">
        <f>'Původní data'!AV57*prepocet!AZ$33*prepocet!AZ$3*prepocet!AZ$2/100/100/100</f>
        <v>0</v>
      </c>
      <c r="BA60" s="1">
        <f>'Původní data'!AW57*prepocet!BA$33*prepocet!BA$3*prepocet!BA$2/100/100/100</f>
        <v>0</v>
      </c>
      <c r="BB60" s="1">
        <f>'Původní data'!AX57*prepocet!BB$33*prepocet!BB$3*prepocet!BB$2/100/100/100</f>
        <v>0.95625000000000004</v>
      </c>
      <c r="BC60" s="1">
        <f>'Původní data'!AY57*prepocet!BC$33*prepocet!BC$3*prepocet!BC$2/100/100/100</f>
        <v>0</v>
      </c>
      <c r="BD60" s="1">
        <f>'Původní data'!AZ57*prepocet!BD$33*prepocet!BD$3*prepocet!BD$2/100/100/100</f>
        <v>0</v>
      </c>
      <c r="BE60" s="1">
        <f>'Původní data'!BA57*prepocet!BE$33*prepocet!BE$3*prepocet!BE$2/100/100/100</f>
        <v>0.81</v>
      </c>
      <c r="BF60" s="1">
        <f>'Původní data'!BB57*prepocet!BF$33*prepocet!BF$3*prepocet!BF$2/100/100/100</f>
        <v>0.7</v>
      </c>
      <c r="BG60" s="1">
        <f>'Původní data'!BC57*prepocet!BG$33*prepocet!BG$3*prepocet!BG$2/100/100/100</f>
        <v>5.52</v>
      </c>
      <c r="BH60" s="1">
        <f>'Původní data'!BD57*prepocet!BH$33*prepocet!BH$3*prepocet!BH$2/100/100/100</f>
        <v>1.32</v>
      </c>
      <c r="BI60" s="1">
        <f>'Původní data'!BE57*prepocet!BI$33*prepocet!BI$3*prepocet!BI$2/100/100/100</f>
        <v>0.6</v>
      </c>
      <c r="BJ60" s="1">
        <f>'Původní data'!BF57*prepocet!BJ$33*prepocet!BJ$3*prepocet!BJ$2/100/100/100</f>
        <v>1.3965000000000001</v>
      </c>
      <c r="BK60" s="1">
        <f>'Původní data'!BG57*prepocet!BK$33*prepocet!BK$3*prepocet!BK$2/100/100/100</f>
        <v>2.1</v>
      </c>
      <c r="BL60" s="1">
        <f>'Původní data'!BH57*prepocet!BL$33*prepocet!BL$3*prepocet!BL$2/100/100/100</f>
        <v>0.23624999999999999</v>
      </c>
      <c r="BM60" s="1">
        <f>'Původní data'!BI57*prepocet!BM$33*prepocet!BM$3*prepocet!BM$2/100/100/100</f>
        <v>0</v>
      </c>
      <c r="BN60" s="1">
        <f>'Původní data'!BJ57*prepocet!BN$33*prepocet!BN$3*prepocet!BN$2/100/100/100</f>
        <v>0</v>
      </c>
      <c r="BO60" s="1">
        <f>'Původní data'!BK57*prepocet!BO$33*prepocet!BO$3*prepocet!BO$2/100/100/100</f>
        <v>0</v>
      </c>
      <c r="BP60" s="1">
        <f>'Původní data'!BL57*prepocet!BP$33*prepocet!BP$3*prepocet!BP$2/100/100/100</f>
        <v>1.68</v>
      </c>
      <c r="BQ60" s="1">
        <f>'Původní data'!BM57*prepocet!BQ$33*prepocet!BQ$3*prepocet!BQ$2/100/100/100</f>
        <v>0.42</v>
      </c>
      <c r="BR60" s="1">
        <f>'Původní data'!BN57*prepocet!BR$33*prepocet!BR$3*prepocet!BR$2/100/100/100</f>
        <v>0.22500000000000001</v>
      </c>
      <c r="BS60" s="1">
        <f>'Původní data'!BO57*prepocet!BS$33*prepocet!BS$3*prepocet!BS$2/100/100/100</f>
        <v>1.375</v>
      </c>
      <c r="BT60" s="1">
        <f>'Původní data'!BP57*prepocet!BT$33*prepocet!BT$3*prepocet!BT$2/100/100/100</f>
        <v>0</v>
      </c>
      <c r="BU60" s="1">
        <f>'Původní data'!BQ57*prepocet!BU$33*prepocet!BU$3*prepocet!BU$2/100/100/100</f>
        <v>3.78</v>
      </c>
      <c r="BV60" s="1">
        <f>'Původní data'!BR57*prepocet!BV$33*prepocet!BV$3*prepocet!BV$2/100/100/100</f>
        <v>0</v>
      </c>
      <c r="BW60" s="1">
        <f>'Původní data'!BS57*prepocet!BW$33*prepocet!BW$3*prepocet!BW$2/100/100/100</f>
        <v>0.03</v>
      </c>
      <c r="BX60" s="1">
        <f>'Původní data'!BT57*prepocet!BX$33*prepocet!BX$3*prepocet!BX$2/100/100/100</f>
        <v>0</v>
      </c>
      <c r="BY60" s="1">
        <f>'Původní data'!BU57*prepocet!BY$33*prepocet!BY$3*prepocet!BY$2/100/100/100</f>
        <v>0.33750000000000002</v>
      </c>
      <c r="BZ60" s="1">
        <f>'Původní data'!BV57*prepocet!BZ$33*prepocet!BZ$3*prepocet!BZ$2/100/100/100</f>
        <v>0</v>
      </c>
      <c r="CA60" s="1">
        <f>'Původní data'!BW57*prepocet!CA$33*prepocet!CA$3*prepocet!CA$2/100/100/100</f>
        <v>0</v>
      </c>
      <c r="CB60" s="1">
        <f>'Původní data'!BX57*prepocet!CB$33*prepocet!CB$3*prepocet!CB$2/100/100/100</f>
        <v>0</v>
      </c>
      <c r="CC60" s="1">
        <f>'Původní data'!BY57*prepocet!CC$33*prepocet!CC$3*prepocet!CC$2/100/100/100</f>
        <v>0.98</v>
      </c>
      <c r="CD60" s="1">
        <f>'Původní data'!BZ57*prepocet!CD$33*prepocet!CD$3*prepocet!CD$2/100/100/100</f>
        <v>2.0924999999999998</v>
      </c>
      <c r="CE60" s="1">
        <f>'Původní data'!CA57*prepocet!CE$33*prepocet!CE$3*prepocet!CE$2/100/100/100</f>
        <v>1.08</v>
      </c>
      <c r="CF60" s="1">
        <f>'Původní data'!CB57*prepocet!CF$33*prepocet!CF$3*prepocet!CF$2/100/100/100</f>
        <v>0.57750000000000001</v>
      </c>
      <c r="CI60" s="11">
        <f t="shared" si="27"/>
        <v>7</v>
      </c>
      <c r="CJ60" s="25">
        <f t="shared" si="24"/>
        <v>49.204500000000003</v>
      </c>
      <c r="CK60" s="11">
        <f t="shared" si="25"/>
        <v>0.62284177215189873</v>
      </c>
      <c r="CL60" s="11">
        <f t="shared" si="28"/>
        <v>0</v>
      </c>
      <c r="CM60" s="11">
        <f t="shared" si="29"/>
        <v>0</v>
      </c>
      <c r="CN60" s="11">
        <f t="shared" si="26"/>
        <v>16</v>
      </c>
      <c r="CO60" s="11">
        <f t="shared" si="30"/>
        <v>21</v>
      </c>
      <c r="CY60" s="11">
        <f t="shared" si="17"/>
        <v>0</v>
      </c>
    </row>
    <row r="61" spans="1:103" x14ac:dyDescent="0.2">
      <c r="B61" s="11">
        <v>1</v>
      </c>
      <c r="C61" s="11">
        <f t="shared" si="22"/>
        <v>0</v>
      </c>
      <c r="D61" s="11">
        <f t="shared" si="23"/>
        <v>0</v>
      </c>
      <c r="E61" s="1" t="s">
        <v>46</v>
      </c>
      <c r="F61" s="1">
        <f>'Původní data'!B58*prepocet!F$33*prepocet!F$3*prepocet!F$2/100/100/100</f>
        <v>0</v>
      </c>
      <c r="G61" s="1">
        <f>'Původní data'!C58*prepocet!G$33*prepocet!G$3*prepocet!G$2/100/100/100</f>
        <v>0</v>
      </c>
      <c r="H61" s="1">
        <f>'Původní data'!D58*prepocet!H$33*prepocet!H$3*prepocet!H$2/100/100/100</f>
        <v>0</v>
      </c>
      <c r="I61" s="1">
        <f>'Původní data'!E58*prepocet!I$33*prepocet!I$3*prepocet!I$2/100/100/100</f>
        <v>0</v>
      </c>
      <c r="J61" s="1">
        <f>'Původní data'!F58*prepocet!J$33*prepocet!J$3*prepocet!J$2/100/100/100</f>
        <v>0.68</v>
      </c>
      <c r="K61" s="1">
        <f>'Původní data'!G58*prepocet!K$33*prepocet!K$3*prepocet!K$2/100/100/100</f>
        <v>0</v>
      </c>
      <c r="L61" s="1">
        <f>'Původní data'!H58*prepocet!L$33*prepocet!L$3*prepocet!L$2/100/100/100</f>
        <v>0</v>
      </c>
      <c r="M61" s="1">
        <f>'Původní data'!I58*prepocet!M$33*prepocet!M$3*prepocet!M$2/100/100/100</f>
        <v>0</v>
      </c>
      <c r="N61" s="1">
        <f>'Původní data'!J58*prepocet!N$33*prepocet!N$3*prepocet!N$2/100/100/100</f>
        <v>0</v>
      </c>
      <c r="O61" s="1">
        <f>'Původní data'!K58*prepocet!O$33*prepocet!O$3*prepocet!O$2/100/100/100</f>
        <v>0</v>
      </c>
      <c r="P61" s="1">
        <f>'Původní data'!L58*prepocet!P$33*prepocet!P$3*prepocet!P$2/100/100/100</f>
        <v>0</v>
      </c>
      <c r="Q61" s="1">
        <f>'Původní data'!M58*prepocet!Q$33*prepocet!Q$3*prepocet!Q$2/100/100/100</f>
        <v>0</v>
      </c>
      <c r="R61" s="1">
        <f>'Původní data'!N58*prepocet!R$33*prepocet!R$3*prepocet!R$2/100/100/100</f>
        <v>0</v>
      </c>
      <c r="S61" s="1">
        <f>'Původní data'!O58*prepocet!S$33*prepocet!S$3*prepocet!S$2/100/100/100</f>
        <v>0</v>
      </c>
      <c r="T61" s="1">
        <f>'Původní data'!P58*prepocet!T$33*prepocet!T$3*prepocet!T$2/100/100/100</f>
        <v>0</v>
      </c>
      <c r="U61" s="1">
        <f>'Původní data'!Q58*prepocet!U$33*prepocet!U$3*prepocet!U$2/100/100/100</f>
        <v>0</v>
      </c>
      <c r="V61" s="1">
        <f>'Původní data'!R58*prepocet!V$33*prepocet!V$3*prepocet!V$2/100/100/100</f>
        <v>0</v>
      </c>
      <c r="W61" s="1">
        <f>'Původní data'!S58*prepocet!W$33*prepocet!W$3*prepocet!W$2/100/100/100</f>
        <v>0</v>
      </c>
      <c r="X61" s="1">
        <f>'Původní data'!T58*prepocet!X$33*prepocet!X$3*prepocet!X$2/100/100/100</f>
        <v>0</v>
      </c>
      <c r="Y61" s="1">
        <f>'Původní data'!U58*prepocet!Y$33*prepocet!Y$3*prepocet!Y$2/100/100/100</f>
        <v>0</v>
      </c>
      <c r="Z61" s="1">
        <f>'Původní data'!V58*prepocet!Z$33*prepocet!Z$3*prepocet!Z$2/100/100/100</f>
        <v>0</v>
      </c>
      <c r="AA61" s="1">
        <f>'Původní data'!W58*prepocet!AA$33*prepocet!AA$3*prepocet!AA$2/100/100/100</f>
        <v>0</v>
      </c>
      <c r="AB61" s="1">
        <f>'Původní data'!X58*prepocet!AB$33*prepocet!AB$3*prepocet!AB$2/100/100/100</f>
        <v>0</v>
      </c>
      <c r="AC61" s="1">
        <f>'Původní data'!Y58*prepocet!AC$33*prepocet!AC$3*prepocet!AC$2/100/100/100</f>
        <v>0</v>
      </c>
      <c r="AD61" s="1">
        <f>'Původní data'!Z58*prepocet!AD$33*prepocet!AD$3*prepocet!AD$2/100/100/100</f>
        <v>0</v>
      </c>
      <c r="AE61" s="1">
        <f>'Původní data'!AA58*prepocet!AE$33*prepocet!AE$3*prepocet!AE$2/100/100/100</f>
        <v>0</v>
      </c>
      <c r="AF61" s="1">
        <f>'Původní data'!AB58*prepocet!AF$33*prepocet!AF$3*prepocet!AF$2/100/100/100</f>
        <v>0</v>
      </c>
      <c r="AG61" s="1">
        <f>'Původní data'!AC58*prepocet!AG$33*prepocet!AG$3*prepocet!AG$2/100/100/100</f>
        <v>0</v>
      </c>
      <c r="AH61" s="1">
        <f>'Původní data'!AD58*prepocet!AH$33*prepocet!AH$3*prepocet!AH$2/100/100/100</f>
        <v>0</v>
      </c>
      <c r="AI61" s="1">
        <f>'Původní data'!AE58*prepocet!AI$33*prepocet!AI$3*prepocet!AI$2/100/100/100</f>
        <v>0</v>
      </c>
      <c r="AJ61" s="1">
        <f>'Původní data'!AF58*prepocet!AJ$33*prepocet!AJ$3*prepocet!AJ$2/100/100/100</f>
        <v>0</v>
      </c>
      <c r="AK61" s="1">
        <f>'Původní data'!AG58*prepocet!AK$33*prepocet!AK$3*prepocet!AK$2/100/100/100</f>
        <v>0</v>
      </c>
      <c r="AL61" s="1">
        <f>'Původní data'!AH58*prepocet!AL$33*prepocet!AL$3*prepocet!AL$2/100/100/100</f>
        <v>0</v>
      </c>
      <c r="AM61" s="1">
        <f>'Původní data'!AI58*prepocet!AM$33*prepocet!AM$3*prepocet!AM$2/100/100/100</f>
        <v>0</v>
      </c>
      <c r="AN61" s="1">
        <f>'Původní data'!AJ58*prepocet!AN$33*prepocet!AN$3*prepocet!AN$2/100/100/100</f>
        <v>0</v>
      </c>
      <c r="AO61" s="1">
        <f>'Původní data'!AK58*prepocet!AO$33*prepocet!AO$3*prepocet!AO$2/100/100/100</f>
        <v>0</v>
      </c>
      <c r="AP61" s="1">
        <f>'Původní data'!AL58*prepocet!AP$33*prepocet!AP$3*prepocet!AP$2/100/100/100</f>
        <v>0</v>
      </c>
      <c r="AQ61" s="1">
        <f>'Původní data'!AM58*prepocet!AQ$33*prepocet!AQ$3*prepocet!AQ$2/100/100/100</f>
        <v>0</v>
      </c>
      <c r="AR61" s="1">
        <f>'Původní data'!AN58*prepocet!AR$33*prepocet!AR$3*prepocet!AR$2/100/100/100</f>
        <v>0</v>
      </c>
      <c r="AS61" s="1">
        <f>'Původní data'!AO58*prepocet!AS$33*prepocet!AS$3*prepocet!AS$2/100/100/100</f>
        <v>0</v>
      </c>
      <c r="AT61" s="1">
        <f>'Původní data'!AP58*prepocet!AT$33*prepocet!AT$3*prepocet!AT$2/100/100/100</f>
        <v>0</v>
      </c>
      <c r="AU61" s="1">
        <f>'Původní data'!AQ58*prepocet!AU$33*prepocet!AU$3*prepocet!AU$2/100/100/100</f>
        <v>0</v>
      </c>
      <c r="AV61" s="1">
        <f>'Původní data'!AR58*prepocet!AV$33*prepocet!AV$3*prepocet!AV$2/100/100/100</f>
        <v>0</v>
      </c>
      <c r="AW61" s="1">
        <f>'Původní data'!AS58*prepocet!AW$33*prepocet!AW$3*prepocet!AW$2/100/100/100</f>
        <v>0</v>
      </c>
      <c r="AX61" s="1">
        <f>'Původní data'!AT58*prepocet!AX$33*prepocet!AX$3*prepocet!AX$2/100/100/100</f>
        <v>0</v>
      </c>
      <c r="AY61" s="1">
        <f>'Původní data'!AU58*prepocet!AY$33*prepocet!AY$3*prepocet!AY$2/100/100/100</f>
        <v>0</v>
      </c>
      <c r="AZ61" s="1">
        <f>'Původní data'!AV58*prepocet!AZ$33*prepocet!AZ$3*prepocet!AZ$2/100/100/100</f>
        <v>0</v>
      </c>
      <c r="BA61" s="1">
        <f>'Původní data'!AW58*prepocet!BA$33*prepocet!BA$3*prepocet!BA$2/100/100/100</f>
        <v>0</v>
      </c>
      <c r="BB61" s="1">
        <f>'Původní data'!AX58*prepocet!BB$33*prepocet!BB$3*prepocet!BB$2/100/100/100</f>
        <v>0</v>
      </c>
      <c r="BC61" s="1">
        <f>'Původní data'!AY58*prepocet!BC$33*prepocet!BC$3*prepocet!BC$2/100/100/100</f>
        <v>0</v>
      </c>
      <c r="BD61" s="1">
        <f>'Původní data'!AZ58*prepocet!BD$33*prepocet!BD$3*prepocet!BD$2/100/100/100</f>
        <v>0</v>
      </c>
      <c r="BE61" s="1">
        <f>'Původní data'!BA58*prepocet!BE$33*prepocet!BE$3*prepocet!BE$2/100/100/100</f>
        <v>0</v>
      </c>
      <c r="BF61" s="1">
        <f>'Původní data'!BB58*prepocet!BF$33*prepocet!BF$3*prepocet!BF$2/100/100/100</f>
        <v>0</v>
      </c>
      <c r="BG61" s="1">
        <f>'Původní data'!BC58*prepocet!BG$33*prepocet!BG$3*prepocet!BG$2/100/100/100</f>
        <v>0</v>
      </c>
      <c r="BH61" s="1">
        <f>'Původní data'!BD58*prepocet!BH$33*prepocet!BH$3*prepocet!BH$2/100/100/100</f>
        <v>0</v>
      </c>
      <c r="BI61" s="1">
        <f>'Původní data'!BE58*prepocet!BI$33*prepocet!BI$3*prepocet!BI$2/100/100/100</f>
        <v>0</v>
      </c>
      <c r="BJ61" s="1">
        <f>'Původní data'!BF58*prepocet!BJ$33*prepocet!BJ$3*prepocet!BJ$2/100/100/100</f>
        <v>0</v>
      </c>
      <c r="BK61" s="1">
        <f>'Původní data'!BG58*prepocet!BK$33*prepocet!BK$3*prepocet!BK$2/100/100/100</f>
        <v>0</v>
      </c>
      <c r="BL61" s="1">
        <f>'Původní data'!BH58*prepocet!BL$33*prepocet!BL$3*prepocet!BL$2/100/100/100</f>
        <v>0</v>
      </c>
      <c r="BM61" s="1">
        <f>'Původní data'!BI58*prepocet!BM$33*prepocet!BM$3*prepocet!BM$2/100/100/100</f>
        <v>0</v>
      </c>
      <c r="BN61" s="1">
        <f>'Původní data'!BJ58*prepocet!BN$33*prepocet!BN$3*prepocet!BN$2/100/100/100</f>
        <v>0</v>
      </c>
      <c r="BO61" s="1">
        <f>'Původní data'!BK58*prepocet!BO$33*prepocet!BO$3*prepocet!BO$2/100/100/100</f>
        <v>0</v>
      </c>
      <c r="BP61" s="1">
        <f>'Původní data'!BL58*prepocet!BP$33*prepocet!BP$3*prepocet!BP$2/100/100/100</f>
        <v>0</v>
      </c>
      <c r="BQ61" s="1">
        <f>'Původní data'!BM58*prepocet!BQ$33*prepocet!BQ$3*prepocet!BQ$2/100/100/100</f>
        <v>0</v>
      </c>
      <c r="BR61" s="1">
        <f>'Původní data'!BN58*prepocet!BR$33*prepocet!BR$3*prepocet!BR$2/100/100/100</f>
        <v>0</v>
      </c>
      <c r="BS61" s="1">
        <f>'Původní data'!BO58*prepocet!BS$33*prepocet!BS$3*prepocet!BS$2/100/100/100</f>
        <v>0</v>
      </c>
      <c r="BT61" s="1">
        <f>'Původní data'!BP58*prepocet!BT$33*prepocet!BT$3*prepocet!BT$2/100/100/100</f>
        <v>0</v>
      </c>
      <c r="BU61" s="1">
        <f>'Původní data'!BQ58*prepocet!BU$33*prepocet!BU$3*prepocet!BU$2/100/100/100</f>
        <v>0</v>
      </c>
      <c r="BV61" s="1">
        <f>'Původní data'!BR58*prepocet!BV$33*prepocet!BV$3*prepocet!BV$2/100/100/100</f>
        <v>0</v>
      </c>
      <c r="BW61" s="1">
        <f>'Původní data'!BS58*prepocet!BW$33*prepocet!BW$3*prepocet!BW$2/100/100/100</f>
        <v>0</v>
      </c>
      <c r="BX61" s="1">
        <f>'Původní data'!BT58*prepocet!BX$33*prepocet!BX$3*prepocet!BX$2/100/100/100</f>
        <v>0</v>
      </c>
      <c r="BY61" s="1">
        <f>'Původní data'!BU58*prepocet!BY$33*prepocet!BY$3*prepocet!BY$2/100/100/100</f>
        <v>0</v>
      </c>
      <c r="BZ61" s="1">
        <f>'Původní data'!BV58*prepocet!BZ$33*prepocet!BZ$3*prepocet!BZ$2/100/100/100</f>
        <v>0</v>
      </c>
      <c r="CA61" s="1">
        <f>'Původní data'!BW58*prepocet!CA$33*prepocet!CA$3*prepocet!CA$2/100/100/100</f>
        <v>0</v>
      </c>
      <c r="CB61" s="1">
        <f>'Původní data'!BX58*prepocet!CB$33*prepocet!CB$3*prepocet!CB$2/100/100/100</f>
        <v>0</v>
      </c>
      <c r="CC61" s="1">
        <f>'Původní data'!BY58*prepocet!CC$33*prepocet!CC$3*prepocet!CC$2/100/100/100</f>
        <v>0</v>
      </c>
      <c r="CD61" s="1">
        <f>'Původní data'!BZ58*prepocet!CD$33*prepocet!CD$3*prepocet!CD$2/100/100/100</f>
        <v>0</v>
      </c>
      <c r="CE61" s="1">
        <f>'Původní data'!CA58*prepocet!CE$33*prepocet!CE$3*prepocet!CE$2/100/100/100</f>
        <v>0</v>
      </c>
      <c r="CF61" s="1">
        <f>'Původní data'!CB58*prepocet!CF$33*prepocet!CF$3*prepocet!CF$2/100/100/100</f>
        <v>0</v>
      </c>
      <c r="CI61" s="11">
        <f t="shared" si="27"/>
        <v>42</v>
      </c>
      <c r="CJ61" s="25">
        <f t="shared" si="24"/>
        <v>0.68</v>
      </c>
      <c r="CK61" s="11">
        <f t="shared" si="25"/>
        <v>8.6075949367088612E-3</v>
      </c>
      <c r="CL61" s="11">
        <f t="shared" si="28"/>
        <v>0</v>
      </c>
      <c r="CM61" s="11">
        <f t="shared" si="29"/>
        <v>0</v>
      </c>
      <c r="CN61" s="11">
        <f t="shared" si="26"/>
        <v>0</v>
      </c>
      <c r="CO61" s="11">
        <f t="shared" si="30"/>
        <v>1</v>
      </c>
      <c r="CY61" s="11">
        <f t="shared" si="17"/>
        <v>0</v>
      </c>
    </row>
    <row r="62" spans="1:103" x14ac:dyDescent="0.2">
      <c r="A62" s="11">
        <v>1</v>
      </c>
      <c r="B62" s="11">
        <v>0</v>
      </c>
      <c r="C62" s="11">
        <f t="shared" si="22"/>
        <v>0.41249999999999998</v>
      </c>
      <c r="D62" s="11">
        <f t="shared" si="23"/>
        <v>0</v>
      </c>
      <c r="E62" s="1" t="s">
        <v>47</v>
      </c>
      <c r="F62" s="1">
        <f>'Původní data'!B59*prepocet!F$33*prepocet!F$3*prepocet!F$2/100/100/100</f>
        <v>0.41249999999999998</v>
      </c>
      <c r="G62" s="1">
        <f>'Původní data'!C59*prepocet!G$33*prepocet!G$3*prepocet!G$2/100/100/100</f>
        <v>0</v>
      </c>
      <c r="H62" s="1">
        <f>'Původní data'!D59*prepocet!H$33*prepocet!H$3*prepocet!H$2/100/100/100</f>
        <v>0</v>
      </c>
      <c r="I62" s="1">
        <f>'Původní data'!E59*prepocet!I$33*prepocet!I$3*prepocet!I$2/100/100/100</f>
        <v>0</v>
      </c>
      <c r="J62" s="1">
        <f>'Původní data'!F59*prepocet!J$33*prepocet!J$3*prepocet!J$2/100/100/100</f>
        <v>0</v>
      </c>
      <c r="K62" s="1">
        <f>'Původní data'!G59*prepocet!K$33*prepocet!K$3*prepocet!K$2/100/100/100</f>
        <v>0</v>
      </c>
      <c r="L62" s="1">
        <f>'Původní data'!H59*prepocet!L$33*prepocet!L$3*prepocet!L$2/100/100/100</f>
        <v>0</v>
      </c>
      <c r="M62" s="1">
        <f>'Původní data'!I59*prepocet!M$33*prepocet!M$3*prepocet!M$2/100/100/100</f>
        <v>0</v>
      </c>
      <c r="N62" s="1">
        <f>'Původní data'!J59*prepocet!N$33*prepocet!N$3*prepocet!N$2/100/100/100</f>
        <v>0</v>
      </c>
      <c r="O62" s="1">
        <f>'Původní data'!K59*prepocet!O$33*prepocet!O$3*prepocet!O$2/100/100/100</f>
        <v>6.7500000000000004E-2</v>
      </c>
      <c r="P62" s="1">
        <f>'Původní data'!L59*prepocet!P$33*prepocet!P$3*prepocet!P$2/100/100/100</f>
        <v>0</v>
      </c>
      <c r="Q62" s="1">
        <f>'Původní data'!M59*prepocet!Q$33*prepocet!Q$3*prepocet!Q$2/100/100/100</f>
        <v>0</v>
      </c>
      <c r="R62" s="1">
        <f>'Původní data'!N59*prepocet!R$33*prepocet!R$3*prepocet!R$2/100/100/100</f>
        <v>0</v>
      </c>
      <c r="S62" s="1">
        <f>'Původní data'!O59*prepocet!S$33*prepocet!S$3*prepocet!S$2/100/100/100</f>
        <v>0</v>
      </c>
      <c r="T62" s="1">
        <f>'Původní data'!P59*prepocet!T$33*prepocet!T$3*prepocet!T$2/100/100/100</f>
        <v>0.21037500000000001</v>
      </c>
      <c r="U62" s="1">
        <f>'Původní data'!Q59*prepocet!U$33*prepocet!U$3*prepocet!U$2/100/100/100</f>
        <v>0.27</v>
      </c>
      <c r="V62" s="1">
        <f>'Původní data'!R59*prepocet!V$33*prepocet!V$3*prepocet!V$2/100/100/100</f>
        <v>2.8177499999999998</v>
      </c>
      <c r="W62" s="1">
        <f>'Původní data'!S59*prepocet!W$33*prepocet!W$3*prepocet!W$2/100/100/100</f>
        <v>0</v>
      </c>
      <c r="X62" s="1">
        <f>'Původní data'!T59*prepocet!X$33*prepocet!X$3*prepocet!X$2/100/100/100</f>
        <v>0</v>
      </c>
      <c r="Y62" s="1">
        <f>'Původní data'!U59*prepocet!Y$33*prepocet!Y$3*prepocet!Y$2/100/100/100</f>
        <v>0</v>
      </c>
      <c r="Z62" s="1">
        <f>'Původní data'!V59*prepocet!Z$33*prepocet!Z$3*prepocet!Z$2/100/100/100</f>
        <v>0</v>
      </c>
      <c r="AA62" s="1">
        <f>'Původní data'!W59*prepocet!AA$33*prepocet!AA$3*prepocet!AA$2/100/100/100</f>
        <v>0</v>
      </c>
      <c r="AB62" s="1">
        <f>'Původní data'!X59*prepocet!AB$33*prepocet!AB$3*prepocet!AB$2/100/100/100</f>
        <v>0</v>
      </c>
      <c r="AC62" s="1">
        <f>'Původní data'!Y59*prepocet!AC$33*prepocet!AC$3*prepocet!AC$2/100/100/100</f>
        <v>0</v>
      </c>
      <c r="AD62" s="1">
        <f>'Původní data'!Z59*prepocet!AD$33*prepocet!AD$3*prepocet!AD$2/100/100/100</f>
        <v>0</v>
      </c>
      <c r="AE62" s="1">
        <f>'Původní data'!AA59*prepocet!AE$33*prepocet!AE$3*prepocet!AE$2/100/100/100</f>
        <v>0</v>
      </c>
      <c r="AF62" s="1">
        <f>'Původní data'!AB59*prepocet!AF$33*prepocet!AF$3*prepocet!AF$2/100/100/100</f>
        <v>0</v>
      </c>
      <c r="AG62" s="1">
        <f>'Původní data'!AC59*prepocet!AG$33*prepocet!AG$3*prepocet!AG$2/100/100/100</f>
        <v>1.0920000000000001</v>
      </c>
      <c r="AH62" s="1">
        <f>'Původní data'!AD59*prepocet!AH$33*prepocet!AH$3*prepocet!AH$2/100/100/100</f>
        <v>0</v>
      </c>
      <c r="AI62" s="1">
        <f>'Původní data'!AE59*prepocet!AI$33*prepocet!AI$3*prepocet!AI$2/100/100/100</f>
        <v>1.8619999999999999</v>
      </c>
      <c r="AJ62" s="1">
        <f>'Původní data'!AF59*prepocet!AJ$33*prepocet!AJ$3*prepocet!AJ$2/100/100/100</f>
        <v>0</v>
      </c>
      <c r="AK62" s="1">
        <f>'Původní data'!AG59*prepocet!AK$33*prepocet!AK$3*prepocet!AK$2/100/100/100</f>
        <v>0</v>
      </c>
      <c r="AL62" s="1">
        <f>'Původní data'!AH59*prepocet!AL$33*prepocet!AL$3*prepocet!AL$2/100/100/100</f>
        <v>0</v>
      </c>
      <c r="AM62" s="1">
        <f>'Původní data'!AI59*prepocet!AM$33*prepocet!AM$3*prepocet!AM$2/100/100/100</f>
        <v>0</v>
      </c>
      <c r="AN62" s="1">
        <f>'Původní data'!AJ59*prepocet!AN$33*prepocet!AN$3*prepocet!AN$2/100/100/100</f>
        <v>0</v>
      </c>
      <c r="AO62" s="1">
        <f>'Původní data'!AK59*prepocet!AO$33*prepocet!AO$3*prepocet!AO$2/100/100/100</f>
        <v>0</v>
      </c>
      <c r="AP62" s="1">
        <f>'Původní data'!AL59*prepocet!AP$33*prepocet!AP$3*prepocet!AP$2/100/100/100</f>
        <v>0</v>
      </c>
      <c r="AQ62" s="1">
        <f>'Původní data'!AM59*prepocet!AQ$33*prepocet!AQ$3*prepocet!AQ$2/100/100/100</f>
        <v>0</v>
      </c>
      <c r="AR62" s="1">
        <f>'Původní data'!AN59*prepocet!AR$33*prepocet!AR$3*prepocet!AR$2/100/100/100</f>
        <v>0.21</v>
      </c>
      <c r="AS62" s="1">
        <f>'Původní data'!AO59*prepocet!AS$33*prepocet!AS$3*prepocet!AS$2/100/100/100</f>
        <v>0</v>
      </c>
      <c r="AT62" s="1">
        <f>'Původní data'!AP59*prepocet!AT$33*prepocet!AT$3*prepocet!AT$2/100/100/100</f>
        <v>0</v>
      </c>
      <c r="AU62" s="1">
        <f>'Původní data'!AQ59*prepocet!AU$33*prepocet!AU$3*prepocet!AU$2/100/100/100</f>
        <v>0</v>
      </c>
      <c r="AV62" s="1">
        <f>'Původní data'!AR59*prepocet!AV$33*prepocet!AV$3*prepocet!AV$2/100/100/100</f>
        <v>0.62475000000000003</v>
      </c>
      <c r="AW62" s="1">
        <f>'Původní data'!AS59*prepocet!AW$33*prepocet!AW$3*prepocet!AW$2/100/100/100</f>
        <v>0</v>
      </c>
      <c r="AX62" s="1">
        <f>'Původní data'!AT59*prepocet!AX$33*prepocet!AX$3*prepocet!AX$2/100/100/100</f>
        <v>0</v>
      </c>
      <c r="AY62" s="1">
        <f>'Původní data'!AU59*prepocet!AY$33*prepocet!AY$3*prepocet!AY$2/100/100/100</f>
        <v>0</v>
      </c>
      <c r="AZ62" s="1">
        <f>'Původní data'!AV59*prepocet!AZ$33*prepocet!AZ$3*prepocet!AZ$2/100/100/100</f>
        <v>0</v>
      </c>
      <c r="BA62" s="1">
        <f>'Původní data'!AW59*prepocet!BA$33*prepocet!BA$3*prepocet!BA$2/100/100/100</f>
        <v>0</v>
      </c>
      <c r="BB62" s="1">
        <f>'Původní data'!AX59*prepocet!BB$33*prepocet!BB$3*prepocet!BB$2/100/100/100</f>
        <v>0</v>
      </c>
      <c r="BC62" s="1">
        <f>'Původní data'!AY59*prepocet!BC$33*prepocet!BC$3*prepocet!BC$2/100/100/100</f>
        <v>0</v>
      </c>
      <c r="BD62" s="1">
        <f>'Původní data'!AZ59*prepocet!BD$33*prepocet!BD$3*prepocet!BD$2/100/100/100</f>
        <v>0</v>
      </c>
      <c r="BE62" s="1">
        <f>'Původní data'!BA59*prepocet!BE$33*prepocet!BE$3*prepocet!BE$2/100/100/100</f>
        <v>0</v>
      </c>
      <c r="BF62" s="1">
        <f>'Původní data'!BB59*prepocet!BF$33*prepocet!BF$3*prepocet!BF$2/100/100/100</f>
        <v>0</v>
      </c>
      <c r="BG62" s="1">
        <f>'Původní data'!BC59*prepocet!BG$33*prepocet!BG$3*prepocet!BG$2/100/100/100</f>
        <v>0</v>
      </c>
      <c r="BH62" s="1">
        <f>'Původní data'!BD59*prepocet!BH$33*prepocet!BH$3*prepocet!BH$2/100/100/100</f>
        <v>0</v>
      </c>
      <c r="BI62" s="1">
        <f>'Původní data'!BE59*prepocet!BI$33*prepocet!BI$3*prepocet!BI$2/100/100/100</f>
        <v>0</v>
      </c>
      <c r="BJ62" s="1">
        <f>'Původní data'!BF59*prepocet!BJ$33*prepocet!BJ$3*prepocet!BJ$2/100/100/100</f>
        <v>0</v>
      </c>
      <c r="BK62" s="1">
        <f>'Původní data'!BG59*prepocet!BK$33*prepocet!BK$3*prepocet!BK$2/100/100/100</f>
        <v>0</v>
      </c>
      <c r="BL62" s="1">
        <f>'Původní data'!BH59*prepocet!BL$33*prepocet!BL$3*prepocet!BL$2/100/100/100</f>
        <v>0</v>
      </c>
      <c r="BM62" s="1">
        <f>'Původní data'!BI59*prepocet!BM$33*prepocet!BM$3*prepocet!BM$2/100/100/100</f>
        <v>0</v>
      </c>
      <c r="BN62" s="1">
        <f>'Původní data'!BJ59*prepocet!BN$33*prepocet!BN$3*prepocet!BN$2/100/100/100</f>
        <v>0</v>
      </c>
      <c r="BO62" s="1">
        <f>'Původní data'!BK59*prepocet!BO$33*prepocet!BO$3*prepocet!BO$2/100/100/100</f>
        <v>0</v>
      </c>
      <c r="BP62" s="1">
        <f>'Původní data'!BL59*prepocet!BP$33*prepocet!BP$3*prepocet!BP$2/100/100/100</f>
        <v>0</v>
      </c>
      <c r="BQ62" s="1">
        <f>'Původní data'!BM59*prepocet!BQ$33*prepocet!BQ$3*prepocet!BQ$2/100/100/100</f>
        <v>0</v>
      </c>
      <c r="BR62" s="1">
        <f>'Původní data'!BN59*prepocet!BR$33*prepocet!BR$3*prepocet!BR$2/100/100/100</f>
        <v>0</v>
      </c>
      <c r="BS62" s="1">
        <f>'Původní data'!BO59*prepocet!BS$33*prepocet!BS$3*prepocet!BS$2/100/100/100</f>
        <v>0</v>
      </c>
      <c r="BT62" s="1">
        <f>'Původní data'!BP59*prepocet!BT$33*prepocet!BT$3*prepocet!BT$2/100/100/100</f>
        <v>0</v>
      </c>
      <c r="BU62" s="1">
        <f>'Původní data'!BQ59*prepocet!BU$33*prepocet!BU$3*prepocet!BU$2/100/100/100</f>
        <v>0</v>
      </c>
      <c r="BV62" s="1">
        <f>'Původní data'!BR59*prepocet!BV$33*prepocet!BV$3*prepocet!BV$2/100/100/100</f>
        <v>0</v>
      </c>
      <c r="BW62" s="1">
        <f>'Původní data'!BS59*prepocet!BW$33*prepocet!BW$3*prepocet!BW$2/100/100/100</f>
        <v>0</v>
      </c>
      <c r="BX62" s="1">
        <f>'Původní data'!BT59*prepocet!BX$33*prepocet!BX$3*prepocet!BX$2/100/100/100</f>
        <v>0</v>
      </c>
      <c r="BY62" s="1">
        <f>'Původní data'!BU59*prepocet!BY$33*prepocet!BY$3*prepocet!BY$2/100/100/100</f>
        <v>0</v>
      </c>
      <c r="BZ62" s="1">
        <f>'Původní data'!BV59*prepocet!BZ$33*prepocet!BZ$3*prepocet!BZ$2/100/100/100</f>
        <v>0</v>
      </c>
      <c r="CA62" s="1">
        <f>'Původní data'!BW59*prepocet!CA$33*prepocet!CA$3*prepocet!CA$2/100/100/100</f>
        <v>23.76</v>
      </c>
      <c r="CB62" s="1">
        <f>'Původní data'!BX59*prepocet!CB$33*prepocet!CB$3*prepocet!CB$2/100/100/100</f>
        <v>20.168399999999998</v>
      </c>
      <c r="CC62" s="1">
        <f>'Původní data'!BY59*prepocet!CC$33*prepocet!CC$3*prepocet!CC$2/100/100/100</f>
        <v>0</v>
      </c>
      <c r="CD62" s="1">
        <f>'Původní data'!BZ59*prepocet!CD$33*prepocet!CD$3*prepocet!CD$2/100/100/100</f>
        <v>0</v>
      </c>
      <c r="CE62" s="1">
        <f>'Původní data'!CA59*prepocet!CE$33*prepocet!CE$3*prepocet!CE$2/100/100/100</f>
        <v>0</v>
      </c>
      <c r="CF62" s="1">
        <f>'Původní data'!CB59*prepocet!CF$33*prepocet!CF$3*prepocet!CF$2/100/100/100</f>
        <v>0</v>
      </c>
      <c r="CI62" s="11">
        <f t="shared" si="27"/>
        <v>5</v>
      </c>
      <c r="CJ62" s="25">
        <f t="shared" si="24"/>
        <v>51.495274999999999</v>
      </c>
      <c r="CK62" s="11">
        <f t="shared" si="25"/>
        <v>0.65183892405063293</v>
      </c>
      <c r="CL62" s="11">
        <f t="shared" si="28"/>
        <v>2</v>
      </c>
      <c r="CM62" s="11">
        <f t="shared" si="29"/>
        <v>0</v>
      </c>
      <c r="CN62" s="11">
        <f t="shared" si="26"/>
        <v>5</v>
      </c>
      <c r="CO62" s="11">
        <f t="shared" si="30"/>
        <v>6</v>
      </c>
      <c r="CY62" s="11">
        <f t="shared" si="17"/>
        <v>0</v>
      </c>
    </row>
    <row r="63" spans="1:103" x14ac:dyDescent="0.2">
      <c r="B63" s="11">
        <v>1</v>
      </c>
      <c r="C63" s="11">
        <f t="shared" si="22"/>
        <v>0</v>
      </c>
      <c r="D63" s="11">
        <f t="shared" si="23"/>
        <v>1.65</v>
      </c>
      <c r="E63" s="1" t="s">
        <v>48</v>
      </c>
      <c r="F63" s="1">
        <f>'Původní data'!B60*prepocet!F$33*prepocet!F$3*prepocet!F$2/100/100/100</f>
        <v>1.65</v>
      </c>
      <c r="G63" s="1">
        <f>'Původní data'!C60*prepocet!G$33*prepocet!G$3*prepocet!G$2/100/100/100</f>
        <v>1.55925</v>
      </c>
      <c r="H63" s="1">
        <f>'Původní data'!D60*prepocet!H$33*prepocet!H$3*prepocet!H$2/100/100/100</f>
        <v>0</v>
      </c>
      <c r="I63" s="1">
        <f>'Původní data'!E60*prepocet!I$33*prepocet!I$3*prepocet!I$2/100/100/100</f>
        <v>0</v>
      </c>
      <c r="J63" s="1">
        <f>'Původní data'!F60*prepocet!J$33*prepocet!J$3*prepocet!J$2/100/100/100</f>
        <v>0</v>
      </c>
      <c r="K63" s="1">
        <f>'Původní data'!G60*prepocet!K$33*prepocet!K$3*prepocet!K$2/100/100/100</f>
        <v>0</v>
      </c>
      <c r="L63" s="1">
        <f>'Původní data'!H60*prepocet!L$33*prepocet!L$3*prepocet!L$2/100/100/100</f>
        <v>0.30599999999999999</v>
      </c>
      <c r="M63" s="1">
        <f>'Původní data'!I60*prepocet!M$33*prepocet!M$3*prepocet!M$2/100/100/100</f>
        <v>0</v>
      </c>
      <c r="N63" s="1">
        <f>'Původní data'!J60*prepocet!N$33*prepocet!N$3*prepocet!N$2/100/100/100</f>
        <v>0</v>
      </c>
      <c r="O63" s="1">
        <f>'Původní data'!K60*prepocet!O$33*prepocet!O$3*prepocet!O$2/100/100/100</f>
        <v>0</v>
      </c>
      <c r="P63" s="1">
        <f>'Původní data'!L60*prepocet!P$33*prepocet!P$3*prepocet!P$2/100/100/100</f>
        <v>0</v>
      </c>
      <c r="Q63" s="1">
        <f>'Původní data'!M60*prepocet!Q$33*prepocet!Q$3*prepocet!Q$2/100/100/100</f>
        <v>0</v>
      </c>
      <c r="R63" s="1">
        <f>'Původní data'!N60*prepocet!R$33*prepocet!R$3*prepocet!R$2/100/100/100</f>
        <v>0</v>
      </c>
      <c r="S63" s="1">
        <f>'Původní data'!O60*prepocet!S$33*prepocet!S$3*prepocet!S$2/100/100/100</f>
        <v>0.56999999999999995</v>
      </c>
      <c r="T63" s="1">
        <f>'Původní data'!P60*prepocet!T$33*prepocet!T$3*prepocet!T$2/100/100/100</f>
        <v>0</v>
      </c>
      <c r="U63" s="1">
        <f>'Původní data'!Q60*prepocet!U$33*prepocet!U$3*prepocet!U$2/100/100/100</f>
        <v>0.27</v>
      </c>
      <c r="V63" s="1">
        <f>'Původní data'!R60*prepocet!V$33*prepocet!V$3*prepocet!V$2/100/100/100</f>
        <v>0</v>
      </c>
      <c r="W63" s="1">
        <f>'Původní data'!S60*prepocet!W$33*prepocet!W$3*prepocet!W$2/100/100/100</f>
        <v>0</v>
      </c>
      <c r="X63" s="1">
        <f>'Původní data'!T60*prepocet!X$33*prepocet!X$3*prepocet!X$2/100/100/100</f>
        <v>0</v>
      </c>
      <c r="Y63" s="1">
        <f>'Původní data'!U60*prepocet!Y$33*prepocet!Y$3*prepocet!Y$2/100/100/100</f>
        <v>0</v>
      </c>
      <c r="Z63" s="1">
        <f>'Původní data'!V60*prepocet!Z$33*prepocet!Z$3*prepocet!Z$2/100/100/100</f>
        <v>0</v>
      </c>
      <c r="AA63" s="1">
        <f>'Původní data'!W60*prepocet!AA$33*prepocet!AA$3*prepocet!AA$2/100/100/100</f>
        <v>2.31</v>
      </c>
      <c r="AB63" s="1">
        <f>'Původní data'!X60*prepocet!AB$33*prepocet!AB$3*prepocet!AB$2/100/100/100</f>
        <v>0</v>
      </c>
      <c r="AC63" s="1">
        <f>'Původní data'!Y60*prepocet!AC$33*prepocet!AC$3*prepocet!AC$2/100/100/100</f>
        <v>0</v>
      </c>
      <c r="AD63" s="1">
        <f>'Původní data'!Z60*prepocet!AD$33*prepocet!AD$3*prepocet!AD$2/100/100/100</f>
        <v>0</v>
      </c>
      <c r="AE63" s="1">
        <f>'Původní data'!AA60*prepocet!AE$33*prepocet!AE$3*prepocet!AE$2/100/100/100</f>
        <v>0</v>
      </c>
      <c r="AF63" s="1">
        <f>'Původní data'!AB60*prepocet!AF$33*prepocet!AF$3*prepocet!AF$2/100/100/100</f>
        <v>0</v>
      </c>
      <c r="AG63" s="1">
        <f>'Původní data'!AC60*prepocet!AG$33*prepocet!AG$3*prepocet!AG$2/100/100/100</f>
        <v>0</v>
      </c>
      <c r="AH63" s="1">
        <f>'Původní data'!AD60*prepocet!AH$33*prepocet!AH$3*prepocet!AH$2/100/100/100</f>
        <v>0.76500000000000001</v>
      </c>
      <c r="AI63" s="1">
        <f>'Původní data'!AE60*prepocet!AI$33*prepocet!AI$3*prepocet!AI$2/100/100/100</f>
        <v>0</v>
      </c>
      <c r="AJ63" s="1">
        <f>'Původní data'!AF60*prepocet!AJ$33*prepocet!AJ$3*prepocet!AJ$2/100/100/100</f>
        <v>0</v>
      </c>
      <c r="AK63" s="1">
        <f>'Původní data'!AG60*prepocet!AK$33*prepocet!AK$3*prepocet!AK$2/100/100/100</f>
        <v>1.3769999999999998</v>
      </c>
      <c r="AL63" s="1">
        <f>'Původní data'!AH60*prepocet!AL$33*prepocet!AL$3*prepocet!AL$2/100/100/100</f>
        <v>0</v>
      </c>
      <c r="AM63" s="1">
        <f>'Původní data'!AI60*prepocet!AM$33*prepocet!AM$3*prepocet!AM$2/100/100/100</f>
        <v>0</v>
      </c>
      <c r="AN63" s="1">
        <f>'Původní data'!AJ60*prepocet!AN$33*prepocet!AN$3*prepocet!AN$2/100/100/100</f>
        <v>1.875</v>
      </c>
      <c r="AO63" s="1">
        <f>'Původní data'!AK60*prepocet!AO$33*prepocet!AO$3*prepocet!AO$2/100/100/100</f>
        <v>0</v>
      </c>
      <c r="AP63" s="1">
        <f>'Původní data'!AL60*prepocet!AP$33*prepocet!AP$3*prepocet!AP$2/100/100/100</f>
        <v>0</v>
      </c>
      <c r="AQ63" s="1">
        <f>'Původní data'!AM60*prepocet!AQ$33*prepocet!AQ$3*prepocet!AQ$2/100/100/100</f>
        <v>0</v>
      </c>
      <c r="AR63" s="1">
        <f>'Původní data'!AN60*prepocet!AR$33*prepocet!AR$3*prepocet!AR$2/100/100/100</f>
        <v>0</v>
      </c>
      <c r="AS63" s="1">
        <f>'Původní data'!AO60*prepocet!AS$33*prepocet!AS$3*prepocet!AS$2/100/100/100</f>
        <v>0</v>
      </c>
      <c r="AT63" s="1">
        <f>'Původní data'!AP60*prepocet!AT$33*prepocet!AT$3*prepocet!AT$2/100/100/100</f>
        <v>0</v>
      </c>
      <c r="AU63" s="1">
        <f>'Původní data'!AQ60*prepocet!AU$33*prepocet!AU$3*prepocet!AU$2/100/100/100</f>
        <v>0</v>
      </c>
      <c r="AV63" s="1">
        <f>'Původní data'!AR60*prepocet!AV$33*prepocet!AV$3*prepocet!AV$2/100/100/100</f>
        <v>0</v>
      </c>
      <c r="AW63" s="1">
        <f>'Původní data'!AS60*prepocet!AW$33*prepocet!AW$3*prepocet!AW$2/100/100/100</f>
        <v>0.3</v>
      </c>
      <c r="AX63" s="1">
        <f>'Původní data'!AT60*prepocet!AX$33*prepocet!AX$3*prepocet!AX$2/100/100/100</f>
        <v>0</v>
      </c>
      <c r="AY63" s="1">
        <f>'Původní data'!AU60*prepocet!AY$33*prepocet!AY$3*prepocet!AY$2/100/100/100</f>
        <v>0</v>
      </c>
      <c r="AZ63" s="1">
        <f>'Původní data'!AV60*prepocet!AZ$33*prepocet!AZ$3*prepocet!AZ$2/100/100/100</f>
        <v>0</v>
      </c>
      <c r="BA63" s="1">
        <f>'Původní data'!AW60*prepocet!BA$33*prepocet!BA$3*prepocet!BA$2/100/100/100</f>
        <v>0.78749999999999998</v>
      </c>
      <c r="BB63" s="1">
        <f>'Původní data'!AX60*prepocet!BB$33*prepocet!BB$3*prepocet!BB$2/100/100/100</f>
        <v>0</v>
      </c>
      <c r="BC63" s="1">
        <f>'Původní data'!AY60*prepocet!BC$33*prepocet!BC$3*prepocet!BC$2/100/100/100</f>
        <v>0</v>
      </c>
      <c r="BD63" s="1">
        <f>'Původní data'!AZ60*prepocet!BD$33*prepocet!BD$3*prepocet!BD$2/100/100/100</f>
        <v>0</v>
      </c>
      <c r="BE63" s="1">
        <f>'Původní data'!BA60*prepocet!BE$33*prepocet!BE$3*prepocet!BE$2/100/100/100</f>
        <v>0</v>
      </c>
      <c r="BF63" s="1">
        <f>'Původní data'!BB60*prepocet!BF$33*prepocet!BF$3*prepocet!BF$2/100/100/100</f>
        <v>0</v>
      </c>
      <c r="BG63" s="1">
        <f>'Původní data'!BC60*prepocet!BG$33*prepocet!BG$3*prepocet!BG$2/100/100/100</f>
        <v>0</v>
      </c>
      <c r="BH63" s="1">
        <f>'Původní data'!BD60*prepocet!BH$33*prepocet!BH$3*prepocet!BH$2/100/100/100</f>
        <v>0</v>
      </c>
      <c r="BI63" s="1">
        <f>'Původní data'!BE60*prepocet!BI$33*prepocet!BI$3*prepocet!BI$2/100/100/100</f>
        <v>0</v>
      </c>
      <c r="BJ63" s="1">
        <f>'Původní data'!BF60*prepocet!BJ$33*prepocet!BJ$3*prepocet!BJ$2/100/100/100</f>
        <v>0</v>
      </c>
      <c r="BK63" s="1">
        <f>'Původní data'!BG60*prepocet!BK$33*prepocet!BK$3*prepocet!BK$2/100/100/100</f>
        <v>1.5</v>
      </c>
      <c r="BL63" s="1">
        <f>'Původní data'!BH60*prepocet!BL$33*prepocet!BL$3*prepocet!BL$2/100/100/100</f>
        <v>0.13500000000000001</v>
      </c>
      <c r="BM63" s="1">
        <f>'Původní data'!BI60*prepocet!BM$33*prepocet!BM$3*prepocet!BM$2/100/100/100</f>
        <v>1.68</v>
      </c>
      <c r="BN63" s="1">
        <f>'Původní data'!BJ60*prepocet!BN$33*prepocet!BN$3*prepocet!BN$2/100/100/100</f>
        <v>0</v>
      </c>
      <c r="BO63" s="1">
        <f>'Původní data'!BK60*prepocet!BO$33*prepocet!BO$3*prepocet!BO$2/100/100/100</f>
        <v>0</v>
      </c>
      <c r="BP63" s="1">
        <f>'Původní data'!BL60*prepocet!BP$33*prepocet!BP$3*prepocet!BP$2/100/100/100</f>
        <v>0</v>
      </c>
      <c r="BQ63" s="1">
        <f>'Původní data'!BM60*prepocet!BQ$33*prepocet!BQ$3*prepocet!BQ$2/100/100/100</f>
        <v>0.52500000000000002</v>
      </c>
      <c r="BR63" s="1">
        <f>'Původní data'!BN60*prepocet!BR$33*prepocet!BR$3*prepocet!BR$2/100/100/100</f>
        <v>0</v>
      </c>
      <c r="BS63" s="1">
        <f>'Původní data'!BO60*prepocet!BS$33*prepocet!BS$3*prepocet!BS$2/100/100/100</f>
        <v>0.55000000000000004</v>
      </c>
      <c r="BT63" s="1">
        <f>'Původní data'!BP60*prepocet!BT$33*prepocet!BT$3*prepocet!BT$2/100/100/100</f>
        <v>0</v>
      </c>
      <c r="BU63" s="1">
        <f>'Původní data'!BQ60*prepocet!BU$33*prepocet!BU$3*prepocet!BU$2/100/100/100</f>
        <v>0</v>
      </c>
      <c r="BV63" s="1">
        <f>'Původní data'!BR60*prepocet!BV$33*prepocet!BV$3*prepocet!BV$2/100/100/100</f>
        <v>0</v>
      </c>
      <c r="BW63" s="1">
        <f>'Původní data'!BS60*prepocet!BW$33*prepocet!BW$3*prepocet!BW$2/100/100/100</f>
        <v>0</v>
      </c>
      <c r="BX63" s="1">
        <f>'Původní data'!BT60*prepocet!BX$33*prepocet!BX$3*prepocet!BX$2/100/100/100</f>
        <v>0</v>
      </c>
      <c r="BY63" s="1">
        <f>'Původní data'!BU60*prepocet!BY$33*prepocet!BY$3*prepocet!BY$2/100/100/100</f>
        <v>0</v>
      </c>
      <c r="BZ63" s="1">
        <f>'Původní data'!BV60*prepocet!BZ$33*prepocet!BZ$3*prepocet!BZ$2/100/100/100</f>
        <v>0</v>
      </c>
      <c r="CA63" s="1">
        <f>'Původní data'!BW60*prepocet!CA$33*prepocet!CA$3*prepocet!CA$2/100/100/100</f>
        <v>0</v>
      </c>
      <c r="CB63" s="1">
        <f>'Původní data'!BX60*prepocet!CB$33*prepocet!CB$3*prepocet!CB$2/100/100/100</f>
        <v>1.6806999999999999</v>
      </c>
      <c r="CC63" s="1">
        <f>'Původní data'!BY60*prepocet!CC$33*prepocet!CC$3*prepocet!CC$2/100/100/100</f>
        <v>0</v>
      </c>
      <c r="CD63" s="1">
        <f>'Původní data'!BZ60*prepocet!CD$33*prepocet!CD$3*prepocet!CD$2/100/100/100</f>
        <v>2.0924999999999998</v>
      </c>
      <c r="CE63" s="1">
        <f>'Původní data'!CA60*prepocet!CE$33*prepocet!CE$3*prepocet!CE$2/100/100/100</f>
        <v>0</v>
      </c>
      <c r="CF63" s="1">
        <f>'Původní data'!CB60*prepocet!CF$33*prepocet!CF$3*prepocet!CF$2/100/100/100</f>
        <v>0.26250000000000001</v>
      </c>
      <c r="CI63" s="11">
        <f t="shared" si="27"/>
        <v>14</v>
      </c>
      <c r="CJ63" s="25">
        <f t="shared" si="24"/>
        <v>20.195449999999997</v>
      </c>
      <c r="CK63" s="11">
        <f t="shared" si="25"/>
        <v>0.25563860759493667</v>
      </c>
      <c r="CL63" s="11">
        <f t="shared" si="28"/>
        <v>0</v>
      </c>
      <c r="CM63" s="11">
        <f t="shared" si="29"/>
        <v>0</v>
      </c>
      <c r="CN63" s="11">
        <f t="shared" si="26"/>
        <v>9</v>
      </c>
      <c r="CO63" s="11">
        <f t="shared" si="30"/>
        <v>10</v>
      </c>
      <c r="CY63" s="11">
        <f t="shared" si="17"/>
        <v>0</v>
      </c>
    </row>
    <row r="64" spans="1:103" x14ac:dyDescent="0.2">
      <c r="A64" s="11">
        <v>1</v>
      </c>
      <c r="B64" s="11">
        <v>0</v>
      </c>
      <c r="C64" s="11">
        <f t="shared" si="22"/>
        <v>0</v>
      </c>
      <c r="D64" s="11">
        <f t="shared" si="23"/>
        <v>0</v>
      </c>
      <c r="E64" s="1" t="s">
        <v>49</v>
      </c>
      <c r="F64" s="1">
        <f>'Původní data'!B61*prepocet!F$33*prepocet!F$3*prepocet!F$2/100/100/100</f>
        <v>0</v>
      </c>
      <c r="G64" s="1">
        <f>'Původní data'!C61*prepocet!G$33*prepocet!G$3*prepocet!G$2/100/100/100</f>
        <v>0</v>
      </c>
      <c r="H64" s="1">
        <f>'Původní data'!D61*prepocet!H$33*prepocet!H$3*prepocet!H$2/100/100/100</f>
        <v>0</v>
      </c>
      <c r="I64" s="1">
        <f>'Původní data'!E61*prepocet!I$33*prepocet!I$3*prepocet!I$2/100/100/100</f>
        <v>0</v>
      </c>
      <c r="J64" s="1">
        <f>'Původní data'!F61*prepocet!J$33*prepocet!J$3*prepocet!J$2/100/100/100</f>
        <v>0</v>
      </c>
      <c r="K64" s="1">
        <f>'Původní data'!G61*prepocet!K$33*prepocet!K$3*prepocet!K$2/100/100/100</f>
        <v>0</v>
      </c>
      <c r="L64" s="1">
        <f>'Původní data'!H61*prepocet!L$33*prepocet!L$3*prepocet!L$2/100/100/100</f>
        <v>0</v>
      </c>
      <c r="M64" s="1">
        <f>'Původní data'!I61*prepocet!M$33*prepocet!M$3*prepocet!M$2/100/100/100</f>
        <v>0</v>
      </c>
      <c r="N64" s="1">
        <f>'Původní data'!J61*prepocet!N$33*prepocet!N$3*prepocet!N$2/100/100/100</f>
        <v>0</v>
      </c>
      <c r="O64" s="1">
        <f>'Původní data'!K61*prepocet!O$33*prepocet!O$3*prepocet!O$2/100/100/100</f>
        <v>0</v>
      </c>
      <c r="P64" s="1">
        <f>'Původní data'!L61*prepocet!P$33*prepocet!P$3*prepocet!P$2/100/100/100</f>
        <v>0</v>
      </c>
      <c r="Q64" s="1">
        <f>'Původní data'!M61*prepocet!Q$33*prepocet!Q$3*prepocet!Q$2/100/100/100</f>
        <v>0.19125</v>
      </c>
      <c r="R64" s="1">
        <f>'Původní data'!N61*prepocet!R$33*prepocet!R$3*prepocet!R$2/100/100/100</f>
        <v>3.3000000000000002E-2</v>
      </c>
      <c r="S64" s="1">
        <f>'Původní data'!O61*prepocet!S$33*prepocet!S$3*prepocet!S$2/100/100/100</f>
        <v>0</v>
      </c>
      <c r="T64" s="1">
        <f>'Původní data'!P61*prepocet!T$33*prepocet!T$3*prepocet!T$2/100/100/100</f>
        <v>0</v>
      </c>
      <c r="U64" s="1">
        <f>'Původní data'!Q61*prepocet!U$33*prepocet!U$3*prepocet!U$2/100/100/100</f>
        <v>0.10800000000000001</v>
      </c>
      <c r="V64" s="1">
        <f>'Původní data'!R61*prepocet!V$33*prepocet!V$3*prepocet!V$2/100/100/100</f>
        <v>0</v>
      </c>
      <c r="W64" s="1">
        <f>'Původní data'!S61*prepocet!W$33*prepocet!W$3*prepocet!W$2/100/100/100</f>
        <v>0</v>
      </c>
      <c r="X64" s="1">
        <f>'Původní data'!T61*prepocet!X$33*prepocet!X$3*prepocet!X$2/100/100/100</f>
        <v>0</v>
      </c>
      <c r="Y64" s="1">
        <f>'Původní data'!U61*prepocet!Y$33*prepocet!Y$3*prepocet!Y$2/100/100/100</f>
        <v>0</v>
      </c>
      <c r="Z64" s="1">
        <f>'Původní data'!V61*prepocet!Z$33*prepocet!Z$3*prepocet!Z$2/100/100/100</f>
        <v>0</v>
      </c>
      <c r="AA64" s="1">
        <f>'Původní data'!W61*prepocet!AA$33*prepocet!AA$3*prepocet!AA$2/100/100/100</f>
        <v>0.92400000000000004</v>
      </c>
      <c r="AB64" s="1">
        <f>'Původní data'!X61*prepocet!AB$33*prepocet!AB$3*prepocet!AB$2/100/100/100</f>
        <v>0.5544</v>
      </c>
      <c r="AC64" s="1">
        <f>'Původní data'!Y61*prepocet!AC$33*prepocet!AC$3*prepocet!AC$2/100/100/100</f>
        <v>0.21</v>
      </c>
      <c r="AD64" s="1">
        <f>'Původní data'!Z61*prepocet!AD$33*prepocet!AD$3*prepocet!AD$2/100/100/100</f>
        <v>4.0500000000000001E-2</v>
      </c>
      <c r="AE64" s="1">
        <f>'Původní data'!AA61*prepocet!AE$33*prepocet!AE$3*prepocet!AE$2/100/100/100</f>
        <v>0.67500000000000004</v>
      </c>
      <c r="AF64" s="1">
        <f>'Původní data'!AB61*prepocet!AF$33*prepocet!AF$3*prepocet!AF$2/100/100/100</f>
        <v>0</v>
      </c>
      <c r="AG64" s="1">
        <f>'Původní data'!AC61*prepocet!AG$33*prepocet!AG$3*prepocet!AG$2/100/100/100</f>
        <v>0</v>
      </c>
      <c r="AH64" s="1">
        <f>'Původní data'!AD61*prepocet!AH$33*prepocet!AH$3*prepocet!AH$2/100/100/100</f>
        <v>0</v>
      </c>
      <c r="AI64" s="1">
        <f>'Původní data'!AE61*prepocet!AI$33*prepocet!AI$3*prepocet!AI$2/100/100/100</f>
        <v>0.26600000000000001</v>
      </c>
      <c r="AJ64" s="1">
        <f>'Původní data'!AF61*prepocet!AJ$33*prepocet!AJ$3*prepocet!AJ$2/100/100/100</f>
        <v>0</v>
      </c>
      <c r="AK64" s="1">
        <f>'Původní data'!AG61*prepocet!AK$33*prepocet!AK$3*prepocet!AK$2/100/100/100</f>
        <v>0</v>
      </c>
      <c r="AL64" s="1">
        <f>'Původní data'!AH61*prepocet!AL$33*prepocet!AL$3*prepocet!AL$2/100/100/100</f>
        <v>0</v>
      </c>
      <c r="AM64" s="1">
        <f>'Původní data'!AI61*prepocet!AM$33*prepocet!AM$3*prepocet!AM$2/100/100/100</f>
        <v>0.27</v>
      </c>
      <c r="AN64" s="1">
        <f>'Původní data'!AJ61*prepocet!AN$33*prepocet!AN$3*prepocet!AN$2/100/100/100</f>
        <v>0</v>
      </c>
      <c r="AO64" s="1">
        <f>'Původní data'!AK61*prepocet!AO$33*prepocet!AO$3*prepocet!AO$2/100/100/100</f>
        <v>0</v>
      </c>
      <c r="AP64" s="1">
        <f>'Původní data'!AL61*prepocet!AP$33*prepocet!AP$3*prepocet!AP$2/100/100/100</f>
        <v>0</v>
      </c>
      <c r="AQ64" s="1">
        <f>'Původní data'!AM61*prepocet!AQ$33*prepocet!AQ$3*prepocet!AQ$2/100/100/100</f>
        <v>0</v>
      </c>
      <c r="AR64" s="1">
        <f>'Původní data'!AN61*prepocet!AR$33*prepocet!AR$3*prepocet!AR$2/100/100/100</f>
        <v>0</v>
      </c>
      <c r="AS64" s="1">
        <f>'Původní data'!AO61*prepocet!AS$33*prepocet!AS$3*prepocet!AS$2/100/100/100</f>
        <v>0.14249999999999999</v>
      </c>
      <c r="AT64" s="1">
        <f>'Původní data'!AP61*prepocet!AT$33*prepocet!AT$3*prepocet!AT$2/100/100/100</f>
        <v>1.2</v>
      </c>
      <c r="AU64" s="1">
        <f>'Původní data'!AQ61*prepocet!AU$33*prepocet!AU$3*prepocet!AU$2/100/100/100</f>
        <v>0</v>
      </c>
      <c r="AV64" s="1">
        <f>'Původní data'!AR61*prepocet!AV$33*prepocet!AV$3*prepocet!AV$2/100/100/100</f>
        <v>0</v>
      </c>
      <c r="AW64" s="1">
        <f>'Původní data'!AS61*prepocet!AW$33*prepocet!AW$3*prepocet!AW$2/100/100/100</f>
        <v>0</v>
      </c>
      <c r="AX64" s="1">
        <f>'Původní data'!AT61*prepocet!AX$33*prepocet!AX$3*prepocet!AX$2/100/100/100</f>
        <v>0.26250000000000001</v>
      </c>
      <c r="AY64" s="1">
        <f>'Původní data'!AU61*prepocet!AY$33*prepocet!AY$3*prepocet!AY$2/100/100/100</f>
        <v>7.4999999999999997E-2</v>
      </c>
      <c r="AZ64" s="1">
        <f>'Původní data'!AV61*prepocet!AZ$33*prepocet!AZ$3*prepocet!AZ$2/100/100/100</f>
        <v>0</v>
      </c>
      <c r="BA64" s="1">
        <f>'Původní data'!AW61*prepocet!BA$33*prepocet!BA$3*prepocet!BA$2/100/100/100</f>
        <v>0</v>
      </c>
      <c r="BB64" s="1">
        <f>'Původní data'!AX61*prepocet!BB$33*prepocet!BB$3*prepocet!BB$2/100/100/100</f>
        <v>0</v>
      </c>
      <c r="BC64" s="1">
        <f>'Původní data'!AY61*prepocet!BC$33*prepocet!BC$3*prepocet!BC$2/100/100/100</f>
        <v>0</v>
      </c>
      <c r="BD64" s="1">
        <f>'Původní data'!AZ61*prepocet!BD$33*prepocet!BD$3*prepocet!BD$2/100/100/100</f>
        <v>0</v>
      </c>
      <c r="BE64" s="1">
        <f>'Původní data'!BA61*prepocet!BE$33*prepocet!BE$3*prepocet!BE$2/100/100/100</f>
        <v>0</v>
      </c>
      <c r="BF64" s="1">
        <f>'Původní data'!BB61*prepocet!BF$33*prepocet!BF$3*prepocet!BF$2/100/100/100</f>
        <v>0</v>
      </c>
      <c r="BG64" s="1">
        <f>'Původní data'!BC61*prepocet!BG$33*prepocet!BG$3*prepocet!BG$2/100/100/100</f>
        <v>0</v>
      </c>
      <c r="BH64" s="1">
        <f>'Původní data'!BD61*prepocet!BH$33*prepocet!BH$3*prepocet!BH$2/100/100/100</f>
        <v>0</v>
      </c>
      <c r="BI64" s="1">
        <f>'Původní data'!BE61*prepocet!BI$33*prepocet!BI$3*prepocet!BI$2/100/100/100</f>
        <v>7.2000000000000008E-2</v>
      </c>
      <c r="BJ64" s="1">
        <f>'Původní data'!BF61*prepocet!BJ$33*prepocet!BJ$3*prepocet!BJ$2/100/100/100</f>
        <v>0.18375</v>
      </c>
      <c r="BK64" s="1">
        <f>'Původní data'!BG61*prepocet!BK$33*prepocet!BK$3*prepocet!BK$2/100/100/100</f>
        <v>0</v>
      </c>
      <c r="BL64" s="1">
        <f>'Původní data'!BH61*prepocet!BL$33*prepocet!BL$3*prepocet!BL$2/100/100/100</f>
        <v>5.6250000000000001E-2</v>
      </c>
      <c r="BM64" s="1">
        <f>'Původní data'!BI61*prepocet!BM$33*prepocet!BM$3*prepocet!BM$2/100/100/100</f>
        <v>0</v>
      </c>
      <c r="BN64" s="1">
        <f>'Původní data'!BJ61*prepocet!BN$33*prepocet!BN$3*prepocet!BN$2/100/100/100</f>
        <v>0</v>
      </c>
      <c r="BO64" s="1">
        <f>'Původní data'!BK61*prepocet!BO$33*prepocet!BO$3*prepocet!BO$2/100/100/100</f>
        <v>0</v>
      </c>
      <c r="BP64" s="1">
        <f>'Původní data'!BL61*prepocet!BP$33*prepocet!BP$3*prepocet!BP$2/100/100/100</f>
        <v>0</v>
      </c>
      <c r="BQ64" s="1">
        <f>'Původní data'!BM61*prepocet!BQ$33*prepocet!BQ$3*prepocet!BQ$2/100/100/100</f>
        <v>0</v>
      </c>
      <c r="BR64" s="1">
        <f>'Původní data'!BN61*prepocet!BR$33*prepocet!BR$3*prepocet!BR$2/100/100/100</f>
        <v>0</v>
      </c>
      <c r="BS64" s="1">
        <f>'Původní data'!BO61*prepocet!BS$33*prepocet!BS$3*prepocet!BS$2/100/100/100</f>
        <v>0</v>
      </c>
      <c r="BT64" s="1">
        <f>'Původní data'!BP61*prepocet!BT$33*prepocet!BT$3*prepocet!BT$2/100/100/100</f>
        <v>0</v>
      </c>
      <c r="BU64" s="1">
        <f>'Původní data'!BQ61*prepocet!BU$33*prepocet!BU$3*prepocet!BU$2/100/100/100</f>
        <v>0</v>
      </c>
      <c r="BV64" s="1">
        <f>'Původní data'!BR61*prepocet!BV$33*prepocet!BV$3*prepocet!BV$2/100/100/100</f>
        <v>0</v>
      </c>
      <c r="BW64" s="1">
        <f>'Původní data'!BS61*prepocet!BW$33*prepocet!BW$3*prepocet!BW$2/100/100/100</f>
        <v>0</v>
      </c>
      <c r="BX64" s="1">
        <f>'Původní data'!BT61*prepocet!BX$33*prepocet!BX$3*prepocet!BX$2/100/100/100</f>
        <v>0.36749999999999999</v>
      </c>
      <c r="BY64" s="1">
        <f>'Původní data'!BU61*prepocet!BY$33*prepocet!BY$3*prepocet!BY$2/100/100/100</f>
        <v>0</v>
      </c>
      <c r="BZ64" s="1">
        <f>'Původní data'!BV61*prepocet!BZ$33*prepocet!BZ$3*prepocet!BZ$2/100/100/100</f>
        <v>0</v>
      </c>
      <c r="CA64" s="1">
        <f>'Původní data'!BW61*prepocet!CA$33*prepocet!CA$3*prepocet!CA$2/100/100/100</f>
        <v>0</v>
      </c>
      <c r="CB64" s="1">
        <f>'Původní data'!BX61*prepocet!CB$33*prepocet!CB$3*prepocet!CB$2/100/100/100</f>
        <v>0</v>
      </c>
      <c r="CC64" s="1">
        <f>'Původní data'!BY61*prepocet!CC$33*prepocet!CC$3*prepocet!CC$2/100/100/100</f>
        <v>0</v>
      </c>
      <c r="CD64" s="1">
        <f>'Původní data'!BZ61*prepocet!CD$33*prepocet!CD$3*prepocet!CD$2/100/100/100</f>
        <v>0.27899999999999997</v>
      </c>
      <c r="CE64" s="1">
        <f>'Původní data'!CA61*prepocet!CE$33*prepocet!CE$3*prepocet!CE$2/100/100/100</f>
        <v>0</v>
      </c>
      <c r="CF64" s="1">
        <f>'Původní data'!CB61*prepocet!CF$33*prepocet!CF$3*prepocet!CF$2/100/100/100</f>
        <v>0.1575</v>
      </c>
      <c r="CI64" s="11">
        <f t="shared" si="27"/>
        <v>26</v>
      </c>
      <c r="CJ64" s="25">
        <f t="shared" si="24"/>
        <v>6.0681500000000002</v>
      </c>
      <c r="CK64" s="11">
        <f t="shared" si="25"/>
        <v>7.6812025316455701E-2</v>
      </c>
      <c r="CL64" s="11">
        <f t="shared" si="28"/>
        <v>0</v>
      </c>
      <c r="CM64" s="11">
        <f t="shared" si="29"/>
        <v>0</v>
      </c>
      <c r="CN64" s="11">
        <f t="shared" si="26"/>
        <v>1</v>
      </c>
      <c r="CO64" s="11">
        <f t="shared" si="30"/>
        <v>19</v>
      </c>
      <c r="CY64" s="11">
        <f t="shared" si="17"/>
        <v>0</v>
      </c>
    </row>
    <row r="65" spans="1:103" x14ac:dyDescent="0.2">
      <c r="B65" s="11">
        <v>1</v>
      </c>
      <c r="C65" s="11">
        <f t="shared" si="22"/>
        <v>0</v>
      </c>
      <c r="D65" s="11">
        <f t="shared" si="23"/>
        <v>1.2375</v>
      </c>
      <c r="E65" s="1" t="s">
        <v>50</v>
      </c>
      <c r="F65" s="1">
        <f>'Původní data'!B62*prepocet!F$33*prepocet!F$3*prepocet!F$2/100/100/100</f>
        <v>1.2375</v>
      </c>
      <c r="G65" s="1">
        <f>'Původní data'!C62*prepocet!G$33*prepocet!G$3*prepocet!G$2/100/100/100</f>
        <v>0</v>
      </c>
      <c r="H65" s="1">
        <f>'Původní data'!D62*prepocet!H$33*prepocet!H$3*prepocet!H$2/100/100/100</f>
        <v>0</v>
      </c>
      <c r="I65" s="1">
        <f>'Původní data'!E62*prepocet!I$33*prepocet!I$3*prepocet!I$2/100/100/100</f>
        <v>0</v>
      </c>
      <c r="J65" s="1">
        <f>'Původní data'!F62*prepocet!J$33*prepocet!J$3*prepocet!J$2/100/100/100</f>
        <v>0.68</v>
      </c>
      <c r="K65" s="1">
        <f>'Původní data'!G62*prepocet!K$33*prepocet!K$3*prepocet!K$2/100/100/100</f>
        <v>0</v>
      </c>
      <c r="L65" s="1">
        <f>'Původní data'!H62*prepocet!L$33*prepocet!L$3*prepocet!L$2/100/100/100</f>
        <v>0</v>
      </c>
      <c r="M65" s="1">
        <f>'Původní data'!I62*prepocet!M$33*prepocet!M$3*prepocet!M$2/100/100/100</f>
        <v>0</v>
      </c>
      <c r="N65" s="1">
        <f>'Původní data'!J62*prepocet!N$33*prepocet!N$3*prepocet!N$2/100/100/100</f>
        <v>0</v>
      </c>
      <c r="O65" s="1">
        <f>'Původní data'!K62*prepocet!O$33*prepocet!O$3*prepocet!O$2/100/100/100</f>
        <v>0</v>
      </c>
      <c r="P65" s="1">
        <f>'Původní data'!L62*prepocet!P$33*prepocet!P$3*prepocet!P$2/100/100/100</f>
        <v>6.6412500000000003</v>
      </c>
      <c r="Q65" s="1">
        <f>'Původní data'!M62*prepocet!Q$33*prepocet!Q$3*prepocet!Q$2/100/100/100</f>
        <v>0</v>
      </c>
      <c r="R65" s="1">
        <f>'Původní data'!N62*prepocet!R$33*prepocet!R$3*prepocet!R$2/100/100/100</f>
        <v>0</v>
      </c>
      <c r="S65" s="1">
        <f>'Původní data'!O62*prepocet!S$33*prepocet!S$3*prepocet!S$2/100/100/100</f>
        <v>0</v>
      </c>
      <c r="T65" s="1">
        <f>'Původní data'!P62*prepocet!T$33*prepocet!T$3*prepocet!T$2/100/100/100</f>
        <v>0</v>
      </c>
      <c r="U65" s="1">
        <f>'Původní data'!Q62*prepocet!U$33*prepocet!U$3*prepocet!U$2/100/100/100</f>
        <v>0</v>
      </c>
      <c r="V65" s="1">
        <f>'Původní data'!R62*prepocet!V$33*prepocet!V$3*prepocet!V$2/100/100/100</f>
        <v>0</v>
      </c>
      <c r="W65" s="1">
        <f>'Původní data'!S62*prepocet!W$33*prepocet!W$3*prepocet!W$2/100/100/100</f>
        <v>0</v>
      </c>
      <c r="X65" s="1">
        <f>'Původní data'!T62*prepocet!X$33*prepocet!X$3*prepocet!X$2/100/100/100</f>
        <v>0</v>
      </c>
      <c r="Y65" s="1">
        <f>'Původní data'!U62*prepocet!Y$33*prepocet!Y$3*prepocet!Y$2/100/100/100</f>
        <v>0</v>
      </c>
      <c r="Z65" s="1">
        <f>'Původní data'!V62*prepocet!Z$33*prepocet!Z$3*prepocet!Z$2/100/100/100</f>
        <v>0</v>
      </c>
      <c r="AA65" s="1">
        <f>'Původní data'!W62*prepocet!AA$33*prepocet!AA$3*prepocet!AA$2/100/100/100</f>
        <v>1.54</v>
      </c>
      <c r="AB65" s="1">
        <f>'Původní data'!X62*prepocet!AB$33*prepocet!AB$3*prepocet!AB$2/100/100/100</f>
        <v>13.3056</v>
      </c>
      <c r="AC65" s="1">
        <f>'Původní data'!Y62*prepocet!AC$33*prepocet!AC$3*prepocet!AC$2/100/100/100</f>
        <v>0</v>
      </c>
      <c r="AD65" s="1">
        <f>'Původní data'!Z62*prepocet!AD$33*prepocet!AD$3*prepocet!AD$2/100/100/100</f>
        <v>0</v>
      </c>
      <c r="AE65" s="1">
        <f>'Původní data'!AA62*prepocet!AE$33*prepocet!AE$3*prepocet!AE$2/100/100/100</f>
        <v>0</v>
      </c>
      <c r="AF65" s="1">
        <f>'Původní data'!AB62*prepocet!AF$33*prepocet!AF$3*prepocet!AF$2/100/100/100</f>
        <v>0</v>
      </c>
      <c r="AG65" s="1">
        <f>'Původní data'!AC62*prepocet!AG$33*prepocet!AG$3*prepocet!AG$2/100/100/100</f>
        <v>0</v>
      </c>
      <c r="AH65" s="1">
        <f>'Původní data'!AD62*prepocet!AH$33*prepocet!AH$3*prepocet!AH$2/100/100/100</f>
        <v>0</v>
      </c>
      <c r="AI65" s="1">
        <f>'Původní data'!AE62*prepocet!AI$33*prepocet!AI$3*prepocet!AI$2/100/100/100</f>
        <v>0</v>
      </c>
      <c r="AJ65" s="1">
        <f>'Původní data'!AF62*prepocet!AJ$33*prepocet!AJ$3*prepocet!AJ$2/100/100/100</f>
        <v>0</v>
      </c>
      <c r="AK65" s="1">
        <f>'Původní data'!AG62*prepocet!AK$33*prepocet!AK$3*prepocet!AK$2/100/100/100</f>
        <v>0</v>
      </c>
      <c r="AL65" s="1">
        <f>'Původní data'!AH62*prepocet!AL$33*prepocet!AL$3*prepocet!AL$2/100/100/100</f>
        <v>0</v>
      </c>
      <c r="AM65" s="1">
        <f>'Původní data'!AI62*prepocet!AM$33*prepocet!AM$3*prepocet!AM$2/100/100/100</f>
        <v>0</v>
      </c>
      <c r="AN65" s="1">
        <f>'Původní data'!AJ62*prepocet!AN$33*prepocet!AN$3*prepocet!AN$2/100/100/100</f>
        <v>0</v>
      </c>
      <c r="AO65" s="1">
        <f>'Původní data'!AK62*prepocet!AO$33*prepocet!AO$3*prepocet!AO$2/100/100/100</f>
        <v>0</v>
      </c>
      <c r="AP65" s="1">
        <f>'Původní data'!AL62*prepocet!AP$33*prepocet!AP$3*prepocet!AP$2/100/100/100</f>
        <v>0</v>
      </c>
      <c r="AQ65" s="1">
        <f>'Původní data'!AM62*prepocet!AQ$33*prepocet!AQ$3*prepocet!AQ$2/100/100/100</f>
        <v>0</v>
      </c>
      <c r="AR65" s="1">
        <f>'Původní data'!AN62*prepocet!AR$33*prepocet!AR$3*prepocet!AR$2/100/100/100</f>
        <v>5.25</v>
      </c>
      <c r="AS65" s="1">
        <f>'Původní data'!AO62*prepocet!AS$33*prepocet!AS$3*prepocet!AS$2/100/100/100</f>
        <v>0</v>
      </c>
      <c r="AT65" s="1">
        <f>'Původní data'!AP62*prepocet!AT$33*prepocet!AT$3*prepocet!AT$2/100/100/100</f>
        <v>0</v>
      </c>
      <c r="AU65" s="1">
        <f>'Původní data'!AQ62*prepocet!AU$33*prepocet!AU$3*prepocet!AU$2/100/100/100</f>
        <v>0</v>
      </c>
      <c r="AV65" s="1">
        <f>'Původní data'!AR62*prepocet!AV$33*prepocet!AV$3*prepocet!AV$2/100/100/100</f>
        <v>0</v>
      </c>
      <c r="AW65" s="1">
        <f>'Původní data'!AS62*prepocet!AW$33*prepocet!AW$3*prepocet!AW$2/100/100/100</f>
        <v>0</v>
      </c>
      <c r="AX65" s="1">
        <f>'Původní data'!AT62*prepocet!AX$33*prepocet!AX$3*prepocet!AX$2/100/100/100</f>
        <v>0</v>
      </c>
      <c r="AY65" s="1">
        <f>'Původní data'!AU62*prepocet!AY$33*prepocet!AY$3*prepocet!AY$2/100/100/100</f>
        <v>0</v>
      </c>
      <c r="AZ65" s="1">
        <f>'Původní data'!AV62*prepocet!AZ$33*prepocet!AZ$3*prepocet!AZ$2/100/100/100</f>
        <v>0</v>
      </c>
      <c r="BA65" s="1">
        <f>'Původní data'!AW62*prepocet!BA$33*prepocet!BA$3*prepocet!BA$2/100/100/100</f>
        <v>0</v>
      </c>
      <c r="BB65" s="1">
        <f>'Původní data'!AX62*prepocet!BB$33*prepocet!BB$3*prepocet!BB$2/100/100/100</f>
        <v>0</v>
      </c>
      <c r="BC65" s="1">
        <f>'Původní data'!AY62*prepocet!BC$33*prepocet!BC$3*prepocet!BC$2/100/100/100</f>
        <v>0</v>
      </c>
      <c r="BD65" s="1">
        <f>'Původní data'!AZ62*prepocet!BD$33*prepocet!BD$3*prepocet!BD$2/100/100/100</f>
        <v>0</v>
      </c>
      <c r="BE65" s="1">
        <f>'Původní data'!BA62*prepocet!BE$33*prepocet!BE$3*prepocet!BE$2/100/100/100</f>
        <v>0</v>
      </c>
      <c r="BF65" s="1">
        <f>'Původní data'!BB62*prepocet!BF$33*prepocet!BF$3*prepocet!BF$2/100/100/100</f>
        <v>0</v>
      </c>
      <c r="BG65" s="1">
        <f>'Původní data'!BC62*prepocet!BG$33*prepocet!BG$3*prepocet!BG$2/100/100/100</f>
        <v>0</v>
      </c>
      <c r="BH65" s="1">
        <f>'Původní data'!BD62*prepocet!BH$33*prepocet!BH$3*prepocet!BH$2/100/100/100</f>
        <v>0</v>
      </c>
      <c r="BI65" s="1">
        <f>'Původní data'!BE62*prepocet!BI$33*prepocet!BI$3*prepocet!BI$2/100/100/100</f>
        <v>0</v>
      </c>
      <c r="BJ65" s="1">
        <f>'Původní data'!BF62*prepocet!BJ$33*prepocet!BJ$3*prepocet!BJ$2/100/100/100</f>
        <v>0</v>
      </c>
      <c r="BK65" s="1">
        <f>'Původní data'!BG62*prepocet!BK$33*prepocet!BK$3*prepocet!BK$2/100/100/100</f>
        <v>0</v>
      </c>
      <c r="BL65" s="1">
        <f>'Původní data'!BH62*prepocet!BL$33*prepocet!BL$3*prepocet!BL$2/100/100/100</f>
        <v>0</v>
      </c>
      <c r="BM65" s="1">
        <f>'Původní data'!BI62*prepocet!BM$33*prepocet!BM$3*prepocet!BM$2/100/100/100</f>
        <v>0</v>
      </c>
      <c r="BN65" s="1">
        <f>'Původní data'!BJ62*prepocet!BN$33*prepocet!BN$3*prepocet!BN$2/100/100/100</f>
        <v>0</v>
      </c>
      <c r="BO65" s="1">
        <f>'Původní data'!BK62*prepocet!BO$33*prepocet!BO$3*prepocet!BO$2/100/100/100</f>
        <v>0</v>
      </c>
      <c r="BP65" s="1">
        <f>'Původní data'!BL62*prepocet!BP$33*prepocet!BP$3*prepocet!BP$2/100/100/100</f>
        <v>0</v>
      </c>
      <c r="BQ65" s="1">
        <f>'Původní data'!BM62*prepocet!BQ$33*prepocet!BQ$3*prepocet!BQ$2/100/100/100</f>
        <v>0</v>
      </c>
      <c r="BR65" s="1">
        <f>'Původní data'!BN62*prepocet!BR$33*prepocet!BR$3*prepocet!BR$2/100/100/100</f>
        <v>0</v>
      </c>
      <c r="BS65" s="1">
        <f>'Původní data'!BO62*prepocet!BS$33*prepocet!BS$3*prepocet!BS$2/100/100/100</f>
        <v>0</v>
      </c>
      <c r="BT65" s="1">
        <f>'Původní data'!BP62*prepocet!BT$33*prepocet!BT$3*prepocet!BT$2/100/100/100</f>
        <v>0</v>
      </c>
      <c r="BU65" s="1">
        <f>'Původní data'!BQ62*prepocet!BU$33*prepocet!BU$3*prepocet!BU$2/100/100/100</f>
        <v>20.79</v>
      </c>
      <c r="BV65" s="1">
        <f>'Původní data'!BR62*prepocet!BV$33*prepocet!BV$3*prepocet!BV$2/100/100/100</f>
        <v>0</v>
      </c>
      <c r="BW65" s="1">
        <f>'Původní data'!BS62*prepocet!BW$33*prepocet!BW$3*prepocet!BW$2/100/100/100</f>
        <v>0</v>
      </c>
      <c r="BX65" s="1">
        <f>'Původní data'!BT62*prepocet!BX$33*prepocet!BX$3*prepocet!BX$2/100/100/100</f>
        <v>0</v>
      </c>
      <c r="BY65" s="1">
        <f>'Původní data'!BU62*prepocet!BY$33*prepocet!BY$3*prepocet!BY$2/100/100/100</f>
        <v>0</v>
      </c>
      <c r="BZ65" s="1">
        <f>'Původní data'!BV62*prepocet!BZ$33*prepocet!BZ$3*prepocet!BZ$2/100/100/100</f>
        <v>0.2</v>
      </c>
      <c r="CA65" s="1">
        <f>'Původní data'!BW62*prepocet!CA$33*prepocet!CA$3*prepocet!CA$2/100/100/100</f>
        <v>0</v>
      </c>
      <c r="CB65" s="1">
        <f>'Původní data'!BX62*prepocet!CB$33*prepocet!CB$3*prepocet!CB$2/100/100/100</f>
        <v>0</v>
      </c>
      <c r="CC65" s="1">
        <f>'Původní data'!BY62*prepocet!CC$33*prepocet!CC$3*prepocet!CC$2/100/100/100</f>
        <v>0</v>
      </c>
      <c r="CD65" s="1">
        <f>'Původní data'!BZ62*prepocet!CD$33*prepocet!CD$3*prepocet!CD$2/100/100/100</f>
        <v>0</v>
      </c>
      <c r="CE65" s="1">
        <f>'Původní data'!CA62*prepocet!CE$33*prepocet!CE$3*prepocet!CE$2/100/100/100</f>
        <v>0</v>
      </c>
      <c r="CF65" s="1">
        <f>'Původní data'!CB62*prepocet!CF$33*prepocet!CF$3*prepocet!CF$2/100/100/100</f>
        <v>0</v>
      </c>
      <c r="CI65" s="11">
        <f t="shared" si="27"/>
        <v>6</v>
      </c>
      <c r="CJ65" s="25">
        <f t="shared" si="24"/>
        <v>49.644350000000003</v>
      </c>
      <c r="CK65" s="38">
        <f t="shared" si="25"/>
        <v>0.62840949367088617</v>
      </c>
      <c r="CL65" s="11">
        <f t="shared" si="28"/>
        <v>1</v>
      </c>
      <c r="CM65" s="11">
        <f t="shared" si="29"/>
        <v>1</v>
      </c>
      <c r="CN65" s="11">
        <f t="shared" si="26"/>
        <v>5</v>
      </c>
      <c r="CO65" s="11">
        <f t="shared" si="30"/>
        <v>3</v>
      </c>
      <c r="CY65" s="11">
        <f t="shared" si="17"/>
        <v>0</v>
      </c>
    </row>
    <row r="66" spans="1:103" x14ac:dyDescent="0.2">
      <c r="A66" s="11">
        <v>1</v>
      </c>
      <c r="B66" s="11">
        <v>0</v>
      </c>
      <c r="C66" s="11">
        <f t="shared" si="22"/>
        <v>0</v>
      </c>
      <c r="D66" s="11">
        <f t="shared" si="23"/>
        <v>0</v>
      </c>
      <c r="E66" s="1" t="s">
        <v>51</v>
      </c>
      <c r="F66" s="1">
        <f>'Původní data'!B63*prepocet!F$33*prepocet!F$3*prepocet!F$2/100/100/100</f>
        <v>0</v>
      </c>
      <c r="G66" s="1">
        <f>'Původní data'!C63*prepocet!G$33*prepocet!G$3*prepocet!G$2/100/100/100</f>
        <v>0</v>
      </c>
      <c r="H66" s="1">
        <f>'Původní data'!D63*prepocet!H$33*prepocet!H$3*prepocet!H$2/100/100/100</f>
        <v>0</v>
      </c>
      <c r="I66" s="1">
        <f>'Původní data'!E63*prepocet!I$33*prepocet!I$3*prepocet!I$2/100/100/100</f>
        <v>0</v>
      </c>
      <c r="J66" s="1">
        <f>'Původní data'!F63*prepocet!J$33*prepocet!J$3*prepocet!J$2/100/100/100</f>
        <v>0</v>
      </c>
      <c r="K66" s="1">
        <f>'Původní data'!G63*prepocet!K$33*prepocet!K$3*prepocet!K$2/100/100/100</f>
        <v>0</v>
      </c>
      <c r="L66" s="1">
        <f>'Původní data'!H63*prepocet!L$33*prepocet!L$3*prepocet!L$2/100/100/100</f>
        <v>0</v>
      </c>
      <c r="M66" s="1">
        <f>'Původní data'!I63*prepocet!M$33*prepocet!M$3*prepocet!M$2/100/100/100</f>
        <v>0</v>
      </c>
      <c r="N66" s="1">
        <f>'Původní data'!J63*prepocet!N$33*prepocet!N$3*prepocet!N$2/100/100/100</f>
        <v>0</v>
      </c>
      <c r="O66" s="1">
        <f>'Původní data'!K63*prepocet!O$33*prepocet!O$3*prepocet!O$2/100/100/100</f>
        <v>0</v>
      </c>
      <c r="P66" s="1">
        <f>'Původní data'!L63*prepocet!P$33*prepocet!P$3*prepocet!P$2/100/100/100</f>
        <v>0</v>
      </c>
      <c r="Q66" s="1">
        <f>'Původní data'!M63*prepocet!Q$33*prepocet!Q$3*prepocet!Q$2/100/100/100</f>
        <v>0</v>
      </c>
      <c r="R66" s="1">
        <f>'Původní data'!N63*prepocet!R$33*prepocet!R$3*prepocet!R$2/100/100/100</f>
        <v>0</v>
      </c>
      <c r="S66" s="1">
        <f>'Původní data'!O63*prepocet!S$33*prepocet!S$3*prepocet!S$2/100/100/100</f>
        <v>0</v>
      </c>
      <c r="T66" s="1">
        <f>'Původní data'!P63*prepocet!T$33*prepocet!T$3*prepocet!T$2/100/100/100</f>
        <v>0</v>
      </c>
      <c r="U66" s="1">
        <f>'Původní data'!Q63*prepocet!U$33*prepocet!U$3*prepocet!U$2/100/100/100</f>
        <v>0</v>
      </c>
      <c r="V66" s="1">
        <f>'Původní data'!R63*prepocet!V$33*prepocet!V$3*prepocet!V$2/100/100/100</f>
        <v>0</v>
      </c>
      <c r="W66" s="1">
        <f>'Původní data'!S63*prepocet!W$33*prepocet!W$3*prepocet!W$2/100/100/100</f>
        <v>0</v>
      </c>
      <c r="X66" s="1">
        <f>'Původní data'!T63*prepocet!X$33*prepocet!X$3*prepocet!X$2/100/100/100</f>
        <v>0</v>
      </c>
      <c r="Y66" s="1">
        <f>'Původní data'!U63*prepocet!Y$33*prepocet!Y$3*prepocet!Y$2/100/100/100</f>
        <v>0</v>
      </c>
      <c r="Z66" s="1">
        <f>'Původní data'!V63*prepocet!Z$33*prepocet!Z$3*prepocet!Z$2/100/100/100</f>
        <v>0.34</v>
      </c>
      <c r="AA66" s="1">
        <f>'Původní data'!W63*prepocet!AA$33*prepocet!AA$3*prepocet!AA$2/100/100/100</f>
        <v>0.92400000000000004</v>
      </c>
      <c r="AB66" s="1">
        <f>'Původní data'!X63*prepocet!AB$33*prepocet!AB$3*prepocet!AB$2/100/100/100</f>
        <v>0</v>
      </c>
      <c r="AC66" s="1">
        <f>'Původní data'!Y63*prepocet!AC$33*prepocet!AC$3*prepocet!AC$2/100/100/100</f>
        <v>0</v>
      </c>
      <c r="AD66" s="1">
        <f>'Původní data'!Z63*prepocet!AD$33*prepocet!AD$3*prepocet!AD$2/100/100/100</f>
        <v>0</v>
      </c>
      <c r="AE66" s="1">
        <f>'Původní data'!AA63*prepocet!AE$33*prepocet!AE$3*prepocet!AE$2/100/100/100</f>
        <v>0</v>
      </c>
      <c r="AF66" s="1">
        <f>'Původní data'!AB63*prepocet!AF$33*prepocet!AF$3*prepocet!AF$2/100/100/100</f>
        <v>0</v>
      </c>
      <c r="AG66" s="1">
        <f>'Původní data'!AC63*prepocet!AG$33*prepocet!AG$3*prepocet!AG$2/100/100/100</f>
        <v>0</v>
      </c>
      <c r="AH66" s="1">
        <f>'Původní data'!AD63*prepocet!AH$33*prepocet!AH$3*prepocet!AH$2/100/100/100</f>
        <v>0</v>
      </c>
      <c r="AI66" s="1">
        <f>'Původní data'!AE63*prepocet!AI$33*prepocet!AI$3*prepocet!AI$2/100/100/100</f>
        <v>0</v>
      </c>
      <c r="AJ66" s="1">
        <f>'Původní data'!AF63*prepocet!AJ$33*prepocet!AJ$3*prepocet!AJ$2/100/100/100</f>
        <v>0</v>
      </c>
      <c r="AK66" s="1">
        <f>'Původní data'!AG63*prepocet!AK$33*prepocet!AK$3*prepocet!AK$2/100/100/100</f>
        <v>0</v>
      </c>
      <c r="AL66" s="1">
        <f>'Původní data'!AH63*prepocet!AL$33*prepocet!AL$3*prepocet!AL$2/100/100/100</f>
        <v>0</v>
      </c>
      <c r="AM66" s="1">
        <f>'Původní data'!AI63*prepocet!AM$33*prepocet!AM$3*prepocet!AM$2/100/100/100</f>
        <v>0</v>
      </c>
      <c r="AN66" s="1">
        <f>'Původní data'!AJ63*prepocet!AN$33*prepocet!AN$3*prepocet!AN$2/100/100/100</f>
        <v>0</v>
      </c>
      <c r="AO66" s="1">
        <f>'Původní data'!AK63*prepocet!AO$33*prepocet!AO$3*prepocet!AO$2/100/100/100</f>
        <v>0</v>
      </c>
      <c r="AP66" s="1">
        <f>'Původní data'!AL63*prepocet!AP$33*prepocet!AP$3*prepocet!AP$2/100/100/100</f>
        <v>0</v>
      </c>
      <c r="AQ66" s="1">
        <f>'Původní data'!AM63*prepocet!AQ$33*prepocet!AQ$3*prepocet!AQ$2/100/100/100</f>
        <v>0</v>
      </c>
      <c r="AR66" s="1">
        <f>'Původní data'!AN63*prepocet!AR$33*prepocet!AR$3*prepocet!AR$2/100/100/100</f>
        <v>0</v>
      </c>
      <c r="AS66" s="1">
        <f>'Původní data'!AO63*prepocet!AS$33*prepocet!AS$3*prepocet!AS$2/100/100/100</f>
        <v>0</v>
      </c>
      <c r="AT66" s="1">
        <f>'Původní data'!AP63*prepocet!AT$33*prepocet!AT$3*prepocet!AT$2/100/100/100</f>
        <v>0</v>
      </c>
      <c r="AU66" s="1">
        <f>'Původní data'!AQ63*prepocet!AU$33*prepocet!AU$3*prepocet!AU$2/100/100/100</f>
        <v>0</v>
      </c>
      <c r="AV66" s="1">
        <f>'Původní data'!AR63*prepocet!AV$33*prepocet!AV$3*prepocet!AV$2/100/100/100</f>
        <v>0</v>
      </c>
      <c r="AW66" s="1">
        <f>'Původní data'!AS63*prepocet!AW$33*prepocet!AW$3*prepocet!AW$2/100/100/100</f>
        <v>0</v>
      </c>
      <c r="AX66" s="1">
        <f>'Původní data'!AT63*prepocet!AX$33*prepocet!AX$3*prepocet!AX$2/100/100/100</f>
        <v>0</v>
      </c>
      <c r="AY66" s="1">
        <f>'Původní data'!AU63*prepocet!AY$33*prepocet!AY$3*prepocet!AY$2/100/100/100</f>
        <v>0</v>
      </c>
      <c r="AZ66" s="1">
        <f>'Původní data'!AV63*prepocet!AZ$33*prepocet!AZ$3*prepocet!AZ$2/100/100/100</f>
        <v>0</v>
      </c>
      <c r="BA66" s="1">
        <f>'Původní data'!AW63*prepocet!BA$33*prepocet!BA$3*prepocet!BA$2/100/100/100</f>
        <v>0</v>
      </c>
      <c r="BB66" s="1">
        <f>'Původní data'!AX63*prepocet!BB$33*prepocet!BB$3*prepocet!BB$2/100/100/100</f>
        <v>0</v>
      </c>
      <c r="BC66" s="1">
        <f>'Původní data'!AY63*prepocet!BC$33*prepocet!BC$3*prepocet!BC$2/100/100/100</f>
        <v>0</v>
      </c>
      <c r="BD66" s="1">
        <f>'Původní data'!AZ63*prepocet!BD$33*prepocet!BD$3*prepocet!BD$2/100/100/100</f>
        <v>0</v>
      </c>
      <c r="BE66" s="1">
        <f>'Původní data'!BA63*prepocet!BE$33*prepocet!BE$3*prepocet!BE$2/100/100/100</f>
        <v>0</v>
      </c>
      <c r="BF66" s="1">
        <f>'Původní data'!BB63*prepocet!BF$33*prepocet!BF$3*prepocet!BF$2/100/100/100</f>
        <v>0</v>
      </c>
      <c r="BG66" s="1">
        <f>'Původní data'!BC63*prepocet!BG$33*prepocet!BG$3*prepocet!BG$2/100/100/100</f>
        <v>0</v>
      </c>
      <c r="BH66" s="1">
        <f>'Původní data'!BD63*prepocet!BH$33*prepocet!BH$3*prepocet!BH$2/100/100/100</f>
        <v>0</v>
      </c>
      <c r="BI66" s="1">
        <f>'Původní data'!BE63*prepocet!BI$33*prepocet!BI$3*prepocet!BI$2/100/100/100</f>
        <v>0</v>
      </c>
      <c r="BJ66" s="1">
        <f>'Původní data'!BF63*prepocet!BJ$33*prepocet!BJ$3*prepocet!BJ$2/100/100/100</f>
        <v>0</v>
      </c>
      <c r="BK66" s="1">
        <f>'Původní data'!BG63*prepocet!BK$33*prepocet!BK$3*prepocet!BK$2/100/100/100</f>
        <v>0</v>
      </c>
      <c r="BL66" s="1">
        <f>'Původní data'!BH63*prepocet!BL$33*prepocet!BL$3*prepocet!BL$2/100/100/100</f>
        <v>0</v>
      </c>
      <c r="BM66" s="1">
        <f>'Původní data'!BI63*prepocet!BM$33*prepocet!BM$3*prepocet!BM$2/100/100/100</f>
        <v>0</v>
      </c>
      <c r="BN66" s="1">
        <f>'Původní data'!BJ63*prepocet!BN$33*prepocet!BN$3*prepocet!BN$2/100/100/100</f>
        <v>0</v>
      </c>
      <c r="BO66" s="1">
        <f>'Původní data'!BK63*prepocet!BO$33*prepocet!BO$3*prepocet!BO$2/100/100/100</f>
        <v>0</v>
      </c>
      <c r="BP66" s="1">
        <f>'Původní data'!BL63*prepocet!BP$33*prepocet!BP$3*prepocet!BP$2/100/100/100</f>
        <v>0</v>
      </c>
      <c r="BQ66" s="1">
        <f>'Původní data'!BM63*prepocet!BQ$33*prepocet!BQ$3*prepocet!BQ$2/100/100/100</f>
        <v>0</v>
      </c>
      <c r="BR66" s="1">
        <f>'Původní data'!BN63*prepocet!BR$33*prepocet!BR$3*prepocet!BR$2/100/100/100</f>
        <v>0</v>
      </c>
      <c r="BS66" s="1">
        <f>'Původní data'!BO63*prepocet!BS$33*prepocet!BS$3*prepocet!BS$2/100/100/100</f>
        <v>0</v>
      </c>
      <c r="BT66" s="1">
        <f>'Původní data'!BP63*prepocet!BT$33*prepocet!BT$3*prepocet!BT$2/100/100/100</f>
        <v>0</v>
      </c>
      <c r="BU66" s="1">
        <f>'Původní data'!BQ63*prepocet!BU$33*prepocet!BU$3*prepocet!BU$2/100/100/100</f>
        <v>0</v>
      </c>
      <c r="BV66" s="1">
        <f>'Původní data'!BR63*prepocet!BV$33*prepocet!BV$3*prepocet!BV$2/100/100/100</f>
        <v>0</v>
      </c>
      <c r="BW66" s="1">
        <f>'Původní data'!BS63*prepocet!BW$33*prepocet!BW$3*prepocet!BW$2/100/100/100</f>
        <v>0</v>
      </c>
      <c r="BX66" s="1">
        <f>'Původní data'!BT63*prepocet!BX$33*prepocet!BX$3*prepocet!BX$2/100/100/100</f>
        <v>0</v>
      </c>
      <c r="BY66" s="1">
        <f>'Původní data'!BU63*prepocet!BY$33*prepocet!BY$3*prepocet!BY$2/100/100/100</f>
        <v>0</v>
      </c>
      <c r="BZ66" s="1">
        <f>'Původní data'!BV63*prepocet!BZ$33*prepocet!BZ$3*prepocet!BZ$2/100/100/100</f>
        <v>0</v>
      </c>
      <c r="CA66" s="1">
        <f>'Původní data'!BW63*prepocet!CA$33*prepocet!CA$3*prepocet!CA$2/100/100/100</f>
        <v>0</v>
      </c>
      <c r="CB66" s="1">
        <f>'Původní data'!BX63*prepocet!CB$33*prepocet!CB$3*prepocet!CB$2/100/100/100</f>
        <v>0</v>
      </c>
      <c r="CC66" s="1">
        <f>'Původní data'!BY63*prepocet!CC$33*prepocet!CC$3*prepocet!CC$2/100/100/100</f>
        <v>0.28000000000000003</v>
      </c>
      <c r="CD66" s="1">
        <f>'Původní data'!BZ63*prepocet!CD$33*prepocet!CD$3*prepocet!CD$2/100/100/100</f>
        <v>0</v>
      </c>
      <c r="CE66" s="1">
        <f>'Původní data'!CA63*prepocet!CE$33*prepocet!CE$3*prepocet!CE$2/100/100/100</f>
        <v>0</v>
      </c>
      <c r="CF66" s="1">
        <f>'Původní data'!CB63*prepocet!CF$33*prepocet!CF$3*prepocet!CF$2/100/100/100</f>
        <v>0</v>
      </c>
      <c r="CI66" s="11">
        <f t="shared" si="27"/>
        <v>38</v>
      </c>
      <c r="CJ66" s="25">
        <f t="shared" si="24"/>
        <v>1.544</v>
      </c>
      <c r="CK66" s="11">
        <f t="shared" si="25"/>
        <v>1.9544303797468354E-2</v>
      </c>
      <c r="CL66" s="11">
        <f t="shared" si="28"/>
        <v>0</v>
      </c>
      <c r="CM66" s="11">
        <f t="shared" si="29"/>
        <v>0</v>
      </c>
      <c r="CN66" s="11">
        <f t="shared" si="26"/>
        <v>0</v>
      </c>
      <c r="CO66" s="11">
        <f t="shared" si="30"/>
        <v>3</v>
      </c>
      <c r="CY66" s="11">
        <f t="shared" si="17"/>
        <v>0</v>
      </c>
    </row>
    <row r="67" spans="1:103" x14ac:dyDescent="0.2">
      <c r="A67" s="11">
        <v>1</v>
      </c>
      <c r="B67" s="11">
        <v>0</v>
      </c>
      <c r="C67" s="11">
        <f t="shared" si="22"/>
        <v>0</v>
      </c>
      <c r="D67" s="11">
        <f t="shared" si="23"/>
        <v>0</v>
      </c>
      <c r="E67" s="1" t="s">
        <v>52</v>
      </c>
      <c r="F67" s="1">
        <f>'Původní data'!B64*prepocet!F$33*prepocet!F$3*prepocet!F$2/100/100/100</f>
        <v>0</v>
      </c>
      <c r="G67" s="1">
        <f>'Původní data'!C64*prepocet!G$33*prepocet!G$3*prepocet!G$2/100/100/100</f>
        <v>1.55925</v>
      </c>
      <c r="H67" s="1">
        <f>'Původní data'!D64*prepocet!H$33*prepocet!H$3*prepocet!H$2/100/100/100</f>
        <v>0</v>
      </c>
      <c r="I67" s="1">
        <f>'Původní data'!E64*prepocet!I$33*prepocet!I$3*prepocet!I$2/100/100/100</f>
        <v>0</v>
      </c>
      <c r="J67" s="1">
        <f>'Původní data'!F64*prepocet!J$33*prepocet!J$3*prepocet!J$2/100/100/100</f>
        <v>5.0999999999999996</v>
      </c>
      <c r="K67" s="1">
        <f>'Původní data'!G64*prepocet!K$33*prepocet!K$3*prepocet!K$2/100/100/100</f>
        <v>0</v>
      </c>
      <c r="L67" s="1">
        <f>'Původní data'!H64*prepocet!L$33*prepocet!L$3*prepocet!L$2/100/100/100</f>
        <v>2.1419999999999999</v>
      </c>
      <c r="M67" s="1">
        <f>'Původní data'!I64*prepocet!M$33*prepocet!M$3*prepocet!M$2/100/100/100</f>
        <v>0</v>
      </c>
      <c r="N67" s="1">
        <f>'Původní data'!J64*prepocet!N$33*prepocet!N$3*prepocet!N$2/100/100/100</f>
        <v>0.81</v>
      </c>
      <c r="O67" s="1">
        <f>'Původní data'!K64*prepocet!O$33*prepocet!O$3*prepocet!O$2/100/100/100</f>
        <v>1.35</v>
      </c>
      <c r="P67" s="1">
        <f>'Původní data'!L64*prepocet!P$33*prepocet!P$3*prepocet!P$2/100/100/100</f>
        <v>0</v>
      </c>
      <c r="Q67" s="1">
        <f>'Původní data'!M64*prepocet!Q$33*prepocet!Q$3*prepocet!Q$2/100/100/100</f>
        <v>0</v>
      </c>
      <c r="R67" s="1">
        <f>'Původní data'!N64*prepocet!R$33*prepocet!R$3*prepocet!R$2/100/100/100</f>
        <v>0</v>
      </c>
      <c r="S67" s="1">
        <f>'Původní data'!O64*prepocet!S$33*prepocet!S$3*prepocet!S$2/100/100/100</f>
        <v>0</v>
      </c>
      <c r="T67" s="1">
        <f>'Původní data'!P64*prepocet!T$33*prepocet!T$3*prepocet!T$2/100/100/100</f>
        <v>0</v>
      </c>
      <c r="U67" s="1">
        <f>'Původní data'!Q64*prepocet!U$33*prepocet!U$3*prepocet!U$2/100/100/100</f>
        <v>1.08</v>
      </c>
      <c r="V67" s="1">
        <f>'Původní data'!R64*prepocet!V$33*prepocet!V$3*prepocet!V$2/100/100/100</f>
        <v>2.4862500000000001</v>
      </c>
      <c r="W67" s="1">
        <f>'Původní data'!S64*prepocet!W$33*prepocet!W$3*prepocet!W$2/100/100/100</f>
        <v>0</v>
      </c>
      <c r="X67" s="1">
        <f>'Původní data'!T64*prepocet!X$33*prepocet!X$3*prepocet!X$2/100/100/100</f>
        <v>0</v>
      </c>
      <c r="Y67" s="1">
        <f>'Původní data'!U64*prepocet!Y$33*prepocet!Y$3*prepocet!Y$2/100/100/100</f>
        <v>3.7239999999999998</v>
      </c>
      <c r="Z67" s="1">
        <f>'Původní data'!V64*prepocet!Z$33*prepocet!Z$3*prepocet!Z$2/100/100/100</f>
        <v>0</v>
      </c>
      <c r="AA67" s="1">
        <f>'Původní data'!W64*prepocet!AA$33*prepocet!AA$3*prepocet!AA$2/100/100/100</f>
        <v>2.31</v>
      </c>
      <c r="AB67" s="1">
        <f>'Původní data'!X64*prepocet!AB$33*prepocet!AB$3*prepocet!AB$2/100/100/100</f>
        <v>13.3056</v>
      </c>
      <c r="AC67" s="1">
        <f>'Původní data'!Y64*prepocet!AC$33*prepocet!AC$3*prepocet!AC$2/100/100/100</f>
        <v>0</v>
      </c>
      <c r="AD67" s="1">
        <f>'Původní data'!Z64*prepocet!AD$33*prepocet!AD$3*prepocet!AD$2/100/100/100</f>
        <v>0</v>
      </c>
      <c r="AE67" s="1">
        <f>'Původní data'!AA64*prepocet!AE$33*prepocet!AE$3*prepocet!AE$2/100/100/100</f>
        <v>2.25</v>
      </c>
      <c r="AF67" s="1">
        <f>'Původní data'!AB64*prepocet!AF$33*prepocet!AF$3*prepocet!AF$2/100/100/100</f>
        <v>0.76500000000000001</v>
      </c>
      <c r="AG67" s="1">
        <f>'Původní data'!AC64*prepocet!AG$33*prepocet!AG$3*prepocet!AG$2/100/100/100</f>
        <v>0</v>
      </c>
      <c r="AH67" s="1">
        <f>'Původní data'!AD64*prepocet!AH$33*prepocet!AH$3*prepocet!AH$2/100/100/100</f>
        <v>0</v>
      </c>
      <c r="AI67" s="1">
        <f>'Původní data'!AE64*prepocet!AI$33*prepocet!AI$3*prepocet!AI$2/100/100/100</f>
        <v>0.79799999999999993</v>
      </c>
      <c r="AJ67" s="1">
        <f>'Původní data'!AF64*prepocet!AJ$33*prepocet!AJ$3*prepocet!AJ$2/100/100/100</f>
        <v>5.4</v>
      </c>
      <c r="AK67" s="1">
        <f>'Původní data'!AG64*prepocet!AK$33*prepocet!AK$3*prepocet!AK$2/100/100/100</f>
        <v>0</v>
      </c>
      <c r="AL67" s="1">
        <f>'Původní data'!AH64*prepocet!AL$33*prepocet!AL$3*prepocet!AL$2/100/100/100</f>
        <v>0.56000000000000005</v>
      </c>
      <c r="AM67" s="1">
        <f>'Původní data'!AI64*prepocet!AM$33*prepocet!AM$3*prepocet!AM$2/100/100/100</f>
        <v>0.9</v>
      </c>
      <c r="AN67" s="1">
        <f>'Původní data'!AJ64*prepocet!AN$33*prepocet!AN$3*prepocet!AN$2/100/100/100</f>
        <v>0</v>
      </c>
      <c r="AO67" s="1">
        <f>'Původní data'!AK64*prepocet!AO$33*prepocet!AO$3*prepocet!AO$2/100/100/100</f>
        <v>0</v>
      </c>
      <c r="AP67" s="1">
        <f>'Původní data'!AL64*prepocet!AP$33*prepocet!AP$3*prepocet!AP$2/100/100/100</f>
        <v>2.31</v>
      </c>
      <c r="AQ67" s="1">
        <f>'Původní data'!AM64*prepocet!AQ$33*prepocet!AQ$3*prepocet!AQ$2/100/100/100</f>
        <v>0</v>
      </c>
      <c r="AR67" s="1">
        <f>'Původní data'!AN64*prepocet!AR$33*prepocet!AR$3*prepocet!AR$2/100/100/100</f>
        <v>2.52</v>
      </c>
      <c r="AS67" s="1">
        <f>'Původní data'!AO64*prepocet!AS$33*prepocet!AS$3*prepocet!AS$2/100/100/100</f>
        <v>0</v>
      </c>
      <c r="AT67" s="1">
        <f>'Původní data'!AP64*prepocet!AT$33*prepocet!AT$3*prepocet!AT$2/100/100/100</f>
        <v>0</v>
      </c>
      <c r="AU67" s="1">
        <f>'Původní data'!AQ64*prepocet!AU$33*prepocet!AU$3*prepocet!AU$2/100/100/100</f>
        <v>0.67500000000000004</v>
      </c>
      <c r="AV67" s="1">
        <f>'Původní data'!AR64*prepocet!AV$33*prepocet!AV$3*prepocet!AV$2/100/100/100</f>
        <v>2.0825</v>
      </c>
      <c r="AW67" s="1">
        <f>'Původní data'!AS64*prepocet!AW$33*prepocet!AW$3*prepocet!AW$2/100/100/100</f>
        <v>0</v>
      </c>
      <c r="AX67" s="1">
        <f>'Původní data'!AT64*prepocet!AX$33*prepocet!AX$3*prepocet!AX$2/100/100/100</f>
        <v>0.52500000000000002</v>
      </c>
      <c r="AY67" s="1">
        <f>'Původní data'!AU64*prepocet!AY$33*prepocet!AY$3*prepocet!AY$2/100/100/100</f>
        <v>0</v>
      </c>
      <c r="AZ67" s="1">
        <f>'Původní data'!AV64*prepocet!AZ$33*prepocet!AZ$3*prepocet!AZ$2/100/100/100</f>
        <v>0</v>
      </c>
      <c r="BA67" s="1">
        <f>'Původní data'!AW64*prepocet!BA$33*prepocet!BA$3*prepocet!BA$2/100/100/100</f>
        <v>0</v>
      </c>
      <c r="BB67" s="1">
        <f>'Původní data'!AX64*prepocet!BB$33*prepocet!BB$3*prepocet!BB$2/100/100/100</f>
        <v>0</v>
      </c>
      <c r="BC67" s="1">
        <f>'Původní data'!AY64*prepocet!BC$33*prepocet!BC$3*prepocet!BC$2/100/100/100</f>
        <v>8.5500000000000007</v>
      </c>
      <c r="BD67" s="1">
        <f>'Původní data'!AZ64*prepocet!BD$33*prepocet!BD$3*prepocet!BD$2/100/100/100</f>
        <v>1.7</v>
      </c>
      <c r="BE67" s="1">
        <f>'Původní data'!BA64*prepocet!BE$33*prepocet!BE$3*prepocet!BE$2/100/100/100</f>
        <v>1.242</v>
      </c>
      <c r="BF67" s="1">
        <f>'Původní data'!BB64*prepocet!BF$33*prepocet!BF$3*prepocet!BF$2/100/100/100</f>
        <v>0</v>
      </c>
      <c r="BG67" s="1">
        <f>'Původní data'!BC64*prepocet!BG$33*prepocet!BG$3*prepocet!BG$2/100/100/100</f>
        <v>0.16</v>
      </c>
      <c r="BH67" s="1">
        <f>'Původní data'!BD64*prepocet!BH$33*prepocet!BH$3*prepocet!BH$2/100/100/100</f>
        <v>0</v>
      </c>
      <c r="BI67" s="1">
        <f>'Původní data'!BE64*prepocet!BI$33*prepocet!BI$3*prepocet!BI$2/100/100/100</f>
        <v>0</v>
      </c>
      <c r="BJ67" s="1">
        <f>'Původní data'!BF64*prepocet!BJ$33*prepocet!BJ$3*prepocet!BJ$2/100/100/100</f>
        <v>0</v>
      </c>
      <c r="BK67" s="1">
        <f>'Původní data'!BG64*prepocet!BK$33*prepocet!BK$3*prepocet!BK$2/100/100/100</f>
        <v>0</v>
      </c>
      <c r="BL67" s="1">
        <f>'Původní data'!BH64*prepocet!BL$33*prepocet!BL$3*prepocet!BL$2/100/100/100</f>
        <v>0</v>
      </c>
      <c r="BM67" s="1">
        <f>'Původní data'!BI64*prepocet!BM$33*prepocet!BM$3*prepocet!BM$2/100/100/100</f>
        <v>4.2</v>
      </c>
      <c r="BN67" s="1">
        <f>'Původní data'!BJ64*prepocet!BN$33*prepocet!BN$3*prepocet!BN$2/100/100/100</f>
        <v>0</v>
      </c>
      <c r="BO67" s="1">
        <f>'Původní data'!BK64*prepocet!BO$33*prepocet!BO$3*prepocet!BO$2/100/100/100</f>
        <v>0.4</v>
      </c>
      <c r="BP67" s="1">
        <f>'Původní data'!BL64*prepocet!BP$33*prepocet!BP$3*prepocet!BP$2/100/100/100</f>
        <v>0</v>
      </c>
      <c r="BQ67" s="1">
        <f>'Původní data'!BM64*prepocet!BQ$33*prepocet!BQ$3*prepocet!BQ$2/100/100/100</f>
        <v>0</v>
      </c>
      <c r="BR67" s="1">
        <f>'Původní data'!BN64*prepocet!BR$33*prepocet!BR$3*prepocet!BR$2/100/100/100</f>
        <v>0</v>
      </c>
      <c r="BS67" s="1">
        <f>'Původní data'!BO64*prepocet!BS$33*prepocet!BS$3*prepocet!BS$2/100/100/100</f>
        <v>0.55000000000000004</v>
      </c>
      <c r="BT67" s="1">
        <f>'Původní data'!BP64*prepocet!BT$33*prepocet!BT$3*prepocet!BT$2/100/100/100</f>
        <v>0</v>
      </c>
      <c r="BU67" s="1">
        <f>'Původní data'!BQ64*prepocet!BU$33*prepocet!BU$3*prepocet!BU$2/100/100/100</f>
        <v>1.1340000000000001</v>
      </c>
      <c r="BV67" s="1">
        <f>'Původní data'!BR64*prepocet!BV$33*prepocet!BV$3*prepocet!BV$2/100/100/100</f>
        <v>1.2</v>
      </c>
      <c r="BW67" s="1">
        <f>'Původní data'!BS64*prepocet!BW$33*prepocet!BW$3*prepocet!BW$2/100/100/100</f>
        <v>0</v>
      </c>
      <c r="BX67" s="1">
        <f>'Původní data'!BT64*prepocet!BX$33*prepocet!BX$3*prepocet!BX$2/100/100/100</f>
        <v>1.8374999999999999</v>
      </c>
      <c r="BY67" s="1">
        <f>'Původní data'!BU64*prepocet!BY$33*prepocet!BY$3*prepocet!BY$2/100/100/100</f>
        <v>0.94499999999999995</v>
      </c>
      <c r="BZ67" s="1">
        <f>'Původní data'!BV64*prepocet!BZ$33*prepocet!BZ$3*prepocet!BZ$2/100/100/100</f>
        <v>0</v>
      </c>
      <c r="CA67" s="1">
        <f>'Původní data'!BW64*prepocet!CA$33*prepocet!CA$3*prepocet!CA$2/100/100/100</f>
        <v>0</v>
      </c>
      <c r="CB67" s="1">
        <f>'Původní data'!BX64*prepocet!CB$33*prepocet!CB$3*prepocet!CB$2/100/100/100</f>
        <v>1.2004999999999999</v>
      </c>
      <c r="CC67" s="1">
        <f>'Původní data'!BY64*prepocet!CC$33*prepocet!CC$3*prepocet!CC$2/100/100/100</f>
        <v>0</v>
      </c>
      <c r="CD67" s="1">
        <f>'Původní data'!BZ64*prepocet!CD$33*prepocet!CD$3*prepocet!CD$2/100/100/100</f>
        <v>0</v>
      </c>
      <c r="CE67" s="1">
        <f>'Původní data'!CA64*prepocet!CE$33*prepocet!CE$3*prepocet!CE$2/100/100/100</f>
        <v>0</v>
      </c>
      <c r="CF67" s="1">
        <f>'Původní data'!CB64*prepocet!CF$33*prepocet!CF$3*prepocet!CF$2/100/100/100</f>
        <v>2.625</v>
      </c>
      <c r="CI67" s="11">
        <f t="shared" si="27"/>
        <v>2</v>
      </c>
      <c r="CJ67" s="25">
        <f t="shared" si="24"/>
        <v>78.396600000000021</v>
      </c>
      <c r="CK67" s="11">
        <f t="shared" si="25"/>
        <v>0.99236202531645601</v>
      </c>
      <c r="CL67" s="11">
        <f t="shared" si="28"/>
        <v>0</v>
      </c>
      <c r="CM67" s="11">
        <f t="shared" si="29"/>
        <v>1</v>
      </c>
      <c r="CN67" s="11">
        <f t="shared" si="26"/>
        <v>22</v>
      </c>
      <c r="CO67" s="11">
        <f t="shared" si="30"/>
        <v>12</v>
      </c>
      <c r="CY67" s="11">
        <f t="shared" si="17"/>
        <v>0</v>
      </c>
    </row>
    <row r="68" spans="1:103" x14ac:dyDescent="0.2">
      <c r="B68" s="11">
        <v>1</v>
      </c>
      <c r="C68" s="11">
        <f t="shared" si="22"/>
        <v>0</v>
      </c>
      <c r="D68" s="11">
        <f t="shared" si="23"/>
        <v>0</v>
      </c>
      <c r="E68" s="1" t="s">
        <v>199</v>
      </c>
      <c r="F68" s="1">
        <f>'Původní data'!B65*prepocet!F$33*prepocet!F$3*prepocet!F$2/100/100/100</f>
        <v>0</v>
      </c>
      <c r="G68" s="1">
        <f>'Původní data'!C65*prepocet!G$33*prepocet!G$3*prepocet!G$2/100/100/100</f>
        <v>0</v>
      </c>
      <c r="H68" s="1">
        <f>'Původní data'!D65*prepocet!H$33*prepocet!H$3*prepocet!H$2/100/100/100</f>
        <v>0</v>
      </c>
      <c r="I68" s="1">
        <f>'Původní data'!E65*prepocet!I$33*prepocet!I$3*prepocet!I$2/100/100/100</f>
        <v>0</v>
      </c>
      <c r="J68" s="1">
        <f>'Původní data'!F65*prepocet!J$33*prepocet!J$3*prepocet!J$2/100/100/100</f>
        <v>0</v>
      </c>
      <c r="K68" s="1">
        <f>'Původní data'!G65*prepocet!K$33*prepocet!K$3*prepocet!K$2/100/100/100</f>
        <v>0.18</v>
      </c>
      <c r="L68" s="1">
        <f>'Původní data'!H65*prepocet!L$33*prepocet!L$3*prepocet!L$2/100/100/100</f>
        <v>0</v>
      </c>
      <c r="M68" s="1">
        <f>'Původní data'!I65*prepocet!M$33*prepocet!M$3*prepocet!M$2/100/100/100</f>
        <v>0</v>
      </c>
      <c r="N68" s="1">
        <f>'Původní data'!J65*prepocet!N$33*prepocet!N$3*prepocet!N$2/100/100/100</f>
        <v>0</v>
      </c>
      <c r="O68" s="1">
        <f>'Původní data'!K65*prepocet!O$33*prepocet!O$3*prepocet!O$2/100/100/100</f>
        <v>0.16875000000000001</v>
      </c>
      <c r="P68" s="1">
        <f>'Původní data'!L65*prepocet!P$33*prepocet!P$3*prepocet!P$2/100/100/100</f>
        <v>0</v>
      </c>
      <c r="Q68" s="1">
        <f>'Původní data'!M65*prepocet!Q$33*prepocet!Q$3*prepocet!Q$2/100/100/100</f>
        <v>0</v>
      </c>
      <c r="R68" s="1">
        <f>'Původní data'!N65*prepocet!R$33*prepocet!R$3*prepocet!R$2/100/100/100</f>
        <v>0</v>
      </c>
      <c r="S68" s="1">
        <f>'Původní data'!O65*prepocet!S$33*prepocet!S$3*prepocet!S$2/100/100/100</f>
        <v>0</v>
      </c>
      <c r="T68" s="1">
        <f>'Původní data'!P65*prepocet!T$33*prepocet!T$3*prepocet!T$2/100/100/100</f>
        <v>0</v>
      </c>
      <c r="U68" s="1">
        <f>'Původní data'!Q65*prepocet!U$33*prepocet!U$3*prepocet!U$2/100/100/100</f>
        <v>0</v>
      </c>
      <c r="V68" s="1">
        <f>'Původní data'!R65*prepocet!V$33*prepocet!V$3*prepocet!V$2/100/100/100</f>
        <v>0</v>
      </c>
      <c r="W68" s="1">
        <f>'Původní data'!S65*prepocet!W$33*prepocet!W$3*prepocet!W$2/100/100/100</f>
        <v>0</v>
      </c>
      <c r="X68" s="1">
        <f>'Původní data'!T65*prepocet!X$33*prepocet!X$3*prepocet!X$2/100/100/100</f>
        <v>0</v>
      </c>
      <c r="Y68" s="1">
        <f>'Původní data'!U65*prepocet!Y$33*prepocet!Y$3*prepocet!Y$2/100/100/100</f>
        <v>0</v>
      </c>
      <c r="Z68" s="1">
        <f>'Původní data'!V65*prepocet!Z$33*prepocet!Z$3*prepocet!Z$2/100/100/100</f>
        <v>0</v>
      </c>
      <c r="AA68" s="1">
        <f>'Původní data'!W65*prepocet!AA$33*prepocet!AA$3*prepocet!AA$2/100/100/100</f>
        <v>0</v>
      </c>
      <c r="AB68" s="1">
        <f>'Původní data'!X65*prepocet!AB$33*prepocet!AB$3*prepocet!AB$2/100/100/100</f>
        <v>0</v>
      </c>
      <c r="AC68" s="1">
        <f>'Původní data'!Y65*prepocet!AC$33*prepocet!AC$3*prepocet!AC$2/100/100/100</f>
        <v>0</v>
      </c>
      <c r="AD68" s="1">
        <f>'Původní data'!Z65*prepocet!AD$33*prepocet!AD$3*prepocet!AD$2/100/100/100</f>
        <v>4.0500000000000001E-2</v>
      </c>
      <c r="AE68" s="1">
        <f>'Původní data'!AA65*prepocet!AE$33*prepocet!AE$3*prepocet!AE$2/100/100/100</f>
        <v>0</v>
      </c>
      <c r="AF68" s="1">
        <f>'Původní data'!AB65*prepocet!AF$33*prepocet!AF$3*prepocet!AF$2/100/100/100</f>
        <v>0</v>
      </c>
      <c r="AG68" s="1">
        <f>'Původní data'!AC65*prepocet!AG$33*prepocet!AG$3*prepocet!AG$2/100/100/100</f>
        <v>0</v>
      </c>
      <c r="AH68" s="1">
        <f>'Původní data'!AD65*prepocet!AH$33*prepocet!AH$3*prepocet!AH$2/100/100/100</f>
        <v>0</v>
      </c>
      <c r="AI68" s="1">
        <f>'Původní data'!AE65*prepocet!AI$33*prepocet!AI$3*prepocet!AI$2/100/100/100</f>
        <v>0</v>
      </c>
      <c r="AJ68" s="1">
        <f>'Původní data'!AF65*prepocet!AJ$33*prepocet!AJ$3*prepocet!AJ$2/100/100/100</f>
        <v>0</v>
      </c>
      <c r="AK68" s="1">
        <f>'Původní data'!AG65*prepocet!AK$33*prepocet!AK$3*prepocet!AK$2/100/100/100</f>
        <v>0</v>
      </c>
      <c r="AL68" s="1">
        <f>'Původní data'!AH65*prepocet!AL$33*prepocet!AL$3*prepocet!AL$2/100/100/100</f>
        <v>0</v>
      </c>
      <c r="AM68" s="1">
        <f>'Původní data'!AI65*prepocet!AM$33*prepocet!AM$3*prepocet!AM$2/100/100/100</f>
        <v>0</v>
      </c>
      <c r="AN68" s="1">
        <f>'Původní data'!AJ65*prepocet!AN$33*prepocet!AN$3*prepocet!AN$2/100/100/100</f>
        <v>0</v>
      </c>
      <c r="AO68" s="1">
        <f>'Původní data'!AK65*prepocet!AO$33*prepocet!AO$3*prepocet!AO$2/100/100/100</f>
        <v>0</v>
      </c>
      <c r="AP68" s="1">
        <f>'Původní data'!AL65*prepocet!AP$33*prepocet!AP$3*prepocet!AP$2/100/100/100</f>
        <v>0</v>
      </c>
      <c r="AQ68" s="1">
        <f>'Původní data'!AM65*prepocet!AQ$33*prepocet!AQ$3*prepocet!AQ$2/100/100/100</f>
        <v>0</v>
      </c>
      <c r="AR68" s="1">
        <f>'Původní data'!AN65*prepocet!AR$33*prepocet!AR$3*prepocet!AR$2/100/100/100</f>
        <v>0</v>
      </c>
      <c r="AS68" s="1">
        <f>'Původní data'!AO65*prepocet!AS$33*prepocet!AS$3*prepocet!AS$2/100/100/100</f>
        <v>0.21375</v>
      </c>
      <c r="AT68" s="1">
        <f>'Původní data'!AP65*prepocet!AT$33*prepocet!AT$3*prepocet!AT$2/100/100/100</f>
        <v>0</v>
      </c>
      <c r="AU68" s="1">
        <f>'Původní data'!AQ65*prepocet!AU$33*prepocet!AU$3*prepocet!AU$2/100/100/100</f>
        <v>0</v>
      </c>
      <c r="AV68" s="1">
        <f>'Původní data'!AR65*prepocet!AV$33*prepocet!AV$3*prepocet!AV$2/100/100/100</f>
        <v>0</v>
      </c>
      <c r="AW68" s="1">
        <f>'Původní data'!AS65*prepocet!AW$33*prepocet!AW$3*prepocet!AW$2/100/100/100</f>
        <v>0</v>
      </c>
      <c r="AX68" s="1">
        <f>'Původní data'!AT65*prepocet!AX$33*prepocet!AX$3*prepocet!AX$2/100/100/100</f>
        <v>0</v>
      </c>
      <c r="AY68" s="1">
        <f>'Původní data'!AU65*prepocet!AY$33*prepocet!AY$3*prepocet!AY$2/100/100/100</f>
        <v>0</v>
      </c>
      <c r="AZ68" s="1">
        <f>'Původní data'!AV65*prepocet!AZ$33*prepocet!AZ$3*prepocet!AZ$2/100/100/100</f>
        <v>0</v>
      </c>
      <c r="BA68" s="1">
        <f>'Původní data'!AW65*prepocet!BA$33*prepocet!BA$3*prepocet!BA$2/100/100/100</f>
        <v>0.26250000000000001</v>
      </c>
      <c r="BB68" s="1">
        <f>'Původní data'!AX65*prepocet!BB$33*prepocet!BB$3*prepocet!BB$2/100/100/100</f>
        <v>0</v>
      </c>
      <c r="BC68" s="1">
        <f>'Původní data'!AY65*prepocet!BC$33*prepocet!BC$3*prepocet!BC$2/100/100/100</f>
        <v>0</v>
      </c>
      <c r="BD68" s="1">
        <f>'Původní data'!AZ65*prepocet!BD$33*prepocet!BD$3*prepocet!BD$2/100/100/100</f>
        <v>0</v>
      </c>
      <c r="BE68" s="1">
        <f>'Původní data'!BA65*prepocet!BE$33*prepocet!BE$3*prepocet!BE$2/100/100/100</f>
        <v>0</v>
      </c>
      <c r="BF68" s="1">
        <f>'Původní data'!BB65*prepocet!BF$33*prepocet!BF$3*prepocet!BF$2/100/100/100</f>
        <v>0</v>
      </c>
      <c r="BG68" s="1">
        <f>'Původní data'!BC65*prepocet!BG$33*prepocet!BG$3*prepocet!BG$2/100/100/100</f>
        <v>0</v>
      </c>
      <c r="BH68" s="1">
        <f>'Původní data'!BD65*prepocet!BH$33*prepocet!BH$3*prepocet!BH$2/100/100/100</f>
        <v>0</v>
      </c>
      <c r="BI68" s="1">
        <f>'Původní data'!BE65*prepocet!BI$33*prepocet!BI$3*prepocet!BI$2/100/100/100</f>
        <v>0</v>
      </c>
      <c r="BJ68" s="1">
        <f>'Původní data'!BF65*prepocet!BJ$33*prepocet!BJ$3*prepocet!BJ$2/100/100/100</f>
        <v>0</v>
      </c>
      <c r="BK68" s="1">
        <f>'Původní data'!BG65*prepocet!BK$33*prepocet!BK$3*prepocet!BK$2/100/100/100</f>
        <v>0</v>
      </c>
      <c r="BL68" s="1">
        <f>'Původní data'!BH65*prepocet!BL$33*prepocet!BL$3*prepocet!BL$2/100/100/100</f>
        <v>0</v>
      </c>
      <c r="BM68" s="1">
        <f>'Původní data'!BI65*prepocet!BM$33*prepocet!BM$3*prepocet!BM$2/100/100/100</f>
        <v>0</v>
      </c>
      <c r="BN68" s="1">
        <f>'Původní data'!BJ65*prepocet!BN$33*prepocet!BN$3*prepocet!BN$2/100/100/100</f>
        <v>0</v>
      </c>
      <c r="BO68" s="1">
        <f>'Původní data'!BK65*prepocet!BO$33*prepocet!BO$3*prepocet!BO$2/100/100/100</f>
        <v>0</v>
      </c>
      <c r="BP68" s="1">
        <f>'Původní data'!BL65*prepocet!BP$33*prepocet!BP$3*prepocet!BP$2/100/100/100</f>
        <v>0</v>
      </c>
      <c r="BQ68" s="1">
        <f>'Původní data'!BM65*prepocet!BQ$33*prepocet!BQ$3*prepocet!BQ$2/100/100/100</f>
        <v>0</v>
      </c>
      <c r="BR68" s="1">
        <f>'Původní data'!BN65*prepocet!BR$33*prepocet!BR$3*prepocet!BR$2/100/100/100</f>
        <v>0</v>
      </c>
      <c r="BS68" s="1">
        <f>'Původní data'!BO65*prepocet!BS$33*prepocet!BS$3*prepocet!BS$2/100/100/100</f>
        <v>0</v>
      </c>
      <c r="BT68" s="1">
        <f>'Původní data'!BP65*prepocet!BT$33*prepocet!BT$3*prepocet!BT$2/100/100/100</f>
        <v>0</v>
      </c>
      <c r="BU68" s="1">
        <f>'Původní data'!BQ65*prepocet!BU$33*prepocet!BU$3*prepocet!BU$2/100/100/100</f>
        <v>0</v>
      </c>
      <c r="BV68" s="1">
        <f>'Původní data'!BR65*prepocet!BV$33*prepocet!BV$3*prepocet!BV$2/100/100/100</f>
        <v>0</v>
      </c>
      <c r="BW68" s="1">
        <f>'Původní data'!BS65*prepocet!BW$33*prepocet!BW$3*prepocet!BW$2/100/100/100</f>
        <v>0</v>
      </c>
      <c r="BX68" s="1">
        <f>'Původní data'!BT65*prepocet!BX$33*prepocet!BX$3*prepocet!BX$2/100/100/100</f>
        <v>0</v>
      </c>
      <c r="BY68" s="1">
        <f>'Původní data'!BU65*prepocet!BY$33*prepocet!BY$3*prepocet!BY$2/100/100/100</f>
        <v>0</v>
      </c>
      <c r="BZ68" s="1">
        <f>'Původní data'!BV65*prepocet!BZ$33*prepocet!BZ$3*prepocet!BZ$2/100/100/100</f>
        <v>0</v>
      </c>
      <c r="CA68" s="1">
        <f>'Původní data'!BW65*prepocet!CA$33*prepocet!CA$3*prepocet!CA$2/100/100/100</f>
        <v>0</v>
      </c>
      <c r="CB68" s="1">
        <f>'Původní data'!BX65*prepocet!CB$33*prepocet!CB$3*prepocet!CB$2/100/100/100</f>
        <v>0</v>
      </c>
      <c r="CC68" s="1">
        <f>'Původní data'!BY65*prepocet!CC$33*prepocet!CC$3*prepocet!CC$2/100/100/100</f>
        <v>0</v>
      </c>
      <c r="CD68" s="1">
        <f>'Původní data'!BZ65*prepocet!CD$33*prepocet!CD$3*prepocet!CD$2/100/100/100</f>
        <v>0</v>
      </c>
      <c r="CE68" s="1">
        <f>'Původní data'!CA65*prepocet!CE$33*prepocet!CE$3*prepocet!CE$2/100/100/100</f>
        <v>0</v>
      </c>
      <c r="CF68" s="1">
        <f>'Původní data'!CB65*prepocet!CF$33*prepocet!CF$3*prepocet!CF$2/100/100/100</f>
        <v>0</v>
      </c>
      <c r="CI68" s="11">
        <f t="shared" si="27"/>
        <v>41</v>
      </c>
      <c r="CJ68" s="25">
        <f t="shared" si="24"/>
        <v>0.86549999999999994</v>
      </c>
      <c r="CK68" s="11">
        <f t="shared" si="25"/>
        <v>1.0955696202531645E-2</v>
      </c>
      <c r="CL68" s="11">
        <f t="shared" si="28"/>
        <v>0</v>
      </c>
      <c r="CM68" s="11">
        <f t="shared" si="29"/>
        <v>0</v>
      </c>
      <c r="CN68" s="11">
        <f t="shared" si="26"/>
        <v>0</v>
      </c>
      <c r="CO68" s="11">
        <f t="shared" si="30"/>
        <v>5</v>
      </c>
      <c r="CY68" s="11">
        <f t="shared" si="17"/>
        <v>0</v>
      </c>
    </row>
    <row r="69" spans="1:103" x14ac:dyDescent="0.2">
      <c r="A69" s="11">
        <v>1</v>
      </c>
      <c r="B69" s="11">
        <v>0</v>
      </c>
      <c r="C69" s="11">
        <f t="shared" si="22"/>
        <v>8.2500000000000004E-2</v>
      </c>
      <c r="D69" s="11">
        <f t="shared" si="23"/>
        <v>0</v>
      </c>
      <c r="E69" s="1" t="s">
        <v>200</v>
      </c>
      <c r="F69" s="1">
        <f>'Původní data'!B66*prepocet!F$33*prepocet!F$3*prepocet!F$2/100/100/100</f>
        <v>8.2500000000000004E-2</v>
      </c>
      <c r="G69" s="1">
        <f>'Původní data'!C66*prepocet!G$33*prepocet!G$3*prepocet!G$2/100/100/100</f>
        <v>0</v>
      </c>
      <c r="H69" s="1">
        <f>'Původní data'!D66*prepocet!H$33*prepocet!H$3*prepocet!H$2/100/100/100</f>
        <v>0</v>
      </c>
      <c r="I69" s="1">
        <f>'Původní data'!E66*prepocet!I$33*prepocet!I$3*prepocet!I$2/100/100/100</f>
        <v>0</v>
      </c>
      <c r="J69" s="1">
        <f>'Původní data'!F66*prepocet!J$33*prepocet!J$3*prepocet!J$2/100/100/100</f>
        <v>0</v>
      </c>
      <c r="K69" s="1">
        <f>'Původní data'!G66*prepocet!K$33*prepocet!K$3*prepocet!K$2/100/100/100</f>
        <v>0</v>
      </c>
      <c r="L69" s="1">
        <f>'Původní data'!H66*prepocet!L$33*prepocet!L$3*prepocet!L$2/100/100/100</f>
        <v>0</v>
      </c>
      <c r="M69" s="1">
        <f>'Původní data'!I66*prepocet!M$33*prepocet!M$3*prepocet!M$2/100/100/100</f>
        <v>0</v>
      </c>
      <c r="N69" s="1">
        <f>'Původní data'!J66*prepocet!N$33*prepocet!N$3*prepocet!N$2/100/100/100</f>
        <v>0</v>
      </c>
      <c r="O69" s="1">
        <f>'Původní data'!K66*prepocet!O$33*prepocet!O$3*prepocet!O$2/100/100/100</f>
        <v>0.16875000000000001</v>
      </c>
      <c r="P69" s="1">
        <f>'Původní data'!L66*prepocet!P$33*prepocet!P$3*prepocet!P$2/100/100/100</f>
        <v>0</v>
      </c>
      <c r="Q69" s="1">
        <f>'Původní data'!M66*prepocet!Q$33*prepocet!Q$3*prepocet!Q$2/100/100/100</f>
        <v>0</v>
      </c>
      <c r="R69" s="1">
        <f>'Původní data'!N66*prepocet!R$33*prepocet!R$3*prepocet!R$2/100/100/100</f>
        <v>0</v>
      </c>
      <c r="S69" s="1">
        <f>'Původní data'!O66*prepocet!S$33*prepocet!S$3*prepocet!S$2/100/100/100</f>
        <v>0</v>
      </c>
      <c r="T69" s="1">
        <f>'Původní data'!P66*prepocet!T$33*prepocet!T$3*prepocet!T$2/100/100/100</f>
        <v>0</v>
      </c>
      <c r="U69" s="1">
        <f>'Původní data'!Q66*prepocet!U$33*prepocet!U$3*prepocet!U$2/100/100/100</f>
        <v>5.4000000000000006E-2</v>
      </c>
      <c r="V69" s="1">
        <f>'Původní data'!R66*prepocet!V$33*prepocet!V$3*prepocet!V$2/100/100/100</f>
        <v>0</v>
      </c>
      <c r="W69" s="1">
        <f>'Původní data'!S66*prepocet!W$33*prepocet!W$3*prepocet!W$2/100/100/100</f>
        <v>11.5425</v>
      </c>
      <c r="X69" s="1">
        <f>'Původní data'!T66*prepocet!X$33*prepocet!X$3*prepocet!X$2/100/100/100</f>
        <v>0</v>
      </c>
      <c r="Y69" s="1">
        <f>'Původní data'!U66*prepocet!Y$33*prepocet!Y$3*prepocet!Y$2/100/100/100</f>
        <v>0</v>
      </c>
      <c r="Z69" s="1">
        <f>'Původní data'!V66*prepocet!Z$33*prepocet!Z$3*prepocet!Z$2/100/100/100</f>
        <v>0</v>
      </c>
      <c r="AA69" s="1">
        <f>'Původní data'!W66*prepocet!AA$33*prepocet!AA$3*prepocet!AA$2/100/100/100</f>
        <v>0.92400000000000004</v>
      </c>
      <c r="AB69" s="1">
        <f>'Původní data'!X66*prepocet!AB$33*prepocet!AB$3*prepocet!AB$2/100/100/100</f>
        <v>0</v>
      </c>
      <c r="AC69" s="1">
        <f>'Původní data'!Y66*prepocet!AC$33*prepocet!AC$3*prepocet!AC$2/100/100/100</f>
        <v>0</v>
      </c>
      <c r="AD69" s="1">
        <f>'Původní data'!Z66*prepocet!AD$33*prepocet!AD$3*prepocet!AD$2/100/100/100</f>
        <v>0</v>
      </c>
      <c r="AE69" s="1">
        <f>'Původní data'!AA66*prepocet!AE$33*prepocet!AE$3*prepocet!AE$2/100/100/100</f>
        <v>0</v>
      </c>
      <c r="AF69" s="1">
        <f>'Původní data'!AB66*prepocet!AF$33*prepocet!AF$3*prepocet!AF$2/100/100/100</f>
        <v>0</v>
      </c>
      <c r="AG69" s="1">
        <f>'Původní data'!AC66*prepocet!AG$33*prepocet!AG$3*prepocet!AG$2/100/100/100</f>
        <v>0</v>
      </c>
      <c r="AH69" s="1">
        <f>'Původní data'!AD66*prepocet!AH$33*prepocet!AH$3*prepocet!AH$2/100/100/100</f>
        <v>0</v>
      </c>
      <c r="AI69" s="1">
        <f>'Původní data'!AE66*prepocet!AI$33*prepocet!AI$3*prepocet!AI$2/100/100/100</f>
        <v>0</v>
      </c>
      <c r="AJ69" s="1">
        <f>'Původní data'!AF66*prepocet!AJ$33*prepocet!AJ$3*prepocet!AJ$2/100/100/100</f>
        <v>0</v>
      </c>
      <c r="AK69" s="1">
        <f>'Původní data'!AG66*prepocet!AK$33*prepocet!AK$3*prepocet!AK$2/100/100/100</f>
        <v>0</v>
      </c>
      <c r="AL69" s="1">
        <f>'Původní data'!AH66*prepocet!AL$33*prepocet!AL$3*prepocet!AL$2/100/100/100</f>
        <v>0</v>
      </c>
      <c r="AM69" s="1">
        <f>'Původní data'!AI66*prepocet!AM$33*prepocet!AM$3*prepocet!AM$2/100/100/100</f>
        <v>0</v>
      </c>
      <c r="AN69" s="1">
        <f>'Původní data'!AJ66*prepocet!AN$33*prepocet!AN$3*prepocet!AN$2/100/100/100</f>
        <v>0</v>
      </c>
      <c r="AO69" s="1">
        <f>'Původní data'!AK66*prepocet!AO$33*prepocet!AO$3*prepocet!AO$2/100/100/100</f>
        <v>0</v>
      </c>
      <c r="AP69" s="1">
        <f>'Původní data'!AL66*prepocet!AP$33*prepocet!AP$3*prepocet!AP$2/100/100/100</f>
        <v>0</v>
      </c>
      <c r="AQ69" s="1">
        <f>'Původní data'!AM66*prepocet!AQ$33*prepocet!AQ$3*prepocet!AQ$2/100/100/100</f>
        <v>0</v>
      </c>
      <c r="AR69" s="1">
        <f>'Původní data'!AN66*prepocet!AR$33*prepocet!AR$3*prepocet!AR$2/100/100/100</f>
        <v>0</v>
      </c>
      <c r="AS69" s="1">
        <f>'Původní data'!AO66*prepocet!AS$33*prepocet!AS$3*prepocet!AS$2/100/100/100</f>
        <v>0</v>
      </c>
      <c r="AT69" s="1">
        <f>'Původní data'!AP66*prepocet!AT$33*prepocet!AT$3*prepocet!AT$2/100/100/100</f>
        <v>0</v>
      </c>
      <c r="AU69" s="1">
        <f>'Původní data'!AQ66*prepocet!AU$33*prepocet!AU$3*prepocet!AU$2/100/100/100</f>
        <v>0</v>
      </c>
      <c r="AV69" s="1">
        <f>'Původní data'!AR66*prepocet!AV$33*prepocet!AV$3*prepocet!AV$2/100/100/100</f>
        <v>0</v>
      </c>
      <c r="AW69" s="1">
        <f>'Původní data'!AS66*prepocet!AW$33*prepocet!AW$3*prepocet!AW$2/100/100/100</f>
        <v>0</v>
      </c>
      <c r="AX69" s="1">
        <f>'Původní data'!AT66*prepocet!AX$33*prepocet!AX$3*prepocet!AX$2/100/100/100</f>
        <v>0</v>
      </c>
      <c r="AY69" s="1">
        <f>'Původní data'!AU66*prepocet!AY$33*prepocet!AY$3*prepocet!AY$2/100/100/100</f>
        <v>0</v>
      </c>
      <c r="AZ69" s="1">
        <f>'Původní data'!AV66*prepocet!AZ$33*prepocet!AZ$3*prepocet!AZ$2/100/100/100</f>
        <v>0</v>
      </c>
      <c r="BA69" s="1">
        <f>'Původní data'!AW66*prepocet!BA$33*prepocet!BA$3*prepocet!BA$2/100/100/100</f>
        <v>0</v>
      </c>
      <c r="BB69" s="1">
        <f>'Původní data'!AX66*prepocet!BB$33*prepocet!BB$3*prepocet!BB$2/100/100/100</f>
        <v>0</v>
      </c>
      <c r="BC69" s="1">
        <f>'Původní data'!AY66*prepocet!BC$33*prepocet!BC$3*prepocet!BC$2/100/100/100</f>
        <v>0</v>
      </c>
      <c r="BD69" s="1">
        <f>'Původní data'!AZ66*prepocet!BD$33*prepocet!BD$3*prepocet!BD$2/100/100/100</f>
        <v>0</v>
      </c>
      <c r="BE69" s="1">
        <f>'Původní data'!BA66*prepocet!BE$33*prepocet!BE$3*prepocet!BE$2/100/100/100</f>
        <v>0</v>
      </c>
      <c r="BF69" s="1">
        <f>'Původní data'!BB66*prepocet!BF$33*prepocet!BF$3*prepocet!BF$2/100/100/100</f>
        <v>5.5999999999999994E-2</v>
      </c>
      <c r="BG69" s="1">
        <f>'Původní data'!BC66*prepocet!BG$33*prepocet!BG$3*prepocet!BG$2/100/100/100</f>
        <v>0</v>
      </c>
      <c r="BH69" s="1">
        <f>'Původní data'!BD66*prepocet!BH$33*prepocet!BH$3*prepocet!BH$2/100/100/100</f>
        <v>0</v>
      </c>
      <c r="BI69" s="1">
        <f>'Původní data'!BE66*prepocet!BI$33*prepocet!BI$3*prepocet!BI$2/100/100/100</f>
        <v>0</v>
      </c>
      <c r="BJ69" s="1">
        <f>'Původní data'!BF66*prepocet!BJ$33*prepocet!BJ$3*prepocet!BJ$2/100/100/100</f>
        <v>0</v>
      </c>
      <c r="BK69" s="1">
        <f>'Původní data'!BG66*prepocet!BK$33*prepocet!BK$3*prepocet!BK$2/100/100/100</f>
        <v>0</v>
      </c>
      <c r="BL69" s="1">
        <f>'Původní data'!BH66*prepocet!BL$33*prepocet!BL$3*prepocet!BL$2/100/100/100</f>
        <v>0</v>
      </c>
      <c r="BM69" s="1">
        <f>'Původní data'!BI66*prepocet!BM$33*prepocet!BM$3*prepocet!BM$2/100/100/100</f>
        <v>0</v>
      </c>
      <c r="BN69" s="1">
        <f>'Původní data'!BJ66*prepocet!BN$33*prepocet!BN$3*prepocet!BN$2/100/100/100</f>
        <v>0</v>
      </c>
      <c r="BO69" s="1">
        <f>'Původní data'!BK66*prepocet!BO$33*prepocet!BO$3*prepocet!BO$2/100/100/100</f>
        <v>0</v>
      </c>
      <c r="BP69" s="1">
        <f>'Původní data'!BL66*prepocet!BP$33*prepocet!BP$3*prepocet!BP$2/100/100/100</f>
        <v>0</v>
      </c>
      <c r="BQ69" s="1">
        <f>'Původní data'!BM66*prepocet!BQ$33*prepocet!BQ$3*prepocet!BQ$2/100/100/100</f>
        <v>0</v>
      </c>
      <c r="BR69" s="1">
        <f>'Původní data'!BN66*prepocet!BR$33*prepocet!BR$3*prepocet!BR$2/100/100/100</f>
        <v>0</v>
      </c>
      <c r="BS69" s="1">
        <f>'Původní data'!BO66*prepocet!BS$33*prepocet!BS$3*prepocet!BS$2/100/100/100</f>
        <v>0</v>
      </c>
      <c r="BT69" s="1">
        <f>'Původní data'!BP66*prepocet!BT$33*prepocet!BT$3*prepocet!BT$2/100/100/100</f>
        <v>0</v>
      </c>
      <c r="BU69" s="1">
        <f>'Původní data'!BQ66*prepocet!BU$33*prepocet!BU$3*prepocet!BU$2/100/100/100</f>
        <v>0.37799999999999995</v>
      </c>
      <c r="BV69" s="1">
        <f>'Původní data'!BR66*prepocet!BV$33*prepocet!BV$3*prepocet!BV$2/100/100/100</f>
        <v>0</v>
      </c>
      <c r="BW69" s="1">
        <f>'Původní data'!BS66*prepocet!BW$33*prepocet!BW$3*prepocet!BW$2/100/100/100</f>
        <v>0</v>
      </c>
      <c r="BX69" s="1">
        <f>'Původní data'!BT66*prepocet!BX$33*prepocet!BX$3*prepocet!BX$2/100/100/100</f>
        <v>0</v>
      </c>
      <c r="BY69" s="1">
        <f>'Původní data'!BU66*prepocet!BY$33*prepocet!BY$3*prepocet!BY$2/100/100/100</f>
        <v>0</v>
      </c>
      <c r="BZ69" s="1">
        <f>'Původní data'!BV66*prepocet!BZ$33*prepocet!BZ$3*prepocet!BZ$2/100/100/100</f>
        <v>0</v>
      </c>
      <c r="CA69" s="1">
        <f>'Původní data'!BW66*prepocet!CA$33*prepocet!CA$3*prepocet!CA$2/100/100/100</f>
        <v>0</v>
      </c>
      <c r="CB69" s="1">
        <f>'Původní data'!BX66*prepocet!CB$33*prepocet!CB$3*prepocet!CB$2/100/100/100</f>
        <v>0</v>
      </c>
      <c r="CC69" s="1">
        <f>'Původní data'!BY66*prepocet!CC$33*prepocet!CC$3*prepocet!CC$2/100/100/100</f>
        <v>0</v>
      </c>
      <c r="CD69" s="1">
        <f>'Původní data'!BZ66*prepocet!CD$33*prepocet!CD$3*prepocet!CD$2/100/100/100</f>
        <v>0</v>
      </c>
      <c r="CE69" s="1">
        <f>'Původní data'!CA66*prepocet!CE$33*prepocet!CE$3*prepocet!CE$2/100/100/100</f>
        <v>0</v>
      </c>
      <c r="CF69" s="1">
        <f>'Původní data'!CB66*prepocet!CF$33*prepocet!CF$3*prepocet!CF$2/100/100/100</f>
        <v>0</v>
      </c>
      <c r="CI69" s="11">
        <f t="shared" si="27"/>
        <v>19</v>
      </c>
      <c r="CJ69" s="25">
        <f t="shared" si="24"/>
        <v>13.20575</v>
      </c>
      <c r="CK69" s="11">
        <f t="shared" si="25"/>
        <v>0.16716139240506328</v>
      </c>
      <c r="CL69" s="11">
        <f t="shared" si="28"/>
        <v>0</v>
      </c>
      <c r="CM69" s="11">
        <f t="shared" si="29"/>
        <v>1</v>
      </c>
      <c r="CN69" s="11">
        <f t="shared" si="26"/>
        <v>0</v>
      </c>
      <c r="CO69" s="11">
        <f t="shared" si="30"/>
        <v>7</v>
      </c>
      <c r="CY69" s="11">
        <f t="shared" si="17"/>
        <v>0</v>
      </c>
    </row>
    <row r="70" spans="1:103" x14ac:dyDescent="0.2">
      <c r="B70" s="11">
        <v>1</v>
      </c>
      <c r="C70" s="11">
        <f t="shared" si="22"/>
        <v>0</v>
      </c>
      <c r="D70" s="11">
        <f t="shared" si="23"/>
        <v>0</v>
      </c>
      <c r="E70" s="1" t="s">
        <v>201</v>
      </c>
      <c r="F70" s="1">
        <f>'Původní data'!B67*prepocet!F$33*prepocet!F$3*prepocet!F$2/100/100/100</f>
        <v>0</v>
      </c>
      <c r="G70" s="1">
        <f>'Původní data'!C67*prepocet!G$33*prepocet!G$3*prepocet!G$2/100/100/100</f>
        <v>0</v>
      </c>
      <c r="H70" s="1">
        <f>'Původní data'!D67*prepocet!H$33*prepocet!H$3*prepocet!H$2/100/100/100</f>
        <v>0</v>
      </c>
      <c r="I70" s="1">
        <f>'Původní data'!E67*prepocet!I$33*prepocet!I$3*prepocet!I$2/100/100/100</f>
        <v>0</v>
      </c>
      <c r="J70" s="1">
        <f>'Původní data'!F67*prepocet!J$33*prepocet!J$3*prepocet!J$2/100/100/100</f>
        <v>0</v>
      </c>
      <c r="K70" s="1">
        <f>'Původní data'!G67*prepocet!K$33*prepocet!K$3*prepocet!K$2/100/100/100</f>
        <v>0</v>
      </c>
      <c r="L70" s="1">
        <f>'Původní data'!H67*prepocet!L$33*prepocet!L$3*prepocet!L$2/100/100/100</f>
        <v>0</v>
      </c>
      <c r="M70" s="1">
        <f>'Původní data'!I67*prepocet!M$33*prepocet!M$3*prepocet!M$2/100/100/100</f>
        <v>0</v>
      </c>
      <c r="N70" s="1">
        <f>'Původní data'!J67*prepocet!N$33*prepocet!N$3*prepocet!N$2/100/100/100</f>
        <v>0</v>
      </c>
      <c r="O70" s="1">
        <f>'Původní data'!K67*prepocet!O$33*prepocet!O$3*prepocet!O$2/100/100/100</f>
        <v>0</v>
      </c>
      <c r="P70" s="1">
        <f>'Původní data'!L67*prepocet!P$33*prepocet!P$3*prepocet!P$2/100/100/100</f>
        <v>0</v>
      </c>
      <c r="Q70" s="1">
        <f>'Původní data'!M67*prepocet!Q$33*prepocet!Q$3*prepocet!Q$2/100/100/100</f>
        <v>0</v>
      </c>
      <c r="R70" s="1">
        <f>'Původní data'!N67*prepocet!R$33*prepocet!R$3*prepocet!R$2/100/100/100</f>
        <v>0</v>
      </c>
      <c r="S70" s="1">
        <f>'Původní data'!O67*prepocet!S$33*prepocet!S$3*prepocet!S$2/100/100/100</f>
        <v>0</v>
      </c>
      <c r="T70" s="1">
        <f>'Původní data'!P67*prepocet!T$33*prepocet!T$3*prepocet!T$2/100/100/100</f>
        <v>0</v>
      </c>
      <c r="U70" s="1">
        <f>'Původní data'!Q67*prepocet!U$33*prepocet!U$3*prepocet!U$2/100/100/100</f>
        <v>0</v>
      </c>
      <c r="V70" s="1">
        <f>'Původní data'!R67*prepocet!V$33*prepocet!V$3*prepocet!V$2/100/100/100</f>
        <v>0</v>
      </c>
      <c r="W70" s="1">
        <f>'Původní data'!S67*prepocet!W$33*prepocet!W$3*prepocet!W$2/100/100/100</f>
        <v>0</v>
      </c>
      <c r="X70" s="1">
        <f>'Původní data'!T67*prepocet!X$33*prepocet!X$3*prepocet!X$2/100/100/100</f>
        <v>0</v>
      </c>
      <c r="Y70" s="1">
        <f>'Původní data'!U67*prepocet!Y$33*prepocet!Y$3*prepocet!Y$2/100/100/100</f>
        <v>0</v>
      </c>
      <c r="Z70" s="1">
        <f>'Původní data'!V67*prepocet!Z$33*prepocet!Z$3*prepocet!Z$2/100/100/100</f>
        <v>0</v>
      </c>
      <c r="AA70" s="1">
        <f>'Původní data'!W67*prepocet!AA$33*prepocet!AA$3*prepocet!AA$2/100/100/100</f>
        <v>0</v>
      </c>
      <c r="AB70" s="1">
        <f>'Původní data'!X67*prepocet!AB$33*prepocet!AB$3*prepocet!AB$2/100/100/100</f>
        <v>0</v>
      </c>
      <c r="AC70" s="1">
        <f>'Původní data'!Y67*prepocet!AC$33*prepocet!AC$3*prepocet!AC$2/100/100/100</f>
        <v>0</v>
      </c>
      <c r="AD70" s="1">
        <f>'Původní data'!Z67*prepocet!AD$33*prepocet!AD$3*prepocet!AD$2/100/100/100</f>
        <v>0</v>
      </c>
      <c r="AE70" s="1">
        <f>'Původní data'!AA67*prepocet!AE$33*prepocet!AE$3*prepocet!AE$2/100/100/100</f>
        <v>0</v>
      </c>
      <c r="AF70" s="1">
        <f>'Původní data'!AB67*prepocet!AF$33*prepocet!AF$3*prepocet!AF$2/100/100/100</f>
        <v>0</v>
      </c>
      <c r="AG70" s="1">
        <f>'Původní data'!AC67*prepocet!AG$33*prepocet!AG$3*prepocet!AG$2/100/100/100</f>
        <v>0</v>
      </c>
      <c r="AH70" s="1">
        <f>'Původní data'!AD67*prepocet!AH$33*prepocet!AH$3*prepocet!AH$2/100/100/100</f>
        <v>0</v>
      </c>
      <c r="AI70" s="1">
        <f>'Původní data'!AE67*prepocet!AI$33*prepocet!AI$3*prepocet!AI$2/100/100/100</f>
        <v>0</v>
      </c>
      <c r="AJ70" s="1">
        <f>'Původní data'!AF67*prepocet!AJ$33*prepocet!AJ$3*prepocet!AJ$2/100/100/100</f>
        <v>0</v>
      </c>
      <c r="AK70" s="1">
        <f>'Původní data'!AG67*prepocet!AK$33*prepocet!AK$3*prepocet!AK$2/100/100/100</f>
        <v>0</v>
      </c>
      <c r="AL70" s="1">
        <f>'Původní data'!AH67*prepocet!AL$33*prepocet!AL$3*prepocet!AL$2/100/100/100</f>
        <v>0</v>
      </c>
      <c r="AM70" s="1">
        <f>'Původní data'!AI67*prepocet!AM$33*prepocet!AM$3*prepocet!AM$2/100/100/100</f>
        <v>0</v>
      </c>
      <c r="AN70" s="1">
        <f>'Původní data'!AJ67*prepocet!AN$33*prepocet!AN$3*prepocet!AN$2/100/100/100</f>
        <v>0</v>
      </c>
      <c r="AO70" s="1">
        <f>'Původní data'!AK67*prepocet!AO$33*prepocet!AO$3*prepocet!AO$2/100/100/100</f>
        <v>0</v>
      </c>
      <c r="AP70" s="1">
        <f>'Původní data'!AL67*prepocet!AP$33*prepocet!AP$3*prepocet!AP$2/100/100/100</f>
        <v>0</v>
      </c>
      <c r="AQ70" s="1">
        <f>'Původní data'!AM67*prepocet!AQ$33*prepocet!AQ$3*prepocet!AQ$2/100/100/100</f>
        <v>0</v>
      </c>
      <c r="AR70" s="1">
        <f>'Původní data'!AN67*prepocet!AR$33*prepocet!AR$3*prepocet!AR$2/100/100/100</f>
        <v>0</v>
      </c>
      <c r="AS70" s="1">
        <f>'Původní data'!AO67*prepocet!AS$33*prepocet!AS$3*prepocet!AS$2/100/100/100</f>
        <v>0</v>
      </c>
      <c r="AT70" s="1">
        <f>'Původní data'!AP67*prepocet!AT$33*prepocet!AT$3*prepocet!AT$2/100/100/100</f>
        <v>0</v>
      </c>
      <c r="AU70" s="1">
        <f>'Původní data'!AQ67*prepocet!AU$33*prepocet!AU$3*prepocet!AU$2/100/100/100</f>
        <v>0</v>
      </c>
      <c r="AV70" s="1">
        <f>'Původní data'!AR67*prepocet!AV$33*prepocet!AV$3*prepocet!AV$2/100/100/100</f>
        <v>0</v>
      </c>
      <c r="AW70" s="1">
        <f>'Původní data'!AS67*prepocet!AW$33*prepocet!AW$3*prepocet!AW$2/100/100/100</f>
        <v>0</v>
      </c>
      <c r="AX70" s="1">
        <f>'Původní data'!AT67*prepocet!AX$33*prepocet!AX$3*prepocet!AX$2/100/100/100</f>
        <v>0</v>
      </c>
      <c r="AY70" s="1">
        <f>'Původní data'!AU67*prepocet!AY$33*prepocet!AY$3*prepocet!AY$2/100/100/100</f>
        <v>0</v>
      </c>
      <c r="AZ70" s="1">
        <f>'Původní data'!AV67*prepocet!AZ$33*prepocet!AZ$3*prepocet!AZ$2/100/100/100</f>
        <v>0</v>
      </c>
      <c r="BA70" s="1">
        <f>'Původní data'!AW67*prepocet!BA$33*prepocet!BA$3*prepocet!BA$2/100/100/100</f>
        <v>0</v>
      </c>
      <c r="BB70" s="1">
        <f>'Původní data'!AX67*prepocet!BB$33*prepocet!BB$3*prepocet!BB$2/100/100/100</f>
        <v>0</v>
      </c>
      <c r="BC70" s="1">
        <f>'Původní data'!AY67*prepocet!BC$33*prepocet!BC$3*prepocet!BC$2/100/100/100</f>
        <v>0</v>
      </c>
      <c r="BD70" s="1">
        <f>'Původní data'!AZ67*prepocet!BD$33*prepocet!BD$3*prepocet!BD$2/100/100/100</f>
        <v>0</v>
      </c>
      <c r="BE70" s="1">
        <f>'Původní data'!BA67*prepocet!BE$33*prepocet!BE$3*prepocet!BE$2/100/100/100</f>
        <v>0</v>
      </c>
      <c r="BF70" s="1">
        <f>'Původní data'!BB67*prepocet!BF$33*prepocet!BF$3*prepocet!BF$2/100/100/100</f>
        <v>0</v>
      </c>
      <c r="BG70" s="1">
        <f>'Původní data'!BC67*prepocet!BG$33*prepocet!BG$3*prepocet!BG$2/100/100/100</f>
        <v>0</v>
      </c>
      <c r="BH70" s="1">
        <f>'Původní data'!BD67*prepocet!BH$33*prepocet!BH$3*prepocet!BH$2/100/100/100</f>
        <v>0</v>
      </c>
      <c r="BI70" s="1">
        <f>'Původní data'!BE67*prepocet!BI$33*prepocet!BI$3*prepocet!BI$2/100/100/100</f>
        <v>0</v>
      </c>
      <c r="BJ70" s="1">
        <f>'Původní data'!BF67*prepocet!BJ$33*prepocet!BJ$3*prepocet!BJ$2/100/100/100</f>
        <v>0</v>
      </c>
      <c r="BK70" s="1">
        <f>'Původní data'!BG67*prepocet!BK$33*prepocet!BK$3*prepocet!BK$2/100/100/100</f>
        <v>0</v>
      </c>
      <c r="BL70" s="1">
        <f>'Původní data'!BH67*prepocet!BL$33*prepocet!BL$3*prepocet!BL$2/100/100/100</f>
        <v>0</v>
      </c>
      <c r="BM70" s="1">
        <f>'Původní data'!BI67*prepocet!BM$33*prepocet!BM$3*prepocet!BM$2/100/100/100</f>
        <v>0</v>
      </c>
      <c r="BN70" s="1">
        <f>'Původní data'!BJ67*prepocet!BN$33*prepocet!BN$3*prepocet!BN$2/100/100/100</f>
        <v>0</v>
      </c>
      <c r="BO70" s="1">
        <f>'Původní data'!BK67*prepocet!BO$33*prepocet!BO$3*prepocet!BO$2/100/100/100</f>
        <v>0</v>
      </c>
      <c r="BP70" s="1">
        <f>'Původní data'!BL67*prepocet!BP$33*prepocet!BP$3*prepocet!BP$2/100/100/100</f>
        <v>0</v>
      </c>
      <c r="BQ70" s="1">
        <f>'Původní data'!BM67*prepocet!BQ$33*prepocet!BQ$3*prepocet!BQ$2/100/100/100</f>
        <v>0</v>
      </c>
      <c r="BR70" s="1">
        <f>'Původní data'!BN67*prepocet!BR$33*prepocet!BR$3*prepocet!BR$2/100/100/100</f>
        <v>0</v>
      </c>
      <c r="BS70" s="1">
        <f>'Původní data'!BO67*prepocet!BS$33*prepocet!BS$3*prepocet!BS$2/100/100/100</f>
        <v>0</v>
      </c>
      <c r="BT70" s="1">
        <f>'Původní data'!BP67*prepocet!BT$33*prepocet!BT$3*prepocet!BT$2/100/100/100</f>
        <v>0</v>
      </c>
      <c r="BU70" s="1">
        <f>'Původní data'!BQ67*prepocet!BU$33*prepocet!BU$3*prepocet!BU$2/100/100/100</f>
        <v>1.1340000000000001</v>
      </c>
      <c r="BV70" s="1">
        <f>'Původní data'!BR67*prepocet!BV$33*prepocet!BV$3*prepocet!BV$2/100/100/100</f>
        <v>0</v>
      </c>
      <c r="BW70" s="1">
        <f>'Původní data'!BS67*prepocet!BW$33*prepocet!BW$3*prepocet!BW$2/100/100/100</f>
        <v>0</v>
      </c>
      <c r="BX70" s="1">
        <f>'Původní data'!BT67*prepocet!BX$33*prepocet!BX$3*prepocet!BX$2/100/100/100</f>
        <v>0</v>
      </c>
      <c r="BY70" s="1">
        <f>'Původní data'!BU67*prepocet!BY$33*prepocet!BY$3*prepocet!BY$2/100/100/100</f>
        <v>0</v>
      </c>
      <c r="BZ70" s="1">
        <f>'Původní data'!BV67*prepocet!BZ$33*prepocet!BZ$3*prepocet!BZ$2/100/100/100</f>
        <v>0.2</v>
      </c>
      <c r="CA70" s="1">
        <f>'Původní data'!BW67*prepocet!CA$33*prepocet!CA$3*prepocet!CA$2/100/100/100</f>
        <v>0</v>
      </c>
      <c r="CB70" s="1">
        <f>'Původní data'!BX67*prepocet!CB$33*prepocet!CB$3*prepocet!CB$2/100/100/100</f>
        <v>0</v>
      </c>
      <c r="CC70" s="1">
        <f>'Původní data'!BY67*prepocet!CC$33*prepocet!CC$3*prepocet!CC$2/100/100/100</f>
        <v>0</v>
      </c>
      <c r="CD70" s="1">
        <f>'Původní data'!BZ67*prepocet!CD$33*prepocet!CD$3*prepocet!CD$2/100/100/100</f>
        <v>0</v>
      </c>
      <c r="CE70" s="1">
        <f>'Původní data'!CA67*prepocet!CE$33*prepocet!CE$3*prepocet!CE$2/100/100/100</f>
        <v>0</v>
      </c>
      <c r="CF70" s="1">
        <f>'Původní data'!CB67*prepocet!CF$33*prepocet!CF$3*prepocet!CF$2/100/100/100</f>
        <v>0</v>
      </c>
      <c r="CI70" s="11">
        <f t="shared" si="27"/>
        <v>39</v>
      </c>
      <c r="CJ70" s="25">
        <f t="shared" si="24"/>
        <v>1.3340000000000001</v>
      </c>
      <c r="CK70" s="11">
        <f t="shared" si="25"/>
        <v>1.6886075949367089E-2</v>
      </c>
      <c r="CL70" s="11">
        <f t="shared" si="28"/>
        <v>0</v>
      </c>
      <c r="CM70" s="11">
        <f t="shared" si="29"/>
        <v>0</v>
      </c>
      <c r="CN70" s="11">
        <f t="shared" si="26"/>
        <v>1</v>
      </c>
      <c r="CO70" s="11">
        <f t="shared" si="30"/>
        <v>1</v>
      </c>
      <c r="CY70" s="11">
        <f t="shared" si="17"/>
        <v>0</v>
      </c>
    </row>
    <row r="71" spans="1:103" x14ac:dyDescent="0.2">
      <c r="B71" s="11">
        <v>1</v>
      </c>
      <c r="C71" s="11">
        <f t="shared" si="22"/>
        <v>0</v>
      </c>
      <c r="D71" s="11">
        <f t="shared" si="23"/>
        <v>0</v>
      </c>
      <c r="E71" s="1" t="s">
        <v>202</v>
      </c>
      <c r="F71" s="1">
        <f>'Původní data'!B68*prepocet!F$33*prepocet!F$3*prepocet!F$2/100/100/100</f>
        <v>0</v>
      </c>
      <c r="G71" s="1">
        <f>'Původní data'!C68*prepocet!G$33*prepocet!G$3*prepocet!G$2/100/100/100</f>
        <v>0</v>
      </c>
      <c r="H71" s="1">
        <f>'Původní data'!D68*prepocet!H$33*prepocet!H$3*prepocet!H$2/100/100/100</f>
        <v>0</v>
      </c>
      <c r="I71" s="1">
        <f>'Původní data'!E68*prepocet!I$33*prepocet!I$3*prepocet!I$2/100/100/100</f>
        <v>0</v>
      </c>
      <c r="J71" s="1">
        <f>'Původní data'!F68*prepocet!J$33*prepocet!J$3*prepocet!J$2/100/100/100</f>
        <v>0</v>
      </c>
      <c r="K71" s="1">
        <f>'Původní data'!G68*prepocet!K$33*prepocet!K$3*prepocet!K$2/100/100/100</f>
        <v>0</v>
      </c>
      <c r="L71" s="1">
        <f>'Původní data'!H68*prepocet!L$33*prepocet!L$3*prepocet!L$2/100/100/100</f>
        <v>0</v>
      </c>
      <c r="M71" s="1">
        <f>'Původní data'!I68*prepocet!M$33*prepocet!M$3*prepocet!M$2/100/100/100</f>
        <v>0</v>
      </c>
      <c r="N71" s="1">
        <f>'Původní data'!J68*prepocet!N$33*prepocet!N$3*prepocet!N$2/100/100/100</f>
        <v>0</v>
      </c>
      <c r="O71" s="1">
        <f>'Původní data'!K68*prepocet!O$33*prepocet!O$3*prepocet!O$2/100/100/100</f>
        <v>0</v>
      </c>
      <c r="P71" s="1">
        <f>'Původní data'!L68*prepocet!P$33*prepocet!P$3*prepocet!P$2/100/100/100</f>
        <v>0</v>
      </c>
      <c r="Q71" s="1">
        <f>'Původní data'!M68*prepocet!Q$33*prepocet!Q$3*prepocet!Q$2/100/100/100</f>
        <v>0</v>
      </c>
      <c r="R71" s="1">
        <f>'Původní data'!N68*prepocet!R$33*prepocet!R$3*prepocet!R$2/100/100/100</f>
        <v>0</v>
      </c>
      <c r="S71" s="1">
        <f>'Původní data'!O68*prepocet!S$33*prepocet!S$3*prepocet!S$2/100/100/100</f>
        <v>0</v>
      </c>
      <c r="T71" s="1">
        <f>'Původní data'!P68*prepocet!T$33*prepocet!T$3*prepocet!T$2/100/100/100</f>
        <v>0</v>
      </c>
      <c r="U71" s="1">
        <f>'Původní data'!Q68*prepocet!U$33*prepocet!U$3*prepocet!U$2/100/100/100</f>
        <v>0</v>
      </c>
      <c r="V71" s="1">
        <f>'Původní data'!R68*prepocet!V$33*prepocet!V$3*prepocet!V$2/100/100/100</f>
        <v>0</v>
      </c>
      <c r="W71" s="1">
        <f>'Původní data'!S68*prepocet!W$33*prepocet!W$3*prepocet!W$2/100/100/100</f>
        <v>0</v>
      </c>
      <c r="X71" s="1">
        <f>'Původní data'!T68*prepocet!X$33*prepocet!X$3*prepocet!X$2/100/100/100</f>
        <v>0</v>
      </c>
      <c r="Y71" s="1">
        <f>'Původní data'!U68*prepocet!Y$33*prepocet!Y$3*prepocet!Y$2/100/100/100</f>
        <v>0</v>
      </c>
      <c r="Z71" s="1">
        <f>'Původní data'!V68*prepocet!Z$33*prepocet!Z$3*prepocet!Z$2/100/100/100</f>
        <v>0</v>
      </c>
      <c r="AA71" s="1">
        <f>'Původní data'!W68*prepocet!AA$33*prepocet!AA$3*prepocet!AA$2/100/100/100</f>
        <v>0</v>
      </c>
      <c r="AB71" s="1">
        <f>'Původní data'!X68*prepocet!AB$33*prepocet!AB$3*prepocet!AB$2/100/100/100</f>
        <v>0</v>
      </c>
      <c r="AC71" s="1">
        <f>'Původní data'!Y68*prepocet!AC$33*prepocet!AC$3*prepocet!AC$2/100/100/100</f>
        <v>0</v>
      </c>
      <c r="AD71" s="1">
        <f>'Původní data'!Z68*prepocet!AD$33*prepocet!AD$3*prepocet!AD$2/100/100/100</f>
        <v>0</v>
      </c>
      <c r="AE71" s="1">
        <f>'Původní data'!AA68*prepocet!AE$33*prepocet!AE$3*prepocet!AE$2/100/100/100</f>
        <v>0</v>
      </c>
      <c r="AF71" s="1">
        <f>'Původní data'!AB68*prepocet!AF$33*prepocet!AF$3*prepocet!AF$2/100/100/100</f>
        <v>0</v>
      </c>
      <c r="AG71" s="1">
        <f>'Původní data'!AC68*prepocet!AG$33*prepocet!AG$3*prepocet!AG$2/100/100/100</f>
        <v>0</v>
      </c>
      <c r="AH71" s="1">
        <f>'Původní data'!AD68*prepocet!AH$33*prepocet!AH$3*prepocet!AH$2/100/100/100</f>
        <v>0</v>
      </c>
      <c r="AI71" s="1">
        <f>'Původní data'!AE68*prepocet!AI$33*prepocet!AI$3*prepocet!AI$2/100/100/100</f>
        <v>0</v>
      </c>
      <c r="AJ71" s="1">
        <f>'Původní data'!AF68*prepocet!AJ$33*prepocet!AJ$3*prepocet!AJ$2/100/100/100</f>
        <v>0</v>
      </c>
      <c r="AK71" s="1">
        <f>'Původní data'!AG68*prepocet!AK$33*prepocet!AK$3*prepocet!AK$2/100/100/100</f>
        <v>0</v>
      </c>
      <c r="AL71" s="1">
        <f>'Původní data'!AH68*prepocet!AL$33*prepocet!AL$3*prepocet!AL$2/100/100/100</f>
        <v>0</v>
      </c>
      <c r="AM71" s="1">
        <f>'Původní data'!AI68*prepocet!AM$33*prepocet!AM$3*prepocet!AM$2/100/100/100</f>
        <v>0</v>
      </c>
      <c r="AN71" s="1">
        <f>'Původní data'!AJ68*prepocet!AN$33*prepocet!AN$3*prepocet!AN$2/100/100/100</f>
        <v>0</v>
      </c>
      <c r="AO71" s="1">
        <f>'Původní data'!AK68*prepocet!AO$33*prepocet!AO$3*prepocet!AO$2/100/100/100</f>
        <v>0</v>
      </c>
      <c r="AP71" s="1">
        <f>'Původní data'!AL68*prepocet!AP$33*prepocet!AP$3*prepocet!AP$2/100/100/100</f>
        <v>0</v>
      </c>
      <c r="AQ71" s="1">
        <f>'Původní data'!AM68*prepocet!AQ$33*prepocet!AQ$3*prepocet!AQ$2/100/100/100</f>
        <v>0</v>
      </c>
      <c r="AR71" s="1">
        <f>'Původní data'!AN68*prepocet!AR$33*prepocet!AR$3*prepocet!AR$2/100/100/100</f>
        <v>0</v>
      </c>
      <c r="AS71" s="1">
        <f>'Původní data'!AO68*prepocet!AS$33*prepocet!AS$3*prepocet!AS$2/100/100/100</f>
        <v>0</v>
      </c>
      <c r="AT71" s="1">
        <f>'Původní data'!AP68*prepocet!AT$33*prepocet!AT$3*prepocet!AT$2/100/100/100</f>
        <v>0</v>
      </c>
      <c r="AU71" s="1">
        <f>'Původní data'!AQ68*prepocet!AU$33*prepocet!AU$3*prepocet!AU$2/100/100/100</f>
        <v>0</v>
      </c>
      <c r="AV71" s="1">
        <f>'Původní data'!AR68*prepocet!AV$33*prepocet!AV$3*prepocet!AV$2/100/100/100</f>
        <v>0</v>
      </c>
      <c r="AW71" s="1">
        <f>'Původní data'!AS68*prepocet!AW$33*prepocet!AW$3*prepocet!AW$2/100/100/100</f>
        <v>0</v>
      </c>
      <c r="AX71" s="1">
        <f>'Původní data'!AT68*prepocet!AX$33*prepocet!AX$3*prepocet!AX$2/100/100/100</f>
        <v>0</v>
      </c>
      <c r="AY71" s="1">
        <f>'Původní data'!AU68*prepocet!AY$33*prepocet!AY$3*prepocet!AY$2/100/100/100</f>
        <v>0</v>
      </c>
      <c r="AZ71" s="1">
        <f>'Původní data'!AV68*prepocet!AZ$33*prepocet!AZ$3*prepocet!AZ$2/100/100/100</f>
        <v>0</v>
      </c>
      <c r="BA71" s="1">
        <f>'Původní data'!AW68*prepocet!BA$33*prepocet!BA$3*prepocet!BA$2/100/100/100</f>
        <v>0</v>
      </c>
      <c r="BB71" s="1">
        <f>'Původní data'!AX68*prepocet!BB$33*prepocet!BB$3*prepocet!BB$2/100/100/100</f>
        <v>0</v>
      </c>
      <c r="BC71" s="1">
        <f>'Původní data'!AY68*prepocet!BC$33*prepocet!BC$3*prepocet!BC$2/100/100/100</f>
        <v>0</v>
      </c>
      <c r="BD71" s="1">
        <f>'Původní data'!AZ68*prepocet!BD$33*prepocet!BD$3*prepocet!BD$2/100/100/100</f>
        <v>0</v>
      </c>
      <c r="BE71" s="1">
        <f>'Původní data'!BA68*prepocet!BE$33*prepocet!BE$3*prepocet!BE$2/100/100/100</f>
        <v>0</v>
      </c>
      <c r="BF71" s="1">
        <f>'Původní data'!BB68*prepocet!BF$33*prepocet!BF$3*prepocet!BF$2/100/100/100</f>
        <v>0</v>
      </c>
      <c r="BG71" s="1">
        <f>'Původní data'!BC68*prepocet!BG$33*prepocet!BG$3*prepocet!BG$2/100/100/100</f>
        <v>0</v>
      </c>
      <c r="BH71" s="1">
        <f>'Původní data'!BD68*prepocet!BH$33*prepocet!BH$3*prepocet!BH$2/100/100/100</f>
        <v>0</v>
      </c>
      <c r="BI71" s="1">
        <f>'Původní data'!BE68*prepocet!BI$33*prepocet!BI$3*prepocet!BI$2/100/100/100</f>
        <v>0</v>
      </c>
      <c r="BJ71" s="1">
        <f>'Původní data'!BF68*prepocet!BJ$33*prepocet!BJ$3*prepocet!BJ$2/100/100/100</f>
        <v>0</v>
      </c>
      <c r="BK71" s="1">
        <f>'Původní data'!BG68*prepocet!BK$33*prepocet!BK$3*prepocet!BK$2/100/100/100</f>
        <v>0</v>
      </c>
      <c r="BL71" s="1">
        <f>'Původní data'!BH68*prepocet!BL$33*prepocet!BL$3*prepocet!BL$2/100/100/100</f>
        <v>0</v>
      </c>
      <c r="BM71" s="1">
        <f>'Původní data'!BI68*prepocet!BM$33*prepocet!BM$3*prepocet!BM$2/100/100/100</f>
        <v>0</v>
      </c>
      <c r="BN71" s="1">
        <f>'Původní data'!BJ68*prepocet!BN$33*prepocet!BN$3*prepocet!BN$2/100/100/100</f>
        <v>0</v>
      </c>
      <c r="BO71" s="1">
        <f>'Původní data'!BK68*prepocet!BO$33*prepocet!BO$3*prepocet!BO$2/100/100/100</f>
        <v>0</v>
      </c>
      <c r="BP71" s="1">
        <f>'Původní data'!BL68*prepocet!BP$33*prepocet!BP$3*prepocet!BP$2/100/100/100</f>
        <v>0</v>
      </c>
      <c r="BQ71" s="1">
        <f>'Původní data'!BM68*prepocet!BQ$33*prepocet!BQ$3*prepocet!BQ$2/100/100/100</f>
        <v>0</v>
      </c>
      <c r="BR71" s="1">
        <f>'Původní data'!BN68*prepocet!BR$33*prepocet!BR$3*prepocet!BR$2/100/100/100</f>
        <v>0</v>
      </c>
      <c r="BS71" s="1">
        <f>'Původní data'!BO68*prepocet!BS$33*prepocet!BS$3*prepocet!BS$2/100/100/100</f>
        <v>0</v>
      </c>
      <c r="BT71" s="1">
        <f>'Původní data'!BP68*prepocet!BT$33*prepocet!BT$3*prepocet!BT$2/100/100/100</f>
        <v>0</v>
      </c>
      <c r="BU71" s="1">
        <f>'Původní data'!BQ68*prepocet!BU$33*prepocet!BU$3*prepocet!BU$2/100/100/100</f>
        <v>0</v>
      </c>
      <c r="BV71" s="1">
        <f>'Původní data'!BR68*prepocet!BV$33*prepocet!BV$3*prepocet!BV$2/100/100/100</f>
        <v>0</v>
      </c>
      <c r="BW71" s="1">
        <f>'Původní data'!BS68*prepocet!BW$33*prepocet!BW$3*prepocet!BW$2/100/100/100</f>
        <v>0</v>
      </c>
      <c r="BX71" s="1">
        <f>'Původní data'!BT68*prepocet!BX$33*prepocet!BX$3*prepocet!BX$2/100/100/100</f>
        <v>4.2262500000000003</v>
      </c>
      <c r="BY71" s="1">
        <f>'Původní data'!BU68*prepocet!BY$33*prepocet!BY$3*prepocet!BY$2/100/100/100</f>
        <v>0</v>
      </c>
      <c r="BZ71" s="1">
        <f>'Původní data'!BV68*prepocet!BZ$33*prepocet!BZ$3*prepocet!BZ$2/100/100/100</f>
        <v>0</v>
      </c>
      <c r="CA71" s="1">
        <f>'Původní data'!BW68*prepocet!CA$33*prepocet!CA$3*prepocet!CA$2/100/100/100</f>
        <v>0</v>
      </c>
      <c r="CB71" s="1">
        <f>'Původní data'!BX68*prepocet!CB$33*prepocet!CB$3*prepocet!CB$2/100/100/100</f>
        <v>0</v>
      </c>
      <c r="CC71" s="1">
        <f>'Původní data'!BY68*prepocet!CC$33*prepocet!CC$3*prepocet!CC$2/100/100/100</f>
        <v>0</v>
      </c>
      <c r="CD71" s="1">
        <f>'Původní data'!BZ68*prepocet!CD$33*prepocet!CD$3*prepocet!CD$2/100/100/100</f>
        <v>0</v>
      </c>
      <c r="CE71" s="1">
        <f>'Původní data'!CA68*prepocet!CE$33*prepocet!CE$3*prepocet!CE$2/100/100/100</f>
        <v>0</v>
      </c>
      <c r="CF71" s="1">
        <f>'Původní data'!CB68*prepocet!CF$33*prepocet!CF$3*prepocet!CF$2/100/100/100</f>
        <v>0</v>
      </c>
      <c r="CI71" s="11">
        <f t="shared" si="27"/>
        <v>33</v>
      </c>
      <c r="CJ71" s="25">
        <f t="shared" si="24"/>
        <v>4.2262500000000003</v>
      </c>
      <c r="CK71" s="11">
        <f t="shared" si="25"/>
        <v>5.3496835443037981E-2</v>
      </c>
      <c r="CL71" s="11">
        <f t="shared" si="28"/>
        <v>0</v>
      </c>
      <c r="CM71" s="11">
        <f t="shared" si="29"/>
        <v>0</v>
      </c>
      <c r="CN71" s="11">
        <f t="shared" si="26"/>
        <v>1</v>
      </c>
      <c r="CO71" s="11">
        <f t="shared" si="30"/>
        <v>0</v>
      </c>
      <c r="CY71" s="11">
        <f t="shared" si="17"/>
        <v>0</v>
      </c>
    </row>
    <row r="72" spans="1:103" x14ac:dyDescent="0.2">
      <c r="A72" s="11">
        <v>1</v>
      </c>
      <c r="B72" s="11">
        <v>0</v>
      </c>
      <c r="C72" s="11">
        <f t="shared" si="22"/>
        <v>0</v>
      </c>
      <c r="D72" s="11">
        <f t="shared" si="23"/>
        <v>0</v>
      </c>
      <c r="E72" s="1" t="s">
        <v>203</v>
      </c>
      <c r="F72" s="1">
        <f>'Původní data'!B69*prepocet!F$33*prepocet!F$3*prepocet!F$2/100/100/100</f>
        <v>0</v>
      </c>
      <c r="G72" s="1">
        <f>'Původní data'!C69*prepocet!G$33*prepocet!G$3*prepocet!G$2/100/100/100</f>
        <v>0</v>
      </c>
      <c r="H72" s="1">
        <f>'Původní data'!D69*prepocet!H$33*prepocet!H$3*prepocet!H$2/100/100/100</f>
        <v>0</v>
      </c>
      <c r="I72" s="1">
        <f>'Původní data'!E69*prepocet!I$33*prepocet!I$3*prepocet!I$2/100/100/100</f>
        <v>0</v>
      </c>
      <c r="J72" s="1">
        <f>'Původní data'!F69*prepocet!J$33*prepocet!J$3*prepocet!J$2/100/100/100</f>
        <v>0</v>
      </c>
      <c r="K72" s="1">
        <f>'Původní data'!G69*prepocet!K$33*prepocet!K$3*prepocet!K$2/100/100/100</f>
        <v>0</v>
      </c>
      <c r="L72" s="1">
        <f>'Původní data'!H69*prepocet!L$33*prepocet!L$3*prepocet!L$2/100/100/100</f>
        <v>0</v>
      </c>
      <c r="M72" s="1">
        <f>'Původní data'!I69*prepocet!M$33*prepocet!M$3*prepocet!M$2/100/100/100</f>
        <v>0</v>
      </c>
      <c r="N72" s="1">
        <f>'Původní data'!J69*prepocet!N$33*prepocet!N$3*prepocet!N$2/100/100/100</f>
        <v>0</v>
      </c>
      <c r="O72" s="1">
        <f>'Původní data'!K69*prepocet!O$33*prepocet!O$3*prepocet!O$2/100/100/100</f>
        <v>0</v>
      </c>
      <c r="P72" s="1">
        <f>'Původní data'!L69*prepocet!P$33*prepocet!P$3*prepocet!P$2/100/100/100</f>
        <v>0</v>
      </c>
      <c r="Q72" s="1">
        <f>'Původní data'!M69*prepocet!Q$33*prepocet!Q$3*prepocet!Q$2/100/100/100</f>
        <v>0</v>
      </c>
      <c r="R72" s="1">
        <f>'Původní data'!N69*prepocet!R$33*prepocet!R$3*prepocet!R$2/100/100/100</f>
        <v>6.6000000000000003E-2</v>
      </c>
      <c r="S72" s="1">
        <f>'Původní data'!O69*prepocet!S$33*prepocet!S$3*prepocet!S$2/100/100/100</f>
        <v>0.45600000000000002</v>
      </c>
      <c r="T72" s="1">
        <f>'Původní data'!P69*prepocet!T$33*prepocet!T$3*prepocet!T$2/100/100/100</f>
        <v>0</v>
      </c>
      <c r="U72" s="1">
        <f>'Původní data'!Q69*prepocet!U$33*prepocet!U$3*prepocet!U$2/100/100/100</f>
        <v>0</v>
      </c>
      <c r="V72" s="1">
        <f>'Původní data'!R69*prepocet!V$33*prepocet!V$3*prepocet!V$2/100/100/100</f>
        <v>0</v>
      </c>
      <c r="W72" s="1">
        <f>'Původní data'!S69*prepocet!W$33*prepocet!W$3*prepocet!W$2/100/100/100</f>
        <v>2.3085</v>
      </c>
      <c r="X72" s="1">
        <f>'Původní data'!T69*prepocet!X$33*prepocet!X$3*prepocet!X$2/100/100/100</f>
        <v>0</v>
      </c>
      <c r="Y72" s="1">
        <f>'Původní data'!U69*prepocet!Y$33*prepocet!Y$3*prepocet!Y$2/100/100/100</f>
        <v>0</v>
      </c>
      <c r="Z72" s="1">
        <f>'Původní data'!V69*prepocet!Z$33*prepocet!Z$3*prepocet!Z$2/100/100/100</f>
        <v>0</v>
      </c>
      <c r="AA72" s="1">
        <f>'Původní data'!W69*prepocet!AA$33*prepocet!AA$3*prepocet!AA$2/100/100/100</f>
        <v>0</v>
      </c>
      <c r="AB72" s="1">
        <f>'Původní data'!X69*prepocet!AB$33*prepocet!AB$3*prepocet!AB$2/100/100/100</f>
        <v>0</v>
      </c>
      <c r="AC72" s="1">
        <f>'Původní data'!Y69*prepocet!AC$33*prepocet!AC$3*prepocet!AC$2/100/100/100</f>
        <v>0</v>
      </c>
      <c r="AD72" s="1">
        <f>'Původní data'!Z69*prepocet!AD$33*prepocet!AD$3*prepocet!AD$2/100/100/100</f>
        <v>0</v>
      </c>
      <c r="AE72" s="1">
        <f>'Původní data'!AA69*prepocet!AE$33*prepocet!AE$3*prepocet!AE$2/100/100/100</f>
        <v>0</v>
      </c>
      <c r="AF72" s="1">
        <f>'Původní data'!AB69*prepocet!AF$33*prepocet!AF$3*prepocet!AF$2/100/100/100</f>
        <v>0</v>
      </c>
      <c r="AG72" s="1">
        <f>'Původní data'!AC69*prepocet!AG$33*prepocet!AG$3*prepocet!AG$2/100/100/100</f>
        <v>0</v>
      </c>
      <c r="AH72" s="1">
        <f>'Původní data'!AD69*prepocet!AH$33*prepocet!AH$3*prepocet!AH$2/100/100/100</f>
        <v>0</v>
      </c>
      <c r="AI72" s="1">
        <f>'Původní data'!AE69*prepocet!AI$33*prepocet!AI$3*prepocet!AI$2/100/100/100</f>
        <v>0</v>
      </c>
      <c r="AJ72" s="1">
        <f>'Původní data'!AF69*prepocet!AJ$33*prepocet!AJ$3*prepocet!AJ$2/100/100/100</f>
        <v>0</v>
      </c>
      <c r="AK72" s="1">
        <f>'Původní data'!AG69*prepocet!AK$33*prepocet!AK$3*prepocet!AK$2/100/100/100</f>
        <v>0</v>
      </c>
      <c r="AL72" s="1">
        <f>'Původní data'!AH69*prepocet!AL$33*prepocet!AL$3*prepocet!AL$2/100/100/100</f>
        <v>0</v>
      </c>
      <c r="AM72" s="1">
        <f>'Původní data'!AI69*prepocet!AM$33*prepocet!AM$3*prepocet!AM$2/100/100/100</f>
        <v>0</v>
      </c>
      <c r="AN72" s="1">
        <f>'Původní data'!AJ69*prepocet!AN$33*prepocet!AN$3*prepocet!AN$2/100/100/100</f>
        <v>0</v>
      </c>
      <c r="AO72" s="1">
        <f>'Původní data'!AK69*prepocet!AO$33*prepocet!AO$3*prepocet!AO$2/100/100/100</f>
        <v>0.48</v>
      </c>
      <c r="AP72" s="1">
        <f>'Původní data'!AL69*prepocet!AP$33*prepocet!AP$3*prepocet!AP$2/100/100/100</f>
        <v>0</v>
      </c>
      <c r="AQ72" s="1">
        <f>'Původní data'!AM69*prepocet!AQ$33*prepocet!AQ$3*prepocet!AQ$2/100/100/100</f>
        <v>0</v>
      </c>
      <c r="AR72" s="1">
        <f>'Původní data'!AN69*prepocet!AR$33*prepocet!AR$3*prepocet!AR$2/100/100/100</f>
        <v>4.2</v>
      </c>
      <c r="AS72" s="1">
        <f>'Původní data'!AO69*prepocet!AS$33*prepocet!AS$3*prepocet!AS$2/100/100/100</f>
        <v>0</v>
      </c>
      <c r="AT72" s="1">
        <f>'Původní data'!AP69*prepocet!AT$33*prepocet!AT$3*prepocet!AT$2/100/100/100</f>
        <v>0</v>
      </c>
      <c r="AU72" s="1">
        <f>'Původní data'!AQ69*prepocet!AU$33*prepocet!AU$3*prepocet!AU$2/100/100/100</f>
        <v>0</v>
      </c>
      <c r="AV72" s="1">
        <f>'Původní data'!AR69*prepocet!AV$33*prepocet!AV$3*prepocet!AV$2/100/100/100</f>
        <v>0</v>
      </c>
      <c r="AW72" s="1">
        <f>'Původní data'!AS69*prepocet!AW$33*prepocet!AW$3*prepocet!AW$2/100/100/100</f>
        <v>0.14000000000000001</v>
      </c>
      <c r="AX72" s="1">
        <f>'Původní data'!AT69*prepocet!AX$33*prepocet!AX$3*prepocet!AX$2/100/100/100</f>
        <v>0</v>
      </c>
      <c r="AY72" s="1">
        <f>'Původní data'!AU69*prepocet!AY$33*prepocet!AY$3*prepocet!AY$2/100/100/100</f>
        <v>0</v>
      </c>
      <c r="AZ72" s="1">
        <f>'Původní data'!AV69*prepocet!AZ$33*prepocet!AZ$3*prepocet!AZ$2/100/100/100</f>
        <v>0</v>
      </c>
      <c r="BA72" s="1">
        <f>'Původní data'!AW69*prepocet!BA$33*prepocet!BA$3*prepocet!BA$2/100/100/100</f>
        <v>0</v>
      </c>
      <c r="BB72" s="1">
        <f>'Původní data'!AX69*prepocet!BB$33*prepocet!BB$3*prepocet!BB$2/100/100/100</f>
        <v>0</v>
      </c>
      <c r="BC72" s="1">
        <f>'Původní data'!AY69*prepocet!BC$33*prepocet!BC$3*prepocet!BC$2/100/100/100</f>
        <v>0</v>
      </c>
      <c r="BD72" s="1">
        <f>'Původní data'!AZ69*prepocet!BD$33*prepocet!BD$3*prepocet!BD$2/100/100/100</f>
        <v>0</v>
      </c>
      <c r="BE72" s="1">
        <f>'Původní data'!BA69*prepocet!BE$33*prepocet!BE$3*prepocet!BE$2/100/100/100</f>
        <v>0</v>
      </c>
      <c r="BF72" s="1">
        <f>'Původní data'!BB69*prepocet!BF$33*prepocet!BF$3*prepocet!BF$2/100/100/100</f>
        <v>0</v>
      </c>
      <c r="BG72" s="1">
        <f>'Původní data'!BC69*prepocet!BG$33*prepocet!BG$3*prepocet!BG$2/100/100/100</f>
        <v>0</v>
      </c>
      <c r="BH72" s="1">
        <f>'Původní data'!BD69*prepocet!BH$33*prepocet!BH$3*prepocet!BH$2/100/100/100</f>
        <v>0</v>
      </c>
      <c r="BI72" s="1">
        <f>'Původní data'!BE69*prepocet!BI$33*prepocet!BI$3*prepocet!BI$2/100/100/100</f>
        <v>0</v>
      </c>
      <c r="BJ72" s="1">
        <f>'Původní data'!BF69*prepocet!BJ$33*prepocet!BJ$3*prepocet!BJ$2/100/100/100</f>
        <v>0</v>
      </c>
      <c r="BK72" s="1">
        <f>'Původní data'!BG69*prepocet!BK$33*prepocet!BK$3*prepocet!BK$2/100/100/100</f>
        <v>0</v>
      </c>
      <c r="BL72" s="1">
        <f>'Původní data'!BH69*prepocet!BL$33*prepocet!BL$3*prepocet!BL$2/100/100/100</f>
        <v>0</v>
      </c>
      <c r="BM72" s="1">
        <f>'Původní data'!BI69*prepocet!BM$33*prepocet!BM$3*prepocet!BM$2/100/100/100</f>
        <v>0</v>
      </c>
      <c r="BN72" s="1">
        <f>'Původní data'!BJ69*prepocet!BN$33*prepocet!BN$3*prepocet!BN$2/100/100/100</f>
        <v>0</v>
      </c>
      <c r="BO72" s="1">
        <f>'Původní data'!BK69*prepocet!BO$33*prepocet!BO$3*prepocet!BO$2/100/100/100</f>
        <v>0</v>
      </c>
      <c r="BP72" s="1">
        <f>'Původní data'!BL69*prepocet!BP$33*prepocet!BP$3*prepocet!BP$2/100/100/100</f>
        <v>0</v>
      </c>
      <c r="BQ72" s="1">
        <f>'Původní data'!BM69*prepocet!BQ$33*prepocet!BQ$3*prepocet!BQ$2/100/100/100</f>
        <v>0</v>
      </c>
      <c r="BR72" s="1">
        <f>'Původní data'!BN69*prepocet!BR$33*prepocet!BR$3*prepocet!BR$2/100/100/100</f>
        <v>0</v>
      </c>
      <c r="BS72" s="1">
        <f>'Původní data'!BO69*prepocet!BS$33*prepocet!BS$3*prepocet!BS$2/100/100/100</f>
        <v>0</v>
      </c>
      <c r="BT72" s="1">
        <f>'Původní data'!BP69*prepocet!BT$33*prepocet!BT$3*prepocet!BT$2/100/100/100</f>
        <v>0</v>
      </c>
      <c r="BU72" s="1">
        <f>'Původní data'!BQ69*prepocet!BU$33*prepocet!BU$3*prepocet!BU$2/100/100/100</f>
        <v>0</v>
      </c>
      <c r="BV72" s="1">
        <f>'Původní data'!BR69*prepocet!BV$33*prepocet!BV$3*prepocet!BV$2/100/100/100</f>
        <v>0</v>
      </c>
      <c r="BW72" s="1">
        <f>'Původní data'!BS69*prepocet!BW$33*prepocet!BW$3*prepocet!BW$2/100/100/100</f>
        <v>0</v>
      </c>
      <c r="BX72" s="1">
        <f>'Původní data'!BT69*prepocet!BX$33*prepocet!BX$3*prepocet!BX$2/100/100/100</f>
        <v>0.36749999999999999</v>
      </c>
      <c r="BY72" s="1">
        <f>'Původní data'!BU69*prepocet!BY$33*prepocet!BY$3*prepocet!BY$2/100/100/100</f>
        <v>0</v>
      </c>
      <c r="BZ72" s="1">
        <f>'Původní data'!BV69*prepocet!BZ$33*prepocet!BZ$3*prepocet!BZ$2/100/100/100</f>
        <v>1</v>
      </c>
      <c r="CA72" s="1">
        <f>'Původní data'!BW69*prepocet!CA$33*prepocet!CA$3*prepocet!CA$2/100/100/100</f>
        <v>0</v>
      </c>
      <c r="CB72" s="1">
        <f>'Původní data'!BX69*prepocet!CB$33*prepocet!CB$3*prepocet!CB$2/100/100/100</f>
        <v>0</v>
      </c>
      <c r="CC72" s="1">
        <f>'Původní data'!BY69*prepocet!CC$33*prepocet!CC$3*prepocet!CC$2/100/100/100</f>
        <v>0</v>
      </c>
      <c r="CD72" s="1">
        <f>'Původní data'!BZ69*prepocet!CD$33*prepocet!CD$3*prepocet!CD$2/100/100/100</f>
        <v>0</v>
      </c>
      <c r="CE72" s="1">
        <f>'Původní data'!CA69*prepocet!CE$33*prepocet!CE$3*prepocet!CE$2/100/100/100</f>
        <v>0</v>
      </c>
      <c r="CF72" s="1">
        <f>'Původní data'!CB69*prepocet!CF$33*prepocet!CF$3*prepocet!CF$2/100/100/100</f>
        <v>0</v>
      </c>
      <c r="CI72" s="11">
        <f t="shared" si="27"/>
        <v>22</v>
      </c>
      <c r="CJ72" s="25">
        <f t="shared" si="24"/>
        <v>9.0180000000000007</v>
      </c>
      <c r="CK72" s="11">
        <f t="shared" si="25"/>
        <v>0.11415189873417722</v>
      </c>
      <c r="CL72" s="11">
        <f t="shared" si="28"/>
        <v>0</v>
      </c>
      <c r="CM72" s="11">
        <f t="shared" si="29"/>
        <v>0</v>
      </c>
      <c r="CN72" s="11">
        <f t="shared" si="26"/>
        <v>2</v>
      </c>
      <c r="CO72" s="11">
        <f t="shared" si="30"/>
        <v>6</v>
      </c>
      <c r="CY72" s="11">
        <f t="shared" si="17"/>
        <v>0</v>
      </c>
    </row>
    <row r="73" spans="1:103" x14ac:dyDescent="0.2">
      <c r="B73" s="11">
        <v>1</v>
      </c>
      <c r="C73" s="11">
        <f t="shared" si="22"/>
        <v>0</v>
      </c>
      <c r="D73" s="11">
        <f t="shared" si="23"/>
        <v>0</v>
      </c>
      <c r="E73" s="1" t="s">
        <v>204</v>
      </c>
      <c r="F73" s="1">
        <f>'Původní data'!B70*prepocet!F$33*prepocet!F$3*prepocet!F$2/100/100/100</f>
        <v>0</v>
      </c>
      <c r="G73" s="1">
        <f>'Původní data'!C70*prepocet!G$33*prepocet!G$3*prepocet!G$2/100/100/100</f>
        <v>0</v>
      </c>
      <c r="H73" s="1">
        <f>'Původní data'!D70*prepocet!H$33*prepocet!H$3*prepocet!H$2/100/100/100</f>
        <v>0</v>
      </c>
      <c r="I73" s="1">
        <f>'Původní data'!E70*prepocet!I$33*prepocet!I$3*prepocet!I$2/100/100/100</f>
        <v>0</v>
      </c>
      <c r="J73" s="1">
        <f>'Původní data'!F70*prepocet!J$33*prepocet!J$3*prepocet!J$2/100/100/100</f>
        <v>0</v>
      </c>
      <c r="K73" s="1">
        <f>'Původní data'!G70*prepocet!K$33*prepocet!K$3*prepocet!K$2/100/100/100</f>
        <v>0</v>
      </c>
      <c r="L73" s="1">
        <f>'Původní data'!H70*prepocet!L$33*prepocet!L$3*prepocet!L$2/100/100/100</f>
        <v>0</v>
      </c>
      <c r="M73" s="1">
        <f>'Původní data'!I70*prepocet!M$33*prepocet!M$3*prepocet!M$2/100/100/100</f>
        <v>0</v>
      </c>
      <c r="N73" s="1">
        <f>'Původní data'!J70*prepocet!N$33*prepocet!N$3*prepocet!N$2/100/100/100</f>
        <v>0</v>
      </c>
      <c r="O73" s="1">
        <f>'Původní data'!K70*prepocet!O$33*prepocet!O$3*prepocet!O$2/100/100/100</f>
        <v>0</v>
      </c>
      <c r="P73" s="1">
        <f>'Původní data'!L70*prepocet!P$33*prepocet!P$3*prepocet!P$2/100/100/100</f>
        <v>0</v>
      </c>
      <c r="Q73" s="1">
        <f>'Původní data'!M70*prepocet!Q$33*prepocet!Q$3*prepocet!Q$2/100/100/100</f>
        <v>0</v>
      </c>
      <c r="R73" s="1">
        <f>'Původní data'!N70*prepocet!R$33*prepocet!R$3*prepocet!R$2/100/100/100</f>
        <v>0</v>
      </c>
      <c r="S73" s="1">
        <f>'Původní data'!O70*prepocet!S$33*prepocet!S$3*prepocet!S$2/100/100/100</f>
        <v>0</v>
      </c>
      <c r="T73" s="1">
        <f>'Původní data'!P70*prepocet!T$33*prepocet!T$3*prepocet!T$2/100/100/100</f>
        <v>0</v>
      </c>
      <c r="U73" s="1">
        <f>'Původní data'!Q70*prepocet!U$33*prepocet!U$3*prepocet!U$2/100/100/100</f>
        <v>0</v>
      </c>
      <c r="V73" s="1">
        <f>'Původní data'!R70*prepocet!V$33*prepocet!V$3*prepocet!V$2/100/100/100</f>
        <v>0</v>
      </c>
      <c r="W73" s="1">
        <f>'Původní data'!S70*prepocet!W$33*prepocet!W$3*prepocet!W$2/100/100/100</f>
        <v>0</v>
      </c>
      <c r="X73" s="1">
        <f>'Původní data'!T70*prepocet!X$33*prepocet!X$3*prepocet!X$2/100/100/100</f>
        <v>0</v>
      </c>
      <c r="Y73" s="1">
        <f>'Původní data'!U70*prepocet!Y$33*prepocet!Y$3*prepocet!Y$2/100/100/100</f>
        <v>3.99</v>
      </c>
      <c r="Z73" s="1">
        <f>'Původní data'!V70*prepocet!Z$33*prepocet!Z$3*prepocet!Z$2/100/100/100</f>
        <v>0</v>
      </c>
      <c r="AA73" s="1">
        <f>'Původní data'!W70*prepocet!AA$33*prepocet!AA$3*prepocet!AA$2/100/100/100</f>
        <v>0</v>
      </c>
      <c r="AB73" s="1">
        <f>'Původní data'!X70*prepocet!AB$33*prepocet!AB$3*prepocet!AB$2/100/100/100</f>
        <v>0</v>
      </c>
      <c r="AC73" s="1">
        <f>'Původní data'!Y70*prepocet!AC$33*prepocet!AC$3*prepocet!AC$2/100/100/100</f>
        <v>0</v>
      </c>
      <c r="AD73" s="1">
        <f>'Původní data'!Z70*prepocet!AD$33*prepocet!AD$3*prepocet!AD$2/100/100/100</f>
        <v>0</v>
      </c>
      <c r="AE73" s="1">
        <f>'Původní data'!AA70*prepocet!AE$33*prepocet!AE$3*prepocet!AE$2/100/100/100</f>
        <v>0</v>
      </c>
      <c r="AF73" s="1">
        <f>'Původní data'!AB70*prepocet!AF$33*prepocet!AF$3*prepocet!AF$2/100/100/100</f>
        <v>0</v>
      </c>
      <c r="AG73" s="1">
        <f>'Původní data'!AC70*prepocet!AG$33*prepocet!AG$3*prepocet!AG$2/100/100/100</f>
        <v>0</v>
      </c>
      <c r="AH73" s="1">
        <f>'Původní data'!AD70*prepocet!AH$33*prepocet!AH$3*prepocet!AH$2/100/100/100</f>
        <v>0</v>
      </c>
      <c r="AI73" s="1">
        <f>'Původní data'!AE70*prepocet!AI$33*prepocet!AI$3*prepocet!AI$2/100/100/100</f>
        <v>0</v>
      </c>
      <c r="AJ73" s="1">
        <f>'Původní data'!AF70*prepocet!AJ$33*prepocet!AJ$3*prepocet!AJ$2/100/100/100</f>
        <v>0</v>
      </c>
      <c r="AK73" s="1">
        <f>'Původní data'!AG70*prepocet!AK$33*prepocet!AK$3*prepocet!AK$2/100/100/100</f>
        <v>0</v>
      </c>
      <c r="AL73" s="1">
        <f>'Původní data'!AH70*prepocet!AL$33*prepocet!AL$3*prepocet!AL$2/100/100/100</f>
        <v>0</v>
      </c>
      <c r="AM73" s="1">
        <f>'Původní data'!AI70*prepocet!AM$33*prepocet!AM$3*prepocet!AM$2/100/100/100</f>
        <v>0</v>
      </c>
      <c r="AN73" s="1">
        <f>'Původní data'!AJ70*prepocet!AN$33*prepocet!AN$3*prepocet!AN$2/100/100/100</f>
        <v>0</v>
      </c>
      <c r="AO73" s="1">
        <f>'Původní data'!AK70*prepocet!AO$33*prepocet!AO$3*prepocet!AO$2/100/100/100</f>
        <v>0</v>
      </c>
      <c r="AP73" s="1">
        <f>'Původní data'!AL70*prepocet!AP$33*prepocet!AP$3*prepocet!AP$2/100/100/100</f>
        <v>0</v>
      </c>
      <c r="AQ73" s="1">
        <f>'Původní data'!AM70*prepocet!AQ$33*prepocet!AQ$3*prepocet!AQ$2/100/100/100</f>
        <v>0</v>
      </c>
      <c r="AR73" s="1">
        <f>'Původní data'!AN70*prepocet!AR$33*prepocet!AR$3*prepocet!AR$2/100/100/100</f>
        <v>0</v>
      </c>
      <c r="AS73" s="1">
        <f>'Původní data'!AO70*prepocet!AS$33*prepocet!AS$3*prepocet!AS$2/100/100/100</f>
        <v>0</v>
      </c>
      <c r="AT73" s="1">
        <f>'Původní data'!AP70*prepocet!AT$33*prepocet!AT$3*prepocet!AT$2/100/100/100</f>
        <v>0</v>
      </c>
      <c r="AU73" s="1">
        <f>'Původní data'!AQ70*prepocet!AU$33*prepocet!AU$3*prepocet!AU$2/100/100/100</f>
        <v>0</v>
      </c>
      <c r="AV73" s="1">
        <f>'Původní data'!AR70*prepocet!AV$33*prepocet!AV$3*prepocet!AV$2/100/100/100</f>
        <v>0</v>
      </c>
      <c r="AW73" s="1">
        <f>'Původní data'!AS70*prepocet!AW$33*prepocet!AW$3*prepocet!AW$2/100/100/100</f>
        <v>0</v>
      </c>
      <c r="AX73" s="1">
        <f>'Původní data'!AT70*prepocet!AX$33*prepocet!AX$3*prepocet!AX$2/100/100/100</f>
        <v>0</v>
      </c>
      <c r="AY73" s="1">
        <f>'Původní data'!AU70*prepocet!AY$33*prepocet!AY$3*prepocet!AY$2/100/100/100</f>
        <v>0</v>
      </c>
      <c r="AZ73" s="1">
        <f>'Původní data'!AV70*prepocet!AZ$33*prepocet!AZ$3*prepocet!AZ$2/100/100/100</f>
        <v>0</v>
      </c>
      <c r="BA73" s="1">
        <f>'Původní data'!AW70*prepocet!BA$33*prepocet!BA$3*prepocet!BA$2/100/100/100</f>
        <v>0</v>
      </c>
      <c r="BB73" s="1">
        <f>'Původní data'!AX70*prepocet!BB$33*prepocet!BB$3*prepocet!BB$2/100/100/100</f>
        <v>0</v>
      </c>
      <c r="BC73" s="1">
        <f>'Původní data'!AY70*prepocet!BC$33*prepocet!BC$3*prepocet!BC$2/100/100/100</f>
        <v>0</v>
      </c>
      <c r="BD73" s="1">
        <f>'Původní data'!AZ70*prepocet!BD$33*prepocet!BD$3*prepocet!BD$2/100/100/100</f>
        <v>0</v>
      </c>
      <c r="BE73" s="1">
        <f>'Původní data'!BA70*prepocet!BE$33*prepocet!BE$3*prepocet!BE$2/100/100/100</f>
        <v>0</v>
      </c>
      <c r="BF73" s="1">
        <f>'Původní data'!BB70*prepocet!BF$33*prepocet!BF$3*prepocet!BF$2/100/100/100</f>
        <v>0</v>
      </c>
      <c r="BG73" s="1">
        <f>'Původní data'!BC70*prepocet!BG$33*prepocet!BG$3*prepocet!BG$2/100/100/100</f>
        <v>0</v>
      </c>
      <c r="BH73" s="1">
        <f>'Původní data'!BD70*prepocet!BH$33*prepocet!BH$3*prepocet!BH$2/100/100/100</f>
        <v>0</v>
      </c>
      <c r="BI73" s="1">
        <f>'Původní data'!BE70*prepocet!BI$33*prepocet!BI$3*prepocet!BI$2/100/100/100</f>
        <v>0</v>
      </c>
      <c r="BJ73" s="1">
        <f>'Původní data'!BF70*prepocet!BJ$33*prepocet!BJ$3*prepocet!BJ$2/100/100/100</f>
        <v>0</v>
      </c>
      <c r="BK73" s="1">
        <f>'Původní data'!BG70*prepocet!BK$33*prepocet!BK$3*prepocet!BK$2/100/100/100</f>
        <v>0</v>
      </c>
      <c r="BL73" s="1">
        <f>'Původní data'!BH70*prepocet!BL$33*prepocet!BL$3*prepocet!BL$2/100/100/100</f>
        <v>0</v>
      </c>
      <c r="BM73" s="1">
        <f>'Původní data'!BI70*prepocet!BM$33*prepocet!BM$3*prepocet!BM$2/100/100/100</f>
        <v>0</v>
      </c>
      <c r="BN73" s="1">
        <f>'Původní data'!BJ70*prepocet!BN$33*prepocet!BN$3*prepocet!BN$2/100/100/100</f>
        <v>0</v>
      </c>
      <c r="BO73" s="1">
        <f>'Původní data'!BK70*prepocet!BO$33*prepocet!BO$3*prepocet!BO$2/100/100/100</f>
        <v>0</v>
      </c>
      <c r="BP73" s="1">
        <f>'Původní data'!BL70*prepocet!BP$33*prepocet!BP$3*prepocet!BP$2/100/100/100</f>
        <v>0</v>
      </c>
      <c r="BQ73" s="1">
        <f>'Původní data'!BM70*prepocet!BQ$33*prepocet!BQ$3*prepocet!BQ$2/100/100/100</f>
        <v>0</v>
      </c>
      <c r="BR73" s="1">
        <f>'Původní data'!BN70*prepocet!BR$33*prepocet!BR$3*prepocet!BR$2/100/100/100</f>
        <v>0</v>
      </c>
      <c r="BS73" s="1">
        <f>'Původní data'!BO70*prepocet!BS$33*prepocet!BS$3*prepocet!BS$2/100/100/100</f>
        <v>0</v>
      </c>
      <c r="BT73" s="1">
        <f>'Původní data'!BP70*prepocet!BT$33*prepocet!BT$3*prepocet!BT$2/100/100/100</f>
        <v>0.45</v>
      </c>
      <c r="BU73" s="1">
        <f>'Původní data'!BQ70*prepocet!BU$33*prepocet!BU$3*prepocet!BU$2/100/100/100</f>
        <v>0</v>
      </c>
      <c r="BV73" s="1">
        <f>'Původní data'!BR70*prepocet!BV$33*prepocet!BV$3*prepocet!BV$2/100/100/100</f>
        <v>0</v>
      </c>
      <c r="BW73" s="1">
        <f>'Původní data'!BS70*prepocet!BW$33*prepocet!BW$3*prepocet!BW$2/100/100/100</f>
        <v>0</v>
      </c>
      <c r="BX73" s="1">
        <f>'Původní data'!BT70*prepocet!BX$33*prepocet!BX$3*prepocet!BX$2/100/100/100</f>
        <v>0</v>
      </c>
      <c r="BY73" s="1">
        <f>'Původní data'!BU70*prepocet!BY$33*prepocet!BY$3*prepocet!BY$2/100/100/100</f>
        <v>0</v>
      </c>
      <c r="BZ73" s="1">
        <f>'Původní data'!BV70*prepocet!BZ$33*prepocet!BZ$3*prepocet!BZ$2/100/100/100</f>
        <v>0</v>
      </c>
      <c r="CA73" s="1">
        <f>'Původní data'!BW70*prepocet!CA$33*prepocet!CA$3*prepocet!CA$2/100/100/100</f>
        <v>0</v>
      </c>
      <c r="CB73" s="1">
        <f>'Původní data'!BX70*prepocet!CB$33*prepocet!CB$3*prepocet!CB$2/100/100/100</f>
        <v>0</v>
      </c>
      <c r="CC73" s="1">
        <f>'Původní data'!BY70*prepocet!CC$33*prepocet!CC$3*prepocet!CC$2/100/100/100</f>
        <v>0</v>
      </c>
      <c r="CD73" s="1">
        <f>'Původní data'!BZ70*prepocet!CD$33*prepocet!CD$3*prepocet!CD$2/100/100/100</f>
        <v>0</v>
      </c>
      <c r="CE73" s="1">
        <f>'Původní data'!CA70*prepocet!CE$33*prepocet!CE$3*prepocet!CE$2/100/100/100</f>
        <v>0</v>
      </c>
      <c r="CF73" s="1">
        <f>'Původní data'!CB70*prepocet!CF$33*prepocet!CF$3*prepocet!CF$2/100/100/100</f>
        <v>0</v>
      </c>
      <c r="CI73" s="11">
        <f t="shared" si="27"/>
        <v>32</v>
      </c>
      <c r="CJ73" s="25">
        <f t="shared" si="24"/>
        <v>4.4400000000000004</v>
      </c>
      <c r="CK73" s="11">
        <f t="shared" si="25"/>
        <v>5.6202531645569626E-2</v>
      </c>
      <c r="CL73" s="11">
        <f t="shared" si="28"/>
        <v>0</v>
      </c>
      <c r="CM73" s="11">
        <f t="shared" si="29"/>
        <v>0</v>
      </c>
      <c r="CN73" s="11">
        <f t="shared" si="26"/>
        <v>1</v>
      </c>
      <c r="CO73" s="11">
        <f t="shared" si="30"/>
        <v>1</v>
      </c>
      <c r="CY73" s="11">
        <f t="shared" si="17"/>
        <v>0</v>
      </c>
    </row>
    <row r="74" spans="1:103" x14ac:dyDescent="0.2">
      <c r="A74" s="11">
        <v>1</v>
      </c>
      <c r="B74" s="11">
        <v>0</v>
      </c>
      <c r="C74" s="11">
        <f t="shared" si="22"/>
        <v>0</v>
      </c>
      <c r="D74" s="11">
        <f t="shared" si="23"/>
        <v>0</v>
      </c>
      <c r="E74" s="1" t="s">
        <v>205</v>
      </c>
      <c r="F74" s="1">
        <f>'Původní data'!B71*prepocet!F$33*prepocet!F$3*prepocet!F$2/100/100/100</f>
        <v>0</v>
      </c>
      <c r="G74" s="1">
        <f>'Původní data'!C71*prepocet!G$33*prepocet!G$3*prepocet!G$2/100/100/100</f>
        <v>0</v>
      </c>
      <c r="H74" s="1">
        <f>'Původní data'!D71*prepocet!H$33*prepocet!H$3*prepocet!H$2/100/100/100</f>
        <v>0</v>
      </c>
      <c r="I74" s="1">
        <f>'Původní data'!E71*prepocet!I$33*prepocet!I$3*prepocet!I$2/100/100/100</f>
        <v>0</v>
      </c>
      <c r="J74" s="1">
        <f>'Původní data'!F71*prepocet!J$33*prepocet!J$3*prepocet!J$2/100/100/100</f>
        <v>0</v>
      </c>
      <c r="K74" s="1">
        <f>'Původní data'!G71*prepocet!K$33*prepocet!K$3*prepocet!K$2/100/100/100</f>
        <v>0</v>
      </c>
      <c r="L74" s="1">
        <f>'Původní data'!H71*prepocet!L$33*prepocet!L$3*prepocet!L$2/100/100/100</f>
        <v>0</v>
      </c>
      <c r="M74" s="1">
        <f>'Původní data'!I71*prepocet!M$33*prepocet!M$3*prepocet!M$2/100/100/100</f>
        <v>0</v>
      </c>
      <c r="N74" s="1">
        <f>'Původní data'!J71*prepocet!N$33*prepocet!N$3*prepocet!N$2/100/100/100</f>
        <v>0</v>
      </c>
      <c r="O74" s="1">
        <f>'Původní data'!K71*prepocet!O$33*prepocet!O$3*prepocet!O$2/100/100/100</f>
        <v>0</v>
      </c>
      <c r="P74" s="1">
        <f>'Původní data'!L71*prepocet!P$33*prepocet!P$3*prepocet!P$2/100/100/100</f>
        <v>0</v>
      </c>
      <c r="Q74" s="1">
        <f>'Původní data'!M71*prepocet!Q$33*prepocet!Q$3*prepocet!Q$2/100/100/100</f>
        <v>0</v>
      </c>
      <c r="R74" s="1">
        <f>'Původní data'!N71*prepocet!R$33*prepocet!R$3*prepocet!R$2/100/100/100</f>
        <v>0</v>
      </c>
      <c r="S74" s="1">
        <f>'Původní data'!O71*prepocet!S$33*prepocet!S$3*prepocet!S$2/100/100/100</f>
        <v>0</v>
      </c>
      <c r="T74" s="1">
        <f>'Původní data'!P71*prepocet!T$33*prepocet!T$3*prepocet!T$2/100/100/100</f>
        <v>0</v>
      </c>
      <c r="U74" s="1">
        <f>'Původní data'!Q71*prepocet!U$33*prepocet!U$3*prepocet!U$2/100/100/100</f>
        <v>0.37799999999999995</v>
      </c>
      <c r="V74" s="1">
        <f>'Původní data'!R71*prepocet!V$33*prepocet!V$3*prepocet!V$2/100/100/100</f>
        <v>0</v>
      </c>
      <c r="W74" s="1">
        <f>'Původní data'!S71*prepocet!W$33*prepocet!W$3*prepocet!W$2/100/100/100</f>
        <v>0</v>
      </c>
      <c r="X74" s="1">
        <f>'Původní data'!T71*prepocet!X$33*prepocet!X$3*prepocet!X$2/100/100/100</f>
        <v>0</v>
      </c>
      <c r="Y74" s="1">
        <f>'Původní data'!U71*prepocet!Y$33*prepocet!Y$3*prepocet!Y$2/100/100/100</f>
        <v>0</v>
      </c>
      <c r="Z74" s="1">
        <f>'Původní data'!V71*prepocet!Z$33*prepocet!Z$3*prepocet!Z$2/100/100/100</f>
        <v>0</v>
      </c>
      <c r="AA74" s="1">
        <f>'Původní data'!W71*prepocet!AA$33*prepocet!AA$3*prepocet!AA$2/100/100/100</f>
        <v>0</v>
      </c>
      <c r="AB74" s="1">
        <f>'Původní data'!X71*prepocet!AB$33*prepocet!AB$3*prepocet!AB$2/100/100/100</f>
        <v>0</v>
      </c>
      <c r="AC74" s="1">
        <f>'Původní data'!Y71*prepocet!AC$33*prepocet!AC$3*prepocet!AC$2/100/100/100</f>
        <v>0</v>
      </c>
      <c r="AD74" s="1">
        <f>'Původní data'!Z71*prepocet!AD$33*prepocet!AD$3*prepocet!AD$2/100/100/100</f>
        <v>0</v>
      </c>
      <c r="AE74" s="1">
        <f>'Původní data'!AA71*prepocet!AE$33*prepocet!AE$3*prepocet!AE$2/100/100/100</f>
        <v>0</v>
      </c>
      <c r="AF74" s="1">
        <f>'Původní data'!AB71*prepocet!AF$33*prepocet!AF$3*prepocet!AF$2/100/100/100</f>
        <v>0</v>
      </c>
      <c r="AG74" s="1">
        <f>'Původní data'!AC71*prepocet!AG$33*prepocet!AG$3*prepocet!AG$2/100/100/100</f>
        <v>0</v>
      </c>
      <c r="AH74" s="1">
        <f>'Původní data'!AD71*prepocet!AH$33*prepocet!AH$3*prepocet!AH$2/100/100/100</f>
        <v>0</v>
      </c>
      <c r="AI74" s="1">
        <f>'Původní data'!AE71*prepocet!AI$33*prepocet!AI$3*prepocet!AI$2/100/100/100</f>
        <v>0</v>
      </c>
      <c r="AJ74" s="1">
        <f>'Původní data'!AF71*prepocet!AJ$33*prepocet!AJ$3*prepocet!AJ$2/100/100/100</f>
        <v>0</v>
      </c>
      <c r="AK74" s="1">
        <f>'Původní data'!AG71*prepocet!AK$33*prepocet!AK$3*prepocet!AK$2/100/100/100</f>
        <v>0</v>
      </c>
      <c r="AL74" s="1">
        <f>'Původní data'!AH71*prepocet!AL$33*prepocet!AL$3*prepocet!AL$2/100/100/100</f>
        <v>0</v>
      </c>
      <c r="AM74" s="1">
        <f>'Původní data'!AI71*prepocet!AM$33*prepocet!AM$3*prepocet!AM$2/100/100/100</f>
        <v>0</v>
      </c>
      <c r="AN74" s="1">
        <f>'Původní data'!AJ71*prepocet!AN$33*prepocet!AN$3*prepocet!AN$2/100/100/100</f>
        <v>0</v>
      </c>
      <c r="AO74" s="1">
        <f>'Původní data'!AK71*prepocet!AO$33*prepocet!AO$3*prepocet!AO$2/100/100/100</f>
        <v>0</v>
      </c>
      <c r="AP74" s="1">
        <f>'Původní data'!AL71*prepocet!AP$33*prepocet!AP$3*prepocet!AP$2/100/100/100</f>
        <v>0</v>
      </c>
      <c r="AQ74" s="1">
        <f>'Původní data'!AM71*prepocet!AQ$33*prepocet!AQ$3*prepocet!AQ$2/100/100/100</f>
        <v>0</v>
      </c>
      <c r="AR74" s="1">
        <f>'Původní data'!AN71*prepocet!AR$33*prepocet!AR$3*prepocet!AR$2/100/100/100</f>
        <v>0</v>
      </c>
      <c r="AS74" s="1">
        <f>'Původní data'!AO71*prepocet!AS$33*prepocet!AS$3*prepocet!AS$2/100/100/100</f>
        <v>0</v>
      </c>
      <c r="AT74" s="1">
        <f>'Původní data'!AP71*prepocet!AT$33*prepocet!AT$3*prepocet!AT$2/100/100/100</f>
        <v>0</v>
      </c>
      <c r="AU74" s="1">
        <f>'Původní data'!AQ71*prepocet!AU$33*prepocet!AU$3*prepocet!AU$2/100/100/100</f>
        <v>0</v>
      </c>
      <c r="AV74" s="1">
        <f>'Původní data'!AR71*prepocet!AV$33*prepocet!AV$3*prepocet!AV$2/100/100/100</f>
        <v>0</v>
      </c>
      <c r="AW74" s="1">
        <f>'Původní data'!AS71*prepocet!AW$33*prepocet!AW$3*prepocet!AW$2/100/100/100</f>
        <v>0</v>
      </c>
      <c r="AX74" s="1">
        <f>'Původní data'!AT71*prepocet!AX$33*prepocet!AX$3*prepocet!AX$2/100/100/100</f>
        <v>0</v>
      </c>
      <c r="AY74" s="1">
        <f>'Původní data'!AU71*prepocet!AY$33*prepocet!AY$3*prepocet!AY$2/100/100/100</f>
        <v>0</v>
      </c>
      <c r="AZ74" s="1">
        <f>'Původní data'!AV71*prepocet!AZ$33*prepocet!AZ$3*prepocet!AZ$2/100/100/100</f>
        <v>0</v>
      </c>
      <c r="BA74" s="1">
        <f>'Původní data'!AW71*prepocet!BA$33*prepocet!BA$3*prepocet!BA$2/100/100/100</f>
        <v>0</v>
      </c>
      <c r="BB74" s="1">
        <f>'Původní data'!AX71*prepocet!BB$33*prepocet!BB$3*prepocet!BB$2/100/100/100</f>
        <v>0</v>
      </c>
      <c r="BC74" s="1">
        <f>'Původní data'!AY71*prepocet!BC$33*prepocet!BC$3*prepocet!BC$2/100/100/100</f>
        <v>0</v>
      </c>
      <c r="BD74" s="1">
        <f>'Původní data'!AZ71*prepocet!BD$33*prepocet!BD$3*prepocet!BD$2/100/100/100</f>
        <v>0</v>
      </c>
      <c r="BE74" s="1">
        <f>'Původní data'!BA71*prepocet!BE$33*prepocet!BE$3*prepocet!BE$2/100/100/100</f>
        <v>0</v>
      </c>
      <c r="BF74" s="1">
        <f>'Původní data'!BB71*prepocet!BF$33*prepocet!BF$3*prepocet!BF$2/100/100/100</f>
        <v>0</v>
      </c>
      <c r="BG74" s="1">
        <f>'Původní data'!BC71*prepocet!BG$33*prepocet!BG$3*prepocet!BG$2/100/100/100</f>
        <v>0.24</v>
      </c>
      <c r="BH74" s="1">
        <f>'Původní data'!BD71*prepocet!BH$33*prepocet!BH$3*prepocet!BH$2/100/100/100</f>
        <v>0</v>
      </c>
      <c r="BI74" s="1">
        <f>'Původní data'!BE71*prepocet!BI$33*prepocet!BI$3*prepocet!BI$2/100/100/100</f>
        <v>0</v>
      </c>
      <c r="BJ74" s="1">
        <f>'Původní data'!BF71*prepocet!BJ$33*prepocet!BJ$3*prepocet!BJ$2/100/100/100</f>
        <v>0</v>
      </c>
      <c r="BK74" s="1">
        <f>'Původní data'!BG71*prepocet!BK$33*prepocet!BK$3*prepocet!BK$2/100/100/100</f>
        <v>0</v>
      </c>
      <c r="BL74" s="1">
        <f>'Původní data'!BH71*prepocet!BL$33*prepocet!BL$3*prepocet!BL$2/100/100/100</f>
        <v>0</v>
      </c>
      <c r="BM74" s="1">
        <f>'Původní data'!BI71*prepocet!BM$33*prepocet!BM$3*prepocet!BM$2/100/100/100</f>
        <v>0</v>
      </c>
      <c r="BN74" s="1">
        <f>'Původní data'!BJ71*prepocet!BN$33*prepocet!BN$3*prepocet!BN$2/100/100/100</f>
        <v>0</v>
      </c>
      <c r="BO74" s="1">
        <f>'Původní data'!BK71*prepocet!BO$33*prepocet!BO$3*prepocet!BO$2/100/100/100</f>
        <v>0</v>
      </c>
      <c r="BP74" s="1">
        <f>'Původní data'!BL71*prepocet!BP$33*prepocet!BP$3*prepocet!BP$2/100/100/100</f>
        <v>0</v>
      </c>
      <c r="BQ74" s="1">
        <f>'Původní data'!BM71*prepocet!BQ$33*prepocet!BQ$3*prepocet!BQ$2/100/100/100</f>
        <v>0</v>
      </c>
      <c r="BR74" s="1">
        <f>'Původní data'!BN71*prepocet!BR$33*prepocet!BR$3*prepocet!BR$2/100/100/100</f>
        <v>0</v>
      </c>
      <c r="BS74" s="1">
        <f>'Původní data'!BO71*prepocet!BS$33*prepocet!BS$3*prepocet!BS$2/100/100/100</f>
        <v>0</v>
      </c>
      <c r="BT74" s="1">
        <f>'Původní data'!BP71*prepocet!BT$33*prepocet!BT$3*prepocet!BT$2/100/100/100</f>
        <v>0</v>
      </c>
      <c r="BU74" s="1">
        <f>'Původní data'!BQ71*prepocet!BU$33*prepocet!BU$3*prepocet!BU$2/100/100/100</f>
        <v>0</v>
      </c>
      <c r="BV74" s="1">
        <f>'Původní data'!BR71*prepocet!BV$33*prepocet!BV$3*prepocet!BV$2/100/100/100</f>
        <v>0</v>
      </c>
      <c r="BW74" s="1">
        <f>'Původní data'!BS71*prepocet!BW$33*prepocet!BW$3*prepocet!BW$2/100/100/100</f>
        <v>0</v>
      </c>
      <c r="BX74" s="1">
        <f>'Původní data'!BT71*prepocet!BX$33*prepocet!BX$3*prepocet!BX$2/100/100/100</f>
        <v>0</v>
      </c>
      <c r="BY74" s="1">
        <f>'Původní data'!BU71*prepocet!BY$33*prepocet!BY$3*prepocet!BY$2/100/100/100</f>
        <v>0</v>
      </c>
      <c r="BZ74" s="1">
        <f>'Původní data'!BV71*prepocet!BZ$33*prepocet!BZ$3*prepocet!BZ$2/100/100/100</f>
        <v>0</v>
      </c>
      <c r="CA74" s="1">
        <f>'Původní data'!BW71*prepocet!CA$33*prepocet!CA$3*prepocet!CA$2/100/100/100</f>
        <v>0</v>
      </c>
      <c r="CB74" s="1">
        <f>'Původní data'!BX71*prepocet!CB$33*prepocet!CB$3*prepocet!CB$2/100/100/100</f>
        <v>0</v>
      </c>
      <c r="CC74" s="1">
        <f>'Původní data'!BY71*prepocet!CC$33*prepocet!CC$3*prepocet!CC$2/100/100/100</f>
        <v>0</v>
      </c>
      <c r="CD74" s="1">
        <f>'Původní data'!BZ71*prepocet!CD$33*prepocet!CD$3*prepocet!CD$2/100/100/100</f>
        <v>0</v>
      </c>
      <c r="CE74" s="1">
        <f>'Původní data'!CA71*prepocet!CE$33*prepocet!CE$3*prepocet!CE$2/100/100/100</f>
        <v>0</v>
      </c>
      <c r="CF74" s="1">
        <f>'Původní data'!CB71*prepocet!CF$33*prepocet!CF$3*prepocet!CF$2/100/100/100</f>
        <v>0</v>
      </c>
      <c r="CI74" s="11">
        <f t="shared" si="27"/>
        <v>44</v>
      </c>
      <c r="CJ74" s="25">
        <f t="shared" si="24"/>
        <v>0.61799999999999988</v>
      </c>
      <c r="CK74" s="11">
        <f t="shared" si="25"/>
        <v>7.8227848101265814E-3</v>
      </c>
      <c r="CL74" s="11">
        <f t="shared" si="28"/>
        <v>0</v>
      </c>
      <c r="CM74" s="11">
        <f t="shared" si="29"/>
        <v>0</v>
      </c>
      <c r="CN74" s="11">
        <f t="shared" si="26"/>
        <v>0</v>
      </c>
      <c r="CO74" s="11">
        <f t="shared" si="30"/>
        <v>2</v>
      </c>
      <c r="CY74" s="11">
        <f t="shared" si="17"/>
        <v>0</v>
      </c>
    </row>
    <row r="75" spans="1:103" x14ac:dyDescent="0.2">
      <c r="B75" s="11">
        <v>1</v>
      </c>
      <c r="C75" s="11">
        <f t="shared" si="22"/>
        <v>0</v>
      </c>
      <c r="D75" s="11">
        <f t="shared" si="23"/>
        <v>0</v>
      </c>
      <c r="E75" s="1" t="s">
        <v>206</v>
      </c>
      <c r="F75" s="1">
        <f>'Původní data'!B72*prepocet!F$33*prepocet!F$3*prepocet!F$2/100/100/100</f>
        <v>0</v>
      </c>
      <c r="G75" s="1">
        <f>'Původní data'!C72*prepocet!G$33*prepocet!G$3*prepocet!G$2/100/100/100</f>
        <v>0</v>
      </c>
      <c r="H75" s="1">
        <f>'Původní data'!D72*prepocet!H$33*prepocet!H$3*prepocet!H$2/100/100/100</f>
        <v>0</v>
      </c>
      <c r="I75" s="1">
        <f>'Původní data'!E72*prepocet!I$33*prepocet!I$3*prepocet!I$2/100/100/100</f>
        <v>0</v>
      </c>
      <c r="J75" s="1">
        <f>'Původní data'!F72*prepocet!J$33*prepocet!J$3*prepocet!J$2/100/100/100</f>
        <v>0</v>
      </c>
      <c r="K75" s="1">
        <f>'Původní data'!G72*prepocet!K$33*prepocet!K$3*prepocet!K$2/100/100/100</f>
        <v>0</v>
      </c>
      <c r="L75" s="1">
        <f>'Původní data'!H72*prepocet!L$33*prepocet!L$3*prepocet!L$2/100/100/100</f>
        <v>0</v>
      </c>
      <c r="M75" s="1">
        <f>'Původní data'!I72*prepocet!M$33*prepocet!M$3*prepocet!M$2/100/100/100</f>
        <v>0</v>
      </c>
      <c r="N75" s="1">
        <f>'Původní data'!J72*prepocet!N$33*prepocet!N$3*prepocet!N$2/100/100/100</f>
        <v>0</v>
      </c>
      <c r="O75" s="1">
        <f>'Původní data'!K72*prepocet!O$33*prepocet!O$3*prepocet!O$2/100/100/100</f>
        <v>0</v>
      </c>
      <c r="P75" s="1">
        <f>'Původní data'!L72*prepocet!P$33*prepocet!P$3*prepocet!P$2/100/100/100</f>
        <v>0</v>
      </c>
      <c r="Q75" s="1">
        <f>'Původní data'!M72*prepocet!Q$33*prepocet!Q$3*prepocet!Q$2/100/100/100</f>
        <v>0</v>
      </c>
      <c r="R75" s="1">
        <f>'Původní data'!N72*prepocet!R$33*prepocet!R$3*prepocet!R$2/100/100/100</f>
        <v>0</v>
      </c>
      <c r="S75" s="1">
        <f>'Původní data'!O72*prepocet!S$33*prepocet!S$3*prepocet!S$2/100/100/100</f>
        <v>0</v>
      </c>
      <c r="T75" s="1">
        <f>'Původní data'!P72*prepocet!T$33*prepocet!T$3*prepocet!T$2/100/100/100</f>
        <v>0</v>
      </c>
      <c r="U75" s="1">
        <f>'Původní data'!Q72*prepocet!U$33*prepocet!U$3*prepocet!U$2/100/100/100</f>
        <v>5.4000000000000006E-2</v>
      </c>
      <c r="V75" s="1">
        <f>'Původní data'!R72*prepocet!V$33*prepocet!V$3*prepocet!V$2/100/100/100</f>
        <v>0</v>
      </c>
      <c r="W75" s="1">
        <f>'Původní data'!S72*prepocet!W$33*prepocet!W$3*prepocet!W$2/100/100/100</f>
        <v>0</v>
      </c>
      <c r="X75" s="1">
        <f>'Původní data'!T72*prepocet!X$33*prepocet!X$3*prepocet!X$2/100/100/100</f>
        <v>0</v>
      </c>
      <c r="Y75" s="1">
        <f>'Původní data'!U72*prepocet!Y$33*prepocet!Y$3*prepocet!Y$2/100/100/100</f>
        <v>0</v>
      </c>
      <c r="Z75" s="1">
        <f>'Původní data'!V72*prepocet!Z$33*prepocet!Z$3*prepocet!Z$2/100/100/100</f>
        <v>0</v>
      </c>
      <c r="AA75" s="1">
        <f>'Původní data'!W72*prepocet!AA$33*prepocet!AA$3*prepocet!AA$2/100/100/100</f>
        <v>0</v>
      </c>
      <c r="AB75" s="1">
        <f>'Původní data'!X72*prepocet!AB$33*prepocet!AB$3*prepocet!AB$2/100/100/100</f>
        <v>0</v>
      </c>
      <c r="AC75" s="1">
        <f>'Původní data'!Y72*prepocet!AC$33*prepocet!AC$3*prepocet!AC$2/100/100/100</f>
        <v>0</v>
      </c>
      <c r="AD75" s="1">
        <f>'Původní data'!Z72*prepocet!AD$33*prepocet!AD$3*prepocet!AD$2/100/100/100</f>
        <v>0</v>
      </c>
      <c r="AE75" s="1">
        <f>'Původní data'!AA72*prepocet!AE$33*prepocet!AE$3*prepocet!AE$2/100/100/100</f>
        <v>0</v>
      </c>
      <c r="AF75" s="1">
        <f>'Původní data'!AB72*prepocet!AF$33*prepocet!AF$3*prepocet!AF$2/100/100/100</f>
        <v>0.153</v>
      </c>
      <c r="AG75" s="1">
        <f>'Původní data'!AC72*prepocet!AG$33*prepocet!AG$3*prepocet!AG$2/100/100/100</f>
        <v>0</v>
      </c>
      <c r="AH75" s="1">
        <f>'Původní data'!AD72*prepocet!AH$33*prepocet!AH$3*prepocet!AH$2/100/100/100</f>
        <v>0</v>
      </c>
      <c r="AI75" s="1">
        <f>'Původní data'!AE72*prepocet!AI$33*prepocet!AI$3*prepocet!AI$2/100/100/100</f>
        <v>0</v>
      </c>
      <c r="AJ75" s="1">
        <f>'Původní data'!AF72*prepocet!AJ$33*prepocet!AJ$3*prepocet!AJ$2/100/100/100</f>
        <v>0</v>
      </c>
      <c r="AK75" s="1">
        <f>'Původní data'!AG72*prepocet!AK$33*prepocet!AK$3*prepocet!AK$2/100/100/100</f>
        <v>0</v>
      </c>
      <c r="AL75" s="1">
        <f>'Původní data'!AH72*prepocet!AL$33*prepocet!AL$3*prepocet!AL$2/100/100/100</f>
        <v>0</v>
      </c>
      <c r="AM75" s="1">
        <f>'Původní data'!AI72*prepocet!AM$33*prepocet!AM$3*prepocet!AM$2/100/100/100</f>
        <v>0</v>
      </c>
      <c r="AN75" s="1">
        <f>'Původní data'!AJ72*prepocet!AN$33*prepocet!AN$3*prepocet!AN$2/100/100/100</f>
        <v>0</v>
      </c>
      <c r="AO75" s="1">
        <f>'Původní data'!AK72*prepocet!AO$33*prepocet!AO$3*prepocet!AO$2/100/100/100</f>
        <v>0</v>
      </c>
      <c r="AP75" s="1">
        <f>'Původní data'!AL72*prepocet!AP$33*prepocet!AP$3*prepocet!AP$2/100/100/100</f>
        <v>0</v>
      </c>
      <c r="AQ75" s="1">
        <f>'Původní data'!AM72*prepocet!AQ$33*prepocet!AQ$3*prepocet!AQ$2/100/100/100</f>
        <v>0</v>
      </c>
      <c r="AR75" s="1">
        <f>'Původní data'!AN72*prepocet!AR$33*prepocet!AR$3*prepocet!AR$2/100/100/100</f>
        <v>0</v>
      </c>
      <c r="AS75" s="1">
        <f>'Původní data'!AO72*prepocet!AS$33*prepocet!AS$3*prepocet!AS$2/100/100/100</f>
        <v>0</v>
      </c>
      <c r="AT75" s="1">
        <f>'Původní data'!AP72*prepocet!AT$33*prepocet!AT$3*prepocet!AT$2/100/100/100</f>
        <v>0</v>
      </c>
      <c r="AU75" s="1">
        <f>'Původní data'!AQ72*prepocet!AU$33*prepocet!AU$3*prepocet!AU$2/100/100/100</f>
        <v>0</v>
      </c>
      <c r="AV75" s="1">
        <f>'Původní data'!AR72*prepocet!AV$33*prepocet!AV$3*prepocet!AV$2/100/100/100</f>
        <v>0</v>
      </c>
      <c r="AW75" s="1">
        <f>'Původní data'!AS72*prepocet!AW$33*prepocet!AW$3*prepocet!AW$2/100/100/100</f>
        <v>0</v>
      </c>
      <c r="AX75" s="1">
        <f>'Původní data'!AT72*prepocet!AX$33*prepocet!AX$3*prepocet!AX$2/100/100/100</f>
        <v>0</v>
      </c>
      <c r="AY75" s="1">
        <f>'Původní data'!AU72*prepocet!AY$33*prepocet!AY$3*prepocet!AY$2/100/100/100</f>
        <v>0</v>
      </c>
      <c r="AZ75" s="1">
        <f>'Původní data'!AV72*prepocet!AZ$33*prepocet!AZ$3*prepocet!AZ$2/100/100/100</f>
        <v>0</v>
      </c>
      <c r="BA75" s="1">
        <f>'Původní data'!AW72*prepocet!BA$33*prepocet!BA$3*prepocet!BA$2/100/100/100</f>
        <v>0</v>
      </c>
      <c r="BB75" s="1">
        <f>'Původní data'!AX72*prepocet!BB$33*prepocet!BB$3*prepocet!BB$2/100/100/100</f>
        <v>0</v>
      </c>
      <c r="BC75" s="1">
        <f>'Původní data'!AY72*prepocet!BC$33*prepocet!BC$3*prepocet!BC$2/100/100/100</f>
        <v>0</v>
      </c>
      <c r="BD75" s="1">
        <f>'Původní data'!AZ72*prepocet!BD$33*prepocet!BD$3*prepocet!BD$2/100/100/100</f>
        <v>0</v>
      </c>
      <c r="BE75" s="1">
        <f>'Původní data'!BA72*prepocet!BE$33*prepocet!BE$3*prepocet!BE$2/100/100/100</f>
        <v>0</v>
      </c>
      <c r="BF75" s="1">
        <f>'Původní data'!BB72*prepocet!BF$33*prepocet!BF$3*prepocet!BF$2/100/100/100</f>
        <v>0</v>
      </c>
      <c r="BG75" s="1">
        <f>'Původní data'!BC72*prepocet!BG$33*prepocet!BG$3*prepocet!BG$2/100/100/100</f>
        <v>0</v>
      </c>
      <c r="BH75" s="1">
        <f>'Původní data'!BD72*prepocet!BH$33*prepocet!BH$3*prepocet!BH$2/100/100/100</f>
        <v>0</v>
      </c>
      <c r="BI75" s="1">
        <f>'Původní data'!BE72*prepocet!BI$33*prepocet!BI$3*prepocet!BI$2/100/100/100</f>
        <v>0</v>
      </c>
      <c r="BJ75" s="1">
        <f>'Původní data'!BF72*prepocet!BJ$33*prepocet!BJ$3*prepocet!BJ$2/100/100/100</f>
        <v>0.18375</v>
      </c>
      <c r="BK75" s="1">
        <f>'Původní data'!BG72*prepocet!BK$33*prepocet!BK$3*prepocet!BK$2/100/100/100</f>
        <v>0.6</v>
      </c>
      <c r="BL75" s="1">
        <f>'Původní data'!BH72*prepocet!BL$33*prepocet!BL$3*prepocet!BL$2/100/100/100</f>
        <v>0</v>
      </c>
      <c r="BM75" s="1">
        <f>'Původní data'!BI72*prepocet!BM$33*prepocet!BM$3*prepocet!BM$2/100/100/100</f>
        <v>0</v>
      </c>
      <c r="BN75" s="1">
        <f>'Původní data'!BJ72*prepocet!BN$33*prepocet!BN$3*prepocet!BN$2/100/100/100</f>
        <v>0</v>
      </c>
      <c r="BO75" s="1">
        <f>'Původní data'!BK72*prepocet!BO$33*prepocet!BO$3*prepocet!BO$2/100/100/100</f>
        <v>0</v>
      </c>
      <c r="BP75" s="1">
        <f>'Původní data'!BL72*prepocet!BP$33*prepocet!BP$3*prepocet!BP$2/100/100/100</f>
        <v>0</v>
      </c>
      <c r="BQ75" s="1">
        <f>'Původní data'!BM72*prepocet!BQ$33*prepocet!BQ$3*prepocet!BQ$2/100/100/100</f>
        <v>0</v>
      </c>
      <c r="BR75" s="1">
        <f>'Původní data'!BN72*prepocet!BR$33*prepocet!BR$3*prepocet!BR$2/100/100/100</f>
        <v>0</v>
      </c>
      <c r="BS75" s="1">
        <f>'Původní data'!BO72*prepocet!BS$33*prepocet!BS$3*prepocet!BS$2/100/100/100</f>
        <v>0</v>
      </c>
      <c r="BT75" s="1">
        <f>'Původní data'!BP72*prepocet!BT$33*prepocet!BT$3*prepocet!BT$2/100/100/100</f>
        <v>0</v>
      </c>
      <c r="BU75" s="1">
        <f>'Původní data'!BQ72*prepocet!BU$33*prepocet!BU$3*prepocet!BU$2/100/100/100</f>
        <v>0</v>
      </c>
      <c r="BV75" s="1">
        <f>'Původní data'!BR72*prepocet!BV$33*prepocet!BV$3*prepocet!BV$2/100/100/100</f>
        <v>0</v>
      </c>
      <c r="BW75" s="1">
        <f>'Původní data'!BS72*prepocet!BW$33*prepocet!BW$3*prepocet!BW$2/100/100/100</f>
        <v>0</v>
      </c>
      <c r="BX75" s="1">
        <f>'Původní data'!BT72*prepocet!BX$33*prepocet!BX$3*prepocet!BX$2/100/100/100</f>
        <v>0</v>
      </c>
      <c r="BY75" s="1">
        <f>'Původní data'!BU72*prepocet!BY$33*prepocet!BY$3*prepocet!BY$2/100/100/100</f>
        <v>0</v>
      </c>
      <c r="BZ75" s="1">
        <f>'Původní data'!BV72*prepocet!BZ$33*prepocet!BZ$3*prepocet!BZ$2/100/100/100</f>
        <v>0</v>
      </c>
      <c r="CA75" s="1">
        <f>'Původní data'!BW72*prepocet!CA$33*prepocet!CA$3*prepocet!CA$2/100/100/100</f>
        <v>0</v>
      </c>
      <c r="CB75" s="1">
        <f>'Původní data'!BX72*prepocet!CB$33*prepocet!CB$3*prepocet!CB$2/100/100/100</f>
        <v>0</v>
      </c>
      <c r="CC75" s="1">
        <f>'Původní data'!BY72*prepocet!CC$33*prepocet!CC$3*prepocet!CC$2/100/100/100</f>
        <v>0</v>
      </c>
      <c r="CD75" s="1">
        <f>'Původní data'!BZ72*prepocet!CD$33*prepocet!CD$3*prepocet!CD$2/100/100/100</f>
        <v>0</v>
      </c>
      <c r="CE75" s="1">
        <f>'Původní data'!CA72*prepocet!CE$33*prepocet!CE$3*prepocet!CE$2/100/100/100</f>
        <v>0</v>
      </c>
      <c r="CF75" s="1">
        <f>'Původní data'!CB72*prepocet!CF$33*prepocet!CF$3*prepocet!CF$2/100/100/100</f>
        <v>0</v>
      </c>
      <c r="CI75" s="11">
        <f t="shared" si="27"/>
        <v>40</v>
      </c>
      <c r="CJ75" s="25">
        <f t="shared" si="24"/>
        <v>0.99075000000000002</v>
      </c>
      <c r="CK75" s="11">
        <f t="shared" si="25"/>
        <v>1.254113924050633E-2</v>
      </c>
      <c r="CL75" s="11">
        <f t="shared" si="28"/>
        <v>0</v>
      </c>
      <c r="CM75" s="11">
        <f t="shared" si="29"/>
        <v>0</v>
      </c>
      <c r="CN75" s="11">
        <f t="shared" si="26"/>
        <v>0</v>
      </c>
      <c r="CO75" s="11">
        <f t="shared" si="30"/>
        <v>4</v>
      </c>
      <c r="CY75" s="11">
        <f t="shared" si="17"/>
        <v>0</v>
      </c>
    </row>
    <row r="76" spans="1:103" x14ac:dyDescent="0.2">
      <c r="B76" s="11">
        <v>1</v>
      </c>
      <c r="C76" s="11">
        <f t="shared" si="22"/>
        <v>0</v>
      </c>
      <c r="D76" s="11">
        <f t="shared" si="23"/>
        <v>0</v>
      </c>
      <c r="E76" s="1" t="s">
        <v>207</v>
      </c>
      <c r="F76" s="1">
        <f>'Původní data'!B73*prepocet!F$33*prepocet!F$3*prepocet!F$2/100/100/100</f>
        <v>0</v>
      </c>
      <c r="G76" s="1">
        <f>'Původní data'!C73*prepocet!G$33*prepocet!G$3*prepocet!G$2/100/100/100</f>
        <v>0</v>
      </c>
      <c r="H76" s="1">
        <f>'Původní data'!D73*prepocet!H$33*prepocet!H$3*prepocet!H$2/100/100/100</f>
        <v>0</v>
      </c>
      <c r="I76" s="1">
        <f>'Původní data'!E73*prepocet!I$33*prepocet!I$3*prepocet!I$2/100/100/100</f>
        <v>0</v>
      </c>
      <c r="J76" s="1">
        <f>'Původní data'!F73*prepocet!J$33*prepocet!J$3*prepocet!J$2/100/100/100</f>
        <v>0</v>
      </c>
      <c r="K76" s="1">
        <f>'Původní data'!G73*prepocet!K$33*prepocet!K$3*prepocet!K$2/100/100/100</f>
        <v>0</v>
      </c>
      <c r="L76" s="1">
        <f>'Původní data'!H73*prepocet!L$33*prepocet!L$3*prepocet!L$2/100/100/100</f>
        <v>0</v>
      </c>
      <c r="M76" s="1">
        <f>'Původní data'!I73*prepocet!M$33*prepocet!M$3*prepocet!M$2/100/100/100</f>
        <v>0</v>
      </c>
      <c r="N76" s="1">
        <f>'Původní data'!J73*prepocet!N$33*prepocet!N$3*prepocet!N$2/100/100/100</f>
        <v>0</v>
      </c>
      <c r="O76" s="1">
        <f>'Původní data'!K73*prepocet!O$33*prepocet!O$3*prepocet!O$2/100/100/100</f>
        <v>0</v>
      </c>
      <c r="P76" s="1">
        <f>'Původní data'!L73*prepocet!P$33*prepocet!P$3*prepocet!P$2/100/100/100</f>
        <v>0</v>
      </c>
      <c r="Q76" s="1">
        <f>'Původní data'!M73*prepocet!Q$33*prepocet!Q$3*prepocet!Q$2/100/100/100</f>
        <v>0</v>
      </c>
      <c r="R76" s="1">
        <f>'Původní data'!N73*prepocet!R$33*prepocet!R$3*prepocet!R$2/100/100/100</f>
        <v>0</v>
      </c>
      <c r="S76" s="1">
        <f>'Původní data'!O73*prepocet!S$33*prepocet!S$3*prepocet!S$2/100/100/100</f>
        <v>0</v>
      </c>
      <c r="T76" s="1">
        <f>'Původní data'!P73*prepocet!T$33*prepocet!T$3*prepocet!T$2/100/100/100</f>
        <v>0</v>
      </c>
      <c r="U76" s="1">
        <f>'Původní data'!Q73*prepocet!U$33*prepocet!U$3*prepocet!U$2/100/100/100</f>
        <v>0.16200000000000001</v>
      </c>
      <c r="V76" s="1">
        <f>'Původní data'!R73*prepocet!V$33*prepocet!V$3*prepocet!V$2/100/100/100</f>
        <v>0</v>
      </c>
      <c r="W76" s="1">
        <f>'Původní data'!S73*prepocet!W$33*prepocet!W$3*prepocet!W$2/100/100/100</f>
        <v>0</v>
      </c>
      <c r="X76" s="1">
        <f>'Původní data'!T73*prepocet!X$33*prepocet!X$3*prepocet!X$2/100/100/100</f>
        <v>0</v>
      </c>
      <c r="Y76" s="1">
        <f>'Původní data'!U73*prepocet!Y$33*prepocet!Y$3*prepocet!Y$2/100/100/100</f>
        <v>2.66</v>
      </c>
      <c r="Z76" s="1">
        <f>'Původní data'!V73*prepocet!Z$33*prepocet!Z$3*prepocet!Z$2/100/100/100</f>
        <v>0</v>
      </c>
      <c r="AA76" s="1">
        <f>'Původní data'!W73*prepocet!AA$33*prepocet!AA$3*prepocet!AA$2/100/100/100</f>
        <v>0</v>
      </c>
      <c r="AB76" s="1">
        <f>'Původní data'!X73*prepocet!AB$33*prepocet!AB$3*prepocet!AB$2/100/100/100</f>
        <v>0</v>
      </c>
      <c r="AC76" s="1">
        <f>'Původní data'!Y73*prepocet!AC$33*prepocet!AC$3*prepocet!AC$2/100/100/100</f>
        <v>0</v>
      </c>
      <c r="AD76" s="1">
        <f>'Původní data'!Z73*prepocet!AD$33*prepocet!AD$3*prepocet!AD$2/100/100/100</f>
        <v>0</v>
      </c>
      <c r="AE76" s="1">
        <f>'Původní data'!AA73*prepocet!AE$33*prepocet!AE$3*prepocet!AE$2/100/100/100</f>
        <v>0</v>
      </c>
      <c r="AF76" s="1">
        <f>'Původní data'!AB73*prepocet!AF$33*prepocet!AF$3*prepocet!AF$2/100/100/100</f>
        <v>0</v>
      </c>
      <c r="AG76" s="1">
        <f>'Původní data'!AC73*prepocet!AG$33*prepocet!AG$3*prepocet!AG$2/100/100/100</f>
        <v>0</v>
      </c>
      <c r="AH76" s="1">
        <f>'Původní data'!AD73*prepocet!AH$33*prepocet!AH$3*prepocet!AH$2/100/100/100</f>
        <v>0</v>
      </c>
      <c r="AI76" s="1">
        <f>'Původní data'!AE73*prepocet!AI$33*prepocet!AI$3*prepocet!AI$2/100/100/100</f>
        <v>0</v>
      </c>
      <c r="AJ76" s="1">
        <f>'Původní data'!AF73*prepocet!AJ$33*prepocet!AJ$3*prepocet!AJ$2/100/100/100</f>
        <v>0</v>
      </c>
      <c r="AK76" s="1">
        <f>'Původní data'!AG73*prepocet!AK$33*prepocet!AK$3*prepocet!AK$2/100/100/100</f>
        <v>0</v>
      </c>
      <c r="AL76" s="1">
        <f>'Původní data'!AH73*prepocet!AL$33*prepocet!AL$3*prepocet!AL$2/100/100/100</f>
        <v>0</v>
      </c>
      <c r="AM76" s="1">
        <f>'Původní data'!AI73*prepocet!AM$33*prepocet!AM$3*prepocet!AM$2/100/100/100</f>
        <v>0</v>
      </c>
      <c r="AN76" s="1">
        <f>'Původní data'!AJ73*prepocet!AN$33*prepocet!AN$3*prepocet!AN$2/100/100/100</f>
        <v>0</v>
      </c>
      <c r="AO76" s="1">
        <f>'Původní data'!AK73*prepocet!AO$33*prepocet!AO$3*prepocet!AO$2/100/100/100</f>
        <v>0</v>
      </c>
      <c r="AP76" s="1">
        <f>'Původní data'!AL73*prepocet!AP$33*prepocet!AP$3*prepocet!AP$2/100/100/100</f>
        <v>0</v>
      </c>
      <c r="AQ76" s="1">
        <f>'Původní data'!AM73*prepocet!AQ$33*prepocet!AQ$3*prepocet!AQ$2/100/100/100</f>
        <v>0</v>
      </c>
      <c r="AR76" s="1">
        <f>'Původní data'!AN73*prepocet!AR$33*prepocet!AR$3*prepocet!AR$2/100/100/100</f>
        <v>0</v>
      </c>
      <c r="AS76" s="1">
        <f>'Původní data'!AO73*prepocet!AS$33*prepocet!AS$3*prepocet!AS$2/100/100/100</f>
        <v>0</v>
      </c>
      <c r="AT76" s="1">
        <f>'Původní data'!AP73*prepocet!AT$33*prepocet!AT$3*prepocet!AT$2/100/100/100</f>
        <v>0</v>
      </c>
      <c r="AU76" s="1">
        <f>'Původní data'!AQ73*prepocet!AU$33*prepocet!AU$3*prepocet!AU$2/100/100/100</f>
        <v>0</v>
      </c>
      <c r="AV76" s="1">
        <f>'Původní data'!AR73*prepocet!AV$33*prepocet!AV$3*prepocet!AV$2/100/100/100</f>
        <v>0</v>
      </c>
      <c r="AW76" s="1">
        <f>'Původní data'!AS73*prepocet!AW$33*prepocet!AW$3*prepocet!AW$2/100/100/100</f>
        <v>0</v>
      </c>
      <c r="AX76" s="1">
        <f>'Původní data'!AT73*prepocet!AX$33*prepocet!AX$3*prepocet!AX$2/100/100/100</f>
        <v>0</v>
      </c>
      <c r="AY76" s="1">
        <f>'Původní data'!AU73*prepocet!AY$33*prepocet!AY$3*prepocet!AY$2/100/100/100</f>
        <v>0</v>
      </c>
      <c r="AZ76" s="1">
        <f>'Původní data'!AV73*prepocet!AZ$33*prepocet!AZ$3*prepocet!AZ$2/100/100/100</f>
        <v>0</v>
      </c>
      <c r="BA76" s="1">
        <f>'Původní data'!AW73*prepocet!BA$33*prepocet!BA$3*prepocet!BA$2/100/100/100</f>
        <v>0</v>
      </c>
      <c r="BB76" s="1">
        <f>'Původní data'!AX73*prepocet!BB$33*prepocet!BB$3*prepocet!BB$2/100/100/100</f>
        <v>0</v>
      </c>
      <c r="BC76" s="1">
        <f>'Původní data'!AY73*prepocet!BC$33*prepocet!BC$3*prepocet!BC$2/100/100/100</f>
        <v>0</v>
      </c>
      <c r="BD76" s="1">
        <f>'Původní data'!AZ73*prepocet!BD$33*prepocet!BD$3*prepocet!BD$2/100/100/100</f>
        <v>0</v>
      </c>
      <c r="BE76" s="1">
        <f>'Původní data'!BA73*prepocet!BE$33*prepocet!BE$3*prepocet!BE$2/100/100/100</f>
        <v>0</v>
      </c>
      <c r="BF76" s="1">
        <f>'Původní data'!BB73*prepocet!BF$33*prepocet!BF$3*prepocet!BF$2/100/100/100</f>
        <v>0</v>
      </c>
      <c r="BG76" s="1">
        <f>'Původní data'!BC73*prepocet!BG$33*prepocet!BG$3*prepocet!BG$2/100/100/100</f>
        <v>0</v>
      </c>
      <c r="BH76" s="1">
        <f>'Původní data'!BD73*prepocet!BH$33*prepocet!BH$3*prepocet!BH$2/100/100/100</f>
        <v>0</v>
      </c>
      <c r="BI76" s="1">
        <f>'Původní data'!BE73*prepocet!BI$33*prepocet!BI$3*prepocet!BI$2/100/100/100</f>
        <v>0</v>
      </c>
      <c r="BJ76" s="1">
        <f>'Původní data'!BF73*prepocet!BJ$33*prepocet!BJ$3*prepocet!BJ$2/100/100/100</f>
        <v>0</v>
      </c>
      <c r="BK76" s="1">
        <f>'Původní data'!BG73*prepocet!BK$33*prepocet!BK$3*prepocet!BK$2/100/100/100</f>
        <v>0</v>
      </c>
      <c r="BL76" s="1">
        <f>'Původní data'!BH73*prepocet!BL$33*prepocet!BL$3*prepocet!BL$2/100/100/100</f>
        <v>0</v>
      </c>
      <c r="BM76" s="1">
        <f>'Původní data'!BI73*prepocet!BM$33*prepocet!BM$3*prepocet!BM$2/100/100/100</f>
        <v>0</v>
      </c>
      <c r="BN76" s="1">
        <f>'Původní data'!BJ73*prepocet!BN$33*prepocet!BN$3*prepocet!BN$2/100/100/100</f>
        <v>0</v>
      </c>
      <c r="BO76" s="1">
        <f>'Původní data'!BK73*prepocet!BO$33*prepocet!BO$3*prepocet!BO$2/100/100/100</f>
        <v>0</v>
      </c>
      <c r="BP76" s="1">
        <f>'Původní data'!BL73*prepocet!BP$33*prepocet!BP$3*prepocet!BP$2/100/100/100</f>
        <v>0</v>
      </c>
      <c r="BQ76" s="1">
        <f>'Původní data'!BM73*prepocet!BQ$33*prepocet!BQ$3*prepocet!BQ$2/100/100/100</f>
        <v>0</v>
      </c>
      <c r="BR76" s="1">
        <f>'Původní data'!BN73*prepocet!BR$33*prepocet!BR$3*prepocet!BR$2/100/100/100</f>
        <v>0</v>
      </c>
      <c r="BS76" s="1">
        <f>'Původní data'!BO73*prepocet!BS$33*prepocet!BS$3*prepocet!BS$2/100/100/100</f>
        <v>0</v>
      </c>
      <c r="BT76" s="1">
        <f>'Původní data'!BP73*prepocet!BT$33*prepocet!BT$3*prepocet!BT$2/100/100/100</f>
        <v>0</v>
      </c>
      <c r="BU76" s="1">
        <f>'Původní data'!BQ73*prepocet!BU$33*prepocet!BU$3*prepocet!BU$2/100/100/100</f>
        <v>0</v>
      </c>
      <c r="BV76" s="1">
        <f>'Původní data'!BR73*prepocet!BV$33*prepocet!BV$3*prepocet!BV$2/100/100/100</f>
        <v>0</v>
      </c>
      <c r="BW76" s="1">
        <f>'Původní data'!BS73*prepocet!BW$33*prepocet!BW$3*prepocet!BW$2/100/100/100</f>
        <v>0</v>
      </c>
      <c r="BX76" s="1">
        <f>'Původní data'!BT73*prepocet!BX$33*prepocet!BX$3*prepocet!BX$2/100/100/100</f>
        <v>0</v>
      </c>
      <c r="BY76" s="1">
        <f>'Původní data'!BU73*prepocet!BY$33*prepocet!BY$3*prepocet!BY$2/100/100/100</f>
        <v>0</v>
      </c>
      <c r="BZ76" s="1">
        <f>'Původní data'!BV73*prepocet!BZ$33*prepocet!BZ$3*prepocet!BZ$2/100/100/100</f>
        <v>0</v>
      </c>
      <c r="CA76" s="1">
        <f>'Původní data'!BW73*prepocet!CA$33*prepocet!CA$3*prepocet!CA$2/100/100/100</f>
        <v>0</v>
      </c>
      <c r="CB76" s="1">
        <f>'Původní data'!BX73*prepocet!CB$33*prepocet!CB$3*prepocet!CB$2/100/100/100</f>
        <v>0</v>
      </c>
      <c r="CC76" s="1">
        <f>'Původní data'!BY73*prepocet!CC$33*prepocet!CC$3*prepocet!CC$2/100/100/100</f>
        <v>0</v>
      </c>
      <c r="CD76" s="1">
        <f>'Původní data'!BZ73*prepocet!CD$33*prepocet!CD$3*prepocet!CD$2/100/100/100</f>
        <v>0</v>
      </c>
      <c r="CE76" s="1">
        <f>'Původní data'!CA73*prepocet!CE$33*prepocet!CE$3*prepocet!CE$2/100/100/100</f>
        <v>0</v>
      </c>
      <c r="CF76" s="1">
        <f>'Původní data'!CB73*prepocet!CF$33*prepocet!CF$3*prepocet!CF$2/100/100/100</f>
        <v>0</v>
      </c>
      <c r="CI76" s="11">
        <f t="shared" si="27"/>
        <v>36</v>
      </c>
      <c r="CJ76" s="25">
        <f t="shared" si="24"/>
        <v>2.8220000000000001</v>
      </c>
      <c r="CK76" s="11">
        <f t="shared" si="25"/>
        <v>3.5721518987341772E-2</v>
      </c>
      <c r="CL76" s="11">
        <f t="shared" si="28"/>
        <v>0</v>
      </c>
      <c r="CM76" s="11">
        <f t="shared" si="29"/>
        <v>0</v>
      </c>
      <c r="CN76" s="11">
        <f t="shared" si="26"/>
        <v>1</v>
      </c>
      <c r="CO76" s="11">
        <f t="shared" si="30"/>
        <v>1</v>
      </c>
      <c r="CY76" s="11">
        <f t="shared" si="17"/>
        <v>0</v>
      </c>
    </row>
    <row r="77" spans="1:103" x14ac:dyDescent="0.2">
      <c r="B77" s="11">
        <v>1</v>
      </c>
      <c r="C77" s="11">
        <f t="shared" si="22"/>
        <v>0</v>
      </c>
      <c r="D77" s="11">
        <f t="shared" si="23"/>
        <v>0</v>
      </c>
      <c r="E77" s="1" t="s">
        <v>208</v>
      </c>
      <c r="F77" s="1">
        <f>'Původní data'!B74*prepocet!F$33*prepocet!F$3*prepocet!F$2/100/100/100</f>
        <v>0</v>
      </c>
      <c r="G77" s="1">
        <f>'Původní data'!C74*prepocet!G$33*prepocet!G$3*prepocet!G$2/100/100/100</f>
        <v>0</v>
      </c>
      <c r="H77" s="1">
        <f>'Původní data'!D74*prepocet!H$33*prepocet!H$3*prepocet!H$2/100/100/100</f>
        <v>0</v>
      </c>
      <c r="I77" s="1">
        <f>'Původní data'!E74*prepocet!I$33*prepocet!I$3*prepocet!I$2/100/100/100</f>
        <v>0</v>
      </c>
      <c r="J77" s="1">
        <f>'Původní data'!F74*prepocet!J$33*prepocet!J$3*prepocet!J$2/100/100/100</f>
        <v>0</v>
      </c>
      <c r="K77" s="1">
        <f>'Původní data'!G74*prepocet!K$33*prepocet!K$3*prepocet!K$2/100/100/100</f>
        <v>0</v>
      </c>
      <c r="L77" s="1">
        <f>'Původní data'!H74*prepocet!L$33*prepocet!L$3*prepocet!L$2/100/100/100</f>
        <v>0</v>
      </c>
      <c r="M77" s="1">
        <f>'Původní data'!I74*prepocet!M$33*prepocet!M$3*prepocet!M$2/100/100/100</f>
        <v>0</v>
      </c>
      <c r="N77" s="1">
        <f>'Původní data'!J74*prepocet!N$33*prepocet!N$3*prepocet!N$2/100/100/100</f>
        <v>0</v>
      </c>
      <c r="O77" s="1">
        <f>'Původní data'!K74*prepocet!O$33*prepocet!O$3*prepocet!O$2/100/100/100</f>
        <v>0</v>
      </c>
      <c r="P77" s="1">
        <f>'Původní data'!L74*prepocet!P$33*prepocet!P$3*prepocet!P$2/100/100/100</f>
        <v>0</v>
      </c>
      <c r="Q77" s="1">
        <f>'Původní data'!M74*prepocet!Q$33*prepocet!Q$3*prepocet!Q$2/100/100/100</f>
        <v>0</v>
      </c>
      <c r="R77" s="1">
        <f>'Původní data'!N74*prepocet!R$33*prepocet!R$3*prepocet!R$2/100/100/100</f>
        <v>0</v>
      </c>
      <c r="S77" s="1">
        <f>'Původní data'!O74*prepocet!S$33*prepocet!S$3*prepocet!S$2/100/100/100</f>
        <v>0</v>
      </c>
      <c r="T77" s="1">
        <f>'Původní data'!P74*prepocet!T$33*prepocet!T$3*prepocet!T$2/100/100/100</f>
        <v>0</v>
      </c>
      <c r="U77" s="1">
        <f>'Původní data'!Q74*prepocet!U$33*prepocet!U$3*prepocet!U$2/100/100/100</f>
        <v>0</v>
      </c>
      <c r="V77" s="1">
        <f>'Původní data'!R74*prepocet!V$33*prepocet!V$3*prepocet!V$2/100/100/100</f>
        <v>0.82874999999999999</v>
      </c>
      <c r="W77" s="1">
        <f>'Původní data'!S74*prepocet!W$33*prepocet!W$3*prepocet!W$2/100/100/100</f>
        <v>3.8475000000000001</v>
      </c>
      <c r="X77" s="1">
        <f>'Původní data'!T74*prepocet!X$33*prepocet!X$3*prepocet!X$2/100/100/100</f>
        <v>0</v>
      </c>
      <c r="Y77" s="1">
        <f>'Původní data'!U74*prepocet!Y$33*prepocet!Y$3*prepocet!Y$2/100/100/100</f>
        <v>0</v>
      </c>
      <c r="Z77" s="1">
        <f>'Původní data'!V74*prepocet!Z$33*prepocet!Z$3*prepocet!Z$2/100/100/100</f>
        <v>0</v>
      </c>
      <c r="AA77" s="1">
        <f>'Původní data'!W74*prepocet!AA$33*prepocet!AA$3*prepocet!AA$2/100/100/100</f>
        <v>0</v>
      </c>
      <c r="AB77" s="1">
        <f>'Původní data'!X74*prepocet!AB$33*prepocet!AB$3*prepocet!AB$2/100/100/100</f>
        <v>0</v>
      </c>
      <c r="AC77" s="1">
        <f>'Původní data'!Y74*prepocet!AC$33*prepocet!AC$3*prepocet!AC$2/100/100/100</f>
        <v>0</v>
      </c>
      <c r="AD77" s="1">
        <f>'Původní data'!Z74*prepocet!AD$33*prepocet!AD$3*prepocet!AD$2/100/100/100</f>
        <v>0</v>
      </c>
      <c r="AE77" s="1">
        <f>'Původní data'!AA74*prepocet!AE$33*prepocet!AE$3*prepocet!AE$2/100/100/100</f>
        <v>0</v>
      </c>
      <c r="AF77" s="1">
        <f>'Původní data'!AB74*prepocet!AF$33*prepocet!AF$3*prepocet!AF$2/100/100/100</f>
        <v>0</v>
      </c>
      <c r="AG77" s="1">
        <f>'Původní data'!AC74*prepocet!AG$33*prepocet!AG$3*prepocet!AG$2/100/100/100</f>
        <v>0</v>
      </c>
      <c r="AH77" s="1">
        <f>'Původní data'!AD74*prepocet!AH$33*prepocet!AH$3*prepocet!AH$2/100/100/100</f>
        <v>0</v>
      </c>
      <c r="AI77" s="1">
        <f>'Původní data'!AE74*prepocet!AI$33*prepocet!AI$3*prepocet!AI$2/100/100/100</f>
        <v>0</v>
      </c>
      <c r="AJ77" s="1">
        <f>'Původní data'!AF74*prepocet!AJ$33*prepocet!AJ$3*prepocet!AJ$2/100/100/100</f>
        <v>0</v>
      </c>
      <c r="AK77" s="1">
        <f>'Původní data'!AG74*prepocet!AK$33*prepocet!AK$3*prepocet!AK$2/100/100/100</f>
        <v>0</v>
      </c>
      <c r="AL77" s="1">
        <f>'Původní data'!AH74*prepocet!AL$33*prepocet!AL$3*prepocet!AL$2/100/100/100</f>
        <v>0</v>
      </c>
      <c r="AM77" s="1">
        <f>'Původní data'!AI74*prepocet!AM$33*prepocet!AM$3*prepocet!AM$2/100/100/100</f>
        <v>0</v>
      </c>
      <c r="AN77" s="1">
        <f>'Původní data'!AJ74*prepocet!AN$33*prepocet!AN$3*prepocet!AN$2/100/100/100</f>
        <v>0</v>
      </c>
      <c r="AO77" s="1">
        <f>'Původní data'!AK74*prepocet!AO$33*prepocet!AO$3*prepocet!AO$2/100/100/100</f>
        <v>0</v>
      </c>
      <c r="AP77" s="1">
        <f>'Původní data'!AL74*prepocet!AP$33*prepocet!AP$3*prepocet!AP$2/100/100/100</f>
        <v>0</v>
      </c>
      <c r="AQ77" s="1">
        <f>'Původní data'!AM74*prepocet!AQ$33*prepocet!AQ$3*prepocet!AQ$2/100/100/100</f>
        <v>0</v>
      </c>
      <c r="AR77" s="1">
        <f>'Původní data'!AN74*prepocet!AR$33*prepocet!AR$3*prepocet!AR$2/100/100/100</f>
        <v>0</v>
      </c>
      <c r="AS77" s="1">
        <f>'Původní data'!AO74*prepocet!AS$33*prepocet!AS$3*prepocet!AS$2/100/100/100</f>
        <v>0</v>
      </c>
      <c r="AT77" s="1">
        <f>'Původní data'!AP74*prepocet!AT$33*prepocet!AT$3*prepocet!AT$2/100/100/100</f>
        <v>0</v>
      </c>
      <c r="AU77" s="1">
        <f>'Původní data'!AQ74*prepocet!AU$33*prepocet!AU$3*prepocet!AU$2/100/100/100</f>
        <v>0</v>
      </c>
      <c r="AV77" s="1">
        <f>'Původní data'!AR74*prepocet!AV$33*prepocet!AV$3*prepocet!AV$2/100/100/100</f>
        <v>0</v>
      </c>
      <c r="AW77" s="1">
        <f>'Původní data'!AS74*prepocet!AW$33*prepocet!AW$3*prepocet!AW$2/100/100/100</f>
        <v>0</v>
      </c>
      <c r="AX77" s="1">
        <f>'Původní data'!AT74*prepocet!AX$33*prepocet!AX$3*prepocet!AX$2/100/100/100</f>
        <v>0</v>
      </c>
      <c r="AY77" s="1">
        <f>'Původní data'!AU74*prepocet!AY$33*prepocet!AY$3*prepocet!AY$2/100/100/100</f>
        <v>0</v>
      </c>
      <c r="AZ77" s="1">
        <f>'Původní data'!AV74*prepocet!AZ$33*prepocet!AZ$3*prepocet!AZ$2/100/100/100</f>
        <v>0</v>
      </c>
      <c r="BA77" s="1">
        <f>'Původní data'!AW74*prepocet!BA$33*prepocet!BA$3*prepocet!BA$2/100/100/100</f>
        <v>0</v>
      </c>
      <c r="BB77" s="1">
        <f>'Původní data'!AX74*prepocet!BB$33*prepocet!BB$3*prepocet!BB$2/100/100/100</f>
        <v>0</v>
      </c>
      <c r="BC77" s="1">
        <f>'Původní data'!AY74*prepocet!BC$33*prepocet!BC$3*prepocet!BC$2/100/100/100</f>
        <v>0</v>
      </c>
      <c r="BD77" s="1">
        <f>'Původní data'!AZ74*prepocet!BD$33*prepocet!BD$3*prepocet!BD$2/100/100/100</f>
        <v>0</v>
      </c>
      <c r="BE77" s="1">
        <f>'Původní data'!BA74*prepocet!BE$33*prepocet!BE$3*prepocet!BE$2/100/100/100</f>
        <v>0</v>
      </c>
      <c r="BF77" s="1">
        <f>'Původní data'!BB74*prepocet!BF$33*prepocet!BF$3*prepocet!BF$2/100/100/100</f>
        <v>0</v>
      </c>
      <c r="BG77" s="1">
        <f>'Původní data'!BC74*prepocet!BG$33*prepocet!BG$3*prepocet!BG$2/100/100/100</f>
        <v>0</v>
      </c>
      <c r="BH77" s="1">
        <f>'Původní data'!BD74*prepocet!BH$33*prepocet!BH$3*prepocet!BH$2/100/100/100</f>
        <v>0</v>
      </c>
      <c r="BI77" s="1">
        <f>'Původní data'!BE74*prepocet!BI$33*prepocet!BI$3*prepocet!BI$2/100/100/100</f>
        <v>0</v>
      </c>
      <c r="BJ77" s="1">
        <f>'Původní data'!BF74*prepocet!BJ$33*prepocet!BJ$3*prepocet!BJ$2/100/100/100</f>
        <v>0</v>
      </c>
      <c r="BK77" s="1">
        <f>'Původní data'!BG74*prepocet!BK$33*prepocet!BK$3*prepocet!BK$2/100/100/100</f>
        <v>0</v>
      </c>
      <c r="BL77" s="1">
        <f>'Původní data'!BH74*prepocet!BL$33*prepocet!BL$3*prepocet!BL$2/100/100/100</f>
        <v>0</v>
      </c>
      <c r="BM77" s="1">
        <f>'Původní data'!BI74*prepocet!BM$33*prepocet!BM$3*prepocet!BM$2/100/100/100</f>
        <v>0</v>
      </c>
      <c r="BN77" s="1">
        <f>'Původní data'!BJ74*prepocet!BN$33*prepocet!BN$3*prepocet!BN$2/100/100/100</f>
        <v>0</v>
      </c>
      <c r="BO77" s="1">
        <f>'Původní data'!BK74*prepocet!BO$33*prepocet!BO$3*prepocet!BO$2/100/100/100</f>
        <v>0</v>
      </c>
      <c r="BP77" s="1">
        <f>'Původní data'!BL74*prepocet!BP$33*prepocet!BP$3*prepocet!BP$2/100/100/100</f>
        <v>0</v>
      </c>
      <c r="BQ77" s="1">
        <f>'Původní data'!BM74*prepocet!BQ$33*prepocet!BQ$3*prepocet!BQ$2/100/100/100</f>
        <v>0</v>
      </c>
      <c r="BR77" s="1">
        <f>'Původní data'!BN74*prepocet!BR$33*prepocet!BR$3*prepocet!BR$2/100/100/100</f>
        <v>0</v>
      </c>
      <c r="BS77" s="1">
        <f>'Původní data'!BO74*prepocet!BS$33*prepocet!BS$3*prepocet!BS$2/100/100/100</f>
        <v>0</v>
      </c>
      <c r="BT77" s="1">
        <f>'Původní data'!BP74*prepocet!BT$33*prepocet!BT$3*prepocet!BT$2/100/100/100</f>
        <v>0</v>
      </c>
      <c r="BU77" s="1">
        <f>'Původní data'!BQ74*prepocet!BU$33*prepocet!BU$3*prepocet!BU$2/100/100/100</f>
        <v>0</v>
      </c>
      <c r="BV77" s="1">
        <f>'Původní data'!BR74*prepocet!BV$33*prepocet!BV$3*prepocet!BV$2/100/100/100</f>
        <v>0</v>
      </c>
      <c r="BW77" s="1">
        <f>'Původní data'!BS74*prepocet!BW$33*prepocet!BW$3*prepocet!BW$2/100/100/100</f>
        <v>0</v>
      </c>
      <c r="BX77" s="1">
        <f>'Původní data'!BT74*prepocet!BX$33*prepocet!BX$3*prepocet!BX$2/100/100/100</f>
        <v>0</v>
      </c>
      <c r="BY77" s="1">
        <f>'Původní data'!BU74*prepocet!BY$33*prepocet!BY$3*prepocet!BY$2/100/100/100</f>
        <v>0</v>
      </c>
      <c r="BZ77" s="1">
        <f>'Původní data'!BV74*prepocet!BZ$33*prepocet!BZ$3*prepocet!BZ$2/100/100/100</f>
        <v>0</v>
      </c>
      <c r="CA77" s="1">
        <f>'Původní data'!BW74*prepocet!CA$33*prepocet!CA$3*prepocet!CA$2/100/100/100</f>
        <v>0</v>
      </c>
      <c r="CB77" s="1">
        <f>'Původní data'!BX74*prepocet!CB$33*prepocet!CB$3*prepocet!CB$2/100/100/100</f>
        <v>0</v>
      </c>
      <c r="CC77" s="1">
        <f>'Původní data'!BY74*prepocet!CC$33*prepocet!CC$3*prepocet!CC$2/100/100/100</f>
        <v>0</v>
      </c>
      <c r="CD77" s="1">
        <f>'Původní data'!BZ74*prepocet!CD$33*prepocet!CD$3*prepocet!CD$2/100/100/100</f>
        <v>0</v>
      </c>
      <c r="CE77" s="1">
        <f>'Původní data'!CA74*prepocet!CE$33*prepocet!CE$3*prepocet!CE$2/100/100/100</f>
        <v>0</v>
      </c>
      <c r="CF77" s="1">
        <f>'Původní data'!CB74*prepocet!CF$33*prepocet!CF$3*prepocet!CF$2/100/100/100</f>
        <v>0</v>
      </c>
      <c r="CI77" s="11">
        <f t="shared" si="27"/>
        <v>31</v>
      </c>
      <c r="CJ77" s="25">
        <f t="shared" si="24"/>
        <v>4.6762500000000005</v>
      </c>
      <c r="CK77" s="11">
        <f t="shared" si="25"/>
        <v>5.9193037974683553E-2</v>
      </c>
      <c r="CL77" s="11">
        <f t="shared" si="28"/>
        <v>0</v>
      </c>
      <c r="CM77" s="11">
        <f t="shared" si="29"/>
        <v>0</v>
      </c>
      <c r="CN77" s="11">
        <f t="shared" si="26"/>
        <v>1</v>
      </c>
      <c r="CO77" s="11">
        <f t="shared" si="30"/>
        <v>1</v>
      </c>
      <c r="CY77" s="11">
        <f t="shared" si="17"/>
        <v>0</v>
      </c>
    </row>
    <row r="78" spans="1:103" x14ac:dyDescent="0.2">
      <c r="B78" s="11">
        <v>1</v>
      </c>
      <c r="C78" s="11">
        <f t="shared" si="22"/>
        <v>0</v>
      </c>
      <c r="D78" s="11">
        <f t="shared" si="23"/>
        <v>0</v>
      </c>
      <c r="E78" s="1" t="s">
        <v>209</v>
      </c>
      <c r="F78" s="1">
        <f>'Původní data'!B75*prepocet!F$33*prepocet!F$3*prepocet!F$2/100/100/100</f>
        <v>0</v>
      </c>
      <c r="G78" s="1">
        <f>'Původní data'!C75*prepocet!G$33*prepocet!G$3*prepocet!G$2/100/100/100</f>
        <v>0</v>
      </c>
      <c r="H78" s="1">
        <f>'Původní data'!D75*prepocet!H$33*prepocet!H$3*prepocet!H$2/100/100/100</f>
        <v>0</v>
      </c>
      <c r="I78" s="1">
        <f>'Původní data'!E75*prepocet!I$33*prepocet!I$3*prepocet!I$2/100/100/100</f>
        <v>0</v>
      </c>
      <c r="J78" s="1">
        <f>'Původní data'!F75*prepocet!J$33*prepocet!J$3*prepocet!J$2/100/100/100</f>
        <v>0</v>
      </c>
      <c r="K78" s="1">
        <f>'Původní data'!G75*prepocet!K$33*prepocet!K$3*prepocet!K$2/100/100/100</f>
        <v>0</v>
      </c>
      <c r="L78" s="1">
        <f>'Původní data'!H75*prepocet!L$33*prepocet!L$3*prepocet!L$2/100/100/100</f>
        <v>0</v>
      </c>
      <c r="M78" s="1">
        <f>'Původní data'!I75*prepocet!M$33*prepocet!M$3*prepocet!M$2/100/100/100</f>
        <v>0</v>
      </c>
      <c r="N78" s="1">
        <f>'Původní data'!J75*prepocet!N$33*prepocet!N$3*prepocet!N$2/100/100/100</f>
        <v>0</v>
      </c>
      <c r="O78" s="1">
        <f>'Původní data'!K75*prepocet!O$33*prepocet!O$3*prepocet!O$2/100/100/100</f>
        <v>0</v>
      </c>
      <c r="P78" s="1">
        <f>'Původní data'!L75*prepocet!P$33*prepocet!P$3*prepocet!P$2/100/100/100</f>
        <v>0</v>
      </c>
      <c r="Q78" s="1">
        <f>'Původní data'!M75*prepocet!Q$33*prepocet!Q$3*prepocet!Q$2/100/100/100</f>
        <v>0</v>
      </c>
      <c r="R78" s="1">
        <f>'Původní data'!N75*prepocet!R$33*prepocet!R$3*prepocet!R$2/100/100/100</f>
        <v>0</v>
      </c>
      <c r="S78" s="1">
        <f>'Původní data'!O75*prepocet!S$33*prepocet!S$3*prepocet!S$2/100/100/100</f>
        <v>0</v>
      </c>
      <c r="T78" s="1">
        <f>'Původní data'!P75*prepocet!T$33*prepocet!T$3*prepocet!T$2/100/100/100</f>
        <v>0</v>
      </c>
      <c r="U78" s="1">
        <f>'Původní data'!Q75*prepocet!U$33*prepocet!U$3*prepocet!U$2/100/100/100</f>
        <v>0</v>
      </c>
      <c r="V78" s="1">
        <f>'Původní data'!R75*prepocet!V$33*prepocet!V$3*prepocet!V$2/100/100/100</f>
        <v>0</v>
      </c>
      <c r="W78" s="1">
        <f>'Původní data'!S75*prepocet!W$33*prepocet!W$3*prepocet!W$2/100/100/100</f>
        <v>0</v>
      </c>
      <c r="X78" s="1">
        <f>'Původní data'!T75*prepocet!X$33*prepocet!X$3*prepocet!X$2/100/100/100</f>
        <v>0</v>
      </c>
      <c r="Y78" s="1">
        <f>'Původní data'!U75*prepocet!Y$33*prepocet!Y$3*prepocet!Y$2/100/100/100</f>
        <v>0</v>
      </c>
      <c r="Z78" s="1">
        <f>'Původní data'!V75*prepocet!Z$33*prepocet!Z$3*prepocet!Z$2/100/100/100</f>
        <v>0</v>
      </c>
      <c r="AA78" s="1">
        <f>'Původní data'!W75*prepocet!AA$33*prepocet!AA$3*prepocet!AA$2/100/100/100</f>
        <v>0</v>
      </c>
      <c r="AB78" s="1">
        <f>'Původní data'!X75*prepocet!AB$33*prepocet!AB$3*prepocet!AB$2/100/100/100</f>
        <v>0</v>
      </c>
      <c r="AC78" s="1">
        <f>'Původní data'!Y75*prepocet!AC$33*prepocet!AC$3*prepocet!AC$2/100/100/100</f>
        <v>0</v>
      </c>
      <c r="AD78" s="1">
        <f>'Původní data'!Z75*prepocet!AD$33*prepocet!AD$3*prepocet!AD$2/100/100/100</f>
        <v>0</v>
      </c>
      <c r="AE78" s="1">
        <f>'Původní data'!AA75*prepocet!AE$33*prepocet!AE$3*prepocet!AE$2/100/100/100</f>
        <v>0</v>
      </c>
      <c r="AF78" s="1">
        <f>'Původní data'!AB75*prepocet!AF$33*prepocet!AF$3*prepocet!AF$2/100/100/100</f>
        <v>0</v>
      </c>
      <c r="AG78" s="1">
        <f>'Původní data'!AC75*prepocet!AG$33*prepocet!AG$3*prepocet!AG$2/100/100/100</f>
        <v>0</v>
      </c>
      <c r="AH78" s="1">
        <f>'Původní data'!AD75*prepocet!AH$33*prepocet!AH$3*prepocet!AH$2/100/100/100</f>
        <v>0</v>
      </c>
      <c r="AI78" s="1">
        <f>'Původní data'!AE75*prepocet!AI$33*prepocet!AI$3*prepocet!AI$2/100/100/100</f>
        <v>0</v>
      </c>
      <c r="AJ78" s="1">
        <f>'Původní data'!AF75*prepocet!AJ$33*prepocet!AJ$3*prepocet!AJ$2/100/100/100</f>
        <v>0</v>
      </c>
      <c r="AK78" s="1">
        <f>'Původní data'!AG75*prepocet!AK$33*prepocet!AK$3*prepocet!AK$2/100/100/100</f>
        <v>0</v>
      </c>
      <c r="AL78" s="1">
        <f>'Původní data'!AH75*prepocet!AL$33*prepocet!AL$3*prepocet!AL$2/100/100/100</f>
        <v>0</v>
      </c>
      <c r="AM78" s="1">
        <f>'Původní data'!AI75*prepocet!AM$33*prepocet!AM$3*prepocet!AM$2/100/100/100</f>
        <v>0</v>
      </c>
      <c r="AN78" s="1">
        <f>'Původní data'!AJ75*prepocet!AN$33*prepocet!AN$3*prepocet!AN$2/100/100/100</f>
        <v>0</v>
      </c>
      <c r="AO78" s="1">
        <f>'Původní data'!AK75*prepocet!AO$33*prepocet!AO$3*prepocet!AO$2/100/100/100</f>
        <v>0</v>
      </c>
      <c r="AP78" s="1">
        <f>'Původní data'!AL75*prepocet!AP$33*prepocet!AP$3*prepocet!AP$2/100/100/100</f>
        <v>0</v>
      </c>
      <c r="AQ78" s="1">
        <f>'Původní data'!AM75*prepocet!AQ$33*prepocet!AQ$3*prepocet!AQ$2/100/100/100</f>
        <v>0</v>
      </c>
      <c r="AR78" s="1">
        <f>'Původní data'!AN75*prepocet!AR$33*prepocet!AR$3*prepocet!AR$2/100/100/100</f>
        <v>0</v>
      </c>
      <c r="AS78" s="1">
        <f>'Původní data'!AO75*prepocet!AS$33*prepocet!AS$3*prepocet!AS$2/100/100/100</f>
        <v>0</v>
      </c>
      <c r="AT78" s="1">
        <f>'Původní data'!AP75*prepocet!AT$33*prepocet!AT$3*prepocet!AT$2/100/100/100</f>
        <v>0</v>
      </c>
      <c r="AU78" s="1">
        <f>'Původní data'!AQ75*prepocet!AU$33*prepocet!AU$3*prepocet!AU$2/100/100/100</f>
        <v>0</v>
      </c>
      <c r="AV78" s="1">
        <f>'Původní data'!AR75*prepocet!AV$33*prepocet!AV$3*prepocet!AV$2/100/100/100</f>
        <v>0</v>
      </c>
      <c r="AW78" s="1">
        <f>'Původní data'!AS75*prepocet!AW$33*prepocet!AW$3*prepocet!AW$2/100/100/100</f>
        <v>0</v>
      </c>
      <c r="AX78" s="1">
        <f>'Původní data'!AT75*prepocet!AX$33*prepocet!AX$3*prepocet!AX$2/100/100/100</f>
        <v>0</v>
      </c>
      <c r="AY78" s="1">
        <f>'Původní data'!AU75*prepocet!AY$33*prepocet!AY$3*prepocet!AY$2/100/100/100</f>
        <v>0.1125</v>
      </c>
      <c r="AZ78" s="1">
        <f>'Původní data'!AV75*prepocet!AZ$33*prepocet!AZ$3*prepocet!AZ$2/100/100/100</f>
        <v>0</v>
      </c>
      <c r="BA78" s="1">
        <f>'Původní data'!AW75*prepocet!BA$33*prepocet!BA$3*prepocet!BA$2/100/100/100</f>
        <v>0</v>
      </c>
      <c r="BB78" s="1">
        <f>'Původní data'!AX75*prepocet!BB$33*prepocet!BB$3*prepocet!BB$2/100/100/100</f>
        <v>0</v>
      </c>
      <c r="BC78" s="1">
        <f>'Původní data'!AY75*prepocet!BC$33*prepocet!BC$3*prepocet!BC$2/100/100/100</f>
        <v>0</v>
      </c>
      <c r="BD78" s="1">
        <f>'Původní data'!AZ75*prepocet!BD$33*prepocet!BD$3*prepocet!BD$2/100/100/100</f>
        <v>0</v>
      </c>
      <c r="BE78" s="1">
        <f>'Původní data'!BA75*prepocet!BE$33*prepocet!BE$3*prepocet!BE$2/100/100/100</f>
        <v>0</v>
      </c>
      <c r="BF78" s="1">
        <f>'Původní data'!BB75*prepocet!BF$33*prepocet!BF$3*prepocet!BF$2/100/100/100</f>
        <v>0</v>
      </c>
      <c r="BG78" s="1">
        <f>'Původní data'!BC75*prepocet!BG$33*prepocet!BG$3*prepocet!BG$2/100/100/100</f>
        <v>0</v>
      </c>
      <c r="BH78" s="1">
        <f>'Původní data'!BD75*prepocet!BH$33*prepocet!BH$3*prepocet!BH$2/100/100/100</f>
        <v>0</v>
      </c>
      <c r="BI78" s="1">
        <f>'Původní data'!BE75*prepocet!BI$33*prepocet!BI$3*prepocet!BI$2/100/100/100</f>
        <v>0</v>
      </c>
      <c r="BJ78" s="1">
        <f>'Původní data'!BF75*prepocet!BJ$33*prepocet!BJ$3*prepocet!BJ$2/100/100/100</f>
        <v>0.36749999999999999</v>
      </c>
      <c r="BK78" s="1">
        <f>'Původní data'!BG75*prepocet!BK$33*prepocet!BK$3*prepocet!BK$2/100/100/100</f>
        <v>0</v>
      </c>
      <c r="BL78" s="1">
        <f>'Původní data'!BH75*prepocet!BL$33*prepocet!BL$3*prepocet!BL$2/100/100/100</f>
        <v>0</v>
      </c>
      <c r="BM78" s="1">
        <f>'Původní data'!BI75*prepocet!BM$33*prepocet!BM$3*prepocet!BM$2/100/100/100</f>
        <v>0</v>
      </c>
      <c r="BN78" s="1">
        <f>'Původní data'!BJ75*prepocet!BN$33*prepocet!BN$3*prepocet!BN$2/100/100/100</f>
        <v>0</v>
      </c>
      <c r="BO78" s="1">
        <f>'Původní data'!BK75*prepocet!BO$33*prepocet!BO$3*prepocet!BO$2/100/100/100</f>
        <v>0</v>
      </c>
      <c r="BP78" s="1">
        <f>'Původní data'!BL75*prepocet!BP$33*prepocet!BP$3*prepocet!BP$2/100/100/100</f>
        <v>0</v>
      </c>
      <c r="BQ78" s="1">
        <f>'Původní data'!BM75*prepocet!BQ$33*prepocet!BQ$3*prepocet!BQ$2/100/100/100</f>
        <v>0</v>
      </c>
      <c r="BR78" s="1">
        <f>'Původní data'!BN75*prepocet!BR$33*prepocet!BR$3*prepocet!BR$2/100/100/100</f>
        <v>0</v>
      </c>
      <c r="BS78" s="1">
        <f>'Původní data'!BO75*prepocet!BS$33*prepocet!BS$3*prepocet!BS$2/100/100/100</f>
        <v>0</v>
      </c>
      <c r="BT78" s="1">
        <f>'Původní data'!BP75*prepocet!BT$33*prepocet!BT$3*prepocet!BT$2/100/100/100</f>
        <v>0</v>
      </c>
      <c r="BU78" s="1">
        <f>'Původní data'!BQ75*prepocet!BU$33*prepocet!BU$3*prepocet!BU$2/100/100/100</f>
        <v>0</v>
      </c>
      <c r="BV78" s="1">
        <f>'Původní data'!BR75*prepocet!BV$33*prepocet!BV$3*prepocet!BV$2/100/100/100</f>
        <v>0</v>
      </c>
      <c r="BW78" s="1">
        <f>'Původní data'!BS75*prepocet!BW$33*prepocet!BW$3*prepocet!BW$2/100/100/100</f>
        <v>0</v>
      </c>
      <c r="BX78" s="1">
        <f>'Původní data'!BT75*prepocet!BX$33*prepocet!BX$3*prepocet!BX$2/100/100/100</f>
        <v>0</v>
      </c>
      <c r="BY78" s="1">
        <f>'Původní data'!BU75*prepocet!BY$33*prepocet!BY$3*prepocet!BY$2/100/100/100</f>
        <v>0</v>
      </c>
      <c r="BZ78" s="1">
        <f>'Původní data'!BV75*prepocet!BZ$33*prepocet!BZ$3*prepocet!BZ$2/100/100/100</f>
        <v>0</v>
      </c>
      <c r="CA78" s="1">
        <f>'Původní data'!BW75*prepocet!CA$33*prepocet!CA$3*prepocet!CA$2/100/100/100</f>
        <v>0</v>
      </c>
      <c r="CB78" s="1">
        <f>'Původní data'!BX75*prepocet!CB$33*prepocet!CB$3*prepocet!CB$2/100/100/100</f>
        <v>0</v>
      </c>
      <c r="CC78" s="1">
        <f>'Původní data'!BY75*prepocet!CC$33*prepocet!CC$3*prepocet!CC$2/100/100/100</f>
        <v>0</v>
      </c>
      <c r="CD78" s="1">
        <f>'Původní data'!BZ75*prepocet!CD$33*prepocet!CD$3*prepocet!CD$2/100/100/100</f>
        <v>0</v>
      </c>
      <c r="CE78" s="1">
        <f>'Původní data'!CA75*prepocet!CE$33*prepocet!CE$3*prepocet!CE$2/100/100/100</f>
        <v>0</v>
      </c>
      <c r="CF78" s="1">
        <f>'Původní data'!CB75*prepocet!CF$33*prepocet!CF$3*prepocet!CF$2/100/100/100</f>
        <v>0</v>
      </c>
      <c r="CI78" s="11">
        <f t="shared" si="27"/>
        <v>45</v>
      </c>
      <c r="CJ78" s="25">
        <f t="shared" si="24"/>
        <v>0.48</v>
      </c>
      <c r="CK78" s="11">
        <f t="shared" si="25"/>
        <v>6.0759493670886075E-3</v>
      </c>
      <c r="CL78" s="11">
        <f t="shared" si="28"/>
        <v>0</v>
      </c>
      <c r="CM78" s="11">
        <f t="shared" si="29"/>
        <v>0</v>
      </c>
      <c r="CN78" s="11">
        <f t="shared" si="26"/>
        <v>0</v>
      </c>
      <c r="CO78" s="11">
        <f t="shared" si="30"/>
        <v>2</v>
      </c>
      <c r="CY78" s="11">
        <f t="shared" si="17"/>
        <v>0</v>
      </c>
    </row>
    <row r="79" spans="1:103" x14ac:dyDescent="0.2">
      <c r="A79" s="11">
        <v>1</v>
      </c>
      <c r="B79" s="11">
        <v>0</v>
      </c>
      <c r="C79" s="11">
        <f t="shared" si="22"/>
        <v>0</v>
      </c>
      <c r="D79" s="11">
        <f t="shared" si="23"/>
        <v>0</v>
      </c>
      <c r="E79" s="1" t="s">
        <v>210</v>
      </c>
      <c r="F79" s="1">
        <f>'Původní data'!B76*prepocet!F$33*prepocet!F$3*prepocet!F$2/100/100/100</f>
        <v>0</v>
      </c>
      <c r="G79" s="1">
        <f>'Původní data'!C76*prepocet!G$33*prepocet!G$3*prepocet!G$2/100/100/100</f>
        <v>0</v>
      </c>
      <c r="H79" s="1">
        <f>'Původní data'!D76*prepocet!H$33*prepocet!H$3*prepocet!H$2/100/100/100</f>
        <v>0</v>
      </c>
      <c r="I79" s="1">
        <f>'Původní data'!E76*prepocet!I$33*prepocet!I$3*prepocet!I$2/100/100/100</f>
        <v>0</v>
      </c>
      <c r="J79" s="1">
        <f>'Původní data'!F76*prepocet!J$33*prepocet!J$3*prepocet!J$2/100/100/100</f>
        <v>0</v>
      </c>
      <c r="K79" s="1">
        <f>'Původní data'!G76*prepocet!K$33*prepocet!K$3*prepocet!K$2/100/100/100</f>
        <v>0</v>
      </c>
      <c r="L79" s="1">
        <f>'Původní data'!H76*prepocet!L$33*prepocet!L$3*prepocet!L$2/100/100/100</f>
        <v>0</v>
      </c>
      <c r="M79" s="1">
        <f>'Původní data'!I76*prepocet!M$33*prepocet!M$3*prepocet!M$2/100/100/100</f>
        <v>0</v>
      </c>
      <c r="N79" s="1">
        <f>'Původní data'!J76*prepocet!N$33*prepocet!N$3*prepocet!N$2/100/100/100</f>
        <v>0</v>
      </c>
      <c r="O79" s="1">
        <f>'Původní data'!K76*prepocet!O$33*prepocet!O$3*prepocet!O$2/100/100/100</f>
        <v>0</v>
      </c>
      <c r="P79" s="1">
        <f>'Původní data'!L76*prepocet!P$33*prepocet!P$3*prepocet!P$2/100/100/100</f>
        <v>0</v>
      </c>
      <c r="Q79" s="1">
        <f>'Původní data'!M76*prepocet!Q$33*prepocet!Q$3*prepocet!Q$2/100/100/100</f>
        <v>0</v>
      </c>
      <c r="R79" s="1">
        <f>'Původní data'!N76*prepocet!R$33*prepocet!R$3*prepocet!R$2/100/100/100</f>
        <v>0</v>
      </c>
      <c r="S79" s="1">
        <f>'Původní data'!O76*prepocet!S$33*prepocet!S$3*prepocet!S$2/100/100/100</f>
        <v>0</v>
      </c>
      <c r="T79" s="1">
        <f>'Původní data'!P76*prepocet!T$33*prepocet!T$3*prepocet!T$2/100/100/100</f>
        <v>0</v>
      </c>
      <c r="U79" s="1">
        <f>'Původní data'!Q76*prepocet!U$33*prepocet!U$3*prepocet!U$2/100/100/100</f>
        <v>0</v>
      </c>
      <c r="V79" s="1">
        <f>'Původní data'!R76*prepocet!V$33*prepocet!V$3*prepocet!V$2/100/100/100</f>
        <v>0</v>
      </c>
      <c r="W79" s="1">
        <f>'Původní data'!S76*prepocet!W$33*prepocet!W$3*prepocet!W$2/100/100/100</f>
        <v>0</v>
      </c>
      <c r="X79" s="1">
        <f>'Původní data'!T76*prepocet!X$33*prepocet!X$3*prepocet!X$2/100/100/100</f>
        <v>0</v>
      </c>
      <c r="Y79" s="1">
        <f>'Původní data'!U76*prepocet!Y$33*prepocet!Y$3*prepocet!Y$2/100/100/100</f>
        <v>0</v>
      </c>
      <c r="Z79" s="1">
        <f>'Původní data'!V76*prepocet!Z$33*prepocet!Z$3*prepocet!Z$2/100/100/100</f>
        <v>0</v>
      </c>
      <c r="AA79" s="1">
        <f>'Původní data'!W76*prepocet!AA$33*prepocet!AA$3*prepocet!AA$2/100/100/100</f>
        <v>0</v>
      </c>
      <c r="AB79" s="1">
        <f>'Původní data'!X76*prepocet!AB$33*prepocet!AB$3*prepocet!AB$2/100/100/100</f>
        <v>0</v>
      </c>
      <c r="AC79" s="1">
        <f>'Původní data'!Y76*prepocet!AC$33*prepocet!AC$3*prepocet!AC$2/100/100/100</f>
        <v>0</v>
      </c>
      <c r="AD79" s="1">
        <f>'Původní data'!Z76*prepocet!AD$33*prepocet!AD$3*prepocet!AD$2/100/100/100</f>
        <v>0</v>
      </c>
      <c r="AE79" s="1">
        <f>'Původní data'!AA76*prepocet!AE$33*prepocet!AE$3*prepocet!AE$2/100/100/100</f>
        <v>0</v>
      </c>
      <c r="AF79" s="1">
        <f>'Původní data'!AB76*prepocet!AF$33*prepocet!AF$3*prepocet!AF$2/100/100/100</f>
        <v>0</v>
      </c>
      <c r="AG79" s="1">
        <f>'Původní data'!AC76*prepocet!AG$33*prepocet!AG$3*prepocet!AG$2/100/100/100</f>
        <v>0</v>
      </c>
      <c r="AH79" s="1">
        <f>'Původní data'!AD76*prepocet!AH$33*prepocet!AH$3*prepocet!AH$2/100/100/100</f>
        <v>0</v>
      </c>
      <c r="AI79" s="1">
        <f>'Původní data'!AE76*prepocet!AI$33*prepocet!AI$3*prepocet!AI$2/100/100/100</f>
        <v>0</v>
      </c>
      <c r="AJ79" s="1">
        <f>'Původní data'!AF76*prepocet!AJ$33*prepocet!AJ$3*prepocet!AJ$2/100/100/100</f>
        <v>0</v>
      </c>
      <c r="AK79" s="1">
        <f>'Původní data'!AG76*prepocet!AK$33*prepocet!AK$3*prepocet!AK$2/100/100/100</f>
        <v>0</v>
      </c>
      <c r="AL79" s="1">
        <f>'Původní data'!AH76*prepocet!AL$33*prepocet!AL$3*prepocet!AL$2/100/100/100</f>
        <v>0</v>
      </c>
      <c r="AM79" s="1">
        <f>'Původní data'!AI76*prepocet!AM$33*prepocet!AM$3*prepocet!AM$2/100/100/100</f>
        <v>0</v>
      </c>
      <c r="AN79" s="1">
        <f>'Původní data'!AJ76*prepocet!AN$33*prepocet!AN$3*prepocet!AN$2/100/100/100</f>
        <v>0</v>
      </c>
      <c r="AO79" s="1">
        <f>'Původní data'!AK76*prepocet!AO$33*prepocet!AO$3*prepocet!AO$2/100/100/100</f>
        <v>0</v>
      </c>
      <c r="AP79" s="1">
        <f>'Původní data'!AL76*prepocet!AP$33*prepocet!AP$3*prepocet!AP$2/100/100/100</f>
        <v>0</v>
      </c>
      <c r="AQ79" s="1">
        <f>'Původní data'!AM76*prepocet!AQ$33*prepocet!AQ$3*prepocet!AQ$2/100/100/100</f>
        <v>0</v>
      </c>
      <c r="AR79" s="1">
        <f>'Původní data'!AN76*prepocet!AR$33*prepocet!AR$3*prepocet!AR$2/100/100/100</f>
        <v>0</v>
      </c>
      <c r="AS79" s="1">
        <f>'Původní data'!AO76*prepocet!AS$33*prepocet!AS$3*prepocet!AS$2/100/100/100</f>
        <v>0</v>
      </c>
      <c r="AT79" s="1">
        <f>'Původní data'!AP76*prepocet!AT$33*prepocet!AT$3*prepocet!AT$2/100/100/100</f>
        <v>0</v>
      </c>
      <c r="AU79" s="1">
        <f>'Původní data'!AQ76*prepocet!AU$33*prepocet!AU$3*prepocet!AU$2/100/100/100</f>
        <v>0</v>
      </c>
      <c r="AV79" s="1">
        <f>'Původní data'!AR76*prepocet!AV$33*prepocet!AV$3*prepocet!AV$2/100/100/100</f>
        <v>0</v>
      </c>
      <c r="AW79" s="1">
        <f>'Původní data'!AS76*prepocet!AW$33*prepocet!AW$3*prepocet!AW$2/100/100/100</f>
        <v>0</v>
      </c>
      <c r="AX79" s="1">
        <f>'Původní data'!AT76*prepocet!AX$33*prepocet!AX$3*prepocet!AX$2/100/100/100</f>
        <v>0</v>
      </c>
      <c r="AY79" s="1">
        <f>'Původní data'!AU76*prepocet!AY$33*prepocet!AY$3*prepocet!AY$2/100/100/100</f>
        <v>0.375</v>
      </c>
      <c r="AZ79" s="1">
        <f>'Původní data'!AV76*prepocet!AZ$33*prepocet!AZ$3*prepocet!AZ$2/100/100/100</f>
        <v>0</v>
      </c>
      <c r="BA79" s="1">
        <f>'Původní data'!AW76*prepocet!BA$33*prepocet!BA$3*prepocet!BA$2/100/100/100</f>
        <v>0</v>
      </c>
      <c r="BB79" s="1">
        <f>'Původní data'!AX76*prepocet!BB$33*prepocet!BB$3*prepocet!BB$2/100/100/100</f>
        <v>0</v>
      </c>
      <c r="BC79" s="1">
        <f>'Původní data'!AY76*prepocet!BC$33*prepocet!BC$3*prepocet!BC$2/100/100/100</f>
        <v>0</v>
      </c>
      <c r="BD79" s="1">
        <f>'Původní data'!AZ76*prepocet!BD$33*prepocet!BD$3*prepocet!BD$2/100/100/100</f>
        <v>0</v>
      </c>
      <c r="BE79" s="1">
        <f>'Původní data'!BA76*prepocet!BE$33*prepocet!BE$3*prepocet!BE$2/100/100/100</f>
        <v>0</v>
      </c>
      <c r="BF79" s="1">
        <f>'Původní data'!BB76*prepocet!BF$33*prepocet!BF$3*prepocet!BF$2/100/100/100</f>
        <v>0</v>
      </c>
      <c r="BG79" s="1">
        <f>'Původní data'!BC76*prepocet!BG$33*prepocet!BG$3*prepocet!BG$2/100/100/100</f>
        <v>0</v>
      </c>
      <c r="BH79" s="1">
        <f>'Původní data'!BD76*prepocet!BH$33*prepocet!BH$3*prepocet!BH$2/100/100/100</f>
        <v>0</v>
      </c>
      <c r="BI79" s="1">
        <f>'Původní data'!BE76*prepocet!BI$33*prepocet!BI$3*prepocet!BI$2/100/100/100</f>
        <v>0</v>
      </c>
      <c r="BJ79" s="1">
        <f>'Původní data'!BF76*prepocet!BJ$33*prepocet!BJ$3*prepocet!BJ$2/100/100/100</f>
        <v>0</v>
      </c>
      <c r="BK79" s="1">
        <f>'Původní data'!BG76*prepocet!BK$33*prepocet!BK$3*prepocet!BK$2/100/100/100</f>
        <v>0</v>
      </c>
      <c r="BL79" s="1">
        <f>'Původní data'!BH76*prepocet!BL$33*prepocet!BL$3*prepocet!BL$2/100/100/100</f>
        <v>0</v>
      </c>
      <c r="BM79" s="1">
        <f>'Původní data'!BI76*prepocet!BM$33*prepocet!BM$3*prepocet!BM$2/100/100/100</f>
        <v>0</v>
      </c>
      <c r="BN79" s="1">
        <f>'Původní data'!BJ76*prepocet!BN$33*prepocet!BN$3*prepocet!BN$2/100/100/100</f>
        <v>0</v>
      </c>
      <c r="BO79" s="1">
        <f>'Původní data'!BK76*prepocet!BO$33*prepocet!BO$3*prepocet!BO$2/100/100/100</f>
        <v>0</v>
      </c>
      <c r="BP79" s="1">
        <f>'Původní data'!BL76*prepocet!BP$33*prepocet!BP$3*prepocet!BP$2/100/100/100</f>
        <v>0</v>
      </c>
      <c r="BQ79" s="1">
        <f>'Původní data'!BM76*prepocet!BQ$33*prepocet!BQ$3*prepocet!BQ$2/100/100/100</f>
        <v>0</v>
      </c>
      <c r="BR79" s="1">
        <f>'Původní data'!BN76*prepocet!BR$33*prepocet!BR$3*prepocet!BR$2/100/100/100</f>
        <v>0</v>
      </c>
      <c r="BS79" s="1">
        <f>'Původní data'!BO76*prepocet!BS$33*prepocet!BS$3*prepocet!BS$2/100/100/100</f>
        <v>0</v>
      </c>
      <c r="BT79" s="1">
        <f>'Původní data'!BP76*prepocet!BT$33*prepocet!BT$3*prepocet!BT$2/100/100/100</f>
        <v>0</v>
      </c>
      <c r="BU79" s="1">
        <f>'Původní data'!BQ76*prepocet!BU$33*prepocet!BU$3*prepocet!BU$2/100/100/100</f>
        <v>0</v>
      </c>
      <c r="BV79" s="1">
        <f>'Původní data'!BR76*prepocet!BV$33*prepocet!BV$3*prepocet!BV$2/100/100/100</f>
        <v>0</v>
      </c>
      <c r="BW79" s="1">
        <f>'Původní data'!BS76*prepocet!BW$33*prepocet!BW$3*prepocet!BW$2/100/100/100</f>
        <v>0</v>
      </c>
      <c r="BX79" s="1">
        <f>'Původní data'!BT76*prepocet!BX$33*prepocet!BX$3*prepocet!BX$2/100/100/100</f>
        <v>0</v>
      </c>
      <c r="BY79" s="1">
        <f>'Původní data'!BU76*prepocet!BY$33*prepocet!BY$3*prepocet!BY$2/100/100/100</f>
        <v>0</v>
      </c>
      <c r="BZ79" s="1">
        <f>'Původní data'!BV76*prepocet!BZ$33*prepocet!BZ$3*prepocet!BZ$2/100/100/100</f>
        <v>0</v>
      </c>
      <c r="CA79" s="1">
        <f>'Původní data'!BW76*prepocet!CA$33*prepocet!CA$3*prepocet!CA$2/100/100/100</f>
        <v>0</v>
      </c>
      <c r="CB79" s="1">
        <f>'Původní data'!BX76*prepocet!CB$33*prepocet!CB$3*prepocet!CB$2/100/100/100</f>
        <v>0</v>
      </c>
      <c r="CC79" s="1">
        <f>'Původní data'!BY76*prepocet!CC$33*prepocet!CC$3*prepocet!CC$2/100/100/100</f>
        <v>0</v>
      </c>
      <c r="CD79" s="1">
        <f>'Původní data'!BZ76*prepocet!CD$33*prepocet!CD$3*prepocet!CD$2/100/100/100</f>
        <v>0</v>
      </c>
      <c r="CE79" s="1">
        <f>'Původní data'!CA76*prepocet!CE$33*prepocet!CE$3*prepocet!CE$2/100/100/100</f>
        <v>0</v>
      </c>
      <c r="CF79" s="1">
        <f>'Původní data'!CB76*prepocet!CF$33*prepocet!CF$3*prepocet!CF$2/100/100/100</f>
        <v>0</v>
      </c>
      <c r="CI79" s="11">
        <f t="shared" si="27"/>
        <v>46</v>
      </c>
      <c r="CJ79" s="25">
        <f t="shared" si="24"/>
        <v>0.375</v>
      </c>
      <c r="CK79" s="11">
        <f t="shared" si="25"/>
        <v>4.7468354430379748E-3</v>
      </c>
      <c r="CL79" s="11">
        <f t="shared" si="28"/>
        <v>0</v>
      </c>
      <c r="CM79" s="11">
        <f t="shared" si="29"/>
        <v>0</v>
      </c>
      <c r="CN79" s="11">
        <f t="shared" si="26"/>
        <v>0</v>
      </c>
      <c r="CO79" s="11">
        <f t="shared" si="30"/>
        <v>1</v>
      </c>
      <c r="CY79" s="11">
        <f t="shared" si="17"/>
        <v>0</v>
      </c>
    </row>
    <row r="80" spans="1:103" x14ac:dyDescent="0.2">
      <c r="B80" s="11">
        <v>1</v>
      </c>
      <c r="C80" s="11">
        <f t="shared" si="22"/>
        <v>0</v>
      </c>
      <c r="D80" s="11">
        <f t="shared" si="23"/>
        <v>0</v>
      </c>
      <c r="E80" s="1" t="s">
        <v>211</v>
      </c>
      <c r="F80" s="1">
        <f>'Původní data'!B77*prepocet!F$33*prepocet!F$3*prepocet!F$2/100/100/100</f>
        <v>0</v>
      </c>
      <c r="G80" s="1">
        <f>'Původní data'!C77*prepocet!G$33*prepocet!G$3*prepocet!G$2/100/100/100</f>
        <v>0</v>
      </c>
      <c r="H80" s="1">
        <f>'Původní data'!D77*prepocet!H$33*prepocet!H$3*prepocet!H$2/100/100/100</f>
        <v>0</v>
      </c>
      <c r="I80" s="1">
        <f>'Původní data'!E77*prepocet!I$33*prepocet!I$3*prepocet!I$2/100/100/100</f>
        <v>0</v>
      </c>
      <c r="J80" s="1">
        <f>'Původní data'!F77*prepocet!J$33*prepocet!J$3*prepocet!J$2/100/100/100</f>
        <v>0</v>
      </c>
      <c r="K80" s="1">
        <f>'Původní data'!G77*prepocet!K$33*prepocet!K$3*prepocet!K$2/100/100/100</f>
        <v>0</v>
      </c>
      <c r="L80" s="1">
        <f>'Původní data'!H77*prepocet!L$33*prepocet!L$3*prepocet!L$2/100/100/100</f>
        <v>0</v>
      </c>
      <c r="M80" s="1">
        <f>'Původní data'!I77*prepocet!M$33*prepocet!M$3*prepocet!M$2/100/100/100</f>
        <v>0</v>
      </c>
      <c r="N80" s="1">
        <f>'Původní data'!J77*prepocet!N$33*prepocet!N$3*prepocet!N$2/100/100/100</f>
        <v>0</v>
      </c>
      <c r="O80" s="1">
        <f>'Původní data'!K77*prepocet!O$33*prepocet!O$3*prepocet!O$2/100/100/100</f>
        <v>0</v>
      </c>
      <c r="P80" s="1">
        <f>'Původní data'!L77*prepocet!P$33*prepocet!P$3*prepocet!P$2/100/100/100</f>
        <v>0</v>
      </c>
      <c r="Q80" s="1">
        <f>'Původní data'!M77*prepocet!Q$33*prepocet!Q$3*prepocet!Q$2/100/100/100</f>
        <v>0</v>
      </c>
      <c r="R80" s="1">
        <f>'Původní data'!N77*prepocet!R$33*prepocet!R$3*prepocet!R$2/100/100/100</f>
        <v>0</v>
      </c>
      <c r="S80" s="1">
        <f>'Původní data'!O77*prepocet!S$33*prepocet!S$3*prepocet!S$2/100/100/100</f>
        <v>0</v>
      </c>
      <c r="T80" s="1">
        <f>'Původní data'!P77*prepocet!T$33*prepocet!T$3*prepocet!T$2/100/100/100</f>
        <v>0</v>
      </c>
      <c r="U80" s="1">
        <f>'Původní data'!Q77*prepocet!U$33*prepocet!U$3*prepocet!U$2/100/100/100</f>
        <v>0</v>
      </c>
      <c r="V80" s="1">
        <f>'Původní data'!R77*prepocet!V$33*prepocet!V$3*prepocet!V$2/100/100/100</f>
        <v>0</v>
      </c>
      <c r="W80" s="1">
        <f>'Původní data'!S77*prepocet!W$33*prepocet!W$3*prepocet!W$2/100/100/100</f>
        <v>0</v>
      </c>
      <c r="X80" s="1">
        <f>'Původní data'!T77*prepocet!X$33*prepocet!X$3*prepocet!X$2/100/100/100</f>
        <v>0</v>
      </c>
      <c r="Y80" s="1">
        <f>'Původní data'!U77*prepocet!Y$33*prepocet!Y$3*prepocet!Y$2/100/100/100</f>
        <v>0</v>
      </c>
      <c r="Z80" s="1">
        <f>'Původní data'!V77*prepocet!Z$33*prepocet!Z$3*prepocet!Z$2/100/100/100</f>
        <v>0</v>
      </c>
      <c r="AA80" s="1">
        <f>'Původní data'!W77*prepocet!AA$33*prepocet!AA$3*prepocet!AA$2/100/100/100</f>
        <v>0</v>
      </c>
      <c r="AB80" s="1">
        <f>'Původní data'!X77*prepocet!AB$33*prepocet!AB$3*prepocet!AB$2/100/100/100</f>
        <v>0</v>
      </c>
      <c r="AC80" s="1">
        <f>'Původní data'!Y77*prepocet!AC$33*prepocet!AC$3*prepocet!AC$2/100/100/100</f>
        <v>0</v>
      </c>
      <c r="AD80" s="1">
        <f>'Původní data'!Z77*prepocet!AD$33*prepocet!AD$3*prepocet!AD$2/100/100/100</f>
        <v>0</v>
      </c>
      <c r="AE80" s="1">
        <f>'Původní data'!AA77*prepocet!AE$33*prepocet!AE$3*prepocet!AE$2/100/100/100</f>
        <v>0</v>
      </c>
      <c r="AF80" s="1">
        <f>'Původní data'!AB77*prepocet!AF$33*prepocet!AF$3*prepocet!AF$2/100/100/100</f>
        <v>0</v>
      </c>
      <c r="AG80" s="1">
        <f>'Původní data'!AC77*prepocet!AG$33*prepocet!AG$3*prepocet!AG$2/100/100/100</f>
        <v>0</v>
      </c>
      <c r="AH80" s="1">
        <f>'Původní data'!AD77*prepocet!AH$33*prepocet!AH$3*prepocet!AH$2/100/100/100</f>
        <v>0</v>
      </c>
      <c r="AI80" s="1">
        <f>'Původní data'!AE77*prepocet!AI$33*prepocet!AI$3*prepocet!AI$2/100/100/100</f>
        <v>0</v>
      </c>
      <c r="AJ80" s="1">
        <f>'Původní data'!AF77*prepocet!AJ$33*prepocet!AJ$3*prepocet!AJ$2/100/100/100</f>
        <v>0</v>
      </c>
      <c r="AK80" s="1">
        <f>'Původní data'!AG77*prepocet!AK$33*prepocet!AK$3*prepocet!AK$2/100/100/100</f>
        <v>0</v>
      </c>
      <c r="AL80" s="1">
        <f>'Původní data'!AH77*prepocet!AL$33*prepocet!AL$3*prepocet!AL$2/100/100/100</f>
        <v>0</v>
      </c>
      <c r="AM80" s="1">
        <f>'Původní data'!AI77*prepocet!AM$33*prepocet!AM$3*prepocet!AM$2/100/100/100</f>
        <v>0</v>
      </c>
      <c r="AN80" s="1">
        <f>'Původní data'!AJ77*prepocet!AN$33*prepocet!AN$3*prepocet!AN$2/100/100/100</f>
        <v>0</v>
      </c>
      <c r="AO80" s="1">
        <f>'Původní data'!AK77*prepocet!AO$33*prepocet!AO$3*prepocet!AO$2/100/100/100</f>
        <v>0</v>
      </c>
      <c r="AP80" s="1">
        <f>'Původní data'!AL77*prepocet!AP$33*prepocet!AP$3*prepocet!AP$2/100/100/100</f>
        <v>0</v>
      </c>
      <c r="AQ80" s="1">
        <f>'Původní data'!AM77*prepocet!AQ$33*prepocet!AQ$3*prepocet!AQ$2/100/100/100</f>
        <v>0</v>
      </c>
      <c r="AR80" s="1">
        <f>'Původní data'!AN77*prepocet!AR$33*prepocet!AR$3*prepocet!AR$2/100/100/100</f>
        <v>0</v>
      </c>
      <c r="AS80" s="1">
        <f>'Původní data'!AO77*prepocet!AS$33*prepocet!AS$3*prepocet!AS$2/100/100/100</f>
        <v>0</v>
      </c>
      <c r="AT80" s="1">
        <f>'Původní data'!AP77*prepocet!AT$33*prepocet!AT$3*prepocet!AT$2/100/100/100</f>
        <v>0</v>
      </c>
      <c r="AU80" s="1">
        <f>'Původní data'!AQ77*prepocet!AU$33*prepocet!AU$3*prepocet!AU$2/100/100/100</f>
        <v>0</v>
      </c>
      <c r="AV80" s="1">
        <f>'Původní data'!AR77*prepocet!AV$33*prepocet!AV$3*prepocet!AV$2/100/100/100</f>
        <v>0</v>
      </c>
      <c r="AW80" s="1">
        <f>'Původní data'!AS77*prepocet!AW$33*prepocet!AW$3*prepocet!AW$2/100/100/100</f>
        <v>0</v>
      </c>
      <c r="AX80" s="1">
        <f>'Původní data'!AT77*prepocet!AX$33*prepocet!AX$3*prepocet!AX$2/100/100/100</f>
        <v>0</v>
      </c>
      <c r="AY80" s="1">
        <f>'Původní data'!AU77*prepocet!AY$33*prepocet!AY$3*prepocet!AY$2/100/100/100</f>
        <v>0</v>
      </c>
      <c r="AZ80" s="1">
        <f>'Původní data'!AV77*prepocet!AZ$33*prepocet!AZ$3*prepocet!AZ$2/100/100/100</f>
        <v>0.25987500000000002</v>
      </c>
      <c r="BA80" s="1">
        <f>'Původní data'!AW77*prepocet!BA$33*prepocet!BA$3*prepocet!BA$2/100/100/100</f>
        <v>0</v>
      </c>
      <c r="BB80" s="1">
        <f>'Původní data'!AX77*prepocet!BB$33*prepocet!BB$3*prepocet!BB$2/100/100/100</f>
        <v>0</v>
      </c>
      <c r="BC80" s="1">
        <f>'Původní data'!AY77*prepocet!BC$33*prepocet!BC$3*prepocet!BC$2/100/100/100</f>
        <v>0</v>
      </c>
      <c r="BD80" s="1">
        <f>'Původní data'!AZ77*prepocet!BD$33*prepocet!BD$3*prepocet!BD$2/100/100/100</f>
        <v>0</v>
      </c>
      <c r="BE80" s="1">
        <f>'Původní data'!BA77*prepocet!BE$33*prepocet!BE$3*prepocet!BE$2/100/100/100</f>
        <v>0</v>
      </c>
      <c r="BF80" s="1">
        <f>'Původní data'!BB77*prepocet!BF$33*prepocet!BF$3*prepocet!BF$2/100/100/100</f>
        <v>5.5999999999999994E-2</v>
      </c>
      <c r="BG80" s="1">
        <f>'Původní data'!BC77*prepocet!BG$33*prepocet!BG$3*prepocet!BG$2/100/100/100</f>
        <v>0</v>
      </c>
      <c r="BH80" s="1">
        <f>'Původní data'!BD77*prepocet!BH$33*prepocet!BH$3*prepocet!BH$2/100/100/100</f>
        <v>0</v>
      </c>
      <c r="BI80" s="1">
        <f>'Původní data'!BE77*prepocet!BI$33*prepocet!BI$3*prepocet!BI$2/100/100/100</f>
        <v>0</v>
      </c>
      <c r="BJ80" s="1">
        <f>'Původní data'!BF77*prepocet!BJ$33*prepocet!BJ$3*prepocet!BJ$2/100/100/100</f>
        <v>0</v>
      </c>
      <c r="BK80" s="1">
        <f>'Původní data'!BG77*prepocet!BK$33*prepocet!BK$3*prepocet!BK$2/100/100/100</f>
        <v>0</v>
      </c>
      <c r="BL80" s="1">
        <f>'Původní data'!BH77*prepocet!BL$33*prepocet!BL$3*prepocet!BL$2/100/100/100</f>
        <v>5.6250000000000001E-2</v>
      </c>
      <c r="BM80" s="1">
        <f>'Původní data'!BI77*prepocet!BM$33*prepocet!BM$3*prepocet!BM$2/100/100/100</f>
        <v>0</v>
      </c>
      <c r="BN80" s="1">
        <f>'Původní data'!BJ77*prepocet!BN$33*prepocet!BN$3*prepocet!BN$2/100/100/100</f>
        <v>0</v>
      </c>
      <c r="BO80" s="1">
        <f>'Původní data'!BK77*prepocet!BO$33*prepocet!BO$3*prepocet!BO$2/100/100/100</f>
        <v>0</v>
      </c>
      <c r="BP80" s="1">
        <f>'Původní data'!BL77*prepocet!BP$33*prepocet!BP$3*prepocet!BP$2/100/100/100</f>
        <v>0</v>
      </c>
      <c r="BQ80" s="1">
        <f>'Původní data'!BM77*prepocet!BQ$33*prepocet!BQ$3*prepocet!BQ$2/100/100/100</f>
        <v>0</v>
      </c>
      <c r="BR80" s="1">
        <f>'Původní data'!BN77*prepocet!BR$33*prepocet!BR$3*prepocet!BR$2/100/100/100</f>
        <v>0</v>
      </c>
      <c r="BS80" s="1">
        <f>'Původní data'!BO77*prepocet!BS$33*prepocet!BS$3*prepocet!BS$2/100/100/100</f>
        <v>0</v>
      </c>
      <c r="BT80" s="1">
        <f>'Původní data'!BP77*prepocet!BT$33*prepocet!BT$3*prepocet!BT$2/100/100/100</f>
        <v>0</v>
      </c>
      <c r="BU80" s="1">
        <f>'Původní data'!BQ77*prepocet!BU$33*prepocet!BU$3*prepocet!BU$2/100/100/100</f>
        <v>0</v>
      </c>
      <c r="BV80" s="1">
        <f>'Původní data'!BR77*prepocet!BV$33*prepocet!BV$3*prepocet!BV$2/100/100/100</f>
        <v>0</v>
      </c>
      <c r="BW80" s="1">
        <f>'Původní data'!BS77*prepocet!BW$33*prepocet!BW$3*prepocet!BW$2/100/100/100</f>
        <v>0</v>
      </c>
      <c r="BX80" s="1">
        <f>'Původní data'!BT77*prepocet!BX$33*prepocet!BX$3*prepocet!BX$2/100/100/100</f>
        <v>0</v>
      </c>
      <c r="BY80" s="1">
        <f>'Původní data'!BU77*prepocet!BY$33*prepocet!BY$3*prepocet!BY$2/100/100/100</f>
        <v>0</v>
      </c>
      <c r="BZ80" s="1">
        <f>'Původní data'!BV77*prepocet!BZ$33*prepocet!BZ$3*prepocet!BZ$2/100/100/100</f>
        <v>0</v>
      </c>
      <c r="CA80" s="1">
        <f>'Původní data'!BW77*prepocet!CA$33*prepocet!CA$3*prepocet!CA$2/100/100/100</f>
        <v>0</v>
      </c>
      <c r="CB80" s="1">
        <f>'Původní data'!BX77*prepocet!CB$33*prepocet!CB$3*prepocet!CB$2/100/100/100</f>
        <v>0</v>
      </c>
      <c r="CC80" s="1">
        <f>'Původní data'!BY77*prepocet!CC$33*prepocet!CC$3*prepocet!CC$2/100/100/100</f>
        <v>0</v>
      </c>
      <c r="CD80" s="1">
        <f>'Původní data'!BZ77*prepocet!CD$33*prepocet!CD$3*prepocet!CD$2/100/100/100</f>
        <v>0</v>
      </c>
      <c r="CE80" s="1">
        <f>'Původní data'!CA77*prepocet!CE$33*prepocet!CE$3*prepocet!CE$2/100/100/100</f>
        <v>0</v>
      </c>
      <c r="CF80" s="1">
        <f>'Původní data'!CB77*prepocet!CF$33*prepocet!CF$3*prepocet!CF$2/100/100/100</f>
        <v>0</v>
      </c>
      <c r="CI80" s="11">
        <f t="shared" si="27"/>
        <v>47</v>
      </c>
      <c r="CJ80" s="25">
        <f t="shared" si="24"/>
        <v>0.37212500000000004</v>
      </c>
      <c r="CK80" s="11">
        <f t="shared" si="25"/>
        <v>4.7104430379746841E-3</v>
      </c>
      <c r="CL80" s="11">
        <f t="shared" si="28"/>
        <v>0</v>
      </c>
      <c r="CM80" s="11">
        <f t="shared" si="29"/>
        <v>0</v>
      </c>
      <c r="CN80" s="11">
        <f t="shared" si="26"/>
        <v>0</v>
      </c>
      <c r="CO80" s="11">
        <f>COUNTIF(G80:CG80,"&gt;1")-CN80</f>
        <v>0</v>
      </c>
      <c r="CY80" s="11">
        <f t="shared" si="17"/>
        <v>0</v>
      </c>
    </row>
    <row r="81" spans="1:103" x14ac:dyDescent="0.2">
      <c r="E81" s="14" t="s">
        <v>232</v>
      </c>
      <c r="F81" s="14">
        <f>SUM(F34:F80)</f>
        <v>8.25</v>
      </c>
      <c r="G81" s="14">
        <f t="shared" ref="G81:BQ81" si="31">SUM(G34:G80)</f>
        <v>7.4250000000000007</v>
      </c>
      <c r="H81" s="14">
        <f t="shared" si="31"/>
        <v>8.5500000000000007</v>
      </c>
      <c r="I81" s="14">
        <f t="shared" si="31"/>
        <v>8.5500000000000007</v>
      </c>
      <c r="J81" s="14">
        <f t="shared" si="31"/>
        <v>34</v>
      </c>
      <c r="K81" s="14">
        <f t="shared" si="31"/>
        <v>5.9999999999999991</v>
      </c>
      <c r="L81" s="14">
        <f t="shared" si="31"/>
        <v>15.299999999999997</v>
      </c>
      <c r="M81" s="14">
        <f t="shared" si="31"/>
        <v>1.75</v>
      </c>
      <c r="N81" s="14">
        <f t="shared" si="31"/>
        <v>5.4</v>
      </c>
      <c r="O81" s="14">
        <f t="shared" si="31"/>
        <v>3.3750000000000004</v>
      </c>
      <c r="P81" s="14">
        <f t="shared" si="31"/>
        <v>28.875000000000007</v>
      </c>
      <c r="Q81" s="14">
        <f t="shared" si="31"/>
        <v>6.375</v>
      </c>
      <c r="R81" s="14">
        <f t="shared" si="31"/>
        <v>3.2999999999999994</v>
      </c>
      <c r="S81" s="14">
        <f t="shared" si="31"/>
        <v>11.399999999999999</v>
      </c>
      <c r="T81" s="14">
        <f t="shared" si="31"/>
        <v>4.2075000000000005</v>
      </c>
      <c r="U81" s="14">
        <f t="shared" si="31"/>
        <v>5.4000000000000012</v>
      </c>
      <c r="V81" s="14">
        <f t="shared" si="31"/>
        <v>16.574999999999999</v>
      </c>
      <c r="W81" s="14">
        <f t="shared" si="31"/>
        <v>76.95</v>
      </c>
      <c r="X81" s="14">
        <f t="shared" si="31"/>
        <v>4.05</v>
      </c>
      <c r="Y81" s="14">
        <f t="shared" si="31"/>
        <v>26.599999999999998</v>
      </c>
      <c r="Z81" s="14">
        <f t="shared" si="31"/>
        <v>3.3999999999999995</v>
      </c>
      <c r="AA81" s="14">
        <f t="shared" si="31"/>
        <v>15.4</v>
      </c>
      <c r="AB81" s="14">
        <f t="shared" si="31"/>
        <v>55.44</v>
      </c>
      <c r="AC81" s="14">
        <f t="shared" si="31"/>
        <v>10.500000000000002</v>
      </c>
      <c r="AD81" s="14">
        <f t="shared" si="31"/>
        <v>2.0249999999999999</v>
      </c>
      <c r="AE81" s="14">
        <f t="shared" si="31"/>
        <v>22.5</v>
      </c>
      <c r="AF81" s="14">
        <f t="shared" si="31"/>
        <v>5.0999999999999996</v>
      </c>
      <c r="AG81" s="14">
        <f t="shared" si="31"/>
        <v>13.649999999999999</v>
      </c>
      <c r="AH81" s="14">
        <f t="shared" si="31"/>
        <v>5.0999999999999996</v>
      </c>
      <c r="AI81" s="14">
        <f t="shared" si="31"/>
        <v>26.599999999999998</v>
      </c>
      <c r="AJ81" s="14">
        <f t="shared" si="31"/>
        <v>10.8</v>
      </c>
      <c r="AK81" s="14">
        <f t="shared" si="31"/>
        <v>15.3</v>
      </c>
      <c r="AL81" s="14">
        <f t="shared" si="31"/>
        <v>11.200000000000003</v>
      </c>
      <c r="AM81" s="14">
        <f t="shared" si="31"/>
        <v>9.0000000000000018</v>
      </c>
      <c r="AN81" s="14">
        <f t="shared" si="31"/>
        <v>2.5</v>
      </c>
      <c r="AO81" s="14">
        <f t="shared" si="31"/>
        <v>0.6</v>
      </c>
      <c r="AP81" s="14">
        <f t="shared" si="31"/>
        <v>5.7750000000000004</v>
      </c>
      <c r="AQ81" s="14">
        <f t="shared" si="31"/>
        <v>11</v>
      </c>
      <c r="AR81" s="14">
        <f t="shared" si="31"/>
        <v>21</v>
      </c>
      <c r="AS81" s="14">
        <f t="shared" si="31"/>
        <v>7.1250000000000009</v>
      </c>
      <c r="AT81" s="14">
        <f t="shared" si="31"/>
        <v>8</v>
      </c>
      <c r="AU81" s="14">
        <f t="shared" si="31"/>
        <v>4.5</v>
      </c>
      <c r="AV81" s="14">
        <f t="shared" si="31"/>
        <v>20.824999999999999</v>
      </c>
      <c r="AW81" s="14">
        <f t="shared" si="31"/>
        <v>2.0000000000000004</v>
      </c>
      <c r="AX81" s="14">
        <f t="shared" si="31"/>
        <v>2.625</v>
      </c>
      <c r="AY81" s="14">
        <f t="shared" si="31"/>
        <v>0.75</v>
      </c>
      <c r="AZ81" s="14">
        <f t="shared" si="31"/>
        <v>8.6624999999999996</v>
      </c>
      <c r="BA81" s="14">
        <f t="shared" si="31"/>
        <v>5.25</v>
      </c>
      <c r="BB81" s="14">
        <f t="shared" si="31"/>
        <v>6.375</v>
      </c>
      <c r="BC81" s="14">
        <f t="shared" si="31"/>
        <v>9</v>
      </c>
      <c r="BD81" s="14">
        <f t="shared" si="31"/>
        <v>6.8</v>
      </c>
      <c r="BE81" s="14">
        <f t="shared" si="31"/>
        <v>5.3999999999999995</v>
      </c>
      <c r="BF81" s="14">
        <f t="shared" si="31"/>
        <v>2.8</v>
      </c>
      <c r="BG81" s="14">
        <f t="shared" si="31"/>
        <v>8</v>
      </c>
      <c r="BH81" s="14">
        <f t="shared" si="31"/>
        <v>12.000000000000002</v>
      </c>
      <c r="BI81" s="14">
        <f t="shared" si="31"/>
        <v>2.4</v>
      </c>
      <c r="BJ81" s="14">
        <f t="shared" si="31"/>
        <v>3.6749999999999998</v>
      </c>
      <c r="BK81" s="14">
        <f t="shared" si="31"/>
        <v>6</v>
      </c>
      <c r="BL81" s="14">
        <f t="shared" si="31"/>
        <v>1.1249999999999998</v>
      </c>
      <c r="BM81" s="14">
        <f t="shared" si="31"/>
        <v>16.8</v>
      </c>
      <c r="BN81" s="14">
        <f t="shared" si="31"/>
        <v>2.5</v>
      </c>
      <c r="BO81" s="14">
        <f t="shared" si="31"/>
        <v>2</v>
      </c>
      <c r="BP81" s="14">
        <f t="shared" si="31"/>
        <v>8.4</v>
      </c>
      <c r="BQ81" s="14">
        <f t="shared" si="31"/>
        <v>5.25</v>
      </c>
      <c r="BR81" s="14">
        <f t="shared" ref="BR81:CF81" si="32">SUM(BR34:BR80)</f>
        <v>2.2500000000000004</v>
      </c>
      <c r="BS81" s="14">
        <f t="shared" si="32"/>
        <v>5.4999999999999991</v>
      </c>
      <c r="BT81" s="14">
        <f t="shared" si="32"/>
        <v>8.9999999999999982</v>
      </c>
      <c r="BU81" s="14">
        <f t="shared" si="32"/>
        <v>37.799999999999997</v>
      </c>
      <c r="BV81" s="14">
        <f t="shared" si="32"/>
        <v>6</v>
      </c>
      <c r="BW81" s="14">
        <f t="shared" si="32"/>
        <v>1.5000000000000002</v>
      </c>
      <c r="BX81" s="14">
        <f t="shared" si="32"/>
        <v>18.375</v>
      </c>
      <c r="BY81" s="14">
        <f t="shared" si="32"/>
        <v>3.3749999999999996</v>
      </c>
      <c r="BZ81" s="14">
        <f t="shared" si="32"/>
        <v>4</v>
      </c>
      <c r="CA81" s="14">
        <f t="shared" si="32"/>
        <v>37.125</v>
      </c>
      <c r="CB81" s="14">
        <f t="shared" si="32"/>
        <v>24.009999999999998</v>
      </c>
      <c r="CC81" s="14">
        <f t="shared" si="32"/>
        <v>2.8</v>
      </c>
      <c r="CD81" s="14">
        <f t="shared" si="32"/>
        <v>13.95</v>
      </c>
      <c r="CE81" s="14">
        <f t="shared" si="32"/>
        <v>2.7</v>
      </c>
      <c r="CF81" s="14">
        <f t="shared" si="32"/>
        <v>5.25</v>
      </c>
      <c r="CJ81" s="25"/>
      <c r="CY81" s="11">
        <f t="shared" ref="CY81:CY112" si="33">SUM(CU81:CX81)</f>
        <v>0</v>
      </c>
    </row>
    <row r="82" spans="1:103" x14ac:dyDescent="0.2">
      <c r="E82" s="14" t="s">
        <v>299</v>
      </c>
      <c r="F82" s="14">
        <f>IF(F81=F33*F3*F2/10000,1,0)</f>
        <v>1</v>
      </c>
      <c r="G82" s="14">
        <f t="shared" ref="G82:BR82" si="34">IF(G81=G33*G3*G2/10000,1,0)</f>
        <v>1</v>
      </c>
      <c r="H82" s="14">
        <f t="shared" si="34"/>
        <v>1</v>
      </c>
      <c r="I82" s="14">
        <f t="shared" si="34"/>
        <v>1</v>
      </c>
      <c r="J82" s="14">
        <f t="shared" si="34"/>
        <v>1</v>
      </c>
      <c r="K82" s="14">
        <f t="shared" si="34"/>
        <v>1</v>
      </c>
      <c r="L82" s="14">
        <f t="shared" si="34"/>
        <v>1</v>
      </c>
      <c r="M82" s="14">
        <f t="shared" si="34"/>
        <v>1</v>
      </c>
      <c r="N82" s="14">
        <f t="shared" si="34"/>
        <v>1</v>
      </c>
      <c r="O82" s="14">
        <f t="shared" si="34"/>
        <v>1</v>
      </c>
      <c r="P82" s="14">
        <f t="shared" si="34"/>
        <v>1</v>
      </c>
      <c r="Q82" s="14">
        <f t="shared" si="34"/>
        <v>1</v>
      </c>
      <c r="R82" s="14">
        <f t="shared" si="34"/>
        <v>1</v>
      </c>
      <c r="S82" s="14">
        <f t="shared" si="34"/>
        <v>1</v>
      </c>
      <c r="T82" s="14">
        <f t="shared" si="34"/>
        <v>1</v>
      </c>
      <c r="U82" s="14">
        <f t="shared" si="34"/>
        <v>1</v>
      </c>
      <c r="V82" s="14">
        <f t="shared" si="34"/>
        <v>1</v>
      </c>
      <c r="W82" s="14">
        <f t="shared" si="34"/>
        <v>1</v>
      </c>
      <c r="X82" s="14">
        <f t="shared" si="34"/>
        <v>1</v>
      </c>
      <c r="Y82" s="14">
        <f t="shared" si="34"/>
        <v>1</v>
      </c>
      <c r="Z82" s="14">
        <f t="shared" si="34"/>
        <v>1</v>
      </c>
      <c r="AA82" s="14">
        <f t="shared" si="34"/>
        <v>1</v>
      </c>
      <c r="AB82" s="14">
        <f t="shared" si="34"/>
        <v>1</v>
      </c>
      <c r="AC82" s="14">
        <f t="shared" si="34"/>
        <v>1</v>
      </c>
      <c r="AD82" s="14">
        <f t="shared" si="34"/>
        <v>1</v>
      </c>
      <c r="AE82" s="14">
        <f t="shared" si="34"/>
        <v>1</v>
      </c>
      <c r="AF82" s="14">
        <f t="shared" si="34"/>
        <v>1</v>
      </c>
      <c r="AG82" s="14">
        <f t="shared" si="34"/>
        <v>1</v>
      </c>
      <c r="AH82" s="14">
        <f t="shared" si="34"/>
        <v>1</v>
      </c>
      <c r="AI82" s="14">
        <f t="shared" si="34"/>
        <v>1</v>
      </c>
      <c r="AJ82" s="14">
        <f t="shared" si="34"/>
        <v>1</v>
      </c>
      <c r="AK82" s="14">
        <f t="shared" si="34"/>
        <v>1</v>
      </c>
      <c r="AL82" s="14">
        <f t="shared" si="34"/>
        <v>1</v>
      </c>
      <c r="AM82" s="14">
        <f t="shared" si="34"/>
        <v>1</v>
      </c>
      <c r="AN82" s="14">
        <f t="shared" si="34"/>
        <v>1</v>
      </c>
      <c r="AO82" s="14">
        <f t="shared" si="34"/>
        <v>1</v>
      </c>
      <c r="AP82" s="14">
        <f t="shared" si="34"/>
        <v>1</v>
      </c>
      <c r="AQ82" s="14">
        <f t="shared" si="34"/>
        <v>1</v>
      </c>
      <c r="AR82" s="14">
        <f t="shared" si="34"/>
        <v>1</v>
      </c>
      <c r="AS82" s="14">
        <f t="shared" si="34"/>
        <v>1</v>
      </c>
      <c r="AT82" s="14">
        <f t="shared" si="34"/>
        <v>1</v>
      </c>
      <c r="AU82" s="14">
        <f t="shared" si="34"/>
        <v>1</v>
      </c>
      <c r="AV82" s="14">
        <f t="shared" si="34"/>
        <v>1</v>
      </c>
      <c r="AW82" s="14">
        <f t="shared" si="34"/>
        <v>1</v>
      </c>
      <c r="AX82" s="14">
        <f t="shared" si="34"/>
        <v>1</v>
      </c>
      <c r="AY82" s="14">
        <f t="shared" si="34"/>
        <v>1</v>
      </c>
      <c r="AZ82" s="14">
        <f t="shared" si="34"/>
        <v>1</v>
      </c>
      <c r="BA82" s="14">
        <f t="shared" si="34"/>
        <v>1</v>
      </c>
      <c r="BB82" s="14">
        <f t="shared" si="34"/>
        <v>1</v>
      </c>
      <c r="BC82" s="14">
        <f t="shared" si="34"/>
        <v>1</v>
      </c>
      <c r="BD82" s="14">
        <f t="shared" si="34"/>
        <v>1</v>
      </c>
      <c r="BE82" s="14">
        <f t="shared" si="34"/>
        <v>1</v>
      </c>
      <c r="BF82" s="14">
        <f t="shared" si="34"/>
        <v>1</v>
      </c>
      <c r="BG82" s="14">
        <f t="shared" si="34"/>
        <v>1</v>
      </c>
      <c r="BH82" s="14">
        <f t="shared" si="34"/>
        <v>1</v>
      </c>
      <c r="BI82" s="14">
        <f t="shared" si="34"/>
        <v>1</v>
      </c>
      <c r="BJ82" s="14">
        <f t="shared" si="34"/>
        <v>1</v>
      </c>
      <c r="BK82" s="14">
        <f t="shared" si="34"/>
        <v>1</v>
      </c>
      <c r="BL82" s="14">
        <f t="shared" si="34"/>
        <v>1</v>
      </c>
      <c r="BM82" s="14">
        <f t="shared" si="34"/>
        <v>1</v>
      </c>
      <c r="BN82" s="14">
        <f t="shared" si="34"/>
        <v>1</v>
      </c>
      <c r="BO82" s="14">
        <f t="shared" si="34"/>
        <v>1</v>
      </c>
      <c r="BP82" s="14">
        <f t="shared" si="34"/>
        <v>1</v>
      </c>
      <c r="BQ82" s="14">
        <f t="shared" si="34"/>
        <v>1</v>
      </c>
      <c r="BR82" s="14">
        <f t="shared" si="34"/>
        <v>1</v>
      </c>
      <c r="BS82" s="14">
        <f t="shared" ref="BS82:CF82" si="35">IF(BS81=BS33*BS3*BS2/10000,1,0)</f>
        <v>1</v>
      </c>
      <c r="BT82" s="14">
        <f t="shared" si="35"/>
        <v>1</v>
      </c>
      <c r="BU82" s="14">
        <f t="shared" si="35"/>
        <v>1</v>
      </c>
      <c r="BV82" s="14">
        <f t="shared" si="35"/>
        <v>1</v>
      </c>
      <c r="BW82" s="14">
        <f t="shared" si="35"/>
        <v>1</v>
      </c>
      <c r="BX82" s="14">
        <f t="shared" si="35"/>
        <v>1</v>
      </c>
      <c r="BY82" s="14">
        <f t="shared" si="35"/>
        <v>1</v>
      </c>
      <c r="BZ82" s="14">
        <f t="shared" si="35"/>
        <v>1</v>
      </c>
      <c r="CA82" s="14">
        <f t="shared" si="35"/>
        <v>1</v>
      </c>
      <c r="CB82" s="14">
        <f t="shared" si="35"/>
        <v>1</v>
      </c>
      <c r="CC82" s="14">
        <f t="shared" si="35"/>
        <v>1</v>
      </c>
      <c r="CD82" s="14">
        <f t="shared" si="35"/>
        <v>1</v>
      </c>
      <c r="CE82" s="14">
        <f t="shared" si="35"/>
        <v>1</v>
      </c>
      <c r="CF82" s="14">
        <f t="shared" si="35"/>
        <v>1</v>
      </c>
      <c r="CJ82" s="25"/>
      <c r="CY82" s="11">
        <f t="shared" si="33"/>
        <v>0</v>
      </c>
    </row>
    <row r="83" spans="1:103" x14ac:dyDescent="0.2">
      <c r="E83" s="4" t="s">
        <v>102</v>
      </c>
      <c r="F83" s="5">
        <v>60</v>
      </c>
      <c r="G83" s="5">
        <v>45</v>
      </c>
      <c r="H83" s="5">
        <v>70</v>
      </c>
      <c r="I83" s="5">
        <v>10</v>
      </c>
      <c r="J83" s="5">
        <v>10</v>
      </c>
      <c r="K83" s="5">
        <v>40</v>
      </c>
      <c r="L83" s="5">
        <v>0</v>
      </c>
      <c r="M83" s="6">
        <v>60</v>
      </c>
      <c r="N83" s="6">
        <v>5</v>
      </c>
      <c r="O83" s="6">
        <v>10</v>
      </c>
      <c r="P83" s="6">
        <v>15</v>
      </c>
      <c r="Q83" s="6">
        <v>35</v>
      </c>
      <c r="R83" s="6">
        <v>40</v>
      </c>
      <c r="S83" s="6">
        <v>0</v>
      </c>
      <c r="T83" s="6">
        <v>0</v>
      </c>
      <c r="U83" s="6">
        <v>55</v>
      </c>
      <c r="V83" s="6">
        <v>55</v>
      </c>
      <c r="W83" s="6">
        <v>10</v>
      </c>
      <c r="X83" s="6">
        <v>60</v>
      </c>
      <c r="Y83" s="6">
        <v>5</v>
      </c>
      <c r="Z83" s="6">
        <v>0</v>
      </c>
      <c r="AA83" s="6">
        <v>10</v>
      </c>
      <c r="AB83" s="6">
        <v>5</v>
      </c>
      <c r="AC83" s="6">
        <v>10</v>
      </c>
      <c r="AD83" s="6">
        <v>70</v>
      </c>
      <c r="AE83" s="6">
        <v>95</v>
      </c>
      <c r="AF83" s="6">
        <v>70</v>
      </c>
      <c r="AG83" s="6">
        <v>15</v>
      </c>
      <c r="AH83" s="6">
        <v>50</v>
      </c>
      <c r="AI83" s="6">
        <v>0</v>
      </c>
      <c r="AJ83" s="6">
        <v>90</v>
      </c>
      <c r="AK83" s="6">
        <v>10</v>
      </c>
      <c r="AL83" s="6">
        <v>60</v>
      </c>
      <c r="AM83" s="6">
        <v>60</v>
      </c>
      <c r="AN83" s="6">
        <v>50</v>
      </c>
      <c r="AO83" s="6">
        <v>20</v>
      </c>
      <c r="AP83" s="6">
        <v>50</v>
      </c>
      <c r="AQ83" s="6">
        <v>0</v>
      </c>
      <c r="AR83" s="6">
        <v>0</v>
      </c>
      <c r="AS83" s="6">
        <v>40</v>
      </c>
      <c r="AT83" s="6">
        <v>0</v>
      </c>
      <c r="AU83" s="6">
        <v>50</v>
      </c>
      <c r="AV83" s="6">
        <v>0</v>
      </c>
      <c r="AW83" s="6">
        <v>50</v>
      </c>
      <c r="AX83" s="6">
        <v>5</v>
      </c>
      <c r="AY83" s="6">
        <v>100</v>
      </c>
      <c r="AZ83" s="6">
        <v>65</v>
      </c>
      <c r="BA83" s="6">
        <v>10</v>
      </c>
      <c r="BB83" s="6">
        <v>60</v>
      </c>
      <c r="BC83" s="6">
        <v>0</v>
      </c>
      <c r="BD83" s="6">
        <v>25</v>
      </c>
      <c r="BE83" s="6">
        <v>10</v>
      </c>
      <c r="BF83" s="6">
        <v>60</v>
      </c>
      <c r="BG83" s="6">
        <v>30</v>
      </c>
      <c r="BH83" s="6">
        <v>40</v>
      </c>
      <c r="BI83" s="6">
        <v>45</v>
      </c>
      <c r="BJ83" s="6">
        <v>20</v>
      </c>
      <c r="BK83" s="6">
        <v>55</v>
      </c>
      <c r="BL83" s="6">
        <v>70</v>
      </c>
      <c r="BM83" s="6">
        <v>20</v>
      </c>
      <c r="BN83" s="6">
        <v>70</v>
      </c>
      <c r="BO83" s="6">
        <v>55</v>
      </c>
      <c r="BP83" s="6">
        <v>40</v>
      </c>
      <c r="BQ83" s="6">
        <v>80</v>
      </c>
      <c r="BR83" s="6">
        <v>20</v>
      </c>
      <c r="BS83" s="6">
        <v>60</v>
      </c>
      <c r="BT83" s="5">
        <v>60</v>
      </c>
      <c r="BU83" s="5">
        <v>60</v>
      </c>
      <c r="BV83" s="5">
        <v>40</v>
      </c>
      <c r="BW83" s="5">
        <v>15</v>
      </c>
      <c r="BX83" s="5">
        <v>30</v>
      </c>
      <c r="BY83" s="5">
        <v>70</v>
      </c>
      <c r="BZ83" s="5">
        <v>40</v>
      </c>
      <c r="CA83" s="5">
        <v>5</v>
      </c>
      <c r="CB83" s="5">
        <v>15</v>
      </c>
      <c r="CC83" s="5">
        <v>65</v>
      </c>
      <c r="CD83" s="5">
        <v>20</v>
      </c>
      <c r="CE83" s="5">
        <v>60</v>
      </c>
      <c r="CF83" s="5">
        <v>60</v>
      </c>
      <c r="CJ83" s="25"/>
      <c r="CY83" s="11">
        <f t="shared" si="33"/>
        <v>0</v>
      </c>
    </row>
    <row r="84" spans="1:103" x14ac:dyDescent="0.2">
      <c r="B84" s="11">
        <v>1</v>
      </c>
      <c r="C84" s="11">
        <f t="shared" ref="C84:C103" si="36">SUMIF(A84,"&gt;0",F84:CF84)</f>
        <v>0</v>
      </c>
      <c r="D84" s="11">
        <f t="shared" ref="D84:D103" si="37">SUMIF(B84,"&gt;0",F84:CE84)</f>
        <v>0</v>
      </c>
      <c r="E84" s="1" t="s">
        <v>53</v>
      </c>
      <c r="F84" s="1">
        <f>'Původní data'!B80*prepocet!F$83*prepocet!F$4*prepocet!F$2/100/100/100</f>
        <v>0</v>
      </c>
      <c r="G84" s="1">
        <f>'Původní data'!C80*prepocet!G$83*prepocet!G$4*prepocet!G$2/100/100/100</f>
        <v>0</v>
      </c>
      <c r="H84" s="1">
        <f>'Původní data'!D80*prepocet!H$83*prepocet!H$4*prepocet!H$2/100/100/100</f>
        <v>0.42</v>
      </c>
      <c r="I84" s="1">
        <f>'Původní data'!E80*prepocet!I$83*prepocet!I$4*prepocet!I$2/100/100/100</f>
        <v>0</v>
      </c>
      <c r="J84" s="1">
        <f>'Původní data'!F80*prepocet!J$83*prepocet!J$4*prepocet!J$2/100/100/100</f>
        <v>0</v>
      </c>
      <c r="K84" s="1">
        <f>'Původní data'!G80*prepocet!K$83*prepocet!K$4*prepocet!K$2/100/100/100</f>
        <v>0</v>
      </c>
      <c r="L84" s="1">
        <f>'Původní data'!H80*prepocet!L$83*prepocet!L$4*prepocet!L$2/100/100/100</f>
        <v>0</v>
      </c>
      <c r="M84" s="1">
        <f>'Původní data'!I80*prepocet!M$83*prepocet!M$4*prepocet!M$2/100/100/100</f>
        <v>0</v>
      </c>
      <c r="N84" s="1">
        <f>'Původní data'!J80*prepocet!N$83*prepocet!N$4*prepocet!N$2/100/100/100</f>
        <v>0</v>
      </c>
      <c r="O84" s="1">
        <f>'Původní data'!K80*prepocet!O$83*prepocet!O$4*prepocet!O$2/100/100/100</f>
        <v>0</v>
      </c>
      <c r="P84" s="1">
        <f>'Původní data'!L80*prepocet!P$83*prepocet!P$4*prepocet!P$2/100/100/100</f>
        <v>0</v>
      </c>
      <c r="Q84" s="1">
        <f>'Původní data'!M80*prepocet!Q$83*prepocet!Q$4*prepocet!Q$2/100/100/100</f>
        <v>0</v>
      </c>
      <c r="R84" s="1">
        <f>'Původní data'!N80*prepocet!R$83*prepocet!R$4*prepocet!R$2/100/100/100</f>
        <v>0</v>
      </c>
      <c r="S84" s="1">
        <f>'Původní data'!O80*prepocet!S$83*prepocet!S$4*prepocet!S$2/100/100/100</f>
        <v>0</v>
      </c>
      <c r="T84" s="1">
        <f>'Původní data'!P80*prepocet!T$83*prepocet!T$4*prepocet!T$2/100/100/100</f>
        <v>0</v>
      </c>
      <c r="U84" s="1">
        <f>'Původní data'!Q80*prepocet!U$83*prepocet!U$4*prepocet!U$2/100/100/100</f>
        <v>0</v>
      </c>
      <c r="V84" s="1">
        <f>'Původní data'!R80*prepocet!V$83*prepocet!V$4*prepocet!V$2/100/100/100</f>
        <v>0</v>
      </c>
      <c r="W84" s="1">
        <f>'Původní data'!S80*prepocet!W$83*prepocet!W$4*prepocet!W$2/100/100/100</f>
        <v>0</v>
      </c>
      <c r="X84" s="1">
        <f>'Původní data'!T80*prepocet!X$83*prepocet!X$4*prepocet!X$2/100/100/100</f>
        <v>0</v>
      </c>
      <c r="Y84" s="1">
        <f>'Původní data'!U80*prepocet!Y$83*prepocet!Y$4*prepocet!Y$2/100/100/100</f>
        <v>0</v>
      </c>
      <c r="Z84" s="1">
        <f>'Původní data'!V80*prepocet!Z$83*prepocet!Z$4*prepocet!Z$2/100/100/100</f>
        <v>0</v>
      </c>
      <c r="AA84" s="1">
        <f>'Původní data'!W80*prepocet!AA$83*prepocet!AA$4*prepocet!AA$2/100/100/100</f>
        <v>0</v>
      </c>
      <c r="AB84" s="1">
        <f>'Původní data'!X80*prepocet!AB$83*prepocet!AB$4*prepocet!AB$2/100/100/100</f>
        <v>0</v>
      </c>
      <c r="AC84" s="1">
        <f>'Původní data'!Y80*prepocet!AC$83*prepocet!AC$4*prepocet!AC$2/100/100/100</f>
        <v>0</v>
      </c>
      <c r="AD84" s="1">
        <f>'Původní data'!Z80*prepocet!AD$83*prepocet!AD$4*prepocet!AD$2/100/100/100</f>
        <v>0</v>
      </c>
      <c r="AE84" s="1">
        <f>'Původní data'!AA80*prepocet!AE$83*prepocet!AE$4*prepocet!AE$2/100/100/100</f>
        <v>0</v>
      </c>
      <c r="AF84" s="1">
        <f>'Původní data'!AB80*prepocet!AF$83*prepocet!AF$4*prepocet!AF$2/100/100/100</f>
        <v>0</v>
      </c>
      <c r="AG84" s="1">
        <f>'Původní data'!AC80*prepocet!AG$83*prepocet!AG$4*prepocet!AG$2/100/100/100</f>
        <v>0</v>
      </c>
      <c r="AH84" s="1">
        <f>'Původní data'!AD80*prepocet!AH$83*prepocet!AH$4*prepocet!AH$2/100/100/100</f>
        <v>0</v>
      </c>
      <c r="AI84" s="1">
        <f>'Původní data'!AE80*prepocet!AI$83*prepocet!AI$4*prepocet!AI$2/100/100/100</f>
        <v>0</v>
      </c>
      <c r="AJ84" s="1">
        <f>'Původní data'!AF80*prepocet!AJ$83*prepocet!AJ$4*prepocet!AJ$2/100/100/100</f>
        <v>0</v>
      </c>
      <c r="AK84" s="1">
        <f>'Původní data'!AG80*prepocet!AK$83*prepocet!AK$4*prepocet!AK$2/100/100/100</f>
        <v>0</v>
      </c>
      <c r="AL84" s="1">
        <f>'Původní data'!AH80*prepocet!AL$83*prepocet!AL$4*prepocet!AL$2/100/100/100</f>
        <v>0</v>
      </c>
      <c r="AM84" s="1">
        <f>'Původní data'!AI80*prepocet!AM$83*prepocet!AM$4*prepocet!AM$2/100/100/100</f>
        <v>0</v>
      </c>
      <c r="AN84" s="1">
        <f>'Původní data'!AJ80*prepocet!AN$83*prepocet!AN$4*prepocet!AN$2/100/100/100</f>
        <v>0</v>
      </c>
      <c r="AO84" s="1">
        <f>'Původní data'!AK80*prepocet!AO$83*prepocet!AO$4*prepocet!AO$2/100/100/100</f>
        <v>0</v>
      </c>
      <c r="AP84" s="1">
        <f>'Původní data'!AL80*prepocet!AP$83*prepocet!AP$4*prepocet!AP$2/100/100/100</f>
        <v>0</v>
      </c>
      <c r="AQ84" s="1">
        <f>'Původní data'!AM80*prepocet!AQ$83*prepocet!AQ$4*prepocet!AQ$2/100/100/100</f>
        <v>0</v>
      </c>
      <c r="AR84" s="1">
        <f>'Původní data'!AN80*prepocet!AR$83*prepocet!AR$4*prepocet!AR$2/100/100/100</f>
        <v>0</v>
      </c>
      <c r="AS84" s="1">
        <f>'Původní data'!AO80*prepocet!AS$83*prepocet!AS$4*prepocet!AS$2/100/100/100</f>
        <v>0</v>
      </c>
      <c r="AT84" s="1">
        <f>'Původní data'!AP80*prepocet!AT$83*prepocet!AT$4*prepocet!AT$2/100/100/100</f>
        <v>0</v>
      </c>
      <c r="AU84" s="1">
        <f>'Původní data'!AQ80*prepocet!AU$83*prepocet!AU$4*prepocet!AU$2/100/100/100</f>
        <v>0</v>
      </c>
      <c r="AV84" s="1">
        <f>'Původní data'!AR80*prepocet!AV$83*prepocet!AV$4*prepocet!AV$2/100/100/100</f>
        <v>0</v>
      </c>
      <c r="AW84" s="1">
        <f>'Původní data'!AS80*prepocet!AW$83*prepocet!AW$4*prepocet!AW$2/100/100/100</f>
        <v>2.5000000000000001E-2</v>
      </c>
      <c r="AX84" s="1">
        <f>'Původní data'!AT80*prepocet!AX$83*prepocet!AX$4*prepocet!AX$2/100/100/100</f>
        <v>0</v>
      </c>
      <c r="AY84" s="1">
        <f>'Původní data'!AU80*prepocet!AY$83*prepocet!AY$4*prepocet!AY$2/100/100/100</f>
        <v>0</v>
      </c>
      <c r="AZ84" s="1">
        <f>'Původní data'!AV80*prepocet!AZ$83*prepocet!AZ$4*prepocet!AZ$2/100/100/100</f>
        <v>0</v>
      </c>
      <c r="BA84" s="1">
        <f>'Původní data'!AW80*prepocet!BA$83*prepocet!BA$4*prepocet!BA$2/100/100/100</f>
        <v>0</v>
      </c>
      <c r="BB84" s="1">
        <f>'Původní data'!AX80*prepocet!BB$83*prepocet!BB$4*prepocet!BB$2/100/100/100</f>
        <v>0</v>
      </c>
      <c r="BC84" s="1">
        <f>'Původní data'!AY80*prepocet!BC$83*prepocet!BC$4*prepocet!BC$2/100/100/100</f>
        <v>0</v>
      </c>
      <c r="BD84" s="1">
        <f>'Původní data'!AZ80*prepocet!BD$83*prepocet!BD$4*prepocet!BD$2/100/100/100</f>
        <v>0</v>
      </c>
      <c r="BE84" s="1">
        <f>'Původní data'!BA80*prepocet!BE$83*prepocet!BE$4*prepocet!BE$2/100/100/100</f>
        <v>0</v>
      </c>
      <c r="BF84" s="1">
        <f>'Původní data'!BB80*prepocet!BF$83*prepocet!BF$4*prepocet!BF$2/100/100/100</f>
        <v>0</v>
      </c>
      <c r="BG84" s="1">
        <f>'Původní data'!BC80*prepocet!BG$83*prepocet!BG$4*prepocet!BG$2/100/100/100</f>
        <v>0</v>
      </c>
      <c r="BH84" s="1">
        <f>'Původní data'!BD80*prepocet!BH$83*prepocet!BH$4*prepocet!BH$2/100/100/100</f>
        <v>0</v>
      </c>
      <c r="BI84" s="1">
        <f>'Původní data'!BE80*prepocet!BI$83*prepocet!BI$4*prepocet!BI$2/100/100/100</f>
        <v>0.27</v>
      </c>
      <c r="BJ84" s="1">
        <f>'Původní data'!BF80*prepocet!BJ$83*prepocet!BJ$4*prepocet!BJ$2/100/100/100</f>
        <v>0</v>
      </c>
      <c r="BK84" s="1">
        <f>'Původní data'!BG80*prepocet!BK$83*prepocet!BK$4*prepocet!BK$2/100/100/100</f>
        <v>0.41249999999999998</v>
      </c>
      <c r="BL84" s="1">
        <f>'Původní data'!BH80*prepocet!BL$83*prepocet!BL$4*prepocet!BL$2/100/100/100</f>
        <v>0</v>
      </c>
      <c r="BM84" s="1">
        <f>'Původní data'!BI80*prepocet!BM$83*prepocet!BM$4*prepocet!BM$2/100/100/100</f>
        <v>0</v>
      </c>
      <c r="BN84" s="1">
        <f>'Původní data'!BJ80*prepocet!BN$83*prepocet!BN$4*prepocet!BN$2/100/100/100</f>
        <v>0</v>
      </c>
      <c r="BO84" s="1">
        <f>'Původní data'!BK80*prepocet!BO$83*prepocet!BO$4*prepocet!BO$2/100/100/100</f>
        <v>6.6000000000000003E-2</v>
      </c>
      <c r="BP84" s="1">
        <f>'Původní data'!BL80*prepocet!BP$83*prepocet!BP$4*prepocet!BP$2/100/100/100</f>
        <v>0.84</v>
      </c>
      <c r="BQ84" s="1">
        <f>'Původní data'!BM80*prepocet!BQ$83*prepocet!BQ$4*prepocet!BQ$2/100/100/100</f>
        <v>0</v>
      </c>
      <c r="BR84" s="1">
        <f>'Původní data'!BN80*prepocet!BR$83*prepocet!BR$4*prepocet!BR$2/100/100/100</f>
        <v>0</v>
      </c>
      <c r="BS84" s="1">
        <f>'Původní data'!BO80*prepocet!BS$83*prepocet!BS$4*prepocet!BS$2/100/100/100</f>
        <v>0</v>
      </c>
      <c r="BT84" s="1">
        <f>'Původní data'!BP80*prepocet!BT$83*prepocet!BT$4*prepocet!BT$2/100/100/100</f>
        <v>0</v>
      </c>
      <c r="BU84" s="1">
        <f>'Původní data'!BQ80*prepocet!BU$83*prepocet!BU$4*prepocet!BU$2/100/100/100</f>
        <v>0</v>
      </c>
      <c r="BV84" s="1">
        <f>'Původní data'!BR80*prepocet!BV$83*prepocet!BV$4*prepocet!BV$2/100/100/100</f>
        <v>0</v>
      </c>
      <c r="BW84" s="1">
        <f>'Původní data'!BS80*prepocet!BW$83*prepocet!BW$4*prepocet!BW$2/100/100/100</f>
        <v>0</v>
      </c>
      <c r="BX84" s="1">
        <f>'Původní data'!BT80*prepocet!BX$83*prepocet!BX$4*prepocet!BX$2/100/100/100</f>
        <v>0</v>
      </c>
      <c r="BY84" s="1">
        <f>'Původní data'!BU80*prepocet!BY$83*prepocet!BY$4*prepocet!BY$2/100/100/100</f>
        <v>0</v>
      </c>
      <c r="BZ84" s="1">
        <f>'Původní data'!BV80*prepocet!BZ$83*prepocet!BZ$4*prepocet!BZ$2/100/100/100</f>
        <v>0</v>
      </c>
      <c r="CA84" s="1">
        <f>'Původní data'!BW80*prepocet!CA$83*prepocet!CA$4*prepocet!CA$2/100/100/100</f>
        <v>0</v>
      </c>
      <c r="CB84" s="1">
        <f>'Původní data'!BX80*prepocet!CB$83*prepocet!CB$4*prepocet!CB$2/100/100/100</f>
        <v>0</v>
      </c>
      <c r="CC84" s="1">
        <f>'Původní data'!BY80*prepocet!CC$83*prepocet!CC$4*prepocet!CC$2/100/100/100</f>
        <v>0</v>
      </c>
      <c r="CD84" s="1">
        <f>'Původní data'!BZ80*prepocet!CD$83*prepocet!CD$4*prepocet!CD$2/100/100/100</f>
        <v>0</v>
      </c>
      <c r="CE84" s="1">
        <f>'Původní data'!CA80*prepocet!CE$83*prepocet!CE$4*prepocet!CE$2/100/100/100</f>
        <v>0</v>
      </c>
      <c r="CF84" s="1">
        <f>'Původní data'!CB80*prepocet!CF$83*prepocet!CF$4*prepocet!CF$2/100/100/100</f>
        <v>0</v>
      </c>
      <c r="CI84" s="11">
        <f>RANK(CJ84,$CJ$84:$CJ$103)</f>
        <v>14</v>
      </c>
      <c r="CJ84" s="25">
        <f t="shared" ref="CJ84:CJ103" si="38">SUM(F84:CF84)</f>
        <v>2.0335000000000001</v>
      </c>
      <c r="CK84" s="11">
        <f t="shared" ref="CK84:CK103" si="39">CJ84/79</f>
        <v>2.5740506329113923E-2</v>
      </c>
      <c r="CL84" s="11">
        <f t="shared" si="28"/>
        <v>0</v>
      </c>
      <c r="CM84" s="11">
        <f t="shared" si="29"/>
        <v>0</v>
      </c>
      <c r="CN84" s="11">
        <f t="shared" ref="CN84:CN98" si="40">COUNTIF(F84:CF84,"&gt;1")-CM84</f>
        <v>0</v>
      </c>
      <c r="CO84" s="11">
        <f>COUNTIF(F84:CF84,"&gt;0")-CN84</f>
        <v>6</v>
      </c>
      <c r="CR84" s="11">
        <f>CK87+CK92+CK100+CK89+CK99</f>
        <v>1.7324272151898736</v>
      </c>
      <c r="CT84" s="11" t="s">
        <v>311</v>
      </c>
      <c r="CU84" s="11" t="s">
        <v>306</v>
      </c>
      <c r="CV84" s="33" t="s">
        <v>307</v>
      </c>
      <c r="CW84" s="33" t="s">
        <v>308</v>
      </c>
      <c r="CX84" s="11">
        <v>-1</v>
      </c>
      <c r="CY84" s="11">
        <f t="shared" si="33"/>
        <v>-1</v>
      </c>
    </row>
    <row r="85" spans="1:103" x14ac:dyDescent="0.2">
      <c r="B85" s="11">
        <v>1</v>
      </c>
      <c r="C85" s="11">
        <f t="shared" si="36"/>
        <v>0</v>
      </c>
      <c r="D85" s="11">
        <f t="shared" si="37"/>
        <v>0</v>
      </c>
      <c r="E85" s="1" t="s">
        <v>54</v>
      </c>
      <c r="F85" s="1">
        <f>'Původní data'!B81*prepocet!F$83*prepocet!F$4*prepocet!F$2/100/100/100</f>
        <v>0</v>
      </c>
      <c r="G85" s="1">
        <f>'Původní data'!C81*prepocet!G$83*prepocet!G$4*prepocet!G$2/100/100/100</f>
        <v>0</v>
      </c>
      <c r="H85" s="1">
        <f>'Původní data'!D81*prepocet!H$83*prepocet!H$4*prepocet!H$2/100/100/100</f>
        <v>0</v>
      </c>
      <c r="I85" s="1">
        <f>'Původní data'!E81*prepocet!I$83*prepocet!I$4*prepocet!I$2/100/100/100</f>
        <v>0</v>
      </c>
      <c r="J85" s="1">
        <f>'Původní data'!F81*prepocet!J$83*prepocet!J$4*prepocet!J$2/100/100/100</f>
        <v>0</v>
      </c>
      <c r="K85" s="1">
        <f>'Původní data'!G81*prepocet!K$83*prepocet!K$4*prepocet!K$2/100/100/100</f>
        <v>7.4999999999999997E-2</v>
      </c>
      <c r="L85" s="1">
        <f>'Původní data'!H81*prepocet!L$83*prepocet!L$4*prepocet!L$2/100/100/100</f>
        <v>0</v>
      </c>
      <c r="M85" s="1">
        <f>'Původní data'!I81*prepocet!M$83*prepocet!M$4*prepocet!M$2/100/100/100</f>
        <v>0</v>
      </c>
      <c r="N85" s="1">
        <f>'Původní data'!J81*prepocet!N$83*prepocet!N$4*prepocet!N$2/100/100/100</f>
        <v>0</v>
      </c>
      <c r="O85" s="1">
        <f>'Původní data'!K81*prepocet!O$83*prepocet!O$4*prepocet!O$2/100/100/100</f>
        <v>0</v>
      </c>
      <c r="P85" s="1">
        <f>'Původní data'!L81*prepocet!P$83*prepocet!P$4*prepocet!P$2/100/100/100</f>
        <v>0</v>
      </c>
      <c r="Q85" s="1">
        <f>'Původní data'!M81*prepocet!Q$83*prepocet!Q$4*prepocet!Q$2/100/100/100</f>
        <v>0</v>
      </c>
      <c r="R85" s="1">
        <f>'Původní data'!N81*prepocet!R$83*prepocet!R$4*prepocet!R$2/100/100/100</f>
        <v>0</v>
      </c>
      <c r="S85" s="1">
        <f>'Původní data'!O81*prepocet!S$83*prepocet!S$4*prepocet!S$2/100/100/100</f>
        <v>0</v>
      </c>
      <c r="T85" s="1">
        <f>'Původní data'!P81*prepocet!T$83*prepocet!T$4*prepocet!T$2/100/100/100</f>
        <v>0</v>
      </c>
      <c r="U85" s="1">
        <f>'Původní data'!Q81*prepocet!U$83*prepocet!U$4*prepocet!U$2/100/100/100</f>
        <v>0</v>
      </c>
      <c r="V85" s="1">
        <f>'Původní data'!R81*prepocet!V$83*prepocet!V$4*prepocet!V$2/100/100/100</f>
        <v>0</v>
      </c>
      <c r="W85" s="1">
        <f>'Původní data'!S81*prepocet!W$83*prepocet!W$4*prepocet!W$2/100/100/100</f>
        <v>0</v>
      </c>
      <c r="X85" s="1">
        <f>'Původní data'!T81*prepocet!X$83*prepocet!X$4*prepocet!X$2/100/100/100</f>
        <v>3.6000000000000004E-2</v>
      </c>
      <c r="Y85" s="1">
        <f>'Původní data'!U81*prepocet!Y$83*prepocet!Y$4*prepocet!Y$2/100/100/100</f>
        <v>0</v>
      </c>
      <c r="Z85" s="1">
        <f>'Původní data'!V81*prepocet!Z$83*prepocet!Z$4*prepocet!Z$2/100/100/100</f>
        <v>0</v>
      </c>
      <c r="AA85" s="1">
        <f>'Původní data'!W81*prepocet!AA$83*prepocet!AA$4*prepocet!AA$2/100/100/100</f>
        <v>0</v>
      </c>
      <c r="AB85" s="1">
        <f>'Původní data'!X81*prepocet!AB$83*prepocet!AB$4*prepocet!AB$2/100/100/100</f>
        <v>0</v>
      </c>
      <c r="AC85" s="1">
        <f>'Původní data'!Y81*prepocet!AC$83*prepocet!AC$4*prepocet!AC$2/100/100/100</f>
        <v>0</v>
      </c>
      <c r="AD85" s="1">
        <f>'Původní data'!Z81*prepocet!AD$83*prepocet!AD$4*prepocet!AD$2/100/100/100</f>
        <v>0</v>
      </c>
      <c r="AE85" s="1">
        <f>'Původní data'!AA81*prepocet!AE$83*prepocet!AE$4*prepocet!AE$2/100/100/100</f>
        <v>0</v>
      </c>
      <c r="AF85" s="1">
        <f>'Původní data'!AB81*prepocet!AF$83*prepocet!AF$4*prepocet!AF$2/100/100/100</f>
        <v>5.2499999999999998E-2</v>
      </c>
      <c r="AG85" s="1">
        <f>'Původní data'!AC81*prepocet!AG$83*prepocet!AG$4*prepocet!AG$2/100/100/100</f>
        <v>0</v>
      </c>
      <c r="AH85" s="1">
        <f>'Původní data'!AD81*prepocet!AH$83*prepocet!AH$4*prepocet!AH$2/100/100/100</f>
        <v>0</v>
      </c>
      <c r="AI85" s="1">
        <f>'Původní data'!AE81*prepocet!AI$83*prepocet!AI$4*prepocet!AI$2/100/100/100</f>
        <v>0</v>
      </c>
      <c r="AJ85" s="1">
        <f>'Původní data'!AF81*prepocet!AJ$83*prepocet!AJ$4*prepocet!AJ$2/100/100/100</f>
        <v>0</v>
      </c>
      <c r="AK85" s="1">
        <f>'Původní data'!AG81*prepocet!AK$83*prepocet!AK$4*prepocet!AK$2/100/100/100</f>
        <v>4.2500000000000003E-2</v>
      </c>
      <c r="AL85" s="1">
        <f>'Původní data'!AH81*prepocet!AL$83*prepocet!AL$4*prepocet!AL$2/100/100/100</f>
        <v>0</v>
      </c>
      <c r="AM85" s="1">
        <f>'Původní data'!AI81*prepocet!AM$83*prepocet!AM$4*prepocet!AM$2/100/100/100</f>
        <v>0</v>
      </c>
      <c r="AN85" s="1">
        <f>'Původní data'!AJ81*prepocet!AN$83*prepocet!AN$4*prepocet!AN$2/100/100/100</f>
        <v>0</v>
      </c>
      <c r="AO85" s="1">
        <f>'Původní data'!AK81*prepocet!AO$83*prepocet!AO$4*prepocet!AO$2/100/100/100</f>
        <v>0.6</v>
      </c>
      <c r="AP85" s="1">
        <f>'Původní data'!AL81*prepocet!AP$83*prepocet!AP$4*prepocet!AP$2/100/100/100</f>
        <v>0</v>
      </c>
      <c r="AQ85" s="1">
        <f>'Původní data'!AM81*prepocet!AQ$83*prepocet!AQ$4*prepocet!AQ$2/100/100/100</f>
        <v>0</v>
      </c>
      <c r="AR85" s="1">
        <f>'Původní data'!AN81*prepocet!AR$83*prepocet!AR$4*prepocet!AR$2/100/100/100</f>
        <v>0</v>
      </c>
      <c r="AS85" s="1">
        <f>'Původní data'!AO81*prepocet!AS$83*prepocet!AS$4*prepocet!AS$2/100/100/100</f>
        <v>0</v>
      </c>
      <c r="AT85" s="1">
        <f>'Původní data'!AP81*prepocet!AT$83*prepocet!AT$4*prepocet!AT$2/100/100/100</f>
        <v>0</v>
      </c>
      <c r="AU85" s="1">
        <f>'Původní data'!AQ81*prepocet!AU$83*prepocet!AU$4*prepocet!AU$2/100/100/100</f>
        <v>0</v>
      </c>
      <c r="AV85" s="1">
        <f>'Původní data'!AR81*prepocet!AV$83*prepocet!AV$4*prepocet!AV$2/100/100/100</f>
        <v>0</v>
      </c>
      <c r="AW85" s="1">
        <f>'Původní data'!AS81*prepocet!AW$83*prepocet!AW$4*prepocet!AW$2/100/100/100</f>
        <v>0</v>
      </c>
      <c r="AX85" s="1">
        <f>'Původní data'!AT81*prepocet!AX$83*prepocet!AX$4*prepocet!AX$2/100/100/100</f>
        <v>0</v>
      </c>
      <c r="AY85" s="1">
        <f>'Původní data'!AU81*prepocet!AY$83*prepocet!AY$4*prepocet!AY$2/100/100/100</f>
        <v>0</v>
      </c>
      <c r="AZ85" s="1">
        <f>'Původní data'!AV81*prepocet!AZ$83*prepocet!AZ$4*prepocet!AZ$2/100/100/100</f>
        <v>0</v>
      </c>
      <c r="BA85" s="1">
        <f>'Původní data'!AW81*prepocet!BA$83*prepocet!BA$4*prepocet!BA$2/100/100/100</f>
        <v>8.7499999999999994E-2</v>
      </c>
      <c r="BB85" s="1">
        <f>'Původní data'!AX81*prepocet!BB$83*prepocet!BB$4*prepocet!BB$2/100/100/100</f>
        <v>0</v>
      </c>
      <c r="BC85" s="1">
        <f>'Původní data'!AY81*prepocet!BC$83*prepocet!BC$4*prepocet!BC$2/100/100/100</f>
        <v>0</v>
      </c>
      <c r="BD85" s="1">
        <f>'Původní data'!AZ81*prepocet!BD$83*prepocet!BD$4*prepocet!BD$2/100/100/100</f>
        <v>0</v>
      </c>
      <c r="BE85" s="1">
        <f>'Původní data'!BA81*prepocet!BE$83*prepocet!BE$4*prepocet!BE$2/100/100/100</f>
        <v>4.095E-2</v>
      </c>
      <c r="BF85" s="1">
        <f>'Původní data'!BB81*prepocet!BF$83*prepocet!BF$4*prepocet!BF$2/100/100/100</f>
        <v>0</v>
      </c>
      <c r="BG85" s="1">
        <f>'Původní data'!BC81*prepocet!BG$83*prepocet!BG$4*prepocet!BG$2/100/100/100</f>
        <v>0</v>
      </c>
      <c r="BH85" s="1">
        <f>'Původní data'!BD81*prepocet!BH$83*prepocet!BH$4*prepocet!BH$2/100/100/100</f>
        <v>0</v>
      </c>
      <c r="BI85" s="1">
        <f>'Původní data'!BE81*prepocet!BI$83*prepocet!BI$4*prepocet!BI$2/100/100/100</f>
        <v>5.4000000000000006E-2</v>
      </c>
      <c r="BJ85" s="1">
        <f>'Původní data'!BF81*prepocet!BJ$83*prepocet!BJ$4*prepocet!BJ$2/100/100/100</f>
        <v>0</v>
      </c>
      <c r="BK85" s="1">
        <f>'Původní data'!BG81*prepocet!BK$83*prepocet!BK$4*prepocet!BK$2/100/100/100</f>
        <v>0</v>
      </c>
      <c r="BL85" s="1">
        <f>'Původní data'!BH81*prepocet!BL$83*prepocet!BL$4*prepocet!BL$2/100/100/100</f>
        <v>0</v>
      </c>
      <c r="BM85" s="1">
        <f>'Původní data'!BI81*prepocet!BM$83*prepocet!BM$4*prepocet!BM$2/100/100/100</f>
        <v>0</v>
      </c>
      <c r="BN85" s="1">
        <f>'Původní data'!BJ81*prepocet!BN$83*prepocet!BN$4*prepocet!BN$2/100/100/100</f>
        <v>0</v>
      </c>
      <c r="BO85" s="1">
        <f>'Původní data'!BK81*prepocet!BO$83*prepocet!BO$4*prepocet!BO$2/100/100/100</f>
        <v>0</v>
      </c>
      <c r="BP85" s="1">
        <f>'Původní data'!BL81*prepocet!BP$83*prepocet!BP$4*prepocet!BP$2/100/100/100</f>
        <v>0</v>
      </c>
      <c r="BQ85" s="1">
        <f>'Původní data'!BM81*prepocet!BQ$83*prepocet!BQ$4*prepocet!BQ$2/100/100/100</f>
        <v>0.42</v>
      </c>
      <c r="BR85" s="1">
        <f>'Původní data'!BN81*prepocet!BR$83*prepocet!BR$4*prepocet!BR$2/100/100/100</f>
        <v>0</v>
      </c>
      <c r="BS85" s="1">
        <f>'Původní data'!BO81*prepocet!BS$83*prepocet!BS$4*prepocet!BS$2/100/100/100</f>
        <v>0</v>
      </c>
      <c r="BT85" s="1">
        <f>'Původní data'!BP81*prepocet!BT$83*prepocet!BT$4*prepocet!BT$2/100/100/100</f>
        <v>0</v>
      </c>
      <c r="BU85" s="1">
        <f>'Původní data'!BQ81*prepocet!BU$83*prepocet!BU$4*prepocet!BU$2/100/100/100</f>
        <v>0</v>
      </c>
      <c r="BV85" s="1">
        <f>'Původní data'!BR81*prepocet!BV$83*prepocet!BV$4*prepocet!BV$2/100/100/100</f>
        <v>0</v>
      </c>
      <c r="BW85" s="1">
        <f>'Původní data'!BS81*prepocet!BW$83*prepocet!BW$4*prepocet!BW$2/100/100/100</f>
        <v>0</v>
      </c>
      <c r="BX85" s="1">
        <f>'Původní data'!BT81*prepocet!BX$83*prepocet!BX$4*prepocet!BX$2/100/100/100</f>
        <v>0</v>
      </c>
      <c r="BY85" s="1">
        <f>'Původní data'!BU81*prepocet!BY$83*prepocet!BY$4*prepocet!BY$2/100/100/100</f>
        <v>0</v>
      </c>
      <c r="BZ85" s="1">
        <f>'Původní data'!BV81*prepocet!BZ$83*prepocet!BZ$4*prepocet!BZ$2/100/100/100</f>
        <v>0</v>
      </c>
      <c r="CA85" s="1">
        <f>'Původní data'!BW81*prepocet!CA$83*prepocet!CA$4*prepocet!CA$2/100/100/100</f>
        <v>0</v>
      </c>
      <c r="CB85" s="1">
        <f>'Původní data'!BX81*prepocet!CB$83*prepocet!CB$4*prepocet!CB$2/100/100/100</f>
        <v>0</v>
      </c>
      <c r="CC85" s="1">
        <f>'Původní data'!BY81*prepocet!CC$83*prepocet!CC$4*prepocet!CC$2/100/100/100</f>
        <v>0</v>
      </c>
      <c r="CD85" s="1">
        <f>'Původní data'!BZ81*prepocet!CD$83*prepocet!CD$4*prepocet!CD$2/100/100/100</f>
        <v>0</v>
      </c>
      <c r="CE85" s="1">
        <f>'Původní data'!CA81*prepocet!CE$83*prepocet!CE$4*prepocet!CE$2/100/100/100</f>
        <v>0</v>
      </c>
      <c r="CF85" s="1">
        <f>'Původní data'!CB81*prepocet!CF$83*prepocet!CF$4*prepocet!CF$2/100/100/100</f>
        <v>0</v>
      </c>
      <c r="CI85" s="11">
        <f t="shared" ref="CI85:CI103" si="41">RANK(CJ85,$CJ$84:$CJ$103)</f>
        <v>18</v>
      </c>
      <c r="CJ85" s="25">
        <f t="shared" si="38"/>
        <v>1.4084500000000002</v>
      </c>
      <c r="CK85" s="11">
        <f t="shared" si="39"/>
        <v>1.7828481012658229E-2</v>
      </c>
      <c r="CL85" s="11">
        <f t="shared" si="28"/>
        <v>0</v>
      </c>
      <c r="CM85" s="11">
        <f t="shared" si="29"/>
        <v>0</v>
      </c>
      <c r="CN85" s="11">
        <f t="shared" si="40"/>
        <v>0</v>
      </c>
      <c r="CO85" s="11">
        <f t="shared" ref="CO85:CO103" si="42">COUNTIF(F85:CF85,"&gt;0")-CN85</f>
        <v>9</v>
      </c>
      <c r="CR85" s="11">
        <f>CR84/(SUM(CK84:CK103))</f>
        <v>0.75994197506871397</v>
      </c>
      <c r="CS85" s="1" t="s">
        <v>69</v>
      </c>
      <c r="CT85" s="29">
        <f>CK100/100</f>
        <v>5.4927056962025336E-3</v>
      </c>
      <c r="CU85" s="11">
        <v>0</v>
      </c>
      <c r="CV85" s="11">
        <v>1</v>
      </c>
      <c r="CW85" s="11">
        <v>10</v>
      </c>
      <c r="CX85" s="11">
        <v>33</v>
      </c>
      <c r="CY85" s="11">
        <f t="shared" si="33"/>
        <v>44</v>
      </c>
    </row>
    <row r="86" spans="1:103" x14ac:dyDescent="0.2">
      <c r="B86" s="11">
        <v>1</v>
      </c>
      <c r="C86" s="11">
        <f t="shared" si="36"/>
        <v>0</v>
      </c>
      <c r="D86" s="11">
        <f t="shared" si="37"/>
        <v>0</v>
      </c>
      <c r="E86" s="1" t="s">
        <v>55</v>
      </c>
      <c r="F86" s="1">
        <f>'Původní data'!B82*prepocet!F$83*prepocet!F$4*prepocet!F$2/100/100/100</f>
        <v>0</v>
      </c>
      <c r="G86" s="1">
        <f>'Původní data'!C82*prepocet!G$83*prepocet!G$4*prepocet!G$2/100/100/100</f>
        <v>0</v>
      </c>
      <c r="H86" s="1">
        <f>'Původní data'!D82*prepocet!H$83*prepocet!H$4*prepocet!H$2/100/100/100</f>
        <v>0.315</v>
      </c>
      <c r="I86" s="1">
        <f>'Původní data'!E82*prepocet!I$83*prepocet!I$4*prepocet!I$2/100/100/100</f>
        <v>0</v>
      </c>
      <c r="J86" s="1">
        <f>'Původní data'!F82*prepocet!J$83*prepocet!J$4*prepocet!J$2/100/100/100</f>
        <v>0</v>
      </c>
      <c r="K86" s="1">
        <f>'Původní data'!G82*prepocet!K$83*prepocet!K$4*prepocet!K$2/100/100/100</f>
        <v>0</v>
      </c>
      <c r="L86" s="1">
        <f>'Původní data'!H82*prepocet!L$83*prepocet!L$4*prepocet!L$2/100/100/100</f>
        <v>0</v>
      </c>
      <c r="M86" s="1">
        <f>'Původní data'!I82*prepocet!M$83*prepocet!M$4*prepocet!M$2/100/100/100</f>
        <v>0</v>
      </c>
      <c r="N86" s="1">
        <f>'Původní data'!J82*prepocet!N$83*prepocet!N$4*prepocet!N$2/100/100/100</f>
        <v>0</v>
      </c>
      <c r="O86" s="1">
        <f>'Původní data'!K82*prepocet!O$83*prepocet!O$4*prepocet!O$2/100/100/100</f>
        <v>7.4999999999999997E-2</v>
      </c>
      <c r="P86" s="1">
        <f>'Původní data'!L82*prepocet!P$83*prepocet!P$4*prepocet!P$2/100/100/100</f>
        <v>7.8750000000000001E-2</v>
      </c>
      <c r="Q86" s="1">
        <f>'Původní data'!M82*prepocet!Q$83*prepocet!Q$4*prepocet!Q$2/100/100/100</f>
        <v>0</v>
      </c>
      <c r="R86" s="1">
        <f>'Původní data'!N82*prepocet!R$83*prepocet!R$4*prepocet!R$2/100/100/100</f>
        <v>0</v>
      </c>
      <c r="S86" s="1">
        <f>'Původní data'!O82*prepocet!S$83*prepocet!S$4*prepocet!S$2/100/100/100</f>
        <v>0</v>
      </c>
      <c r="T86" s="1">
        <f>'Původní data'!P82*prepocet!T$83*prepocet!T$4*prepocet!T$2/100/100/100</f>
        <v>0</v>
      </c>
      <c r="U86" s="1">
        <f>'Původní data'!Q82*prepocet!U$83*prepocet!U$4*prepocet!U$2/100/100/100</f>
        <v>0.495</v>
      </c>
      <c r="V86" s="1">
        <f>'Původní data'!R82*prepocet!V$83*prepocet!V$4*prepocet!V$2/100/100/100</f>
        <v>0</v>
      </c>
      <c r="W86" s="1">
        <f>'Původní data'!S82*prepocet!W$83*prepocet!W$4*prepocet!W$2/100/100/100</f>
        <v>0</v>
      </c>
      <c r="X86" s="1">
        <f>'Původní data'!T82*prepocet!X$83*prepocet!X$4*prepocet!X$2/100/100/100</f>
        <v>0.18</v>
      </c>
      <c r="Y86" s="1">
        <f>'Původní data'!U82*prepocet!Y$83*prepocet!Y$4*prepocet!Y$2/100/100/100</f>
        <v>0</v>
      </c>
      <c r="Z86" s="1">
        <f>'Původní data'!V82*prepocet!Z$83*prepocet!Z$4*prepocet!Z$2/100/100/100</f>
        <v>0</v>
      </c>
      <c r="AA86" s="1">
        <f>'Původní data'!W82*prepocet!AA$83*prepocet!AA$4*prepocet!AA$2/100/100/100</f>
        <v>0</v>
      </c>
      <c r="AB86" s="1">
        <f>'Původní data'!X82*prepocet!AB$83*prepocet!AB$4*prepocet!AB$2/100/100/100</f>
        <v>0</v>
      </c>
      <c r="AC86" s="1">
        <f>'Původní data'!Y82*prepocet!AC$83*prepocet!AC$4*prepocet!AC$2/100/100/100</f>
        <v>0</v>
      </c>
      <c r="AD86" s="1">
        <f>'Původní data'!Z82*prepocet!AD$83*prepocet!AD$4*prepocet!AD$2/100/100/100</f>
        <v>0.21</v>
      </c>
      <c r="AE86" s="1">
        <f>'Původní data'!AA82*prepocet!AE$83*prepocet!AE$4*prepocet!AE$2/100/100/100</f>
        <v>0</v>
      </c>
      <c r="AF86" s="1">
        <f>'Původní data'!AB82*prepocet!AF$83*prepocet!AF$4*prepocet!AF$2/100/100/100</f>
        <v>0</v>
      </c>
      <c r="AG86" s="1">
        <f>'Původní data'!AC82*prepocet!AG$83*prepocet!AG$4*prepocet!AG$2/100/100/100</f>
        <v>0</v>
      </c>
      <c r="AH86" s="1">
        <f>'Původní data'!AD82*prepocet!AH$83*prepocet!AH$4*prepocet!AH$2/100/100/100</f>
        <v>0</v>
      </c>
      <c r="AI86" s="1">
        <f>'Původní data'!AE82*prepocet!AI$83*prepocet!AI$4*prepocet!AI$2/100/100/100</f>
        <v>0</v>
      </c>
      <c r="AJ86" s="1">
        <f>'Původní data'!AF82*prepocet!AJ$83*prepocet!AJ$4*prepocet!AJ$2/100/100/100</f>
        <v>0</v>
      </c>
      <c r="AK86" s="1">
        <f>'Původní data'!AG82*prepocet!AK$83*prepocet!AK$4*prepocet!AK$2/100/100/100</f>
        <v>0</v>
      </c>
      <c r="AL86" s="1">
        <f>'Původní data'!AH82*prepocet!AL$83*prepocet!AL$4*prepocet!AL$2/100/100/100</f>
        <v>0.12</v>
      </c>
      <c r="AM86" s="1">
        <f>'Původní data'!AI82*prepocet!AM$83*prepocet!AM$4*prepocet!AM$2/100/100/100</f>
        <v>0.36</v>
      </c>
      <c r="AN86" s="1">
        <f>'Původní data'!AJ82*prepocet!AN$83*prepocet!AN$4*prepocet!AN$2/100/100/100</f>
        <v>0</v>
      </c>
      <c r="AO86" s="1">
        <f>'Původní data'!AK82*prepocet!AO$83*prepocet!AO$4*prepocet!AO$2/100/100/100</f>
        <v>0</v>
      </c>
      <c r="AP86" s="1">
        <f>'Původní data'!AL82*prepocet!AP$83*prepocet!AP$4*prepocet!AP$2/100/100/100</f>
        <v>0</v>
      </c>
      <c r="AQ86" s="1">
        <f>'Původní data'!AM82*prepocet!AQ$83*prepocet!AQ$4*prepocet!AQ$2/100/100/100</f>
        <v>0</v>
      </c>
      <c r="AR86" s="1">
        <f>'Původní data'!AN82*prepocet!AR$83*prepocet!AR$4*prepocet!AR$2/100/100/100</f>
        <v>0</v>
      </c>
      <c r="AS86" s="1">
        <f>'Původní data'!AO82*prepocet!AS$83*prepocet!AS$4*prepocet!AS$2/100/100/100</f>
        <v>0.18</v>
      </c>
      <c r="AT86" s="1">
        <f>'Původní data'!AP82*prepocet!AT$83*prepocet!AT$4*prepocet!AT$2/100/100/100</f>
        <v>0</v>
      </c>
      <c r="AU86" s="1">
        <f>'Původní data'!AQ82*prepocet!AU$83*prepocet!AU$4*prepocet!AU$2/100/100/100</f>
        <v>0</v>
      </c>
      <c r="AV86" s="1">
        <f>'Původní data'!AR82*prepocet!AV$83*prepocet!AV$4*prepocet!AV$2/100/100/100</f>
        <v>0</v>
      </c>
      <c r="AW86" s="1">
        <f>'Původní data'!AS82*prepocet!AW$83*prepocet!AW$4*prepocet!AW$2/100/100/100</f>
        <v>0</v>
      </c>
      <c r="AX86" s="1">
        <f>'Původní data'!AT82*prepocet!AX$83*prepocet!AX$4*prepocet!AX$2/100/100/100</f>
        <v>0</v>
      </c>
      <c r="AY86" s="1">
        <f>'Původní data'!AU82*prepocet!AY$83*prepocet!AY$4*prepocet!AY$2/100/100/100</f>
        <v>0</v>
      </c>
      <c r="AZ86" s="1">
        <f>'Původní data'!AV82*prepocet!AZ$83*prepocet!AZ$4*prepocet!AZ$2/100/100/100</f>
        <v>0</v>
      </c>
      <c r="BA86" s="1">
        <f>'Původní data'!AW82*prepocet!BA$83*prepocet!BA$4*prepocet!BA$2/100/100/100</f>
        <v>0</v>
      </c>
      <c r="BB86" s="1">
        <f>'Původní data'!AX82*prepocet!BB$83*prepocet!BB$4*prepocet!BB$2/100/100/100</f>
        <v>0.6</v>
      </c>
      <c r="BC86" s="1">
        <f>'Původní data'!AY82*prepocet!BC$83*prepocet!BC$4*prepocet!BC$2/100/100/100</f>
        <v>0</v>
      </c>
      <c r="BD86" s="1">
        <f>'Původní data'!AZ82*prepocet!BD$83*prepocet!BD$4*prepocet!BD$2/100/100/100</f>
        <v>0</v>
      </c>
      <c r="BE86" s="1">
        <f>'Původní data'!BA82*prepocet!BE$83*prepocet!BE$4*prepocet!BE$2/100/100/100</f>
        <v>0</v>
      </c>
      <c r="BF86" s="1">
        <f>'Původní data'!BB82*prepocet!BF$83*prepocet!BF$4*prepocet!BF$2/100/100/100</f>
        <v>0</v>
      </c>
      <c r="BG86" s="1">
        <f>'Původní data'!BC82*prepocet!BG$83*prepocet!BG$4*prepocet!BG$2/100/100/100</f>
        <v>0</v>
      </c>
      <c r="BH86" s="1">
        <f>'Původní data'!BD82*prepocet!BH$83*prepocet!BH$4*prepocet!BH$2/100/100/100</f>
        <v>0.72</v>
      </c>
      <c r="BI86" s="1">
        <f>'Původní data'!BE82*prepocet!BI$83*prepocet!BI$4*prepocet!BI$2/100/100/100</f>
        <v>0.54</v>
      </c>
      <c r="BJ86" s="1">
        <f>'Původní data'!BF82*prepocet!BJ$83*prepocet!BJ$4*prepocet!BJ$2/100/100/100</f>
        <v>0</v>
      </c>
      <c r="BK86" s="1">
        <f>'Původní data'!BG82*prepocet!BK$83*prepocet!BK$4*prepocet!BK$2/100/100/100</f>
        <v>0.61875000000000002</v>
      </c>
      <c r="BL86" s="1">
        <f>'Původní data'!BH82*prepocet!BL$83*prepocet!BL$4*prepocet!BL$2/100/100/100</f>
        <v>0.26250000000000001</v>
      </c>
      <c r="BM86" s="1">
        <f>'Původní data'!BI82*prepocet!BM$83*prepocet!BM$4*prepocet!BM$2/100/100/100</f>
        <v>0</v>
      </c>
      <c r="BN86" s="1">
        <f>'Původní data'!BJ82*prepocet!BN$83*prepocet!BN$4*prepocet!BN$2/100/100/100</f>
        <v>0</v>
      </c>
      <c r="BO86" s="1">
        <f>'Původní data'!BK82*prepocet!BO$83*prepocet!BO$4*prepocet!BO$2/100/100/100</f>
        <v>0</v>
      </c>
      <c r="BP86" s="1">
        <f>'Původní data'!BL82*prepocet!BP$83*prepocet!BP$4*prepocet!BP$2/100/100/100</f>
        <v>0</v>
      </c>
      <c r="BQ86" s="1">
        <f>'Původní data'!BM82*prepocet!BQ$83*prepocet!BQ$4*prepocet!BQ$2/100/100/100</f>
        <v>0</v>
      </c>
      <c r="BR86" s="1">
        <f>'Původní data'!BN82*prepocet!BR$83*prepocet!BR$4*prepocet!BR$2/100/100/100</f>
        <v>0</v>
      </c>
      <c r="BS86" s="1">
        <f>'Původní data'!BO82*prepocet!BS$83*prepocet!BS$4*prepocet!BS$2/100/100/100</f>
        <v>0</v>
      </c>
      <c r="BT86" s="1">
        <f>'Původní data'!BP82*prepocet!BT$83*prepocet!BT$4*prepocet!BT$2/100/100/100</f>
        <v>0</v>
      </c>
      <c r="BU86" s="1">
        <f>'Původní data'!BQ82*prepocet!BU$83*prepocet!BU$4*prepocet!BU$2/100/100/100</f>
        <v>0</v>
      </c>
      <c r="BV86" s="1">
        <f>'Původní data'!BR82*prepocet!BV$83*prepocet!BV$4*prepocet!BV$2/100/100/100</f>
        <v>0</v>
      </c>
      <c r="BW86" s="1">
        <f>'Původní data'!BS82*prepocet!BW$83*prepocet!BW$4*prepocet!BW$2/100/100/100</f>
        <v>0</v>
      </c>
      <c r="BX86" s="1">
        <f>'Původní data'!BT82*prepocet!BX$83*prepocet!BX$4*prepocet!BX$2/100/100/100</f>
        <v>0</v>
      </c>
      <c r="BY86" s="1">
        <f>'Původní data'!BU82*prepocet!BY$83*prepocet!BY$4*prepocet!BY$2/100/100/100</f>
        <v>1.1812499999999999</v>
      </c>
      <c r="BZ86" s="1">
        <f>'Původní data'!BV82*prepocet!BZ$83*prepocet!BZ$4*prepocet!BZ$2/100/100/100</f>
        <v>0.48</v>
      </c>
      <c r="CA86" s="1">
        <f>'Původní data'!BW82*prepocet!CA$83*prepocet!CA$4*prepocet!CA$2/100/100/100</f>
        <v>0</v>
      </c>
      <c r="CB86" s="1">
        <f>'Původní data'!BX82*prepocet!CB$83*prepocet!CB$4*prepocet!CB$2/100/100/100</f>
        <v>0.126</v>
      </c>
      <c r="CC86" s="1">
        <f>'Původní data'!BY82*prepocet!CC$83*prepocet!CC$4*prepocet!CC$2/100/100/100</f>
        <v>0.22750000000000001</v>
      </c>
      <c r="CD86" s="1">
        <f>'Původní data'!BZ82*prepocet!CD$83*prepocet!CD$4*prepocet!CD$2/100/100/100</f>
        <v>0</v>
      </c>
      <c r="CE86" s="1">
        <f>'Původní data'!CA82*prepocet!CE$83*prepocet!CE$4*prepocet!CE$2/100/100/100</f>
        <v>0.27</v>
      </c>
      <c r="CF86" s="1">
        <f>'Původní data'!CB82*prepocet!CF$83*prepocet!CF$4*prepocet!CF$2/100/100/100</f>
        <v>0</v>
      </c>
      <c r="CI86" s="11">
        <f t="shared" si="41"/>
        <v>6</v>
      </c>
      <c r="CJ86" s="25">
        <f t="shared" si="38"/>
        <v>7.0397500000000015</v>
      </c>
      <c r="CK86" s="11">
        <f t="shared" si="39"/>
        <v>8.9110759493670907E-2</v>
      </c>
      <c r="CL86" s="11">
        <f t="shared" si="28"/>
        <v>0</v>
      </c>
      <c r="CM86" s="11">
        <f t="shared" si="29"/>
        <v>0</v>
      </c>
      <c r="CN86" s="11">
        <f t="shared" si="40"/>
        <v>1</v>
      </c>
      <c r="CO86" s="11">
        <f t="shared" si="42"/>
        <v>18</v>
      </c>
      <c r="CS86" s="1" t="s">
        <v>56</v>
      </c>
      <c r="CT86" s="29">
        <f>CK87/100</f>
        <v>3.769082278481013E-3</v>
      </c>
      <c r="CU86" s="11">
        <v>0</v>
      </c>
      <c r="CV86" s="11">
        <v>0</v>
      </c>
      <c r="CW86" s="11">
        <v>6</v>
      </c>
      <c r="CX86" s="11">
        <v>34</v>
      </c>
      <c r="CY86" s="11">
        <f t="shared" si="33"/>
        <v>40</v>
      </c>
    </row>
    <row r="87" spans="1:103" x14ac:dyDescent="0.2">
      <c r="A87" s="35"/>
      <c r="B87" s="11">
        <v>0</v>
      </c>
      <c r="C87" s="11">
        <f t="shared" si="36"/>
        <v>0</v>
      </c>
      <c r="D87" s="11">
        <f t="shared" si="37"/>
        <v>0</v>
      </c>
      <c r="E87" s="1" t="s">
        <v>56</v>
      </c>
      <c r="F87" s="1">
        <f>'Původní data'!B83*prepocet!F$83*prepocet!F$4*prepocet!F$2/100/100/100</f>
        <v>0.2475</v>
      </c>
      <c r="G87" s="1">
        <f>'Původní data'!C83*prepocet!G$83*prepocet!G$4*prepocet!G$2/100/100/100</f>
        <v>0</v>
      </c>
      <c r="H87" s="1">
        <f>'Původní data'!D83*prepocet!H$83*prepocet!H$4*prepocet!H$2/100/100/100</f>
        <v>0</v>
      </c>
      <c r="I87" s="1">
        <f>'Původní data'!E83*prepocet!I$83*prepocet!I$4*prepocet!I$2/100/100/100</f>
        <v>2.5000000000000001E-2</v>
      </c>
      <c r="J87" s="1">
        <f>'Původní data'!F83*prepocet!J$83*prepocet!J$4*prepocet!J$2/100/100/100</f>
        <v>7.2</v>
      </c>
      <c r="K87" s="1">
        <f>'Původní data'!G83*prepocet!K$83*prepocet!K$4*prepocet!K$2/100/100/100</f>
        <v>0</v>
      </c>
      <c r="L87" s="1">
        <f>'Původní data'!H83*prepocet!L$83*prepocet!L$4*prepocet!L$2/100/100/100</f>
        <v>0</v>
      </c>
      <c r="M87" s="1">
        <f>'Původní data'!I83*prepocet!M$83*prepocet!M$4*prepocet!M$2/100/100/100</f>
        <v>0</v>
      </c>
      <c r="N87" s="1">
        <f>'Původní data'!J83*prepocet!N$83*prepocet!N$4*prepocet!N$2/100/100/100</f>
        <v>0.2</v>
      </c>
      <c r="O87" s="1">
        <f>'Původní data'!K83*prepocet!O$83*prepocet!O$4*prepocet!O$2/100/100/100</f>
        <v>0</v>
      </c>
      <c r="P87" s="1">
        <f>'Původní data'!L83*prepocet!P$83*prepocet!P$4*prepocet!P$2/100/100/100</f>
        <v>0.1575</v>
      </c>
      <c r="Q87" s="1">
        <f>'Původní data'!M83*prepocet!Q$83*prepocet!Q$4*prepocet!Q$2/100/100/100</f>
        <v>6.3</v>
      </c>
      <c r="R87" s="1">
        <f>'Původní data'!N83*prepocet!R$83*prepocet!R$4*prepocet!R$2/100/100/100</f>
        <v>0.24</v>
      </c>
      <c r="S87" s="1">
        <f>'Původní data'!O83*prepocet!S$83*prepocet!S$4*prepocet!S$2/100/100/100</f>
        <v>0</v>
      </c>
      <c r="T87" s="1">
        <f>'Původní data'!P83*prepocet!T$83*prepocet!T$4*prepocet!T$2/100/100/100</f>
        <v>0</v>
      </c>
      <c r="U87" s="1">
        <f>'Původní data'!Q83*prepocet!U$83*prepocet!U$4*prepocet!U$2/100/100/100</f>
        <v>0</v>
      </c>
      <c r="V87" s="1">
        <f>'Původní data'!R83*prepocet!V$83*prepocet!V$4*prepocet!V$2/100/100/100</f>
        <v>0</v>
      </c>
      <c r="W87" s="1">
        <f>'Původní data'!S83*prepocet!W$83*prepocet!W$4*prepocet!W$2/100/100/100</f>
        <v>0</v>
      </c>
      <c r="X87" s="1">
        <f>'Původní data'!T83*prepocet!X$83*prepocet!X$4*prepocet!X$2/100/100/100</f>
        <v>0</v>
      </c>
      <c r="Y87" s="1">
        <f>'Původní data'!U83*prepocet!Y$83*prepocet!Y$4*prepocet!Y$2/100/100/100</f>
        <v>0.06</v>
      </c>
      <c r="Z87" s="1">
        <f>'Původní data'!V83*prepocet!Z$83*prepocet!Z$4*prepocet!Z$2/100/100/100</f>
        <v>0</v>
      </c>
      <c r="AA87" s="1">
        <f>'Původní data'!W83*prepocet!AA$83*prepocet!AA$4*prepocet!AA$2/100/100/100</f>
        <v>0</v>
      </c>
      <c r="AB87" s="1">
        <f>'Původní data'!X83*prepocet!AB$83*prepocet!AB$4*prepocet!AB$2/100/100/100</f>
        <v>0</v>
      </c>
      <c r="AC87" s="1">
        <f>'Původní data'!Y83*prepocet!AC$83*prepocet!AC$4*prepocet!AC$2/100/100/100</f>
        <v>0</v>
      </c>
      <c r="AD87" s="1">
        <f>'Původní data'!Z83*prepocet!AD$83*prepocet!AD$4*prepocet!AD$2/100/100/100</f>
        <v>0.21</v>
      </c>
      <c r="AE87" s="1">
        <f>'Původní data'!AA83*prepocet!AE$83*prepocet!AE$4*prepocet!AE$2/100/100/100</f>
        <v>0.42749999999999999</v>
      </c>
      <c r="AF87" s="1">
        <f>'Původní data'!AB83*prepocet!AF$83*prepocet!AF$4*prepocet!AF$2/100/100/100</f>
        <v>0.315</v>
      </c>
      <c r="AG87" s="1">
        <f>'Původní data'!AC83*prepocet!AG$83*prepocet!AG$4*prepocet!AG$2/100/100/100</f>
        <v>0</v>
      </c>
      <c r="AH87" s="1">
        <f>'Původní data'!AD83*prepocet!AH$83*prepocet!AH$4*prepocet!AH$2/100/100/100</f>
        <v>0</v>
      </c>
      <c r="AI87" s="1">
        <f>'Původní data'!AE83*prepocet!AI$83*prepocet!AI$4*prepocet!AI$2/100/100/100</f>
        <v>0</v>
      </c>
      <c r="AJ87" s="1">
        <f>'Původní data'!AF83*prepocet!AJ$83*prepocet!AJ$4*prepocet!AJ$2/100/100/100</f>
        <v>0.1008</v>
      </c>
      <c r="AK87" s="1">
        <f>'Původní data'!AG83*prepocet!AK$83*prepocet!AK$4*prepocet!AK$2/100/100/100</f>
        <v>0.2465</v>
      </c>
      <c r="AL87" s="1">
        <f>'Původní data'!AH83*prepocet!AL$83*prepocet!AL$4*prepocet!AL$2/100/100/100</f>
        <v>0.6</v>
      </c>
      <c r="AM87" s="1">
        <f>'Původní data'!AI83*prepocet!AM$83*prepocet!AM$4*prepocet!AM$2/100/100/100</f>
        <v>0</v>
      </c>
      <c r="AN87" s="1">
        <f>'Původní data'!AJ83*prepocet!AN$83*prepocet!AN$4*prepocet!AN$2/100/100/100</f>
        <v>0.1125</v>
      </c>
      <c r="AO87" s="1">
        <f>'Původní data'!AK83*prepocet!AO$83*prepocet!AO$4*prepocet!AO$2/100/100/100</f>
        <v>0</v>
      </c>
      <c r="AP87" s="1">
        <f>'Původní data'!AL83*prepocet!AP$83*prepocet!AP$4*prepocet!AP$2/100/100/100</f>
        <v>0.77</v>
      </c>
      <c r="AQ87" s="1">
        <f>'Původní data'!AM83*prepocet!AQ$83*prepocet!AQ$4*prepocet!AQ$2/100/100/100</f>
        <v>0</v>
      </c>
      <c r="AR87" s="1">
        <f>'Původní data'!AN83*prepocet!AR$83*prepocet!AR$4*prepocet!AR$2/100/100/100</f>
        <v>0</v>
      </c>
      <c r="AS87" s="1">
        <f>'Původní data'!AO83*prepocet!AS$83*prepocet!AS$4*prepocet!AS$2/100/100/100</f>
        <v>0</v>
      </c>
      <c r="AT87" s="1">
        <f>'Původní data'!AP83*prepocet!AT$83*prepocet!AT$4*prepocet!AT$2/100/100/100</f>
        <v>0</v>
      </c>
      <c r="AU87" s="1">
        <f>'Původní data'!AQ83*prepocet!AU$83*prepocet!AU$4*prepocet!AU$2/100/100/100</f>
        <v>0</v>
      </c>
      <c r="AV87" s="1">
        <f>'Původní data'!AR83*prepocet!AV$83*prepocet!AV$4*prepocet!AV$2/100/100/100</f>
        <v>0</v>
      </c>
      <c r="AW87" s="1">
        <f>'Původní data'!AS83*prepocet!AW$83*prepocet!AW$4*prepocet!AW$2/100/100/100</f>
        <v>0.125</v>
      </c>
      <c r="AX87" s="1">
        <f>'Původní data'!AT83*prepocet!AX$83*prepocet!AX$4*prepocet!AX$2/100/100/100</f>
        <v>0.1</v>
      </c>
      <c r="AY87" s="1">
        <f>'Původní data'!AU83*prepocet!AY$83*prepocet!AY$4*prepocet!AY$2/100/100/100</f>
        <v>0.125</v>
      </c>
      <c r="AZ87" s="1">
        <f>'Původní data'!AV83*prepocet!AZ$83*prepocet!AZ$4*prepocet!AZ$2/100/100/100</f>
        <v>0</v>
      </c>
      <c r="BA87" s="1">
        <f>'Původní data'!AW83*prepocet!BA$83*prepocet!BA$4*prepocet!BA$2/100/100/100</f>
        <v>8.7499999999999994E-2</v>
      </c>
      <c r="BB87" s="1">
        <f>'Původní data'!AX83*prepocet!BB$83*prepocet!BB$4*prepocet!BB$2/100/100/100</f>
        <v>0.3</v>
      </c>
      <c r="BC87" s="1">
        <f>'Původní data'!AY83*prepocet!BC$83*prepocet!BC$4*prepocet!BC$2/100/100/100</f>
        <v>0</v>
      </c>
      <c r="BD87" s="1">
        <f>'Původní data'!AZ83*prepocet!BD$83*prepocet!BD$4*prepocet!BD$2/100/100/100</f>
        <v>0</v>
      </c>
      <c r="BE87" s="1">
        <f>'Původní data'!BA83*prepocet!BE$83*prepocet!BE$4*prepocet!BE$2/100/100/100</f>
        <v>4.095E-2</v>
      </c>
      <c r="BF87" s="1">
        <f>'Původní data'!BB83*prepocet!BF$83*prepocet!BF$4*prepocet!BF$2/100/100/100</f>
        <v>0.18</v>
      </c>
      <c r="BG87" s="1">
        <f>'Původní data'!BC83*prepocet!BG$83*prepocet!BG$4*prepocet!BG$2/100/100/100</f>
        <v>0.27</v>
      </c>
      <c r="BH87" s="1">
        <f>'Původní data'!BD83*prepocet!BH$83*prepocet!BH$4*prepocet!BH$2/100/100/100</f>
        <v>0.54</v>
      </c>
      <c r="BI87" s="1">
        <f>'Původní data'!BE83*prepocet!BI$83*prepocet!BI$4*prepocet!BI$2/100/100/100</f>
        <v>0.48599999999999999</v>
      </c>
      <c r="BJ87" s="1">
        <f>'Původní data'!BF83*prepocet!BJ$83*prepocet!BJ$4*prepocet!BJ$2/100/100/100</f>
        <v>0.28000000000000003</v>
      </c>
      <c r="BK87" s="1">
        <f>'Původní data'!BG83*prepocet!BK$83*prepocet!BK$4*prepocet!BK$2/100/100/100</f>
        <v>1.03125</v>
      </c>
      <c r="BL87" s="1">
        <f>'Původní data'!BH83*prepocet!BL$83*prepocet!BL$4*prepocet!BL$2/100/100/100</f>
        <v>0</v>
      </c>
      <c r="BM87" s="1">
        <f>'Původní data'!BI83*prepocet!BM$83*prepocet!BM$4*prepocet!BM$2/100/100/100</f>
        <v>0.24</v>
      </c>
      <c r="BN87" s="1">
        <f>'Původní data'!BJ83*prepocet!BN$83*prepocet!BN$4*prepocet!BN$2/100/100/100</f>
        <v>0.13125000000000001</v>
      </c>
      <c r="BO87" s="1">
        <f>'Původní data'!BK83*prepocet!BO$83*prepocet!BO$4*prepocet!BO$2/100/100/100</f>
        <v>0</v>
      </c>
      <c r="BP87" s="1">
        <f>'Původní data'!BL83*prepocet!BP$83*prepocet!BP$4*prepocet!BP$2/100/100/100</f>
        <v>1.26</v>
      </c>
      <c r="BQ87" s="1">
        <f>'Původní data'!BM83*prepocet!BQ$83*prepocet!BQ$4*prepocet!BQ$2/100/100/100</f>
        <v>0</v>
      </c>
      <c r="BR87" s="1">
        <f>'Původní data'!BN83*prepocet!BR$83*prepocet!BR$4*prepocet!BR$2/100/100/100</f>
        <v>0</v>
      </c>
      <c r="BS87" s="1">
        <f>'Původní data'!BO83*prepocet!BS$83*prepocet!BS$4*prepocet!BS$2/100/100/100</f>
        <v>1.32</v>
      </c>
      <c r="BT87" s="1">
        <f>'Původní data'!BP83*prepocet!BT$83*prepocet!BT$4*prepocet!BT$2/100/100/100</f>
        <v>4.32</v>
      </c>
      <c r="BU87" s="1">
        <f>'Původní data'!BQ83*prepocet!BU$83*prepocet!BU$4*prepocet!BU$2/100/100/100</f>
        <v>0.315</v>
      </c>
      <c r="BV87" s="1">
        <f>'Původní data'!BR83*prepocet!BV$83*prepocet!BV$4*prepocet!BV$2/100/100/100</f>
        <v>0.25</v>
      </c>
      <c r="BW87" s="1">
        <f>'Původní data'!BS83*prepocet!BW$83*prepocet!BW$4*prepocet!BW$2/100/100/100</f>
        <v>0</v>
      </c>
      <c r="BX87" s="1">
        <f>'Původní data'!BT83*prepocet!BX$83*prepocet!BX$4*prepocet!BX$2/100/100/100</f>
        <v>0</v>
      </c>
      <c r="BY87" s="1">
        <f>'Původní data'!BU83*prepocet!BY$83*prepocet!BY$4*prepocet!BY$2/100/100/100</f>
        <v>0</v>
      </c>
      <c r="BZ87" s="1">
        <f>'Původní data'!BV83*prepocet!BZ$83*prepocet!BZ$4*prepocet!BZ$2/100/100/100</f>
        <v>0.22399999999999998</v>
      </c>
      <c r="CA87" s="1">
        <f>'Původní data'!BW83*prepocet!CA$83*prepocet!CA$4*prepocet!CA$2/100/100/100</f>
        <v>0.15</v>
      </c>
      <c r="CB87" s="1">
        <f>'Původní data'!BX83*prepocet!CB$83*prepocet!CB$4*prepocet!CB$2/100/100/100</f>
        <v>0.47249999999999998</v>
      </c>
      <c r="CC87" s="1">
        <f>'Původní data'!BY83*prepocet!CC$83*prepocet!CC$4*prepocet!CC$2/100/100/100</f>
        <v>0</v>
      </c>
      <c r="CD87" s="1">
        <f>'Původní data'!BZ83*prepocet!CD$83*prepocet!CD$4*prepocet!CD$2/100/100/100</f>
        <v>0</v>
      </c>
      <c r="CE87" s="1">
        <f>'Původní data'!CA83*prepocet!CE$83*prepocet!CE$4*prepocet!CE$2/100/100/100</f>
        <v>0.27</v>
      </c>
      <c r="CF87" s="1">
        <f>'Původní data'!CB83*prepocet!CF$83*prepocet!CF$4*prepocet!CF$2/100/100/100</f>
        <v>4.4999999999999998E-2</v>
      </c>
      <c r="CI87" s="11">
        <f t="shared" si="41"/>
        <v>2</v>
      </c>
      <c r="CJ87" s="25">
        <f t="shared" si="38"/>
        <v>29.775750000000002</v>
      </c>
      <c r="CK87" s="11">
        <f t="shared" si="39"/>
        <v>0.3769082278481013</v>
      </c>
      <c r="CL87" s="11">
        <f t="shared" si="28"/>
        <v>0</v>
      </c>
      <c r="CM87" s="11">
        <f t="shared" si="29"/>
        <v>0</v>
      </c>
      <c r="CN87" s="11">
        <f t="shared" si="40"/>
        <v>6</v>
      </c>
      <c r="CO87" s="11">
        <f t="shared" si="42"/>
        <v>34</v>
      </c>
      <c r="CS87" s="1" t="s">
        <v>68</v>
      </c>
      <c r="CT87" s="29">
        <f>CK99/100</f>
        <v>3.5318196202531642E-3</v>
      </c>
      <c r="CU87" s="11">
        <v>0</v>
      </c>
      <c r="CV87" s="11">
        <v>0</v>
      </c>
      <c r="CW87" s="11">
        <v>7</v>
      </c>
      <c r="CX87" s="11">
        <v>29</v>
      </c>
      <c r="CY87" s="11">
        <f t="shared" si="33"/>
        <v>36</v>
      </c>
    </row>
    <row r="88" spans="1:103" x14ac:dyDescent="0.2">
      <c r="B88" s="11">
        <v>1</v>
      </c>
      <c r="C88" s="11">
        <f t="shared" si="36"/>
        <v>0</v>
      </c>
      <c r="D88" s="11">
        <f t="shared" si="37"/>
        <v>4.9500000000000002E-2</v>
      </c>
      <c r="E88" s="1" t="s">
        <v>57</v>
      </c>
      <c r="F88" s="1">
        <f>'Původní data'!B84*prepocet!F$83*prepocet!F$4*prepocet!F$2/100/100/100</f>
        <v>4.9500000000000002E-2</v>
      </c>
      <c r="G88" s="1">
        <f>'Původní data'!C84*prepocet!G$83*prepocet!G$4*prepocet!G$2/100/100/100</f>
        <v>0</v>
      </c>
      <c r="H88" s="1">
        <f>'Původní data'!D84*prepocet!H$83*prepocet!H$4*prepocet!H$2/100/100/100</f>
        <v>0</v>
      </c>
      <c r="I88" s="1">
        <f>'Původní data'!E84*prepocet!I$83*prepocet!I$4*prepocet!I$2/100/100/100</f>
        <v>0</v>
      </c>
      <c r="J88" s="1">
        <f>'Původní data'!F84*prepocet!J$83*prepocet!J$4*prepocet!J$2/100/100/100</f>
        <v>0</v>
      </c>
      <c r="K88" s="1">
        <f>'Původní data'!G84*prepocet!K$83*prepocet!K$4*prepocet!K$2/100/100/100</f>
        <v>7.4999999999999997E-2</v>
      </c>
      <c r="L88" s="1">
        <f>'Původní data'!H84*prepocet!L$83*prepocet!L$4*prepocet!L$2/100/100/100</f>
        <v>0</v>
      </c>
      <c r="M88" s="1">
        <f>'Původní data'!I84*prepocet!M$83*prepocet!M$4*prepocet!M$2/100/100/100</f>
        <v>0.3</v>
      </c>
      <c r="N88" s="1">
        <f>'Původní data'!J84*prepocet!N$83*prepocet!N$4*prepocet!N$2/100/100/100</f>
        <v>0</v>
      </c>
      <c r="O88" s="1">
        <f>'Původní data'!K84*prepocet!O$83*prepocet!O$4*prepocet!O$2/100/100/100</f>
        <v>0</v>
      </c>
      <c r="P88" s="1">
        <f>'Původní data'!L84*prepocet!P$83*prepocet!P$4*prepocet!P$2/100/100/100</f>
        <v>0</v>
      </c>
      <c r="Q88" s="1">
        <f>'Původní data'!M84*prepocet!Q$83*prepocet!Q$4*prepocet!Q$2/100/100/100</f>
        <v>0</v>
      </c>
      <c r="R88" s="1">
        <f>'Původní data'!N84*prepocet!R$83*prepocet!R$4*prepocet!R$2/100/100/100</f>
        <v>0</v>
      </c>
      <c r="S88" s="1">
        <f>'Původní data'!O84*prepocet!S$83*prepocet!S$4*prepocet!S$2/100/100/100</f>
        <v>0</v>
      </c>
      <c r="T88" s="1">
        <f>'Původní data'!P84*prepocet!T$83*prepocet!T$4*prepocet!T$2/100/100/100</f>
        <v>0</v>
      </c>
      <c r="U88" s="1">
        <f>'Původní data'!Q84*prepocet!U$83*prepocet!U$4*prepocet!U$2/100/100/100</f>
        <v>0</v>
      </c>
      <c r="V88" s="1">
        <f>'Původní data'!R84*prepocet!V$83*prepocet!V$4*prepocet!V$2/100/100/100</f>
        <v>0</v>
      </c>
      <c r="W88" s="1">
        <f>'Původní data'!S84*prepocet!W$83*prepocet!W$4*prepocet!W$2/100/100/100</f>
        <v>0</v>
      </c>
      <c r="X88" s="1">
        <f>'Původní data'!T84*prepocet!X$83*prepocet!X$4*prepocet!X$2/100/100/100</f>
        <v>0</v>
      </c>
      <c r="Y88" s="1">
        <f>'Původní data'!U84*prepocet!Y$83*prepocet!Y$4*prepocet!Y$2/100/100/100</f>
        <v>0</v>
      </c>
      <c r="Z88" s="1">
        <f>'Původní data'!V84*prepocet!Z$83*prepocet!Z$4*prepocet!Z$2/100/100/100</f>
        <v>0</v>
      </c>
      <c r="AA88" s="1">
        <f>'Původní data'!W84*prepocet!AA$83*prepocet!AA$4*prepocet!AA$2/100/100/100</f>
        <v>0</v>
      </c>
      <c r="AB88" s="1">
        <f>'Původní data'!X84*prepocet!AB$83*prepocet!AB$4*prepocet!AB$2/100/100/100</f>
        <v>0.14000000000000001</v>
      </c>
      <c r="AC88" s="1">
        <f>'Původní data'!Y84*prepocet!AC$83*prepocet!AC$4*prepocet!AC$2/100/100/100</f>
        <v>0.14000000000000001</v>
      </c>
      <c r="AD88" s="1">
        <f>'Původní data'!Z84*prepocet!AD$83*prepocet!AD$4*prepocet!AD$2/100/100/100</f>
        <v>0.21</v>
      </c>
      <c r="AE88" s="1">
        <f>'Původní data'!AA84*prepocet!AE$83*prepocet!AE$4*prepocet!AE$2/100/100/100</f>
        <v>0</v>
      </c>
      <c r="AF88" s="1">
        <f>'Původní data'!AB84*prepocet!AF$83*prepocet!AF$4*prepocet!AF$2/100/100/100</f>
        <v>0</v>
      </c>
      <c r="AG88" s="1">
        <f>'Původní data'!AC84*prepocet!AG$83*prepocet!AG$4*prepocet!AG$2/100/100/100</f>
        <v>0</v>
      </c>
      <c r="AH88" s="1">
        <f>'Původní data'!AD84*prepocet!AH$83*prepocet!AH$4*prepocet!AH$2/100/100/100</f>
        <v>0</v>
      </c>
      <c r="AI88" s="1">
        <f>'Původní data'!AE84*prepocet!AI$83*prepocet!AI$4*prepocet!AI$2/100/100/100</f>
        <v>0</v>
      </c>
      <c r="AJ88" s="1">
        <f>'Původní data'!AF84*prepocet!AJ$83*prepocet!AJ$4*prepocet!AJ$2/100/100/100</f>
        <v>0</v>
      </c>
      <c r="AK88" s="1">
        <f>'Původní data'!AG84*prepocet!AK$83*prepocet!AK$4*prepocet!AK$2/100/100/100</f>
        <v>0.2465</v>
      </c>
      <c r="AL88" s="1">
        <f>'Původní data'!AH84*prepocet!AL$83*prepocet!AL$4*prepocet!AL$2/100/100/100</f>
        <v>4.8000000000000001E-2</v>
      </c>
      <c r="AM88" s="1">
        <f>'Původní data'!AI84*prepocet!AM$83*prepocet!AM$4*prepocet!AM$2/100/100/100</f>
        <v>0</v>
      </c>
      <c r="AN88" s="1">
        <f>'Původní data'!AJ84*prepocet!AN$83*prepocet!AN$4*prepocet!AN$2/100/100/100</f>
        <v>0</v>
      </c>
      <c r="AO88" s="1">
        <f>'Původní data'!AK84*prepocet!AO$83*prepocet!AO$4*prepocet!AO$2/100/100/100</f>
        <v>0</v>
      </c>
      <c r="AP88" s="1">
        <f>'Původní data'!AL84*prepocet!AP$83*prepocet!AP$4*prepocet!AP$2/100/100/100</f>
        <v>0</v>
      </c>
      <c r="AQ88" s="1">
        <f>'Původní data'!AM84*prepocet!AQ$83*prepocet!AQ$4*prepocet!AQ$2/100/100/100</f>
        <v>0</v>
      </c>
      <c r="AR88" s="1">
        <f>'Původní data'!AN84*prepocet!AR$83*prepocet!AR$4*prepocet!AR$2/100/100/100</f>
        <v>0</v>
      </c>
      <c r="AS88" s="1">
        <f>'Původní data'!AO84*prepocet!AS$83*prepocet!AS$4*prepocet!AS$2/100/100/100</f>
        <v>0.18</v>
      </c>
      <c r="AT88" s="1">
        <f>'Původní data'!AP84*prepocet!AT$83*prepocet!AT$4*prepocet!AT$2/100/100/100</f>
        <v>0</v>
      </c>
      <c r="AU88" s="1">
        <f>'Původní data'!AQ84*prepocet!AU$83*prepocet!AU$4*prepocet!AU$2/100/100/100</f>
        <v>0.1125</v>
      </c>
      <c r="AV88" s="1">
        <f>'Původní data'!AR84*prepocet!AV$83*prepocet!AV$4*prepocet!AV$2/100/100/100</f>
        <v>0</v>
      </c>
      <c r="AW88" s="1">
        <f>'Původní data'!AS84*prepocet!AW$83*prepocet!AW$4*prepocet!AW$2/100/100/100</f>
        <v>0</v>
      </c>
      <c r="AX88" s="1">
        <f>'Původní data'!AT84*prepocet!AX$83*prepocet!AX$4*prepocet!AX$2/100/100/100</f>
        <v>0</v>
      </c>
      <c r="AY88" s="1">
        <f>'Původní data'!AU84*prepocet!AY$83*prepocet!AY$4*prepocet!AY$2/100/100/100</f>
        <v>0</v>
      </c>
      <c r="AZ88" s="1">
        <f>'Původní data'!AV84*prepocet!AZ$83*prepocet!AZ$4*prepocet!AZ$2/100/100/100</f>
        <v>0</v>
      </c>
      <c r="BA88" s="1">
        <f>'Původní data'!AW84*prepocet!BA$83*prepocet!BA$4*prepocet!BA$2/100/100/100</f>
        <v>0</v>
      </c>
      <c r="BB88" s="1">
        <f>'Původní data'!AX84*prepocet!BB$83*prepocet!BB$4*prepocet!BB$2/100/100/100</f>
        <v>0.3</v>
      </c>
      <c r="BC88" s="1">
        <f>'Původní data'!AY84*prepocet!BC$83*prepocet!BC$4*prepocet!BC$2/100/100/100</f>
        <v>0</v>
      </c>
      <c r="BD88" s="1">
        <f>'Původní data'!AZ84*prepocet!BD$83*prepocet!BD$4*prepocet!BD$2/100/100/100</f>
        <v>0</v>
      </c>
      <c r="BE88" s="1">
        <f>'Původní data'!BA84*prepocet!BE$83*prepocet!BE$4*prepocet!BE$2/100/100/100</f>
        <v>4.095E-2</v>
      </c>
      <c r="BF88" s="1">
        <f>'Původní data'!BB84*prepocet!BF$83*prepocet!BF$4*prepocet!BF$2/100/100/100</f>
        <v>0.09</v>
      </c>
      <c r="BG88" s="1">
        <f>'Původní data'!BC84*prepocet!BG$83*prepocet!BG$4*prepocet!BG$2/100/100/100</f>
        <v>0</v>
      </c>
      <c r="BH88" s="1">
        <f>'Původní data'!BD84*prepocet!BH$83*prepocet!BH$4*prepocet!BH$2/100/100/100</f>
        <v>0.18</v>
      </c>
      <c r="BI88" s="1">
        <f>'Původní data'!BE84*prepocet!BI$83*prepocet!BI$4*prepocet!BI$2/100/100/100</f>
        <v>0.27</v>
      </c>
      <c r="BJ88" s="1">
        <f>'Původní data'!BF84*prepocet!BJ$83*prepocet!BJ$4*prepocet!BJ$2/100/100/100</f>
        <v>0</v>
      </c>
      <c r="BK88" s="1">
        <f>'Původní data'!BG84*prepocet!BK$83*prepocet!BK$4*prepocet!BK$2/100/100/100</f>
        <v>0</v>
      </c>
      <c r="BL88" s="1">
        <f>'Původní data'!BH84*prepocet!BL$83*prepocet!BL$4*prepocet!BL$2/100/100/100</f>
        <v>0</v>
      </c>
      <c r="BM88" s="1">
        <f>'Původní data'!BI84*prepocet!BM$83*prepocet!BM$4*prepocet!BM$2/100/100/100</f>
        <v>0</v>
      </c>
      <c r="BN88" s="1">
        <f>'Původní data'!BJ84*prepocet!BN$83*prepocet!BN$4*prepocet!BN$2/100/100/100</f>
        <v>0</v>
      </c>
      <c r="BO88" s="1">
        <f>'Původní data'!BK84*prepocet!BO$83*prepocet!BO$4*prepocet!BO$2/100/100/100</f>
        <v>0</v>
      </c>
      <c r="BP88" s="1">
        <f>'Původní data'!BL84*prepocet!BP$83*prepocet!BP$4*prepocet!BP$2/100/100/100</f>
        <v>0</v>
      </c>
      <c r="BQ88" s="1">
        <f>'Původní data'!BM84*prepocet!BQ$83*prepocet!BQ$4*prepocet!BQ$2/100/100/100</f>
        <v>0</v>
      </c>
      <c r="BR88" s="1">
        <f>'Původní data'!BN84*prepocet!BR$83*prepocet!BR$4*prepocet!BR$2/100/100/100</f>
        <v>0</v>
      </c>
      <c r="BS88" s="1">
        <f>'Původní data'!BO84*prepocet!BS$83*prepocet!BS$4*prepocet!BS$2/100/100/100</f>
        <v>0</v>
      </c>
      <c r="BT88" s="1">
        <f>'Původní data'!BP84*prepocet!BT$83*prepocet!BT$4*prepocet!BT$2/100/100/100</f>
        <v>0</v>
      </c>
      <c r="BU88" s="1">
        <f>'Původní data'!BQ84*prepocet!BU$83*prepocet!BU$4*prepocet!BU$2/100/100/100</f>
        <v>0</v>
      </c>
      <c r="BV88" s="1">
        <f>'Původní data'!BR84*prepocet!BV$83*prepocet!BV$4*prepocet!BV$2/100/100/100</f>
        <v>0.25</v>
      </c>
      <c r="BW88" s="1">
        <f>'Původní data'!BS84*prepocet!BW$83*prepocet!BW$4*prepocet!BW$2/100/100/100</f>
        <v>0</v>
      </c>
      <c r="BX88" s="1">
        <f>'Původní data'!BT84*prepocet!BX$83*prepocet!BX$4*prepocet!BX$2/100/100/100</f>
        <v>0</v>
      </c>
      <c r="BY88" s="1">
        <f>'Původní data'!BU84*prepocet!BY$83*prepocet!BY$4*prepocet!BY$2/100/100/100</f>
        <v>0.47249999999999998</v>
      </c>
      <c r="BZ88" s="1">
        <f>'Původní data'!BV84*prepocet!BZ$83*prepocet!BZ$4*prepocet!BZ$2/100/100/100</f>
        <v>4.8000000000000001E-2</v>
      </c>
      <c r="CA88" s="1">
        <f>'Původní data'!BW84*prepocet!CA$83*prepocet!CA$4*prepocet!CA$2/100/100/100</f>
        <v>0</v>
      </c>
      <c r="CB88" s="1">
        <f>'Původní data'!BX84*prepocet!CB$83*prepocet!CB$4*prepocet!CB$2/100/100/100</f>
        <v>0</v>
      </c>
      <c r="CC88" s="1">
        <f>'Původní data'!BY84*prepocet!CC$83*prepocet!CC$4*prepocet!CC$2/100/100/100</f>
        <v>4.5499999999999999E-2</v>
      </c>
      <c r="CD88" s="1">
        <f>'Původní data'!BZ84*prepocet!CD$83*prepocet!CD$4*prepocet!CD$2/100/100/100</f>
        <v>0</v>
      </c>
      <c r="CE88" s="1">
        <f>'Původní data'!CA84*prepocet!CE$83*prepocet!CE$4*prepocet!CE$2/100/100/100</f>
        <v>0</v>
      </c>
      <c r="CF88" s="1">
        <f>'Původní data'!CB84*prepocet!CF$83*prepocet!CF$4*prepocet!CF$2/100/100/100</f>
        <v>0</v>
      </c>
      <c r="CI88" s="11">
        <f t="shared" si="41"/>
        <v>10</v>
      </c>
      <c r="CJ88" s="25">
        <f t="shared" si="38"/>
        <v>3.1984500000000007</v>
      </c>
      <c r="CK88" s="11">
        <f t="shared" si="39"/>
        <v>4.0486708860759502E-2</v>
      </c>
      <c r="CL88" s="11">
        <f t="shared" si="28"/>
        <v>0</v>
      </c>
      <c r="CM88" s="11">
        <f t="shared" si="29"/>
        <v>0</v>
      </c>
      <c r="CN88" s="11">
        <f t="shared" si="40"/>
        <v>0</v>
      </c>
      <c r="CO88" s="11">
        <f t="shared" si="42"/>
        <v>19</v>
      </c>
      <c r="CS88" s="1" t="s">
        <v>58</v>
      </c>
      <c r="CT88" s="29">
        <f>CK89/100</f>
        <v>2.8317879746835445E-3</v>
      </c>
      <c r="CU88" s="11">
        <v>0</v>
      </c>
      <c r="CV88" s="11">
        <v>0</v>
      </c>
      <c r="CW88" s="11">
        <v>5</v>
      </c>
      <c r="CX88" s="11">
        <v>36</v>
      </c>
      <c r="CY88" s="11">
        <f t="shared" si="33"/>
        <v>41</v>
      </c>
    </row>
    <row r="89" spans="1:103" x14ac:dyDescent="0.2">
      <c r="A89" s="11">
        <v>1</v>
      </c>
      <c r="B89" s="11">
        <v>0</v>
      </c>
      <c r="C89" s="11">
        <f t="shared" si="36"/>
        <v>0.59399999999999997</v>
      </c>
      <c r="D89" s="11">
        <f t="shared" si="37"/>
        <v>0</v>
      </c>
      <c r="E89" s="1" t="s">
        <v>58</v>
      </c>
      <c r="F89" s="1">
        <f>'Původní data'!B85*prepocet!F$83*prepocet!F$4*prepocet!F$2/100/100/100</f>
        <v>0.59399999999999997</v>
      </c>
      <c r="G89" s="1">
        <f>'Původní data'!C85*prepocet!G$83*prepocet!G$4*prepocet!G$2/100/100/100</f>
        <v>0.13500000000000001</v>
      </c>
      <c r="H89" s="1">
        <f>'Původní data'!D85*prepocet!H$83*prepocet!H$4*prepocet!H$2/100/100/100</f>
        <v>0</v>
      </c>
      <c r="I89" s="1">
        <f>'Původní data'!E85*prepocet!I$83*prepocet!I$4*prepocet!I$2/100/100/100</f>
        <v>0</v>
      </c>
      <c r="J89" s="1">
        <f>'Původní data'!F85*prepocet!J$83*prepocet!J$4*prepocet!J$2/100/100/100</f>
        <v>0</v>
      </c>
      <c r="K89" s="1">
        <f>'Původní data'!G85*prepocet!K$83*prepocet!K$4*prepocet!K$2/100/100/100</f>
        <v>0.3</v>
      </c>
      <c r="L89" s="1">
        <f>'Původní data'!H85*prepocet!L$83*prepocet!L$4*prepocet!L$2/100/100/100</f>
        <v>0</v>
      </c>
      <c r="M89" s="1">
        <f>'Původní data'!I85*prepocet!M$83*prepocet!M$4*prepocet!M$2/100/100/100</f>
        <v>0.22500000000000001</v>
      </c>
      <c r="N89" s="1">
        <f>'Původní data'!J85*prepocet!N$83*prepocet!N$4*prepocet!N$2/100/100/100</f>
        <v>0</v>
      </c>
      <c r="O89" s="1">
        <f>'Původní data'!K85*prepocet!O$83*prepocet!O$4*prepocet!O$2/100/100/100</f>
        <v>0</v>
      </c>
      <c r="P89" s="1">
        <f>'Původní data'!L85*prepocet!P$83*prepocet!P$4*prepocet!P$2/100/100/100</f>
        <v>0.2205</v>
      </c>
      <c r="Q89" s="1">
        <f>'Původní data'!M85*prepocet!Q$83*prepocet!Q$4*prepocet!Q$2/100/100/100</f>
        <v>3.15</v>
      </c>
      <c r="R89" s="1">
        <f>'Původní data'!N85*prepocet!R$83*prepocet!R$4*prepocet!R$2/100/100/100</f>
        <v>0.16</v>
      </c>
      <c r="S89" s="1">
        <f>'Původní data'!O85*prepocet!S$83*prepocet!S$4*prepocet!S$2/100/100/100</f>
        <v>0</v>
      </c>
      <c r="T89" s="1">
        <f>'Původní data'!P85*prepocet!T$83*prepocet!T$4*prepocet!T$2/100/100/100</f>
        <v>0</v>
      </c>
      <c r="U89" s="1">
        <f>'Původní data'!Q85*prepocet!U$83*prepocet!U$4*prepocet!U$2/100/100/100</f>
        <v>0</v>
      </c>
      <c r="V89" s="1">
        <f>'Původní data'!R85*prepocet!V$83*prepocet!V$4*prepocet!V$2/100/100/100</f>
        <v>0</v>
      </c>
      <c r="W89" s="1">
        <f>'Původní data'!S85*prepocet!W$83*prepocet!W$4*prepocet!W$2/100/100/100</f>
        <v>0</v>
      </c>
      <c r="X89" s="1">
        <f>'Původní data'!T85*prepocet!X$83*prepocet!X$4*prepocet!X$2/100/100/100</f>
        <v>0.126</v>
      </c>
      <c r="Y89" s="1">
        <f>'Původní data'!U85*prepocet!Y$83*prepocet!Y$4*prepocet!Y$2/100/100/100</f>
        <v>0</v>
      </c>
      <c r="Z89" s="1">
        <f>'Původní data'!V85*prepocet!Z$83*prepocet!Z$4*prepocet!Z$2/100/100/100</f>
        <v>0</v>
      </c>
      <c r="AA89" s="1">
        <f>'Původní data'!W85*prepocet!AA$83*prepocet!AA$4*prepocet!AA$2/100/100/100</f>
        <v>4.9000000000000002E-2</v>
      </c>
      <c r="AB89" s="1">
        <f>'Původní data'!X85*prepocet!AB$83*prepocet!AB$4*prepocet!AB$2/100/100/100</f>
        <v>3.5000000000000003E-2</v>
      </c>
      <c r="AC89" s="1">
        <f>'Původní data'!Y85*prepocet!AC$83*prepocet!AC$4*prepocet!AC$2/100/100/100</f>
        <v>0</v>
      </c>
      <c r="AD89" s="1">
        <f>'Původní data'!Z85*prepocet!AD$83*prepocet!AD$4*prepocet!AD$2/100/100/100</f>
        <v>0.63</v>
      </c>
      <c r="AE89" s="1">
        <f>'Původní data'!AA85*prepocet!AE$83*prepocet!AE$4*prepocet!AE$2/100/100/100</f>
        <v>0.71250000000000002</v>
      </c>
      <c r="AF89" s="1">
        <f>'Původní data'!AB85*prepocet!AF$83*prepocet!AF$4*prepocet!AF$2/100/100/100</f>
        <v>0</v>
      </c>
      <c r="AG89" s="1">
        <f>'Původní data'!AC85*prepocet!AG$83*prepocet!AG$4*prepocet!AG$2/100/100/100</f>
        <v>0</v>
      </c>
      <c r="AH89" s="1">
        <f>'Původní data'!AD85*prepocet!AH$83*prepocet!AH$4*prepocet!AH$2/100/100/100</f>
        <v>0.3</v>
      </c>
      <c r="AI89" s="1">
        <f>'Původní data'!AE85*prepocet!AI$83*prepocet!AI$4*prepocet!AI$2/100/100/100</f>
        <v>0</v>
      </c>
      <c r="AJ89" s="1">
        <f>'Původní data'!AF85*prepocet!AJ$83*prepocet!AJ$4*prepocet!AJ$2/100/100/100</f>
        <v>0</v>
      </c>
      <c r="AK89" s="1">
        <f>'Původní data'!AG85*prepocet!AK$83*prepocet!AK$4*prepocet!AK$2/100/100/100</f>
        <v>0.255</v>
      </c>
      <c r="AL89" s="1">
        <f>'Původní data'!AH85*prepocet!AL$83*prepocet!AL$4*prepocet!AL$2/100/100/100</f>
        <v>0.12</v>
      </c>
      <c r="AM89" s="1">
        <f>'Původní data'!AI85*prepocet!AM$83*prepocet!AM$4*prepocet!AM$2/100/100/100</f>
        <v>1.08</v>
      </c>
      <c r="AN89" s="1">
        <f>'Původní data'!AJ85*prepocet!AN$83*prepocet!AN$4*prepocet!AN$2/100/100/100</f>
        <v>0</v>
      </c>
      <c r="AO89" s="1">
        <f>'Původní data'!AK85*prepocet!AO$83*prepocet!AO$4*prepocet!AO$2/100/100/100</f>
        <v>0</v>
      </c>
      <c r="AP89" s="1">
        <f>'Původní data'!AL85*prepocet!AP$83*prepocet!AP$4*prepocet!AP$2/100/100/100</f>
        <v>0</v>
      </c>
      <c r="AQ89" s="1">
        <f>'Původní data'!AM85*prepocet!AQ$83*prepocet!AQ$4*prepocet!AQ$2/100/100/100</f>
        <v>0</v>
      </c>
      <c r="AR89" s="1">
        <f>'Původní data'!AN85*prepocet!AR$83*prepocet!AR$4*prepocet!AR$2/100/100/100</f>
        <v>0</v>
      </c>
      <c r="AS89" s="1">
        <f>'Původní data'!AO85*prepocet!AS$83*prepocet!AS$4*prepocet!AS$2/100/100/100</f>
        <v>0.36</v>
      </c>
      <c r="AT89" s="1">
        <f>'Původní data'!AP85*prepocet!AT$83*prepocet!AT$4*prepocet!AT$2/100/100/100</f>
        <v>0</v>
      </c>
      <c r="AU89" s="1">
        <f>'Původní data'!AQ85*prepocet!AU$83*prepocet!AU$4*prepocet!AU$2/100/100/100</f>
        <v>0.45</v>
      </c>
      <c r="AV89" s="1">
        <f>'Původní data'!AR85*prepocet!AV$83*prepocet!AV$4*prepocet!AV$2/100/100/100</f>
        <v>0</v>
      </c>
      <c r="AW89" s="1">
        <f>'Původní data'!AS85*prepocet!AW$83*prepocet!AW$4*prepocet!AW$2/100/100/100</f>
        <v>0.05</v>
      </c>
      <c r="AX89" s="1">
        <f>'Původní data'!AT85*prepocet!AX$83*prepocet!AX$4*prepocet!AX$2/100/100/100</f>
        <v>0</v>
      </c>
      <c r="AY89" s="1">
        <f>'Původní data'!AU85*prepocet!AY$83*prepocet!AY$4*prepocet!AY$2/100/100/100</f>
        <v>0.125</v>
      </c>
      <c r="AZ89" s="1">
        <f>'Původní data'!AV85*prepocet!AZ$83*prepocet!AZ$4*prepocet!AZ$2/100/100/100</f>
        <v>0.30712499999999998</v>
      </c>
      <c r="BA89" s="1">
        <f>'Původní data'!AW85*prepocet!BA$83*prepocet!BA$4*prepocet!BA$2/100/100/100</f>
        <v>0</v>
      </c>
      <c r="BB89" s="1">
        <f>'Původní data'!AX85*prepocet!BB$83*prepocet!BB$4*prepocet!BB$2/100/100/100</f>
        <v>0.21</v>
      </c>
      <c r="BC89" s="1">
        <f>'Původní data'!AY85*prepocet!BC$83*prepocet!BC$4*prepocet!BC$2/100/100/100</f>
        <v>0</v>
      </c>
      <c r="BD89" s="1">
        <f>'Původní data'!AZ85*prepocet!BD$83*prepocet!BD$4*prepocet!BD$2/100/100/100</f>
        <v>4</v>
      </c>
      <c r="BE89" s="1">
        <f>'Původní data'!BA85*prepocet!BE$83*prepocet!BE$4*prepocet!BE$2/100/100/100</f>
        <v>0</v>
      </c>
      <c r="BF89" s="1">
        <f>'Původní data'!BB85*prepocet!BF$83*prepocet!BF$4*prepocet!BF$2/100/100/100</f>
        <v>0.54</v>
      </c>
      <c r="BG89" s="1">
        <f>'Původní data'!BC85*prepocet!BG$83*prepocet!BG$4*prepocet!BG$2/100/100/100</f>
        <v>0.18</v>
      </c>
      <c r="BH89" s="1">
        <f>'Původní data'!BD85*prepocet!BH$83*prepocet!BH$4*prepocet!BH$2/100/100/100</f>
        <v>0.72</v>
      </c>
      <c r="BI89" s="1">
        <f>'Původní data'!BE85*prepocet!BI$83*prepocet!BI$4*prepocet!BI$2/100/100/100</f>
        <v>0.81</v>
      </c>
      <c r="BJ89" s="1">
        <f>'Původní data'!BF85*prepocet!BJ$83*prepocet!BJ$4*prepocet!BJ$2/100/100/100</f>
        <v>0</v>
      </c>
      <c r="BK89" s="1">
        <f>'Původní data'!BG85*prepocet!BK$83*prepocet!BK$4*prepocet!BK$2/100/100/100</f>
        <v>0</v>
      </c>
      <c r="BL89" s="1">
        <f>'Původní data'!BH85*prepocet!BL$83*prepocet!BL$4*prepocet!BL$2/100/100/100</f>
        <v>0.13125000000000001</v>
      </c>
      <c r="BM89" s="1">
        <f>'Původní data'!BI85*prepocet!BM$83*prepocet!BM$4*prepocet!BM$2/100/100/100</f>
        <v>0.12</v>
      </c>
      <c r="BN89" s="1">
        <f>'Původní data'!BJ85*prepocet!BN$83*prepocet!BN$4*prepocet!BN$2/100/100/100</f>
        <v>0</v>
      </c>
      <c r="BO89" s="1">
        <f>'Původní data'!BK85*prepocet!BO$83*prepocet!BO$4*prepocet!BO$2/100/100/100</f>
        <v>4.9500000000000002E-2</v>
      </c>
      <c r="BP89" s="1">
        <f>'Původní data'!BL85*prepocet!BP$83*prepocet!BP$4*prepocet!BP$2/100/100/100</f>
        <v>0</v>
      </c>
      <c r="BQ89" s="1">
        <f>'Původní data'!BM85*prepocet!BQ$83*prepocet!BQ$4*prepocet!BQ$2/100/100/100</f>
        <v>1.1200000000000001</v>
      </c>
      <c r="BR89" s="1">
        <f>'Původní data'!BN85*prepocet!BR$83*prepocet!BR$4*prepocet!BR$2/100/100/100</f>
        <v>0.84</v>
      </c>
      <c r="BS89" s="1">
        <f>'Původní data'!BO85*prepocet!BS$83*prepocet!BS$4*prepocet!BS$2/100/100/100</f>
        <v>0.66</v>
      </c>
      <c r="BT89" s="1">
        <f>'Původní data'!BP85*prepocet!BT$83*prepocet!BT$4*prepocet!BT$2/100/100/100</f>
        <v>1.08</v>
      </c>
      <c r="BU89" s="1">
        <f>'Původní data'!BQ85*prepocet!BU$83*prepocet!BU$4*prepocet!BU$2/100/100/100</f>
        <v>0.63</v>
      </c>
      <c r="BV89" s="1">
        <f>'Původní data'!BR85*prepocet!BV$83*prepocet!BV$4*prepocet!BV$2/100/100/100</f>
        <v>0</v>
      </c>
      <c r="BW89" s="1">
        <f>'Původní data'!BS85*prepocet!BW$83*prepocet!BW$4*prepocet!BW$2/100/100/100</f>
        <v>0.13500000000000001</v>
      </c>
      <c r="BX89" s="1">
        <f>'Původní data'!BT85*prepocet!BX$83*prepocet!BX$4*prepocet!BX$2/100/100/100</f>
        <v>0</v>
      </c>
      <c r="BY89" s="1">
        <f>'Původní data'!BU85*prepocet!BY$83*prepocet!BY$4*prepocet!BY$2/100/100/100</f>
        <v>0.94499999999999995</v>
      </c>
      <c r="BZ89" s="1">
        <f>'Původní data'!BV85*prepocet!BZ$83*prepocet!BZ$4*prepocet!BZ$2/100/100/100</f>
        <v>0.24</v>
      </c>
      <c r="CA89" s="1">
        <f>'Původní data'!BW85*prepocet!CA$83*prepocet!CA$4*prepocet!CA$2/100/100/100</f>
        <v>0</v>
      </c>
      <c r="CB89" s="1">
        <f>'Původní data'!BX85*prepocet!CB$83*prepocet!CB$4*prepocet!CB$2/100/100/100</f>
        <v>7.8750000000000001E-2</v>
      </c>
      <c r="CC89" s="1">
        <f>'Původní data'!BY85*prepocet!CC$83*prepocet!CC$4*prepocet!CC$2/100/100/100</f>
        <v>0.22750000000000001</v>
      </c>
      <c r="CD89" s="1">
        <f>'Původní data'!BZ85*prepocet!CD$83*prepocet!CD$4*prepocet!CD$2/100/100/100</f>
        <v>0</v>
      </c>
      <c r="CE89" s="1">
        <f>'Původní data'!CA85*prepocet!CE$83*prepocet!CE$4*prepocet!CE$2/100/100/100</f>
        <v>0.27</v>
      </c>
      <c r="CF89" s="1">
        <f>'Původní data'!CB85*prepocet!CF$83*prepocet!CF$4*prepocet!CF$2/100/100/100</f>
        <v>0</v>
      </c>
      <c r="CI89" s="11">
        <f t="shared" si="41"/>
        <v>4</v>
      </c>
      <c r="CJ89" s="25">
        <f t="shared" si="38"/>
        <v>22.371124999999999</v>
      </c>
      <c r="CK89" s="11">
        <f t="shared" si="39"/>
        <v>0.28317879746835445</v>
      </c>
      <c r="CL89" s="11">
        <f t="shared" si="28"/>
        <v>0</v>
      </c>
      <c r="CM89" s="11">
        <f t="shared" si="29"/>
        <v>0</v>
      </c>
      <c r="CN89" s="11">
        <f t="shared" si="40"/>
        <v>5</v>
      </c>
      <c r="CO89" s="11">
        <f t="shared" si="42"/>
        <v>36</v>
      </c>
      <c r="CS89" s="1" t="s">
        <v>61</v>
      </c>
      <c r="CT89" s="29">
        <f>CK92/100</f>
        <v>1.6988765822784811E-3</v>
      </c>
      <c r="CU89" s="11">
        <v>0</v>
      </c>
      <c r="CV89" s="11">
        <v>0</v>
      </c>
      <c r="CW89" s="11">
        <v>2</v>
      </c>
      <c r="CX89" s="11">
        <v>31</v>
      </c>
      <c r="CY89" s="11">
        <f t="shared" si="33"/>
        <v>33</v>
      </c>
    </row>
    <row r="90" spans="1:103" x14ac:dyDescent="0.2">
      <c r="B90" s="11">
        <v>1</v>
      </c>
      <c r="C90" s="11">
        <f t="shared" si="36"/>
        <v>0</v>
      </c>
      <c r="D90" s="11">
        <f t="shared" si="37"/>
        <v>0</v>
      </c>
      <c r="E90" s="1" t="s">
        <v>59</v>
      </c>
      <c r="F90" s="1">
        <f>'Původní data'!B86*prepocet!F$83*prepocet!F$4*prepocet!F$2/100/100/100</f>
        <v>0</v>
      </c>
      <c r="G90" s="1">
        <f>'Původní data'!C86*prepocet!G$83*prepocet!G$4*prepocet!G$2/100/100/100</f>
        <v>0</v>
      </c>
      <c r="H90" s="1">
        <f>'Původní data'!D86*prepocet!H$83*prepocet!H$4*prepocet!H$2/100/100/100</f>
        <v>0</v>
      </c>
      <c r="I90" s="1">
        <f>'Původní data'!E86*prepocet!I$83*prepocet!I$4*prepocet!I$2/100/100/100</f>
        <v>0</v>
      </c>
      <c r="J90" s="1">
        <f>'Původní data'!F86*prepocet!J$83*prepocet!J$4*prepocet!J$2/100/100/100</f>
        <v>0</v>
      </c>
      <c r="K90" s="1">
        <f>'Původní data'!G86*prepocet!K$83*prepocet!K$4*prepocet!K$2/100/100/100</f>
        <v>0</v>
      </c>
      <c r="L90" s="1">
        <f>'Původní data'!H86*prepocet!L$83*prepocet!L$4*prepocet!L$2/100/100/100</f>
        <v>0</v>
      </c>
      <c r="M90" s="1">
        <f>'Původní data'!I86*prepocet!M$83*prepocet!M$4*prepocet!M$2/100/100/100</f>
        <v>0</v>
      </c>
      <c r="N90" s="1">
        <f>'Původní data'!J86*prepocet!N$83*prepocet!N$4*prepocet!N$2/100/100/100</f>
        <v>0</v>
      </c>
      <c r="O90" s="1">
        <f>'Původní data'!K86*prepocet!O$83*prepocet!O$4*prepocet!O$2/100/100/100</f>
        <v>0</v>
      </c>
      <c r="P90" s="1">
        <f>'Původní data'!L86*prepocet!P$83*prepocet!P$4*prepocet!P$2/100/100/100</f>
        <v>0</v>
      </c>
      <c r="Q90" s="1">
        <f>'Původní data'!M86*prepocet!Q$83*prepocet!Q$4*prepocet!Q$2/100/100/100</f>
        <v>0</v>
      </c>
      <c r="R90" s="1">
        <f>'Původní data'!N86*prepocet!R$83*prepocet!R$4*prepocet!R$2/100/100/100</f>
        <v>0</v>
      </c>
      <c r="S90" s="1">
        <f>'Původní data'!O86*prepocet!S$83*prepocet!S$4*prepocet!S$2/100/100/100</f>
        <v>0</v>
      </c>
      <c r="T90" s="1">
        <f>'Původní data'!P86*prepocet!T$83*prepocet!T$4*prepocet!T$2/100/100/100</f>
        <v>0</v>
      </c>
      <c r="U90" s="1">
        <f>'Původní data'!Q86*prepocet!U$83*prepocet!U$4*prepocet!U$2/100/100/100</f>
        <v>0</v>
      </c>
      <c r="V90" s="1">
        <f>'Původní data'!R86*prepocet!V$83*prepocet!V$4*prepocet!V$2/100/100/100</f>
        <v>0</v>
      </c>
      <c r="W90" s="1">
        <f>'Původní data'!S86*prepocet!W$83*prepocet!W$4*prepocet!W$2/100/100/100</f>
        <v>0</v>
      </c>
      <c r="X90" s="1">
        <f>'Původní data'!T86*prepocet!X$83*prepocet!X$4*prepocet!X$2/100/100/100</f>
        <v>0</v>
      </c>
      <c r="Y90" s="1">
        <f>'Původní data'!U86*prepocet!Y$83*prepocet!Y$4*prepocet!Y$2/100/100/100</f>
        <v>0</v>
      </c>
      <c r="Z90" s="1">
        <f>'Původní data'!V86*prepocet!Z$83*prepocet!Z$4*prepocet!Z$2/100/100/100</f>
        <v>0</v>
      </c>
      <c r="AA90" s="1">
        <f>'Původní data'!W86*prepocet!AA$83*prepocet!AA$4*prepocet!AA$2/100/100/100</f>
        <v>0</v>
      </c>
      <c r="AB90" s="1">
        <f>'Původní data'!X86*prepocet!AB$83*prepocet!AB$4*prepocet!AB$2/100/100/100</f>
        <v>0</v>
      </c>
      <c r="AC90" s="1">
        <f>'Původní data'!Y86*prepocet!AC$83*prepocet!AC$4*prepocet!AC$2/100/100/100</f>
        <v>0</v>
      </c>
      <c r="AD90" s="1">
        <f>'Původní data'!Z86*prepocet!AD$83*prepocet!AD$4*prepocet!AD$2/100/100/100</f>
        <v>4.2000000000000003E-2</v>
      </c>
      <c r="AE90" s="1">
        <f>'Původní data'!AA86*prepocet!AE$83*prepocet!AE$4*prepocet!AE$2/100/100/100</f>
        <v>0</v>
      </c>
      <c r="AF90" s="1">
        <f>'Původní data'!AB86*prepocet!AF$83*prepocet!AF$4*prepocet!AF$2/100/100/100</f>
        <v>0</v>
      </c>
      <c r="AG90" s="1">
        <f>'Původní data'!AC86*prepocet!AG$83*prepocet!AG$4*prepocet!AG$2/100/100/100</f>
        <v>0</v>
      </c>
      <c r="AH90" s="1">
        <f>'Původní data'!AD86*prepocet!AH$83*prepocet!AH$4*prepocet!AH$2/100/100/100</f>
        <v>0</v>
      </c>
      <c r="AI90" s="1">
        <f>'Původní data'!AE86*prepocet!AI$83*prepocet!AI$4*prepocet!AI$2/100/100/100</f>
        <v>0</v>
      </c>
      <c r="AJ90" s="1">
        <f>'Původní data'!AF86*prepocet!AJ$83*prepocet!AJ$4*prepocet!AJ$2/100/100/100</f>
        <v>0</v>
      </c>
      <c r="AK90" s="1">
        <f>'Původní data'!AG86*prepocet!AK$83*prepocet!AK$4*prepocet!AK$2/100/100/100</f>
        <v>0</v>
      </c>
      <c r="AL90" s="1">
        <f>'Původní data'!AH86*prepocet!AL$83*prepocet!AL$4*prepocet!AL$2/100/100/100</f>
        <v>4.8000000000000001E-2</v>
      </c>
      <c r="AM90" s="1">
        <f>'Původní data'!AI86*prepocet!AM$83*prepocet!AM$4*prepocet!AM$2/100/100/100</f>
        <v>0</v>
      </c>
      <c r="AN90" s="1">
        <f>'Původní data'!AJ86*prepocet!AN$83*prepocet!AN$4*prepocet!AN$2/100/100/100</f>
        <v>0</v>
      </c>
      <c r="AO90" s="1">
        <f>'Původní data'!AK86*prepocet!AO$83*prepocet!AO$4*prepocet!AO$2/100/100/100</f>
        <v>0</v>
      </c>
      <c r="AP90" s="1">
        <f>'Původní data'!AL86*prepocet!AP$83*prepocet!AP$4*prepocet!AP$2/100/100/100</f>
        <v>0</v>
      </c>
      <c r="AQ90" s="1">
        <f>'Původní data'!AM86*prepocet!AQ$83*prepocet!AQ$4*prepocet!AQ$2/100/100/100</f>
        <v>0</v>
      </c>
      <c r="AR90" s="1">
        <f>'Původní data'!AN86*prepocet!AR$83*prepocet!AR$4*prepocet!AR$2/100/100/100</f>
        <v>0</v>
      </c>
      <c r="AS90" s="1">
        <f>'Původní data'!AO86*prepocet!AS$83*prepocet!AS$4*prepocet!AS$2/100/100/100</f>
        <v>0</v>
      </c>
      <c r="AT90" s="1">
        <f>'Původní data'!AP86*prepocet!AT$83*prepocet!AT$4*prepocet!AT$2/100/100/100</f>
        <v>0</v>
      </c>
      <c r="AU90" s="1">
        <f>'Původní data'!AQ86*prepocet!AU$83*prepocet!AU$4*prepocet!AU$2/100/100/100</f>
        <v>0</v>
      </c>
      <c r="AV90" s="1">
        <f>'Původní data'!AR86*prepocet!AV$83*prepocet!AV$4*prepocet!AV$2/100/100/100</f>
        <v>0</v>
      </c>
      <c r="AW90" s="1">
        <f>'Původní data'!AS86*prepocet!AW$83*prepocet!AW$4*prepocet!AW$2/100/100/100</f>
        <v>0.05</v>
      </c>
      <c r="AX90" s="1">
        <f>'Původní data'!AT86*prepocet!AX$83*prepocet!AX$4*prepocet!AX$2/100/100/100</f>
        <v>0</v>
      </c>
      <c r="AY90" s="1">
        <f>'Původní data'!AU86*prepocet!AY$83*prepocet!AY$4*prepocet!AY$2/100/100/100</f>
        <v>0</v>
      </c>
      <c r="AZ90" s="1">
        <f>'Původní data'!AV86*prepocet!AZ$83*prepocet!AZ$4*prepocet!AZ$2/100/100/100</f>
        <v>0</v>
      </c>
      <c r="BA90" s="1">
        <f>'Původní data'!AW86*prepocet!BA$83*prepocet!BA$4*prepocet!BA$2/100/100/100</f>
        <v>0</v>
      </c>
      <c r="BB90" s="1">
        <f>'Původní data'!AX86*prepocet!BB$83*prepocet!BB$4*prepocet!BB$2/100/100/100</f>
        <v>0</v>
      </c>
      <c r="BC90" s="1">
        <f>'Původní data'!AY86*prepocet!BC$83*prepocet!BC$4*prepocet!BC$2/100/100/100</f>
        <v>0</v>
      </c>
      <c r="BD90" s="1">
        <f>'Původní data'!AZ86*prepocet!BD$83*prepocet!BD$4*prepocet!BD$2/100/100/100</f>
        <v>0</v>
      </c>
      <c r="BE90" s="1">
        <f>'Původní data'!BA86*prepocet!BE$83*prepocet!BE$4*prepocet!BE$2/100/100/100</f>
        <v>0</v>
      </c>
      <c r="BF90" s="1">
        <f>'Původní data'!BB86*prepocet!BF$83*prepocet!BF$4*prepocet!BF$2/100/100/100</f>
        <v>0</v>
      </c>
      <c r="BG90" s="1">
        <f>'Původní data'!BC86*prepocet!BG$83*prepocet!BG$4*prepocet!BG$2/100/100/100</f>
        <v>7.2000000000000008E-2</v>
      </c>
      <c r="BH90" s="1">
        <f>'Původní data'!BD86*prepocet!BH$83*prepocet!BH$4*prepocet!BH$2/100/100/100</f>
        <v>0</v>
      </c>
      <c r="BI90" s="1">
        <f>'Původní data'!BE86*prepocet!BI$83*prepocet!BI$4*prepocet!BI$2/100/100/100</f>
        <v>0</v>
      </c>
      <c r="BJ90" s="1">
        <f>'Původní data'!BF86*prepocet!BJ$83*prepocet!BJ$4*prepocet!BJ$2/100/100/100</f>
        <v>0</v>
      </c>
      <c r="BK90" s="1">
        <f>'Původní data'!BG86*prepocet!BK$83*prepocet!BK$4*prepocet!BK$2/100/100/100</f>
        <v>0</v>
      </c>
      <c r="BL90" s="1">
        <f>'Původní data'!BH86*prepocet!BL$83*prepocet!BL$4*prepocet!BL$2/100/100/100</f>
        <v>0</v>
      </c>
      <c r="BM90" s="1">
        <f>'Původní data'!BI86*prepocet!BM$83*prepocet!BM$4*prepocet!BM$2/100/100/100</f>
        <v>0</v>
      </c>
      <c r="BN90" s="1">
        <f>'Původní data'!BJ86*prepocet!BN$83*prepocet!BN$4*prepocet!BN$2/100/100/100</f>
        <v>0</v>
      </c>
      <c r="BO90" s="1">
        <f>'Původní data'!BK86*prepocet!BO$83*prepocet!BO$4*prepocet!BO$2/100/100/100</f>
        <v>0</v>
      </c>
      <c r="BP90" s="1">
        <f>'Původní data'!BL86*prepocet!BP$83*prepocet!BP$4*prepocet!BP$2/100/100/100</f>
        <v>0</v>
      </c>
      <c r="BQ90" s="1">
        <f>'Původní data'!BM86*prepocet!BQ$83*prepocet!BQ$4*prepocet!BQ$2/100/100/100</f>
        <v>0</v>
      </c>
      <c r="BR90" s="1">
        <f>'Původní data'!BN86*prepocet!BR$83*prepocet!BR$4*prepocet!BR$2/100/100/100</f>
        <v>0</v>
      </c>
      <c r="BS90" s="1">
        <f>'Původní data'!BO86*prepocet!BS$83*prepocet!BS$4*prepocet!BS$2/100/100/100</f>
        <v>0</v>
      </c>
      <c r="BT90" s="1">
        <f>'Původní data'!BP86*prepocet!BT$83*prepocet!BT$4*prepocet!BT$2/100/100/100</f>
        <v>0</v>
      </c>
      <c r="BU90" s="1">
        <f>'Původní data'!BQ86*prepocet!BU$83*prepocet!BU$4*prepocet!BU$2/100/100/100</f>
        <v>0</v>
      </c>
      <c r="BV90" s="1">
        <f>'Původní data'!BR86*prepocet!BV$83*prepocet!BV$4*prepocet!BV$2/100/100/100</f>
        <v>0</v>
      </c>
      <c r="BW90" s="1">
        <f>'Původní data'!BS86*prepocet!BW$83*prepocet!BW$4*prepocet!BW$2/100/100/100</f>
        <v>0</v>
      </c>
      <c r="BX90" s="1">
        <f>'Původní data'!BT86*prepocet!BX$83*prepocet!BX$4*prepocet!BX$2/100/100/100</f>
        <v>0</v>
      </c>
      <c r="BY90" s="1">
        <f>'Původní data'!BU86*prepocet!BY$83*prepocet!BY$4*prepocet!BY$2/100/100/100</f>
        <v>0</v>
      </c>
      <c r="BZ90" s="1">
        <f>'Původní data'!BV86*prepocet!BZ$83*prepocet!BZ$4*prepocet!BZ$2/100/100/100</f>
        <v>0</v>
      </c>
      <c r="CA90" s="1">
        <f>'Původní data'!BW86*prepocet!CA$83*prepocet!CA$4*prepocet!CA$2/100/100/100</f>
        <v>0</v>
      </c>
      <c r="CB90" s="1">
        <f>'Původní data'!BX86*prepocet!CB$83*prepocet!CB$4*prepocet!CB$2/100/100/100</f>
        <v>0</v>
      </c>
      <c r="CC90" s="1">
        <f>'Původní data'!BY86*prepocet!CC$83*prepocet!CC$4*prepocet!CC$2/100/100/100</f>
        <v>0</v>
      </c>
      <c r="CD90" s="1">
        <f>'Původní data'!BZ86*prepocet!CD$83*prepocet!CD$4*prepocet!CD$2/100/100/100</f>
        <v>0</v>
      </c>
      <c r="CE90" s="1">
        <f>'Původní data'!CA86*prepocet!CE$83*prepocet!CE$4*prepocet!CE$2/100/100/100</f>
        <v>2.7000000000000003E-2</v>
      </c>
      <c r="CF90" s="1">
        <f>'Původní data'!CB86*prepocet!CF$83*prepocet!CF$4*prepocet!CF$2/100/100/100</f>
        <v>0</v>
      </c>
      <c r="CI90" s="11">
        <f t="shared" si="41"/>
        <v>20</v>
      </c>
      <c r="CJ90" s="25">
        <f t="shared" si="38"/>
        <v>0.23900000000000002</v>
      </c>
      <c r="CK90" s="11">
        <f t="shared" si="39"/>
        <v>3.0253164556962027E-3</v>
      </c>
      <c r="CL90" s="11">
        <f t="shared" si="28"/>
        <v>0</v>
      </c>
      <c r="CM90" s="11">
        <f t="shared" si="29"/>
        <v>0</v>
      </c>
      <c r="CN90" s="11">
        <f t="shared" si="40"/>
        <v>0</v>
      </c>
      <c r="CO90" s="11">
        <f t="shared" si="42"/>
        <v>5</v>
      </c>
      <c r="CY90" s="11">
        <f t="shared" si="33"/>
        <v>0</v>
      </c>
    </row>
    <row r="91" spans="1:103" x14ac:dyDescent="0.2">
      <c r="B91" s="11">
        <v>1</v>
      </c>
      <c r="C91" s="11">
        <f t="shared" si="36"/>
        <v>0</v>
      </c>
      <c r="D91" s="11">
        <f t="shared" si="37"/>
        <v>0.74250000000000005</v>
      </c>
      <c r="E91" s="1" t="s">
        <v>60</v>
      </c>
      <c r="F91" s="1">
        <f>'Původní data'!B87*prepocet!F$83*prepocet!F$4*prepocet!F$2/100/100/100</f>
        <v>0.74250000000000005</v>
      </c>
      <c r="G91" s="1">
        <f>'Původní data'!C87*prepocet!G$83*prepocet!G$4*prepocet!G$2/100/100/100</f>
        <v>6.7500000000000004E-2</v>
      </c>
      <c r="H91" s="1">
        <f>'Původní data'!D87*prepocet!H$83*prepocet!H$4*prepocet!H$2/100/100/100</f>
        <v>0</v>
      </c>
      <c r="I91" s="1">
        <f>'Původní data'!E87*prepocet!I$83*prepocet!I$4*prepocet!I$2/100/100/100</f>
        <v>0</v>
      </c>
      <c r="J91" s="1">
        <f>'Původní data'!F87*prepocet!J$83*prepocet!J$4*prepocet!J$2/100/100/100</f>
        <v>0</v>
      </c>
      <c r="K91" s="1">
        <f>'Původní data'!G87*prepocet!K$83*prepocet!K$4*prepocet!K$2/100/100/100</f>
        <v>0</v>
      </c>
      <c r="L91" s="1">
        <f>'Původní data'!H87*prepocet!L$83*prepocet!L$4*prepocet!L$2/100/100/100</f>
        <v>0</v>
      </c>
      <c r="M91" s="1">
        <f>'Původní data'!I87*prepocet!M$83*prepocet!M$4*prepocet!M$2/100/100/100</f>
        <v>0</v>
      </c>
      <c r="N91" s="1">
        <f>'Původní data'!J87*prepocet!N$83*prepocet!N$4*prepocet!N$2/100/100/100</f>
        <v>0</v>
      </c>
      <c r="O91" s="1">
        <f>'Původní data'!K87*prepocet!O$83*prepocet!O$4*prepocet!O$2/100/100/100</f>
        <v>0</v>
      </c>
      <c r="P91" s="1">
        <f>'Původní data'!L87*prepocet!P$83*prepocet!P$4*prepocet!P$2/100/100/100</f>
        <v>0</v>
      </c>
      <c r="Q91" s="1">
        <f>'Původní data'!M87*prepocet!Q$83*prepocet!Q$4*prepocet!Q$2/100/100/100</f>
        <v>0.78749999999999998</v>
      </c>
      <c r="R91" s="1">
        <f>'Původní data'!N87*prepocet!R$83*prepocet!R$4*prepocet!R$2/100/100/100</f>
        <v>0</v>
      </c>
      <c r="S91" s="1">
        <f>'Původní data'!O87*prepocet!S$83*prepocet!S$4*prepocet!S$2/100/100/100</f>
        <v>0</v>
      </c>
      <c r="T91" s="1">
        <f>'Původní data'!P87*prepocet!T$83*prepocet!T$4*prepocet!T$2/100/100/100</f>
        <v>0</v>
      </c>
      <c r="U91" s="1">
        <f>'Původní data'!Q87*prepocet!U$83*prepocet!U$4*prepocet!U$2/100/100/100</f>
        <v>0</v>
      </c>
      <c r="V91" s="1">
        <f>'Původní data'!R87*prepocet!V$83*prepocet!V$4*prepocet!V$2/100/100/100</f>
        <v>0</v>
      </c>
      <c r="W91" s="1">
        <f>'Původní data'!S87*prepocet!W$83*prepocet!W$4*prepocet!W$2/100/100/100</f>
        <v>0</v>
      </c>
      <c r="X91" s="1">
        <f>'Původní data'!T87*prepocet!X$83*prepocet!X$4*prepocet!X$2/100/100/100</f>
        <v>0.19800000000000001</v>
      </c>
      <c r="Y91" s="1">
        <f>'Původní data'!U87*prepocet!Y$83*prepocet!Y$4*prepocet!Y$2/100/100/100</f>
        <v>0</v>
      </c>
      <c r="Z91" s="1">
        <f>'Původní data'!V87*prepocet!Z$83*prepocet!Z$4*prepocet!Z$2/100/100/100</f>
        <v>0</v>
      </c>
      <c r="AA91" s="1">
        <f>'Původní data'!W87*prepocet!AA$83*prepocet!AA$4*prepocet!AA$2/100/100/100</f>
        <v>4.9000000000000002E-2</v>
      </c>
      <c r="AB91" s="1">
        <f>'Původní data'!X87*prepocet!AB$83*prepocet!AB$4*prepocet!AB$2/100/100/100</f>
        <v>0</v>
      </c>
      <c r="AC91" s="1">
        <f>'Původní data'!Y87*prepocet!AC$83*prepocet!AC$4*prepocet!AC$2/100/100/100</f>
        <v>0</v>
      </c>
      <c r="AD91" s="1">
        <f>'Původní data'!Z87*prepocet!AD$83*prepocet!AD$4*prepocet!AD$2/100/100/100</f>
        <v>8.4000000000000005E-2</v>
      </c>
      <c r="AE91" s="1">
        <f>'Původní data'!AA87*prepocet!AE$83*prepocet!AE$4*prepocet!AE$2/100/100/100</f>
        <v>0</v>
      </c>
      <c r="AF91" s="1">
        <f>'Původní data'!AB87*prepocet!AF$83*prepocet!AF$4*prepocet!AF$2/100/100/100</f>
        <v>5.2499999999999998E-2</v>
      </c>
      <c r="AG91" s="1">
        <f>'Původní data'!AC87*prepocet!AG$83*prepocet!AG$4*prepocet!AG$2/100/100/100</f>
        <v>0</v>
      </c>
      <c r="AH91" s="1">
        <f>'Původní data'!AD87*prepocet!AH$83*prepocet!AH$4*prepocet!AH$2/100/100/100</f>
        <v>0</v>
      </c>
      <c r="AI91" s="1">
        <f>'Původní data'!AE87*prepocet!AI$83*prepocet!AI$4*prepocet!AI$2/100/100/100</f>
        <v>0</v>
      </c>
      <c r="AJ91" s="1">
        <f>'Původní data'!AF87*prepocet!AJ$83*prepocet!AJ$4*prepocet!AJ$2/100/100/100</f>
        <v>0</v>
      </c>
      <c r="AK91" s="1">
        <f>'Původní data'!AG87*prepocet!AK$83*prepocet!AK$4*prepocet!AK$2/100/100/100</f>
        <v>0</v>
      </c>
      <c r="AL91" s="1">
        <f>'Původní data'!AH87*prepocet!AL$83*prepocet!AL$4*prepocet!AL$2/100/100/100</f>
        <v>7.2000000000000008E-2</v>
      </c>
      <c r="AM91" s="1">
        <f>'Původní data'!AI87*prepocet!AM$83*prepocet!AM$4*prepocet!AM$2/100/100/100</f>
        <v>0</v>
      </c>
      <c r="AN91" s="1">
        <f>'Původní data'!AJ87*prepocet!AN$83*prepocet!AN$4*prepocet!AN$2/100/100/100</f>
        <v>0</v>
      </c>
      <c r="AO91" s="1">
        <f>'Původní data'!AK87*prepocet!AO$83*prepocet!AO$4*prepocet!AO$2/100/100/100</f>
        <v>0</v>
      </c>
      <c r="AP91" s="1">
        <f>'Původní data'!AL87*prepocet!AP$83*prepocet!AP$4*prepocet!AP$2/100/100/100</f>
        <v>0</v>
      </c>
      <c r="AQ91" s="1">
        <f>'Původní data'!AM87*prepocet!AQ$83*prepocet!AQ$4*prepocet!AQ$2/100/100/100</f>
        <v>0</v>
      </c>
      <c r="AR91" s="1">
        <f>'Původní data'!AN87*prepocet!AR$83*prepocet!AR$4*prepocet!AR$2/100/100/100</f>
        <v>0</v>
      </c>
      <c r="AS91" s="1">
        <f>'Původní data'!AO87*prepocet!AS$83*prepocet!AS$4*prepocet!AS$2/100/100/100</f>
        <v>0</v>
      </c>
      <c r="AT91" s="1">
        <f>'Původní data'!AP87*prepocet!AT$83*prepocet!AT$4*prepocet!AT$2/100/100/100</f>
        <v>0</v>
      </c>
      <c r="AU91" s="1">
        <f>'Původní data'!AQ87*prepocet!AU$83*prepocet!AU$4*prepocet!AU$2/100/100/100</f>
        <v>0</v>
      </c>
      <c r="AV91" s="1">
        <f>'Původní data'!AR87*prepocet!AV$83*prepocet!AV$4*prepocet!AV$2/100/100/100</f>
        <v>0</v>
      </c>
      <c r="AW91" s="1">
        <f>'Původní data'!AS87*prepocet!AW$83*prepocet!AW$4*prepocet!AW$2/100/100/100</f>
        <v>0.05</v>
      </c>
      <c r="AX91" s="1">
        <f>'Původní data'!AT87*prepocet!AX$83*prepocet!AX$4*prepocet!AX$2/100/100/100</f>
        <v>0</v>
      </c>
      <c r="AY91" s="1">
        <f>'Původní data'!AU87*prepocet!AY$83*prepocet!AY$4*prepocet!AY$2/100/100/100</f>
        <v>0</v>
      </c>
      <c r="AZ91" s="1">
        <f>'Původní data'!AV87*prepocet!AZ$83*prepocet!AZ$4*prepocet!AZ$2/100/100/100</f>
        <v>0</v>
      </c>
      <c r="BA91" s="1">
        <f>'Původní data'!AW87*prepocet!BA$83*prepocet!BA$4*prepocet!BA$2/100/100/100</f>
        <v>0</v>
      </c>
      <c r="BB91" s="1">
        <f>'Původní data'!AX87*prepocet!BB$83*prepocet!BB$4*prepocet!BB$2/100/100/100</f>
        <v>0</v>
      </c>
      <c r="BC91" s="1">
        <f>'Původní data'!AY87*prepocet!BC$83*prepocet!BC$4*prepocet!BC$2/100/100/100</f>
        <v>0</v>
      </c>
      <c r="BD91" s="1">
        <f>'Původní data'!AZ87*prepocet!BD$83*prepocet!BD$4*prepocet!BD$2/100/100/100</f>
        <v>0</v>
      </c>
      <c r="BE91" s="1">
        <f>'Původní data'!BA87*prepocet!BE$83*prepocet!BE$4*prepocet!BE$2/100/100/100</f>
        <v>0</v>
      </c>
      <c r="BF91" s="1">
        <f>'Původní data'!BB87*prepocet!BF$83*prepocet!BF$4*prepocet!BF$2/100/100/100</f>
        <v>0.09</v>
      </c>
      <c r="BG91" s="1">
        <f>'Původní data'!BC87*prepocet!BG$83*prepocet!BG$4*prepocet!BG$2/100/100/100</f>
        <v>0</v>
      </c>
      <c r="BH91" s="1">
        <f>'Původní data'!BD87*prepocet!BH$83*prepocet!BH$4*prepocet!BH$2/100/100/100</f>
        <v>0</v>
      </c>
      <c r="BI91" s="1">
        <f>'Původní data'!BE87*prepocet!BI$83*prepocet!BI$4*prepocet!BI$2/100/100/100</f>
        <v>0</v>
      </c>
      <c r="BJ91" s="1">
        <f>'Původní data'!BF87*prepocet!BJ$83*prepocet!BJ$4*prepocet!BJ$2/100/100/100</f>
        <v>0</v>
      </c>
      <c r="BK91" s="1">
        <f>'Původní data'!BG87*prepocet!BK$83*prepocet!BK$4*prepocet!BK$2/100/100/100</f>
        <v>0</v>
      </c>
      <c r="BL91" s="1">
        <f>'Původní data'!BH87*prepocet!BL$83*prepocet!BL$4*prepocet!BL$2/100/100/100</f>
        <v>0</v>
      </c>
      <c r="BM91" s="1">
        <f>'Původní data'!BI87*prepocet!BM$83*prepocet!BM$4*prepocet!BM$2/100/100/100</f>
        <v>0</v>
      </c>
      <c r="BN91" s="1">
        <f>'Původní data'!BJ87*prepocet!BN$83*prepocet!BN$4*prepocet!BN$2/100/100/100</f>
        <v>0</v>
      </c>
      <c r="BO91" s="1">
        <f>'Původní data'!BK87*prepocet!BO$83*prepocet!BO$4*prepocet!BO$2/100/100/100</f>
        <v>0</v>
      </c>
      <c r="BP91" s="1">
        <f>'Původní data'!BL87*prepocet!BP$83*prepocet!BP$4*prepocet!BP$2/100/100/100</f>
        <v>0</v>
      </c>
      <c r="BQ91" s="1">
        <f>'Původní data'!BM87*prepocet!BQ$83*prepocet!BQ$4*prepocet!BQ$2/100/100/100</f>
        <v>0</v>
      </c>
      <c r="BR91" s="1">
        <f>'Původní data'!BN87*prepocet!BR$83*prepocet!BR$4*prepocet!BR$2/100/100/100</f>
        <v>0</v>
      </c>
      <c r="BS91" s="1">
        <f>'Původní data'!BO87*prepocet!BS$83*prepocet!BS$4*prepocet!BS$2/100/100/100</f>
        <v>0</v>
      </c>
      <c r="BT91" s="1">
        <f>'Původní data'!BP87*prepocet!BT$83*prepocet!BT$4*prepocet!BT$2/100/100/100</f>
        <v>0</v>
      </c>
      <c r="BU91" s="1">
        <f>'Původní data'!BQ87*prepocet!BU$83*prepocet!BU$4*prepocet!BU$2/100/100/100</f>
        <v>0.315</v>
      </c>
      <c r="BV91" s="1">
        <f>'Původní data'!BR87*prepocet!BV$83*prepocet!BV$4*prepocet!BV$2/100/100/100</f>
        <v>0</v>
      </c>
      <c r="BW91" s="1">
        <f>'Původní data'!BS87*prepocet!BW$83*prepocet!BW$4*prepocet!BW$2/100/100/100</f>
        <v>0</v>
      </c>
      <c r="BX91" s="1">
        <f>'Původní data'!BT87*prepocet!BX$83*prepocet!BX$4*prepocet!BX$2/100/100/100</f>
        <v>0</v>
      </c>
      <c r="BY91" s="1">
        <f>'Původní data'!BU87*prepocet!BY$83*prepocet!BY$4*prepocet!BY$2/100/100/100</f>
        <v>0.47249999999999998</v>
      </c>
      <c r="BZ91" s="1">
        <f>'Původní data'!BV87*prepocet!BZ$83*prepocet!BZ$4*prepocet!BZ$2/100/100/100</f>
        <v>0.32</v>
      </c>
      <c r="CA91" s="1">
        <f>'Původní data'!BW87*prepocet!CA$83*prepocet!CA$4*prepocet!CA$2/100/100/100</f>
        <v>0</v>
      </c>
      <c r="CB91" s="1">
        <f>'Původní data'!BX87*prepocet!CB$83*prepocet!CB$4*prepocet!CB$2/100/100/100</f>
        <v>0</v>
      </c>
      <c r="CC91" s="1">
        <f>'Původní data'!BY87*prepocet!CC$83*prepocet!CC$4*prepocet!CC$2/100/100/100</f>
        <v>0</v>
      </c>
      <c r="CD91" s="1">
        <f>'Původní data'!BZ87*prepocet!CD$83*prepocet!CD$4*prepocet!CD$2/100/100/100</f>
        <v>0</v>
      </c>
      <c r="CE91" s="1">
        <f>'Původní data'!CA87*prepocet!CE$83*prepocet!CE$4*prepocet!CE$2/100/100/100</f>
        <v>2.7000000000000003E-2</v>
      </c>
      <c r="CF91" s="1">
        <f>'Původní data'!CB87*prepocet!CF$83*prepocet!CF$4*prepocet!CF$2/100/100/100</f>
        <v>4.4999999999999998E-2</v>
      </c>
      <c r="CI91" s="11">
        <f t="shared" si="41"/>
        <v>9</v>
      </c>
      <c r="CJ91" s="25">
        <f t="shared" si="38"/>
        <v>3.3724999999999996</v>
      </c>
      <c r="CK91" s="11">
        <f t="shared" si="39"/>
        <v>4.2689873417721513E-2</v>
      </c>
      <c r="CL91" s="11">
        <f t="shared" si="28"/>
        <v>0</v>
      </c>
      <c r="CM91" s="11">
        <f t="shared" si="29"/>
        <v>0</v>
      </c>
      <c r="CN91" s="11">
        <f t="shared" si="40"/>
        <v>0</v>
      </c>
      <c r="CO91" s="11">
        <f t="shared" si="42"/>
        <v>15</v>
      </c>
      <c r="CY91" s="11">
        <f t="shared" si="33"/>
        <v>0</v>
      </c>
    </row>
    <row r="92" spans="1:103" x14ac:dyDescent="0.2">
      <c r="B92" s="11">
        <v>1</v>
      </c>
      <c r="C92" s="11">
        <f t="shared" si="36"/>
        <v>0</v>
      </c>
      <c r="D92" s="11">
        <f t="shared" si="37"/>
        <v>0</v>
      </c>
      <c r="E92" s="1" t="s">
        <v>61</v>
      </c>
      <c r="F92" s="1">
        <f>'Původní data'!B88*prepocet!F$83*prepocet!F$4*prepocet!F$2/100/100/100</f>
        <v>0</v>
      </c>
      <c r="G92" s="1">
        <f>'Původní data'!C88*prepocet!G$83*prepocet!G$4*prepocet!G$2/100/100/100</f>
        <v>0.47249999999999998</v>
      </c>
      <c r="H92" s="1">
        <f>'Původní data'!D88*prepocet!H$83*prepocet!H$4*prepocet!H$2/100/100/100</f>
        <v>0</v>
      </c>
      <c r="I92" s="1">
        <f>'Původní data'!E88*prepocet!I$83*prepocet!I$4*prepocet!I$2/100/100/100</f>
        <v>7.4999999999999997E-2</v>
      </c>
      <c r="J92" s="1">
        <f>'Původní data'!F88*prepocet!J$83*prepocet!J$4*prepocet!J$2/100/100/100</f>
        <v>0</v>
      </c>
      <c r="K92" s="1">
        <f>'Původní data'!G88*prepocet!K$83*prepocet!K$4*prepocet!K$2/100/100/100</f>
        <v>7.4999999999999997E-2</v>
      </c>
      <c r="L92" s="1">
        <f>'Původní data'!H88*prepocet!L$83*prepocet!L$4*prepocet!L$2/100/100/100</f>
        <v>0</v>
      </c>
      <c r="M92" s="1">
        <f>'Původní data'!I88*prepocet!M$83*prepocet!M$4*prepocet!M$2/100/100/100</f>
        <v>0</v>
      </c>
      <c r="N92" s="1">
        <f>'Původní data'!J88*prepocet!N$83*prepocet!N$4*prepocet!N$2/100/100/100</f>
        <v>0</v>
      </c>
      <c r="O92" s="1">
        <f>'Původní data'!K88*prepocet!O$83*prepocet!O$4*prepocet!O$2/100/100/100</f>
        <v>0</v>
      </c>
      <c r="P92" s="1">
        <f>'Původní data'!L88*prepocet!P$83*prepocet!P$4*prepocet!P$2/100/100/100</f>
        <v>1.575E-2</v>
      </c>
      <c r="Q92" s="1">
        <f>'Původní data'!M88*prepocet!Q$83*prepocet!Q$4*prepocet!Q$2/100/100/100</f>
        <v>0</v>
      </c>
      <c r="R92" s="1">
        <f>'Původní data'!N88*prepocet!R$83*prepocet!R$4*prepocet!R$2/100/100/100</f>
        <v>0</v>
      </c>
      <c r="S92" s="1">
        <f>'Původní data'!O88*prepocet!S$83*prepocet!S$4*prepocet!S$2/100/100/100</f>
        <v>0</v>
      </c>
      <c r="T92" s="1">
        <f>'Původní data'!P88*prepocet!T$83*prepocet!T$4*prepocet!T$2/100/100/100</f>
        <v>0</v>
      </c>
      <c r="U92" s="1">
        <f>'Původní data'!Q88*prepocet!U$83*prepocet!U$4*prepocet!U$2/100/100/100</f>
        <v>0</v>
      </c>
      <c r="V92" s="1">
        <f>'Původní data'!R88*prepocet!V$83*prepocet!V$4*prepocet!V$2/100/100/100</f>
        <v>0</v>
      </c>
      <c r="W92" s="1">
        <f>'Původní data'!S88*prepocet!W$83*prepocet!W$4*prepocet!W$2/100/100/100</f>
        <v>0.63</v>
      </c>
      <c r="X92" s="1">
        <f>'Původní data'!T88*prepocet!X$83*prepocet!X$4*prepocet!X$2/100/100/100</f>
        <v>0.18</v>
      </c>
      <c r="Y92" s="1">
        <f>'Původní data'!U88*prepocet!Y$83*prepocet!Y$4*prepocet!Y$2/100/100/100</f>
        <v>0.14000000000000001</v>
      </c>
      <c r="Z92" s="1">
        <f>'Původní data'!V88*prepocet!Z$83*prepocet!Z$4*prepocet!Z$2/100/100/100</f>
        <v>0</v>
      </c>
      <c r="AA92" s="1">
        <f>'Původní data'!W88*prepocet!AA$83*prepocet!AA$4*prepocet!AA$2/100/100/100</f>
        <v>0.39200000000000002</v>
      </c>
      <c r="AB92" s="1">
        <f>'Původní data'!X88*prepocet!AB$83*prepocet!AB$4*prepocet!AB$2/100/100/100</f>
        <v>0</v>
      </c>
      <c r="AC92" s="1">
        <f>'Původní data'!Y88*prepocet!AC$83*prepocet!AC$4*prepocet!AC$2/100/100/100</f>
        <v>0</v>
      </c>
      <c r="AD92" s="1">
        <f>'Původní data'!Z88*prepocet!AD$83*prepocet!AD$4*prepocet!AD$2/100/100/100</f>
        <v>0.21</v>
      </c>
      <c r="AE92" s="1">
        <f>'Původní data'!AA88*prepocet!AE$83*prepocet!AE$4*prepocet!AE$2/100/100/100</f>
        <v>0</v>
      </c>
      <c r="AF92" s="1">
        <f>'Původní data'!AB88*prepocet!AF$83*prepocet!AF$4*prepocet!AF$2/100/100/100</f>
        <v>0.21</v>
      </c>
      <c r="AG92" s="1">
        <f>'Původní data'!AC88*prepocet!AG$83*prepocet!AG$4*prepocet!AG$2/100/100/100</f>
        <v>0.87749999999999995</v>
      </c>
      <c r="AH92" s="1">
        <f>'Původní data'!AD88*prepocet!AH$83*prepocet!AH$4*prepocet!AH$2/100/100/100</f>
        <v>0.3</v>
      </c>
      <c r="AI92" s="1">
        <f>'Původní data'!AE88*prepocet!AI$83*prepocet!AI$4*prepocet!AI$2/100/100/100</f>
        <v>0</v>
      </c>
      <c r="AJ92" s="1">
        <f>'Původní data'!AF88*prepocet!AJ$83*prepocet!AJ$4*prepocet!AJ$2/100/100/100</f>
        <v>0.252</v>
      </c>
      <c r="AK92" s="1">
        <f>'Původní data'!AG88*prepocet!AK$83*prepocet!AK$4*prepocet!AK$2/100/100/100</f>
        <v>0</v>
      </c>
      <c r="AL92" s="1">
        <f>'Původní data'!AH88*prepocet!AL$83*prepocet!AL$4*prepocet!AL$2/100/100/100</f>
        <v>4.8000000000000001E-2</v>
      </c>
      <c r="AM92" s="1">
        <f>'Původní data'!AI88*prepocet!AM$83*prepocet!AM$4*prepocet!AM$2/100/100/100</f>
        <v>0.36</v>
      </c>
      <c r="AN92" s="1">
        <f>'Původní data'!AJ88*prepocet!AN$83*prepocet!AN$4*prepocet!AN$2/100/100/100</f>
        <v>0</v>
      </c>
      <c r="AO92" s="1">
        <f>'Původní data'!AK88*prepocet!AO$83*prepocet!AO$4*prepocet!AO$2/100/100/100</f>
        <v>0</v>
      </c>
      <c r="AP92" s="1">
        <f>'Původní data'!AL88*prepocet!AP$83*prepocet!AP$4*prepocet!AP$2/100/100/100</f>
        <v>0</v>
      </c>
      <c r="AQ92" s="1">
        <f>'Původní data'!AM88*prepocet!AQ$83*prepocet!AQ$4*prepocet!AQ$2/100/100/100</f>
        <v>0</v>
      </c>
      <c r="AR92" s="1">
        <f>'Původní data'!AN88*prepocet!AR$83*prepocet!AR$4*prepocet!AR$2/100/100/100</f>
        <v>0</v>
      </c>
      <c r="AS92" s="1">
        <f>'Původní data'!AO88*prepocet!AS$83*prepocet!AS$4*prepocet!AS$2/100/100/100</f>
        <v>0</v>
      </c>
      <c r="AT92" s="1">
        <f>'Původní data'!AP88*prepocet!AT$83*prepocet!AT$4*prepocet!AT$2/100/100/100</f>
        <v>0</v>
      </c>
      <c r="AU92" s="1">
        <f>'Původní data'!AQ88*prepocet!AU$83*prepocet!AU$4*prepocet!AU$2/100/100/100</f>
        <v>0.1125</v>
      </c>
      <c r="AV92" s="1">
        <f>'Původní data'!AR88*prepocet!AV$83*prepocet!AV$4*prepocet!AV$2/100/100/100</f>
        <v>0</v>
      </c>
      <c r="AW92" s="1">
        <f>'Původní data'!AS88*prepocet!AW$83*prepocet!AW$4*prepocet!AW$2/100/100/100</f>
        <v>0</v>
      </c>
      <c r="AX92" s="1">
        <f>'Původní data'!AT88*prepocet!AX$83*prepocet!AX$4*prepocet!AX$2/100/100/100</f>
        <v>0</v>
      </c>
      <c r="AY92" s="1">
        <f>'Původní data'!AU88*prepocet!AY$83*prepocet!AY$4*prepocet!AY$2/100/100/100</f>
        <v>0</v>
      </c>
      <c r="AZ92" s="1">
        <f>'Původní data'!AV88*prepocet!AZ$83*prepocet!AZ$4*prepocet!AZ$2/100/100/100</f>
        <v>0.10237500000000001</v>
      </c>
      <c r="BA92" s="1">
        <f>'Původní data'!AW88*prepocet!BA$83*prepocet!BA$4*prepocet!BA$2/100/100/100</f>
        <v>8.7499999999999994E-2</v>
      </c>
      <c r="BB92" s="1">
        <f>'Původní data'!AX88*prepocet!BB$83*prepocet!BB$4*prepocet!BB$2/100/100/100</f>
        <v>0.06</v>
      </c>
      <c r="BC92" s="1">
        <f>'Původní data'!AY88*prepocet!BC$83*prepocet!BC$4*prepocet!BC$2/100/100/100</f>
        <v>0</v>
      </c>
      <c r="BD92" s="1">
        <f>'Původní data'!AZ88*prepocet!BD$83*prepocet!BD$4*prepocet!BD$2/100/100/100</f>
        <v>3.2</v>
      </c>
      <c r="BE92" s="1">
        <f>'Původní data'!BA88*prepocet!BE$83*prepocet!BE$4*prepocet!BE$2/100/100/100</f>
        <v>0.14175000000000001</v>
      </c>
      <c r="BF92" s="1">
        <f>'Původní data'!BB88*prepocet!BF$83*prepocet!BF$4*prepocet!BF$2/100/100/100</f>
        <v>0.18</v>
      </c>
      <c r="BG92" s="1">
        <f>'Původní data'!BC88*prepocet!BG$83*prepocet!BG$4*prepocet!BG$2/100/100/100</f>
        <v>0</v>
      </c>
      <c r="BH92" s="1">
        <f>'Původní data'!BD88*prepocet!BH$83*prepocet!BH$4*prepocet!BH$2/100/100/100</f>
        <v>0</v>
      </c>
      <c r="BI92" s="1">
        <f>'Původní data'!BE88*prepocet!BI$83*prepocet!BI$4*prepocet!BI$2/100/100/100</f>
        <v>0</v>
      </c>
      <c r="BJ92" s="1">
        <f>'Původní data'!BF88*prepocet!BJ$83*prepocet!BJ$4*prepocet!BJ$2/100/100/100</f>
        <v>0</v>
      </c>
      <c r="BK92" s="1">
        <f>'Původní data'!BG88*prepocet!BK$83*prepocet!BK$4*prepocet!BK$2/100/100/100</f>
        <v>0</v>
      </c>
      <c r="BL92" s="1">
        <f>'Původní data'!BH88*prepocet!BL$83*prepocet!BL$4*prepocet!BL$2/100/100/100</f>
        <v>0.13125000000000001</v>
      </c>
      <c r="BM92" s="1">
        <f>'Původní data'!BI88*prepocet!BM$83*prepocet!BM$4*prepocet!BM$2/100/100/100</f>
        <v>0</v>
      </c>
      <c r="BN92" s="1">
        <f>'Původní data'!BJ88*prepocet!BN$83*prepocet!BN$4*prepocet!BN$2/100/100/100</f>
        <v>0</v>
      </c>
      <c r="BO92" s="1">
        <f>'Původní data'!BK88*prepocet!BO$83*prepocet!BO$4*prepocet!BO$2/100/100/100</f>
        <v>4.9500000000000002E-2</v>
      </c>
      <c r="BP92" s="1">
        <f>'Původní data'!BL88*prepocet!BP$83*prepocet!BP$4*prepocet!BP$2/100/100/100</f>
        <v>0</v>
      </c>
      <c r="BQ92" s="1">
        <f>'Původní data'!BM88*prepocet!BQ$83*prepocet!BQ$4*prepocet!BQ$2/100/100/100</f>
        <v>0.56000000000000005</v>
      </c>
      <c r="BR92" s="1">
        <f>'Původní data'!BN88*prepocet!BR$83*prepocet!BR$4*prepocet!BR$2/100/100/100</f>
        <v>0</v>
      </c>
      <c r="BS92" s="1">
        <f>'Původní data'!BO88*prepocet!BS$83*prepocet!BS$4*prepocet!BS$2/100/100/100</f>
        <v>0</v>
      </c>
      <c r="BT92" s="1">
        <f>'Původní data'!BP88*prepocet!BT$83*prepocet!BT$4*prepocet!BT$2/100/100/100</f>
        <v>0.36</v>
      </c>
      <c r="BU92" s="1">
        <f>'Původní data'!BQ88*prepocet!BU$83*prepocet!BU$4*prepocet!BU$2/100/100/100</f>
        <v>0.315</v>
      </c>
      <c r="BV92" s="1">
        <f>'Původní data'!BR88*prepocet!BV$83*prepocet!BV$4*prepocet!BV$2/100/100/100</f>
        <v>1.5</v>
      </c>
      <c r="BW92" s="1">
        <f>'Původní data'!BS88*prepocet!BW$83*prepocet!BW$4*prepocet!BW$2/100/100/100</f>
        <v>0.40500000000000003</v>
      </c>
      <c r="BX92" s="1">
        <f>'Původní data'!BT88*prepocet!BX$83*prepocet!BX$4*prepocet!BX$2/100/100/100</f>
        <v>0</v>
      </c>
      <c r="BY92" s="1">
        <f>'Původní data'!BU88*prepocet!BY$83*prepocet!BY$4*prepocet!BY$2/100/100/100</f>
        <v>0.47249999999999998</v>
      </c>
      <c r="BZ92" s="1">
        <f>'Původní data'!BV88*prepocet!BZ$83*prepocet!BZ$4*prepocet!BZ$2/100/100/100</f>
        <v>0</v>
      </c>
      <c r="CA92" s="1">
        <f>'Původní data'!BW88*prepocet!CA$83*prepocet!CA$4*prepocet!CA$2/100/100/100</f>
        <v>0.15</v>
      </c>
      <c r="CB92" s="1">
        <f>'Původní data'!BX88*prepocet!CB$83*prepocet!CB$4*prepocet!CB$2/100/100/100</f>
        <v>0</v>
      </c>
      <c r="CC92" s="1">
        <f>'Původní data'!BY88*prepocet!CC$83*prepocet!CC$4*prepocet!CC$2/100/100/100</f>
        <v>0</v>
      </c>
      <c r="CD92" s="1">
        <f>'Původní data'!BZ88*prepocet!CD$83*prepocet!CD$4*prepocet!CD$2/100/100/100</f>
        <v>0</v>
      </c>
      <c r="CE92" s="1">
        <f>'Původní data'!CA88*prepocet!CE$83*prepocet!CE$4*prepocet!CE$2/100/100/100</f>
        <v>0.75599999999999989</v>
      </c>
      <c r="CF92" s="1">
        <f>'Původní data'!CB88*prepocet!CF$83*prepocet!CF$4*prepocet!CF$2/100/100/100</f>
        <v>0.6</v>
      </c>
      <c r="CI92" s="11">
        <f t="shared" si="41"/>
        <v>5</v>
      </c>
      <c r="CJ92" s="25">
        <f t="shared" si="38"/>
        <v>13.421125</v>
      </c>
      <c r="CK92" s="11">
        <f t="shared" si="39"/>
        <v>0.1698876582278481</v>
      </c>
      <c r="CL92" s="11">
        <f t="shared" si="28"/>
        <v>0</v>
      </c>
      <c r="CM92" s="11">
        <f t="shared" si="29"/>
        <v>0</v>
      </c>
      <c r="CN92" s="11">
        <f t="shared" si="40"/>
        <v>2</v>
      </c>
      <c r="CO92" s="11">
        <f t="shared" si="42"/>
        <v>31</v>
      </c>
      <c r="CY92" s="11">
        <f t="shared" si="33"/>
        <v>0</v>
      </c>
    </row>
    <row r="93" spans="1:103" x14ac:dyDescent="0.2">
      <c r="A93" s="11">
        <v>1</v>
      </c>
      <c r="B93" s="11">
        <v>0</v>
      </c>
      <c r="C93" s="11">
        <f t="shared" si="36"/>
        <v>4.9500000000000002E-2</v>
      </c>
      <c r="D93" s="11">
        <f t="shared" si="37"/>
        <v>0</v>
      </c>
      <c r="E93" s="1" t="s">
        <v>62</v>
      </c>
      <c r="F93" s="1">
        <f>'Původní data'!B89*prepocet!F$83*prepocet!F$4*prepocet!F$2/100/100/100</f>
        <v>4.9500000000000002E-2</v>
      </c>
      <c r="G93" s="1">
        <f>'Původní data'!C89*prepocet!G$83*prepocet!G$4*prepocet!G$2/100/100/100</f>
        <v>0</v>
      </c>
      <c r="H93" s="1">
        <f>'Původní data'!D89*prepocet!H$83*prepocet!H$4*prepocet!H$2/100/100/100</f>
        <v>0</v>
      </c>
      <c r="I93" s="1">
        <f>'Původní data'!E89*prepocet!I$83*prepocet!I$4*prepocet!I$2/100/100/100</f>
        <v>0</v>
      </c>
      <c r="J93" s="1">
        <f>'Původní data'!F89*prepocet!J$83*prepocet!J$4*prepocet!J$2/100/100/100</f>
        <v>0</v>
      </c>
      <c r="K93" s="1">
        <f>'Původní data'!G89*prepocet!K$83*prepocet!K$4*prepocet!K$2/100/100/100</f>
        <v>0</v>
      </c>
      <c r="L93" s="1">
        <f>'Původní data'!H89*prepocet!L$83*prepocet!L$4*prepocet!L$2/100/100/100</f>
        <v>0</v>
      </c>
      <c r="M93" s="1">
        <f>'Původní data'!I89*prepocet!M$83*prepocet!M$4*prepocet!M$2/100/100/100</f>
        <v>0.22500000000000001</v>
      </c>
      <c r="N93" s="1">
        <f>'Původní data'!J89*prepocet!N$83*prepocet!N$4*prepocet!N$2/100/100/100</f>
        <v>0</v>
      </c>
      <c r="O93" s="1">
        <f>'Původní data'!K89*prepocet!O$83*prepocet!O$4*prepocet!O$2/100/100/100</f>
        <v>0</v>
      </c>
      <c r="P93" s="1">
        <f>'Původní data'!L89*prepocet!P$83*prepocet!P$4*prepocet!P$2/100/100/100</f>
        <v>0</v>
      </c>
      <c r="Q93" s="1">
        <f>'Původní data'!M89*prepocet!Q$83*prepocet!Q$4*prepocet!Q$2/100/100/100</f>
        <v>0</v>
      </c>
      <c r="R93" s="1">
        <f>'Původní data'!N89*prepocet!R$83*prepocet!R$4*prepocet!R$2/100/100/100</f>
        <v>0</v>
      </c>
      <c r="S93" s="1">
        <f>'Původní data'!O89*prepocet!S$83*prepocet!S$4*prepocet!S$2/100/100/100</f>
        <v>0</v>
      </c>
      <c r="T93" s="1">
        <f>'Původní data'!P89*prepocet!T$83*prepocet!T$4*prepocet!T$2/100/100/100</f>
        <v>0</v>
      </c>
      <c r="U93" s="1">
        <f>'Původní data'!Q89*prepocet!U$83*prepocet!U$4*prepocet!U$2/100/100/100</f>
        <v>0</v>
      </c>
      <c r="V93" s="1">
        <f>'Původní data'!R89*prepocet!V$83*prepocet!V$4*prepocet!V$2/100/100/100</f>
        <v>0</v>
      </c>
      <c r="W93" s="1">
        <f>'Původní data'!S89*prepocet!W$83*prepocet!W$4*prepocet!W$2/100/100/100</f>
        <v>0</v>
      </c>
      <c r="X93" s="1">
        <f>'Původní data'!T89*prepocet!X$83*prepocet!X$4*prepocet!X$2/100/100/100</f>
        <v>0.09</v>
      </c>
      <c r="Y93" s="1">
        <f>'Původní data'!U89*prepocet!Y$83*prepocet!Y$4*prepocet!Y$2/100/100/100</f>
        <v>0</v>
      </c>
      <c r="Z93" s="1">
        <f>'Původní data'!V89*prepocet!Z$83*prepocet!Z$4*prepocet!Z$2/100/100/100</f>
        <v>0</v>
      </c>
      <c r="AA93" s="1">
        <f>'Původní data'!W89*prepocet!AA$83*prepocet!AA$4*prepocet!AA$2/100/100/100</f>
        <v>0</v>
      </c>
      <c r="AB93" s="1">
        <f>'Původní data'!X89*prepocet!AB$83*prepocet!AB$4*prepocet!AB$2/100/100/100</f>
        <v>0</v>
      </c>
      <c r="AC93" s="1">
        <f>'Původní data'!Y89*prepocet!AC$83*prepocet!AC$4*prepocet!AC$2/100/100/100</f>
        <v>0</v>
      </c>
      <c r="AD93" s="1">
        <f>'Původní data'!Z89*prepocet!AD$83*prepocet!AD$4*prepocet!AD$2/100/100/100</f>
        <v>0</v>
      </c>
      <c r="AE93" s="1">
        <f>'Původní data'!AA89*prepocet!AE$83*prepocet!AE$4*prepocet!AE$2/100/100/100</f>
        <v>0</v>
      </c>
      <c r="AF93" s="1">
        <f>'Původní data'!AB89*prepocet!AF$83*prepocet!AF$4*prepocet!AF$2/100/100/100</f>
        <v>0</v>
      </c>
      <c r="AG93" s="1">
        <f>'Původní data'!AC89*prepocet!AG$83*prepocet!AG$4*prepocet!AG$2/100/100/100</f>
        <v>0</v>
      </c>
      <c r="AH93" s="1">
        <f>'Původní data'!AD89*prepocet!AH$83*prepocet!AH$4*prepocet!AH$2/100/100/100</f>
        <v>0</v>
      </c>
      <c r="AI93" s="1">
        <f>'Původní data'!AE89*prepocet!AI$83*prepocet!AI$4*prepocet!AI$2/100/100/100</f>
        <v>0</v>
      </c>
      <c r="AJ93" s="1">
        <f>'Původní data'!AF89*prepocet!AJ$83*prepocet!AJ$4*prepocet!AJ$2/100/100/100</f>
        <v>0</v>
      </c>
      <c r="AK93" s="1">
        <f>'Původní data'!AG89*prepocet!AK$83*prepocet!AK$4*prepocet!AK$2/100/100/100</f>
        <v>0</v>
      </c>
      <c r="AL93" s="1">
        <f>'Původní data'!AH89*prepocet!AL$83*prepocet!AL$4*prepocet!AL$2/100/100/100</f>
        <v>0</v>
      </c>
      <c r="AM93" s="1">
        <f>'Původní data'!AI89*prepocet!AM$83*prepocet!AM$4*prepocet!AM$2/100/100/100</f>
        <v>0.36</v>
      </c>
      <c r="AN93" s="1">
        <f>'Původní data'!AJ89*prepocet!AN$83*prepocet!AN$4*prepocet!AN$2/100/100/100</f>
        <v>0</v>
      </c>
      <c r="AO93" s="1">
        <f>'Původní data'!AK89*prepocet!AO$83*prepocet!AO$4*prepocet!AO$2/100/100/100</f>
        <v>0</v>
      </c>
      <c r="AP93" s="1">
        <f>'Původní data'!AL89*prepocet!AP$83*prepocet!AP$4*prepocet!AP$2/100/100/100</f>
        <v>0</v>
      </c>
      <c r="AQ93" s="1">
        <f>'Původní data'!AM89*prepocet!AQ$83*prepocet!AQ$4*prepocet!AQ$2/100/100/100</f>
        <v>0</v>
      </c>
      <c r="AR93" s="1">
        <f>'Původní data'!AN89*prepocet!AR$83*prepocet!AR$4*prepocet!AR$2/100/100/100</f>
        <v>0</v>
      </c>
      <c r="AS93" s="1">
        <f>'Původní data'!AO89*prepocet!AS$83*prepocet!AS$4*prepocet!AS$2/100/100/100</f>
        <v>0</v>
      </c>
      <c r="AT93" s="1">
        <f>'Původní data'!AP89*prepocet!AT$83*prepocet!AT$4*prepocet!AT$2/100/100/100</f>
        <v>0</v>
      </c>
      <c r="AU93" s="1">
        <f>'Původní data'!AQ89*prepocet!AU$83*prepocet!AU$4*prepocet!AU$2/100/100/100</f>
        <v>0</v>
      </c>
      <c r="AV93" s="1">
        <f>'Původní data'!AR89*prepocet!AV$83*prepocet!AV$4*prepocet!AV$2/100/100/100</f>
        <v>0</v>
      </c>
      <c r="AW93" s="1">
        <f>'Původní data'!AS89*prepocet!AW$83*prepocet!AW$4*prepocet!AW$2/100/100/100</f>
        <v>0</v>
      </c>
      <c r="AX93" s="1">
        <f>'Původní data'!AT89*prepocet!AX$83*prepocet!AX$4*prepocet!AX$2/100/100/100</f>
        <v>0</v>
      </c>
      <c r="AY93" s="1">
        <f>'Původní data'!AU89*prepocet!AY$83*prepocet!AY$4*prepocet!AY$2/100/100/100</f>
        <v>0</v>
      </c>
      <c r="AZ93" s="1">
        <f>'Původní data'!AV89*prepocet!AZ$83*prepocet!AZ$4*prepocet!AZ$2/100/100/100</f>
        <v>0</v>
      </c>
      <c r="BA93" s="1">
        <f>'Původní data'!AW89*prepocet!BA$83*prepocet!BA$4*prepocet!BA$2/100/100/100</f>
        <v>8.7499999999999994E-2</v>
      </c>
      <c r="BB93" s="1">
        <f>'Původní data'!AX89*prepocet!BB$83*prepocet!BB$4*prepocet!BB$2/100/100/100</f>
        <v>0</v>
      </c>
      <c r="BC93" s="1">
        <f>'Původní data'!AY89*prepocet!BC$83*prepocet!BC$4*prepocet!BC$2/100/100/100</f>
        <v>0</v>
      </c>
      <c r="BD93" s="1">
        <f>'Původní data'!AZ89*prepocet!BD$83*prepocet!BD$4*prepocet!BD$2/100/100/100</f>
        <v>0</v>
      </c>
      <c r="BE93" s="1">
        <f>'Původní data'!BA89*prepocet!BE$83*prepocet!BE$4*prepocet!BE$2/100/100/100</f>
        <v>0</v>
      </c>
      <c r="BF93" s="1">
        <f>'Původní data'!BB89*prepocet!BF$83*prepocet!BF$4*prepocet!BF$2/100/100/100</f>
        <v>0</v>
      </c>
      <c r="BG93" s="1">
        <f>'Původní data'!BC89*prepocet!BG$83*prepocet!BG$4*prepocet!BG$2/100/100/100</f>
        <v>0.36</v>
      </c>
      <c r="BH93" s="1">
        <f>'Původní data'!BD89*prepocet!BH$83*prepocet!BH$4*prepocet!BH$2/100/100/100</f>
        <v>0.54</v>
      </c>
      <c r="BI93" s="1">
        <f>'Původní data'!BE89*prepocet!BI$83*prepocet!BI$4*prepocet!BI$2/100/100/100</f>
        <v>0</v>
      </c>
      <c r="BJ93" s="1">
        <f>'Původní data'!BF89*prepocet!BJ$83*prepocet!BJ$4*prepocet!BJ$2/100/100/100</f>
        <v>0</v>
      </c>
      <c r="BK93" s="1">
        <f>'Původní data'!BG89*prepocet!BK$83*prepocet!BK$4*prepocet!BK$2/100/100/100</f>
        <v>0.61875000000000002</v>
      </c>
      <c r="BL93" s="1">
        <f>'Původní data'!BH89*prepocet!BL$83*prepocet!BL$4*prepocet!BL$2/100/100/100</f>
        <v>0</v>
      </c>
      <c r="BM93" s="1">
        <f>'Původní data'!BI89*prepocet!BM$83*prepocet!BM$4*prepocet!BM$2/100/100/100</f>
        <v>0</v>
      </c>
      <c r="BN93" s="1">
        <f>'Původní data'!BJ89*prepocet!BN$83*prepocet!BN$4*prepocet!BN$2/100/100/100</f>
        <v>0.18375</v>
      </c>
      <c r="BO93" s="1">
        <f>'Původní data'!BK89*prepocet!BO$83*prepocet!BO$4*prepocet!BO$2/100/100/100</f>
        <v>0</v>
      </c>
      <c r="BP93" s="1">
        <f>'Původní data'!BL89*prepocet!BP$83*prepocet!BP$4*prepocet!BP$2/100/100/100</f>
        <v>0</v>
      </c>
      <c r="BQ93" s="1">
        <f>'Původní data'!BM89*prepocet!BQ$83*prepocet!BQ$4*prepocet!BQ$2/100/100/100</f>
        <v>0</v>
      </c>
      <c r="BR93" s="1">
        <f>'Původní data'!BN89*prepocet!BR$83*prepocet!BR$4*prepocet!BR$2/100/100/100</f>
        <v>0</v>
      </c>
      <c r="BS93" s="1">
        <f>'Původní data'!BO89*prepocet!BS$83*prepocet!BS$4*prepocet!BS$2/100/100/100</f>
        <v>0</v>
      </c>
      <c r="BT93" s="1">
        <f>'Původní data'!BP89*prepocet!BT$83*prepocet!BT$4*prepocet!BT$2/100/100/100</f>
        <v>0</v>
      </c>
      <c r="BU93" s="1">
        <f>'Původní data'!BQ89*prepocet!BU$83*prepocet!BU$4*prepocet!BU$2/100/100/100</f>
        <v>0</v>
      </c>
      <c r="BV93" s="1">
        <f>'Původní data'!BR89*prepocet!BV$83*prepocet!BV$4*prepocet!BV$2/100/100/100</f>
        <v>0</v>
      </c>
      <c r="BW93" s="1">
        <f>'Původní data'!BS89*prepocet!BW$83*prepocet!BW$4*prepocet!BW$2/100/100/100</f>
        <v>0</v>
      </c>
      <c r="BX93" s="1">
        <f>'Původní data'!BT89*prepocet!BX$83*prepocet!BX$4*prepocet!BX$2/100/100/100</f>
        <v>0</v>
      </c>
      <c r="BY93" s="1">
        <f>'Původní data'!BU89*prepocet!BY$83*prepocet!BY$4*prepocet!BY$2/100/100/100</f>
        <v>0</v>
      </c>
      <c r="BZ93" s="1">
        <f>'Původní data'!BV89*prepocet!BZ$83*prepocet!BZ$4*prepocet!BZ$2/100/100/100</f>
        <v>0</v>
      </c>
      <c r="CA93" s="1">
        <f>'Původní data'!BW89*prepocet!CA$83*prepocet!CA$4*prepocet!CA$2/100/100/100</f>
        <v>0</v>
      </c>
      <c r="CB93" s="1">
        <f>'Původní data'!BX89*prepocet!CB$83*prepocet!CB$4*prepocet!CB$2/100/100/100</f>
        <v>0</v>
      </c>
      <c r="CC93" s="1">
        <f>'Původní data'!BY89*prepocet!CC$83*prepocet!CC$4*prepocet!CC$2/100/100/100</f>
        <v>0</v>
      </c>
      <c r="CD93" s="1">
        <f>'Původní data'!BZ89*prepocet!CD$83*prepocet!CD$4*prepocet!CD$2/100/100/100</f>
        <v>0</v>
      </c>
      <c r="CE93" s="1">
        <f>'Původní data'!CA89*prepocet!CE$83*prepocet!CE$4*prepocet!CE$2/100/100/100</f>
        <v>0</v>
      </c>
      <c r="CF93" s="1">
        <f>'Původní data'!CB89*prepocet!CF$83*prepocet!CF$4*prepocet!CF$2/100/100/100</f>
        <v>4.4999999999999998E-2</v>
      </c>
      <c r="CI93" s="11">
        <f t="shared" si="41"/>
        <v>13</v>
      </c>
      <c r="CJ93" s="25">
        <f t="shared" si="38"/>
        <v>2.5594999999999999</v>
      </c>
      <c r="CK93" s="11">
        <f t="shared" si="39"/>
        <v>3.2398734177215185E-2</v>
      </c>
      <c r="CL93" s="11">
        <f t="shared" si="28"/>
        <v>0</v>
      </c>
      <c r="CM93" s="11">
        <f t="shared" si="29"/>
        <v>0</v>
      </c>
      <c r="CN93" s="11">
        <f t="shared" si="40"/>
        <v>0</v>
      </c>
      <c r="CO93" s="11">
        <f t="shared" si="42"/>
        <v>10</v>
      </c>
      <c r="CY93" s="11">
        <f t="shared" si="33"/>
        <v>0</v>
      </c>
    </row>
    <row r="94" spans="1:103" x14ac:dyDescent="0.2">
      <c r="B94" s="11">
        <v>1</v>
      </c>
      <c r="C94" s="11">
        <f t="shared" si="36"/>
        <v>0</v>
      </c>
      <c r="D94" s="11">
        <f t="shared" si="37"/>
        <v>0</v>
      </c>
      <c r="E94" s="1" t="s">
        <v>63</v>
      </c>
      <c r="F94" s="1">
        <f>'Původní data'!B90*prepocet!F$83*prepocet!F$4*prepocet!F$2/100/100/100</f>
        <v>0</v>
      </c>
      <c r="G94" s="1">
        <f>'Původní data'!C90*prepocet!G$83*prepocet!G$4*prepocet!G$2/100/100/100</f>
        <v>0</v>
      </c>
      <c r="H94" s="1">
        <f>'Původní data'!D90*prepocet!H$83*prepocet!H$4*prepocet!H$2/100/100/100</f>
        <v>0.42</v>
      </c>
      <c r="I94" s="1">
        <f>'Původní data'!E90*prepocet!I$83*prepocet!I$4*prepocet!I$2/100/100/100</f>
        <v>0</v>
      </c>
      <c r="J94" s="1">
        <f>'Původní data'!F90*prepocet!J$83*prepocet!J$4*prepocet!J$2/100/100/100</f>
        <v>0</v>
      </c>
      <c r="K94" s="1">
        <f>'Původní data'!G90*prepocet!K$83*prepocet!K$4*prepocet!K$2/100/100/100</f>
        <v>0</v>
      </c>
      <c r="L94" s="1">
        <f>'Původní data'!H90*prepocet!L$83*prepocet!L$4*prepocet!L$2/100/100/100</f>
        <v>0</v>
      </c>
      <c r="M94" s="1">
        <f>'Původní data'!I90*prepocet!M$83*prepocet!M$4*prepocet!M$2/100/100/100</f>
        <v>0</v>
      </c>
      <c r="N94" s="1">
        <f>'Původní data'!J90*prepocet!N$83*prepocet!N$4*prepocet!N$2/100/100/100</f>
        <v>0</v>
      </c>
      <c r="O94" s="1">
        <f>'Původní data'!K90*prepocet!O$83*prepocet!O$4*prepocet!O$2/100/100/100</f>
        <v>0</v>
      </c>
      <c r="P94" s="1">
        <f>'Původní data'!L90*prepocet!P$83*prepocet!P$4*prepocet!P$2/100/100/100</f>
        <v>0</v>
      </c>
      <c r="Q94" s="1">
        <f>'Původní data'!M90*prepocet!Q$83*prepocet!Q$4*prepocet!Q$2/100/100/100</f>
        <v>0.78749999999999998</v>
      </c>
      <c r="R94" s="1">
        <f>'Původní data'!N90*prepocet!R$83*prepocet!R$4*prepocet!R$2/100/100/100</f>
        <v>0.24</v>
      </c>
      <c r="S94" s="1">
        <f>'Původní data'!O90*prepocet!S$83*prepocet!S$4*prepocet!S$2/100/100/100</f>
        <v>0</v>
      </c>
      <c r="T94" s="1">
        <f>'Původní data'!P90*prepocet!T$83*prepocet!T$4*prepocet!T$2/100/100/100</f>
        <v>0</v>
      </c>
      <c r="U94" s="1">
        <f>'Původní data'!Q90*prepocet!U$83*prepocet!U$4*prepocet!U$2/100/100/100</f>
        <v>0</v>
      </c>
      <c r="V94" s="1">
        <f>'Původní data'!R90*prepocet!V$83*prepocet!V$4*prepocet!V$2/100/100/100</f>
        <v>0</v>
      </c>
      <c r="W94" s="1">
        <f>'Původní data'!S90*prepocet!W$83*prepocet!W$4*prepocet!W$2/100/100/100</f>
        <v>0</v>
      </c>
      <c r="X94" s="1">
        <f>'Původní data'!T90*prepocet!X$83*prepocet!X$4*prepocet!X$2/100/100/100</f>
        <v>0</v>
      </c>
      <c r="Y94" s="1">
        <f>'Původní data'!U90*prepocet!Y$83*prepocet!Y$4*prepocet!Y$2/100/100/100</f>
        <v>0</v>
      </c>
      <c r="Z94" s="1">
        <f>'Původní data'!V90*prepocet!Z$83*prepocet!Z$4*prepocet!Z$2/100/100/100</f>
        <v>0</v>
      </c>
      <c r="AA94" s="1">
        <f>'Původní data'!W90*prepocet!AA$83*prepocet!AA$4*prepocet!AA$2/100/100/100</f>
        <v>0</v>
      </c>
      <c r="AB94" s="1">
        <f>'Původní data'!X90*prepocet!AB$83*prepocet!AB$4*prepocet!AB$2/100/100/100</f>
        <v>0</v>
      </c>
      <c r="AC94" s="1">
        <f>'Původní data'!Y90*prepocet!AC$83*prepocet!AC$4*prepocet!AC$2/100/100/100</f>
        <v>0</v>
      </c>
      <c r="AD94" s="1">
        <f>'Původní data'!Z90*prepocet!AD$83*prepocet!AD$4*prepocet!AD$2/100/100/100</f>
        <v>0</v>
      </c>
      <c r="AE94" s="1">
        <f>'Původní data'!AA90*prepocet!AE$83*prepocet!AE$4*prepocet!AE$2/100/100/100</f>
        <v>0.99750000000000005</v>
      </c>
      <c r="AF94" s="1">
        <f>'Původní data'!AB90*prepocet!AF$83*prepocet!AF$4*prepocet!AF$2/100/100/100</f>
        <v>0</v>
      </c>
      <c r="AG94" s="1">
        <f>'Původní data'!AC90*prepocet!AG$83*prepocet!AG$4*prepocet!AG$2/100/100/100</f>
        <v>0</v>
      </c>
      <c r="AH94" s="1">
        <f>'Původní data'!AD90*prepocet!AH$83*prepocet!AH$4*prepocet!AH$2/100/100/100</f>
        <v>0</v>
      </c>
      <c r="AI94" s="1">
        <f>'Původní data'!AE90*prepocet!AI$83*prepocet!AI$4*prepocet!AI$2/100/100/100</f>
        <v>0</v>
      </c>
      <c r="AJ94" s="1">
        <f>'Původní data'!AF90*prepocet!AJ$83*prepocet!AJ$4*prepocet!AJ$2/100/100/100</f>
        <v>0</v>
      </c>
      <c r="AK94" s="1">
        <f>'Původní data'!AG90*prepocet!AK$83*prepocet!AK$4*prepocet!AK$2/100/100/100</f>
        <v>0</v>
      </c>
      <c r="AL94" s="1">
        <f>'Původní data'!AH90*prepocet!AL$83*prepocet!AL$4*prepocet!AL$2/100/100/100</f>
        <v>4.8000000000000001E-2</v>
      </c>
      <c r="AM94" s="1">
        <f>'Původní data'!AI90*prepocet!AM$83*prepocet!AM$4*prepocet!AM$2/100/100/100</f>
        <v>0</v>
      </c>
      <c r="AN94" s="1">
        <f>'Původní data'!AJ90*prepocet!AN$83*prepocet!AN$4*prepocet!AN$2/100/100/100</f>
        <v>0.26250000000000001</v>
      </c>
      <c r="AO94" s="1">
        <f>'Původní data'!AK90*prepocet!AO$83*prepocet!AO$4*prepocet!AO$2/100/100/100</f>
        <v>0</v>
      </c>
      <c r="AP94" s="1">
        <f>'Původní data'!AL90*prepocet!AP$83*prepocet!AP$4*prepocet!AP$2/100/100/100</f>
        <v>0.73499999999999999</v>
      </c>
      <c r="AQ94" s="1">
        <f>'Původní data'!AM90*prepocet!AQ$83*prepocet!AQ$4*prepocet!AQ$2/100/100/100</f>
        <v>0</v>
      </c>
      <c r="AR94" s="1">
        <f>'Původní data'!AN90*prepocet!AR$83*prepocet!AR$4*prepocet!AR$2/100/100/100</f>
        <v>0</v>
      </c>
      <c r="AS94" s="1">
        <f>'Původní data'!AO90*prepocet!AS$83*prepocet!AS$4*prepocet!AS$2/100/100/100</f>
        <v>0</v>
      </c>
      <c r="AT94" s="1">
        <f>'Původní data'!AP90*prepocet!AT$83*prepocet!AT$4*prepocet!AT$2/100/100/100</f>
        <v>0</v>
      </c>
      <c r="AU94" s="1">
        <f>'Původní data'!AQ90*prepocet!AU$83*prepocet!AU$4*prepocet!AU$2/100/100/100</f>
        <v>0.33750000000000002</v>
      </c>
      <c r="AV94" s="1">
        <f>'Původní data'!AR90*prepocet!AV$83*prepocet!AV$4*prepocet!AV$2/100/100/100</f>
        <v>0</v>
      </c>
      <c r="AW94" s="1">
        <f>'Původní data'!AS90*prepocet!AW$83*prepocet!AW$4*prepocet!AW$2/100/100/100</f>
        <v>0</v>
      </c>
      <c r="AX94" s="1">
        <f>'Původní data'!AT90*prepocet!AX$83*prepocet!AX$4*prepocet!AX$2/100/100/100</f>
        <v>0</v>
      </c>
      <c r="AY94" s="1">
        <f>'Původní data'!AU90*prepocet!AY$83*prepocet!AY$4*prepocet!AY$2/100/100/100</f>
        <v>0</v>
      </c>
      <c r="AZ94" s="1">
        <f>'Původní data'!AV90*prepocet!AZ$83*prepocet!AZ$4*prepocet!AZ$2/100/100/100</f>
        <v>0.20475000000000002</v>
      </c>
      <c r="BA94" s="1">
        <f>'Původní data'!AW90*prepocet!BA$83*prepocet!BA$4*prepocet!BA$2/100/100/100</f>
        <v>0</v>
      </c>
      <c r="BB94" s="1">
        <f>'Původní data'!AX90*prepocet!BB$83*prepocet!BB$4*prepocet!BB$2/100/100/100</f>
        <v>0</v>
      </c>
      <c r="BC94" s="1">
        <f>'Původní data'!AY90*prepocet!BC$83*prepocet!BC$4*prepocet!BC$2/100/100/100</f>
        <v>0</v>
      </c>
      <c r="BD94" s="1">
        <f>'Původní data'!AZ90*prepocet!BD$83*prepocet!BD$4*prepocet!BD$2/100/100/100</f>
        <v>0</v>
      </c>
      <c r="BE94" s="1">
        <f>'Původní data'!BA90*prepocet!BE$83*prepocet!BE$4*prepocet!BE$2/100/100/100</f>
        <v>0</v>
      </c>
      <c r="BF94" s="1">
        <f>'Původní data'!BB90*prepocet!BF$83*prepocet!BF$4*prepocet!BF$2/100/100/100</f>
        <v>0.09</v>
      </c>
      <c r="BG94" s="1">
        <f>'Původní data'!BC90*prepocet!BG$83*prepocet!BG$4*prepocet!BG$2/100/100/100</f>
        <v>0</v>
      </c>
      <c r="BH94" s="1">
        <f>'Původní data'!BD90*prepocet!BH$83*prepocet!BH$4*prepocet!BH$2/100/100/100</f>
        <v>0</v>
      </c>
      <c r="BI94" s="1">
        <f>'Původní data'!BE90*prepocet!BI$83*prepocet!BI$4*prepocet!BI$2/100/100/100</f>
        <v>0</v>
      </c>
      <c r="BJ94" s="1">
        <f>'Původní data'!BF90*prepocet!BJ$83*prepocet!BJ$4*prepocet!BJ$2/100/100/100</f>
        <v>0</v>
      </c>
      <c r="BK94" s="1">
        <f>'Původní data'!BG90*prepocet!BK$83*prepocet!BK$4*prepocet!BK$2/100/100/100</f>
        <v>0</v>
      </c>
      <c r="BL94" s="1">
        <f>'Původní data'!BH90*prepocet!BL$83*prepocet!BL$4*prepocet!BL$2/100/100/100</f>
        <v>0</v>
      </c>
      <c r="BM94" s="1">
        <f>'Původní data'!BI90*prepocet!BM$83*prepocet!BM$4*prepocet!BM$2/100/100/100</f>
        <v>0</v>
      </c>
      <c r="BN94" s="1">
        <f>'Původní data'!BJ90*prepocet!BN$83*prepocet!BN$4*prepocet!BN$2/100/100/100</f>
        <v>0</v>
      </c>
      <c r="BO94" s="1">
        <f>'Původní data'!BK90*prepocet!BO$83*prepocet!BO$4*prepocet!BO$2/100/100/100</f>
        <v>3.3000000000000002E-2</v>
      </c>
      <c r="BP94" s="1">
        <f>'Původní data'!BL90*prepocet!BP$83*prepocet!BP$4*prepocet!BP$2/100/100/100</f>
        <v>0</v>
      </c>
      <c r="BQ94" s="1">
        <f>'Původní data'!BM90*prepocet!BQ$83*prepocet!BQ$4*prepocet!BQ$2/100/100/100</f>
        <v>0</v>
      </c>
      <c r="BR94" s="1">
        <f>'Původní data'!BN90*prepocet!BR$83*prepocet!BR$4*prepocet!BR$2/100/100/100</f>
        <v>0</v>
      </c>
      <c r="BS94" s="1">
        <f>'Původní data'!BO90*prepocet!BS$83*prepocet!BS$4*prepocet!BS$2/100/100/100</f>
        <v>0</v>
      </c>
      <c r="BT94" s="1">
        <f>'Původní data'!BP90*prepocet!BT$83*prepocet!BT$4*prepocet!BT$2/100/100/100</f>
        <v>0</v>
      </c>
      <c r="BU94" s="1">
        <f>'Původní data'!BQ90*prepocet!BU$83*prepocet!BU$4*prepocet!BU$2/100/100/100</f>
        <v>0.63</v>
      </c>
      <c r="BV94" s="1">
        <f>'Původní data'!BR90*prepocet!BV$83*prepocet!BV$4*prepocet!BV$2/100/100/100</f>
        <v>0</v>
      </c>
      <c r="BW94" s="1">
        <f>'Původní data'!BS90*prepocet!BW$83*prepocet!BW$4*prepocet!BW$2/100/100/100</f>
        <v>0</v>
      </c>
      <c r="BX94" s="1">
        <f>'Původní data'!BT90*prepocet!BX$83*prepocet!BX$4*prepocet!BX$2/100/100/100</f>
        <v>0</v>
      </c>
      <c r="BY94" s="1">
        <f>'Původní data'!BU90*prepocet!BY$83*prepocet!BY$4*prepocet!BY$2/100/100/100</f>
        <v>0</v>
      </c>
      <c r="BZ94" s="1">
        <f>'Původní data'!BV90*prepocet!BZ$83*prepocet!BZ$4*prepocet!BZ$2/100/100/100</f>
        <v>0</v>
      </c>
      <c r="CA94" s="1">
        <f>'Původní data'!BW90*prepocet!CA$83*prepocet!CA$4*prepocet!CA$2/100/100/100</f>
        <v>0</v>
      </c>
      <c r="CB94" s="1">
        <f>'Původní data'!BX90*prepocet!CB$83*prepocet!CB$4*prepocet!CB$2/100/100/100</f>
        <v>0</v>
      </c>
      <c r="CC94" s="1">
        <f>'Původní data'!BY90*prepocet!CC$83*prepocet!CC$4*prepocet!CC$2/100/100/100</f>
        <v>0.13650000000000001</v>
      </c>
      <c r="CD94" s="1">
        <f>'Původní data'!BZ90*prepocet!CD$83*prepocet!CD$4*prepocet!CD$2/100/100/100</f>
        <v>0</v>
      </c>
      <c r="CE94" s="1">
        <f>'Původní data'!CA90*prepocet!CE$83*prepocet!CE$4*prepocet!CE$2/100/100/100</f>
        <v>0</v>
      </c>
      <c r="CF94" s="1">
        <f>'Původní data'!CB90*prepocet!CF$83*prepocet!CF$4*prepocet!CF$2/100/100/100</f>
        <v>0</v>
      </c>
      <c r="CI94" s="11">
        <f t="shared" si="41"/>
        <v>8</v>
      </c>
      <c r="CJ94" s="25">
        <f t="shared" si="38"/>
        <v>4.92225</v>
      </c>
      <c r="CK94" s="11">
        <f t="shared" si="39"/>
        <v>6.2306962025316458E-2</v>
      </c>
      <c r="CL94" s="11">
        <f t="shared" si="28"/>
        <v>0</v>
      </c>
      <c r="CM94" s="11">
        <f t="shared" si="29"/>
        <v>0</v>
      </c>
      <c r="CN94" s="11">
        <f t="shared" si="40"/>
        <v>0</v>
      </c>
      <c r="CO94" s="11">
        <f t="shared" si="42"/>
        <v>13</v>
      </c>
      <c r="CY94" s="11">
        <f t="shared" si="33"/>
        <v>0</v>
      </c>
    </row>
    <row r="95" spans="1:103" x14ac:dyDescent="0.2">
      <c r="A95" s="35"/>
      <c r="B95" s="11">
        <v>1</v>
      </c>
      <c r="C95" s="11">
        <f t="shared" si="36"/>
        <v>0</v>
      </c>
      <c r="D95" s="11">
        <f t="shared" si="37"/>
        <v>0.59399999999999997</v>
      </c>
      <c r="E95" s="1" t="s">
        <v>64</v>
      </c>
      <c r="F95" s="1">
        <f>'Původní data'!B91*prepocet!F$83*prepocet!F$4*prepocet!F$2/100/100/100</f>
        <v>0.59399999999999997</v>
      </c>
      <c r="G95" s="1">
        <f>'Původní data'!C91*prepocet!G$83*prepocet!G$4*prepocet!G$2/100/100/100</f>
        <v>0</v>
      </c>
      <c r="H95" s="1">
        <f>'Původní data'!D91*prepocet!H$83*prepocet!H$4*prepocet!H$2/100/100/100</f>
        <v>0</v>
      </c>
      <c r="I95" s="1">
        <f>'Původní data'!E91*prepocet!I$83*prepocet!I$4*prepocet!I$2/100/100/100</f>
        <v>0</v>
      </c>
      <c r="J95" s="1">
        <f>'Původní data'!F91*prepocet!J$83*prepocet!J$4*prepocet!J$2/100/100/100</f>
        <v>0</v>
      </c>
      <c r="K95" s="1">
        <f>'Původní data'!G91*prepocet!K$83*prepocet!K$4*prepocet!K$2/100/100/100</f>
        <v>7.4999999999999997E-2</v>
      </c>
      <c r="L95" s="1">
        <f>'Původní data'!H91*prepocet!L$83*prepocet!L$4*prepocet!L$2/100/100/100</f>
        <v>0</v>
      </c>
      <c r="M95" s="1">
        <f>'Původní data'!I91*prepocet!M$83*prepocet!M$4*prepocet!M$2/100/100/100</f>
        <v>0</v>
      </c>
      <c r="N95" s="1">
        <f>'Původní data'!J91*prepocet!N$83*prepocet!N$4*prepocet!N$2/100/100/100</f>
        <v>0</v>
      </c>
      <c r="O95" s="1">
        <f>'Původní data'!K91*prepocet!O$83*prepocet!O$4*prepocet!O$2/100/100/100</f>
        <v>0</v>
      </c>
      <c r="P95" s="1">
        <f>'Původní data'!L91*prepocet!P$83*prepocet!P$4*prepocet!P$2/100/100/100</f>
        <v>0</v>
      </c>
      <c r="Q95" s="1">
        <f>'Původní data'!M91*prepocet!Q$83*prepocet!Q$4*prepocet!Q$2/100/100/100</f>
        <v>0</v>
      </c>
      <c r="R95" s="1">
        <f>'Původní data'!N91*prepocet!R$83*prepocet!R$4*prepocet!R$2/100/100/100</f>
        <v>0</v>
      </c>
      <c r="S95" s="1">
        <f>'Původní data'!O91*prepocet!S$83*prepocet!S$4*prepocet!S$2/100/100/100</f>
        <v>0</v>
      </c>
      <c r="T95" s="1">
        <f>'Původní data'!P91*prepocet!T$83*prepocet!T$4*prepocet!T$2/100/100/100</f>
        <v>0</v>
      </c>
      <c r="U95" s="1">
        <f>'Původní data'!Q91*prepocet!U$83*prepocet!U$4*prepocet!U$2/100/100/100</f>
        <v>0</v>
      </c>
      <c r="V95" s="1">
        <f>'Původní data'!R91*prepocet!V$83*prepocet!V$4*prepocet!V$2/100/100/100</f>
        <v>0</v>
      </c>
      <c r="W95" s="1">
        <f>'Původní data'!S91*prepocet!W$83*prepocet!W$4*prepocet!W$2/100/100/100</f>
        <v>0</v>
      </c>
      <c r="X95" s="1">
        <f>'Původní data'!T91*prepocet!X$83*prepocet!X$4*prepocet!X$2/100/100/100</f>
        <v>3.6000000000000004E-2</v>
      </c>
      <c r="Y95" s="1">
        <f>'Původní data'!U91*prepocet!Y$83*prepocet!Y$4*prepocet!Y$2/100/100/100</f>
        <v>0</v>
      </c>
      <c r="Z95" s="1">
        <f>'Původní data'!V91*prepocet!Z$83*prepocet!Z$4*prepocet!Z$2/100/100/100</f>
        <v>0</v>
      </c>
      <c r="AA95" s="1">
        <f>'Původní data'!W91*prepocet!AA$83*prepocet!AA$4*prepocet!AA$2/100/100/100</f>
        <v>0</v>
      </c>
      <c r="AB95" s="1">
        <f>'Původní data'!X91*prepocet!AB$83*prepocet!AB$4*prepocet!AB$2/100/100/100</f>
        <v>0.105</v>
      </c>
      <c r="AC95" s="1">
        <f>'Původní data'!Y91*prepocet!AC$83*prepocet!AC$4*prepocet!AC$2/100/100/100</f>
        <v>0</v>
      </c>
      <c r="AD95" s="1">
        <f>'Původní data'!Z91*prepocet!AD$83*prepocet!AD$4*prepocet!AD$2/100/100/100</f>
        <v>0.21</v>
      </c>
      <c r="AE95" s="1">
        <f>'Původní data'!AA91*prepocet!AE$83*prepocet!AE$4*prepocet!AE$2/100/100/100</f>
        <v>0</v>
      </c>
      <c r="AF95" s="1">
        <f>'Původní data'!AB91*prepocet!AF$83*prepocet!AF$4*prepocet!AF$2/100/100/100</f>
        <v>0</v>
      </c>
      <c r="AG95" s="1">
        <f>'Původní data'!AC91*prepocet!AG$83*prepocet!AG$4*prepocet!AG$2/100/100/100</f>
        <v>0</v>
      </c>
      <c r="AH95" s="1">
        <f>'Původní data'!AD91*prepocet!AH$83*prepocet!AH$4*prepocet!AH$2/100/100/100</f>
        <v>0</v>
      </c>
      <c r="AI95" s="1">
        <f>'Původní data'!AE91*prepocet!AI$83*prepocet!AI$4*prepocet!AI$2/100/100/100</f>
        <v>0</v>
      </c>
      <c r="AJ95" s="1">
        <f>'Původní data'!AF91*prepocet!AJ$83*prepocet!AJ$4*prepocet!AJ$2/100/100/100</f>
        <v>0</v>
      </c>
      <c r="AK95" s="1">
        <f>'Původní data'!AG91*prepocet!AK$83*prepocet!AK$4*prepocet!AK$2/100/100/100</f>
        <v>0</v>
      </c>
      <c r="AL95" s="1">
        <f>'Původní data'!AH91*prepocet!AL$83*prepocet!AL$4*prepocet!AL$2/100/100/100</f>
        <v>4.8000000000000001E-2</v>
      </c>
      <c r="AM95" s="1">
        <f>'Původní data'!AI91*prepocet!AM$83*prepocet!AM$4*prepocet!AM$2/100/100/100</f>
        <v>0</v>
      </c>
      <c r="AN95" s="1">
        <f>'Původní data'!AJ91*prepocet!AN$83*prepocet!AN$4*prepocet!AN$2/100/100/100</f>
        <v>0</v>
      </c>
      <c r="AO95" s="1">
        <f>'Původní data'!AK91*prepocet!AO$83*prepocet!AO$4*prepocet!AO$2/100/100/100</f>
        <v>0</v>
      </c>
      <c r="AP95" s="1">
        <f>'Původní data'!AL91*prepocet!AP$83*prepocet!AP$4*prepocet!AP$2/100/100/100</f>
        <v>0</v>
      </c>
      <c r="AQ95" s="1">
        <f>'Původní data'!AM91*prepocet!AQ$83*prepocet!AQ$4*prepocet!AQ$2/100/100/100</f>
        <v>0</v>
      </c>
      <c r="AR95" s="1">
        <f>'Původní data'!AN91*prepocet!AR$83*prepocet!AR$4*prepocet!AR$2/100/100/100</f>
        <v>0</v>
      </c>
      <c r="AS95" s="1">
        <f>'Původní data'!AO91*prepocet!AS$83*prepocet!AS$4*prepocet!AS$2/100/100/100</f>
        <v>0</v>
      </c>
      <c r="AT95" s="1">
        <f>'Původní data'!AP91*prepocet!AT$83*prepocet!AT$4*prepocet!AT$2/100/100/100</f>
        <v>0</v>
      </c>
      <c r="AU95" s="1">
        <f>'Původní data'!AQ91*prepocet!AU$83*prepocet!AU$4*prepocet!AU$2/100/100/100</f>
        <v>0</v>
      </c>
      <c r="AV95" s="1">
        <f>'Původní data'!AR91*prepocet!AV$83*prepocet!AV$4*prepocet!AV$2/100/100/100</f>
        <v>0</v>
      </c>
      <c r="AW95" s="1">
        <f>'Původní data'!AS91*prepocet!AW$83*prepocet!AW$4*prepocet!AW$2/100/100/100</f>
        <v>0.2</v>
      </c>
      <c r="AX95" s="1">
        <f>'Původní data'!AT91*prepocet!AX$83*prepocet!AX$4*prepocet!AX$2/100/100/100</f>
        <v>0</v>
      </c>
      <c r="AY95" s="1">
        <f>'Původní data'!AU91*prepocet!AY$83*prepocet!AY$4*prepocet!AY$2/100/100/100</f>
        <v>0</v>
      </c>
      <c r="AZ95" s="1">
        <f>'Původní data'!AV91*prepocet!AZ$83*prepocet!AZ$4*prepocet!AZ$2/100/100/100</f>
        <v>0</v>
      </c>
      <c r="BA95" s="1">
        <f>'Původní data'!AW91*prepocet!BA$83*prepocet!BA$4*prepocet!BA$2/100/100/100</f>
        <v>0</v>
      </c>
      <c r="BB95" s="1">
        <f>'Původní data'!AX91*prepocet!BB$83*prepocet!BB$4*prepocet!BB$2/100/100/100</f>
        <v>0.15</v>
      </c>
      <c r="BC95" s="1">
        <f>'Původní data'!AY91*prepocet!BC$83*prepocet!BC$4*prepocet!BC$2/100/100/100</f>
        <v>0</v>
      </c>
      <c r="BD95" s="1">
        <f>'Původní data'!AZ91*prepocet!BD$83*prepocet!BD$4*prepocet!BD$2/100/100/100</f>
        <v>0</v>
      </c>
      <c r="BE95" s="1">
        <f>'Původní data'!BA91*prepocet!BE$83*prepocet!BE$4*prepocet!BE$2/100/100/100</f>
        <v>0</v>
      </c>
      <c r="BF95" s="1">
        <f>'Původní data'!BB91*prepocet!BF$83*prepocet!BF$4*prepocet!BF$2/100/100/100</f>
        <v>0.09</v>
      </c>
      <c r="BG95" s="1">
        <f>'Původní data'!BC91*prepocet!BG$83*prepocet!BG$4*prepocet!BG$2/100/100/100</f>
        <v>0</v>
      </c>
      <c r="BH95" s="1">
        <f>'Původní data'!BD91*prepocet!BH$83*prepocet!BH$4*prepocet!BH$2/100/100/100</f>
        <v>0</v>
      </c>
      <c r="BI95" s="1">
        <f>'Původní data'!BE91*prepocet!BI$83*prepocet!BI$4*prepocet!BI$2/100/100/100</f>
        <v>0</v>
      </c>
      <c r="BJ95" s="1">
        <f>'Původní data'!BF91*prepocet!BJ$83*prepocet!BJ$4*prepocet!BJ$2/100/100/100</f>
        <v>0</v>
      </c>
      <c r="BK95" s="1">
        <f>'Původní data'!BG91*prepocet!BK$83*prepocet!BK$4*prepocet!BK$2/100/100/100</f>
        <v>0</v>
      </c>
      <c r="BL95" s="1">
        <f>'Původní data'!BH91*prepocet!BL$83*prepocet!BL$4*prepocet!BL$2/100/100/100</f>
        <v>0</v>
      </c>
      <c r="BM95" s="1">
        <f>'Původní data'!BI91*prepocet!BM$83*prepocet!BM$4*prepocet!BM$2/100/100/100</f>
        <v>0</v>
      </c>
      <c r="BN95" s="1">
        <f>'Původní data'!BJ91*prepocet!BN$83*prepocet!BN$4*prepocet!BN$2/100/100/100</f>
        <v>0</v>
      </c>
      <c r="BO95" s="1">
        <f>'Původní data'!BK91*prepocet!BO$83*prepocet!BO$4*prepocet!BO$2/100/100/100</f>
        <v>0</v>
      </c>
      <c r="BP95" s="1">
        <f>'Původní data'!BL91*prepocet!BP$83*prepocet!BP$4*prepocet!BP$2/100/100/100</f>
        <v>0</v>
      </c>
      <c r="BQ95" s="1">
        <f>'Původní data'!BM91*prepocet!BQ$83*prepocet!BQ$4*prepocet!BQ$2/100/100/100</f>
        <v>0</v>
      </c>
      <c r="BR95" s="1">
        <f>'Původní data'!BN91*prepocet!BR$83*prepocet!BR$4*prepocet!BR$2/100/100/100</f>
        <v>0</v>
      </c>
      <c r="BS95" s="1">
        <f>'Původní data'!BO91*prepocet!BS$83*prepocet!BS$4*prepocet!BS$2/100/100/100</f>
        <v>0</v>
      </c>
      <c r="BT95" s="1">
        <f>'Původní data'!BP91*prepocet!BT$83*prepocet!BT$4*prepocet!BT$2/100/100/100</f>
        <v>0</v>
      </c>
      <c r="BU95" s="1">
        <f>'Původní data'!BQ91*prepocet!BU$83*prepocet!BU$4*prepocet!BU$2/100/100/100</f>
        <v>0</v>
      </c>
      <c r="BV95" s="1">
        <f>'Původní data'!BR91*prepocet!BV$83*prepocet!BV$4*prepocet!BV$2/100/100/100</f>
        <v>0.25</v>
      </c>
      <c r="BW95" s="1">
        <f>'Původní data'!BS91*prepocet!BW$83*prepocet!BW$4*prepocet!BW$2/100/100/100</f>
        <v>0</v>
      </c>
      <c r="BX95" s="1">
        <f>'Původní data'!BT91*prepocet!BX$83*prepocet!BX$4*prepocet!BX$2/100/100/100</f>
        <v>0</v>
      </c>
      <c r="BY95" s="1">
        <f>'Původní data'!BU91*prepocet!BY$83*prepocet!BY$4*prepocet!BY$2/100/100/100</f>
        <v>0</v>
      </c>
      <c r="BZ95" s="1">
        <f>'Původní data'!BV91*prepocet!BZ$83*prepocet!BZ$4*prepocet!BZ$2/100/100/100</f>
        <v>4.8000000000000001E-2</v>
      </c>
      <c r="CA95" s="1">
        <f>'Původní data'!BW91*prepocet!CA$83*prepocet!CA$4*prepocet!CA$2/100/100/100</f>
        <v>0</v>
      </c>
      <c r="CB95" s="1">
        <f>'Původní data'!BX91*prepocet!CB$83*prepocet!CB$4*prepocet!CB$2/100/100/100</f>
        <v>0.47249999999999998</v>
      </c>
      <c r="CC95" s="1">
        <f>'Původní data'!BY91*prepocet!CC$83*prepocet!CC$4*prepocet!CC$2/100/100/100</f>
        <v>0.45500000000000002</v>
      </c>
      <c r="CD95" s="1">
        <f>'Původní data'!BZ91*prepocet!CD$83*prepocet!CD$4*prepocet!CD$2/100/100/100</f>
        <v>0</v>
      </c>
      <c r="CE95" s="1">
        <f>'Původní data'!CA91*prepocet!CE$83*prepocet!CE$4*prepocet!CE$2/100/100/100</f>
        <v>0.27</v>
      </c>
      <c r="CF95" s="1">
        <f>'Původní data'!CB91*prepocet!CF$83*prepocet!CF$4*prepocet!CF$2/100/100/100</f>
        <v>0</v>
      </c>
      <c r="CI95" s="11">
        <f t="shared" si="41"/>
        <v>12</v>
      </c>
      <c r="CJ95" s="25">
        <f t="shared" si="38"/>
        <v>3.0035000000000003</v>
      </c>
      <c r="CK95" s="11">
        <f t="shared" si="39"/>
        <v>3.8018987341772156E-2</v>
      </c>
      <c r="CL95" s="11">
        <f t="shared" si="28"/>
        <v>0</v>
      </c>
      <c r="CM95" s="11">
        <f t="shared" si="29"/>
        <v>0</v>
      </c>
      <c r="CN95" s="11">
        <f t="shared" si="40"/>
        <v>0</v>
      </c>
      <c r="CO95" s="11">
        <f t="shared" si="42"/>
        <v>14</v>
      </c>
      <c r="CY95" s="11">
        <f t="shared" si="33"/>
        <v>0</v>
      </c>
    </row>
    <row r="96" spans="1:103" x14ac:dyDescent="0.2">
      <c r="B96" s="11">
        <v>1</v>
      </c>
      <c r="C96" s="11">
        <f t="shared" si="36"/>
        <v>0</v>
      </c>
      <c r="D96" s="11">
        <f t="shared" si="37"/>
        <v>0</v>
      </c>
      <c r="E96" s="1" t="s">
        <v>65</v>
      </c>
      <c r="F96" s="1">
        <f>'Původní data'!B92*prepocet!F$83*prepocet!F$4*prepocet!F$2/100/100/100</f>
        <v>0</v>
      </c>
      <c r="G96" s="1">
        <f>'Původní data'!C92*prepocet!G$83*prepocet!G$4*prepocet!G$2/100/100/100</f>
        <v>0</v>
      </c>
      <c r="H96" s="1">
        <f>'Původní data'!D92*prepocet!H$83*prepocet!H$4*prepocet!H$2/100/100/100</f>
        <v>0</v>
      </c>
      <c r="I96" s="1">
        <f>'Původní data'!E92*prepocet!I$83*prepocet!I$4*prepocet!I$2/100/100/100</f>
        <v>0</v>
      </c>
      <c r="J96" s="1">
        <f>'Původní data'!F92*prepocet!J$83*prepocet!J$4*prepocet!J$2/100/100/100</f>
        <v>0</v>
      </c>
      <c r="K96" s="1">
        <f>'Původní data'!G92*prepocet!K$83*prepocet!K$4*prepocet!K$2/100/100/100</f>
        <v>0</v>
      </c>
      <c r="L96" s="1">
        <f>'Původní data'!H92*prepocet!L$83*prepocet!L$4*prepocet!L$2/100/100/100</f>
        <v>0</v>
      </c>
      <c r="M96" s="1">
        <f>'Původní data'!I92*prepocet!M$83*prepocet!M$4*prepocet!M$2/100/100/100</f>
        <v>0</v>
      </c>
      <c r="N96" s="1">
        <f>'Původní data'!J92*prepocet!N$83*prepocet!N$4*prepocet!N$2/100/100/100</f>
        <v>0</v>
      </c>
      <c r="O96" s="1">
        <f>'Původní data'!K92*prepocet!O$83*prepocet!O$4*prepocet!O$2/100/100/100</f>
        <v>0</v>
      </c>
      <c r="P96" s="1">
        <f>'Původní data'!L92*prepocet!P$83*prepocet!P$4*prepocet!P$2/100/100/100</f>
        <v>0</v>
      </c>
      <c r="Q96" s="1">
        <f>'Původní data'!M92*prepocet!Q$83*prepocet!Q$4*prepocet!Q$2/100/100/100</f>
        <v>0</v>
      </c>
      <c r="R96" s="1">
        <f>'Původní data'!N92*prepocet!R$83*prepocet!R$4*prepocet!R$2/100/100/100</f>
        <v>0</v>
      </c>
      <c r="S96" s="1">
        <f>'Původní data'!O92*prepocet!S$83*prepocet!S$4*prepocet!S$2/100/100/100</f>
        <v>0</v>
      </c>
      <c r="T96" s="1">
        <f>'Původní data'!P92*prepocet!T$83*prepocet!T$4*prepocet!T$2/100/100/100</f>
        <v>0</v>
      </c>
      <c r="U96" s="1">
        <f>'Původní data'!Q92*prepocet!U$83*prepocet!U$4*prepocet!U$2/100/100/100</f>
        <v>0</v>
      </c>
      <c r="V96" s="1">
        <f>'Původní data'!R92*prepocet!V$83*prepocet!V$4*prepocet!V$2/100/100/100</f>
        <v>0</v>
      </c>
      <c r="W96" s="1">
        <f>'Původní data'!S92*prepocet!W$83*prepocet!W$4*prepocet!W$2/100/100/100</f>
        <v>0</v>
      </c>
      <c r="X96" s="1">
        <f>'Původní data'!T92*prepocet!X$83*prepocet!X$4*prepocet!X$2/100/100/100</f>
        <v>0</v>
      </c>
      <c r="Y96" s="1">
        <f>'Původní data'!U92*prepocet!Y$83*prepocet!Y$4*prepocet!Y$2/100/100/100</f>
        <v>0</v>
      </c>
      <c r="Z96" s="1">
        <f>'Původní data'!V92*prepocet!Z$83*prepocet!Z$4*prepocet!Z$2/100/100/100</f>
        <v>0</v>
      </c>
      <c r="AA96" s="1">
        <f>'Původní data'!W92*prepocet!AA$83*prepocet!AA$4*prepocet!AA$2/100/100/100</f>
        <v>0</v>
      </c>
      <c r="AB96" s="1">
        <f>'Původní data'!X92*prepocet!AB$83*prepocet!AB$4*prepocet!AB$2/100/100/100</f>
        <v>0</v>
      </c>
      <c r="AC96" s="1">
        <f>'Původní data'!Y92*prepocet!AC$83*prepocet!AC$4*prepocet!AC$2/100/100/100</f>
        <v>0.56000000000000005</v>
      </c>
      <c r="AD96" s="1">
        <f>'Původní data'!Z92*prepocet!AD$83*prepocet!AD$4*prepocet!AD$2/100/100/100</f>
        <v>0</v>
      </c>
      <c r="AE96" s="1">
        <f>'Původní data'!AA92*prepocet!AE$83*prepocet!AE$4*prepocet!AE$2/100/100/100</f>
        <v>0</v>
      </c>
      <c r="AF96" s="1">
        <f>'Původní data'!AB92*prepocet!AF$83*prepocet!AF$4*prepocet!AF$2/100/100/100</f>
        <v>0</v>
      </c>
      <c r="AG96" s="1">
        <f>'Původní data'!AC92*prepocet!AG$83*prepocet!AG$4*prepocet!AG$2/100/100/100</f>
        <v>0.43874999999999997</v>
      </c>
      <c r="AH96" s="1">
        <f>'Původní data'!AD92*prepocet!AH$83*prepocet!AH$4*prepocet!AH$2/100/100/100</f>
        <v>0</v>
      </c>
      <c r="AI96" s="1">
        <f>'Původní data'!AE92*prepocet!AI$83*prepocet!AI$4*prepocet!AI$2/100/100/100</f>
        <v>0</v>
      </c>
      <c r="AJ96" s="1">
        <f>'Původní data'!AF92*prepocet!AJ$83*prepocet!AJ$4*prepocet!AJ$2/100/100/100</f>
        <v>0.1008</v>
      </c>
      <c r="AK96" s="1">
        <f>'Původní data'!AG92*prepocet!AK$83*prepocet!AK$4*prepocet!AK$2/100/100/100</f>
        <v>0</v>
      </c>
      <c r="AL96" s="1">
        <f>'Původní data'!AH92*prepocet!AL$83*prepocet!AL$4*prepocet!AL$2/100/100/100</f>
        <v>0</v>
      </c>
      <c r="AM96" s="1">
        <f>'Původní data'!AI92*prepocet!AM$83*prepocet!AM$4*prepocet!AM$2/100/100/100</f>
        <v>0</v>
      </c>
      <c r="AN96" s="1">
        <f>'Původní data'!AJ92*prepocet!AN$83*prepocet!AN$4*prepocet!AN$2/100/100/100</f>
        <v>0</v>
      </c>
      <c r="AO96" s="1">
        <f>'Původní data'!AK92*prepocet!AO$83*prepocet!AO$4*prepocet!AO$2/100/100/100</f>
        <v>0</v>
      </c>
      <c r="AP96" s="1">
        <f>'Původní data'!AL92*prepocet!AP$83*prepocet!AP$4*prepocet!AP$2/100/100/100</f>
        <v>0.52500000000000002</v>
      </c>
      <c r="AQ96" s="1">
        <f>'Původní data'!AM92*prepocet!AQ$83*prepocet!AQ$4*prepocet!AQ$2/100/100/100</f>
        <v>0</v>
      </c>
      <c r="AR96" s="1">
        <f>'Původní data'!AN92*prepocet!AR$83*prepocet!AR$4*prepocet!AR$2/100/100/100</f>
        <v>0</v>
      </c>
      <c r="AS96" s="1">
        <f>'Původní data'!AO92*prepocet!AS$83*prepocet!AS$4*prepocet!AS$2/100/100/100</f>
        <v>0</v>
      </c>
      <c r="AT96" s="1">
        <f>'Původní data'!AP92*prepocet!AT$83*prepocet!AT$4*prepocet!AT$2/100/100/100</f>
        <v>0</v>
      </c>
      <c r="AU96" s="1">
        <f>'Původní data'!AQ92*prepocet!AU$83*prepocet!AU$4*prepocet!AU$2/100/100/100</f>
        <v>0</v>
      </c>
      <c r="AV96" s="1">
        <f>'Původní data'!AR92*prepocet!AV$83*prepocet!AV$4*prepocet!AV$2/100/100/100</f>
        <v>0</v>
      </c>
      <c r="AW96" s="1">
        <f>'Původní data'!AS92*prepocet!AW$83*prepocet!AW$4*prepocet!AW$2/100/100/100</f>
        <v>0</v>
      </c>
      <c r="AX96" s="1">
        <f>'Původní data'!AT92*prepocet!AX$83*prepocet!AX$4*prepocet!AX$2/100/100/100</f>
        <v>0</v>
      </c>
      <c r="AY96" s="1">
        <f>'Původní data'!AU92*prepocet!AY$83*prepocet!AY$4*prepocet!AY$2/100/100/100</f>
        <v>0</v>
      </c>
      <c r="AZ96" s="1">
        <f>'Původní data'!AV92*prepocet!AZ$83*prepocet!AZ$4*prepocet!AZ$2/100/100/100</f>
        <v>0</v>
      </c>
      <c r="BA96" s="1">
        <f>'Původní data'!AW92*prepocet!BA$83*prepocet!BA$4*prepocet!BA$2/100/100/100</f>
        <v>0</v>
      </c>
      <c r="BB96" s="1">
        <f>'Původní data'!AX92*prepocet!BB$83*prepocet!BB$4*prepocet!BB$2/100/100/100</f>
        <v>0</v>
      </c>
      <c r="BC96" s="1">
        <f>'Původní data'!AY92*prepocet!BC$83*prepocet!BC$4*prepocet!BC$2/100/100/100</f>
        <v>0</v>
      </c>
      <c r="BD96" s="1">
        <f>'Původní data'!AZ92*prepocet!BD$83*prepocet!BD$4*prepocet!BD$2/100/100/100</f>
        <v>0.8</v>
      </c>
      <c r="BE96" s="1">
        <f>'Původní data'!BA92*prepocet!BE$83*prepocet!BE$4*prepocet!BE$2/100/100/100</f>
        <v>0</v>
      </c>
      <c r="BF96" s="1">
        <f>'Původní data'!BB92*prepocet!BF$83*prepocet!BF$4*prepocet!BF$2/100/100/100</f>
        <v>0</v>
      </c>
      <c r="BG96" s="1">
        <f>'Původní data'!BC92*prepocet!BG$83*prepocet!BG$4*prepocet!BG$2/100/100/100</f>
        <v>0</v>
      </c>
      <c r="BH96" s="1">
        <f>'Původní data'!BD92*prepocet!BH$83*prepocet!BH$4*prepocet!BH$2/100/100/100</f>
        <v>0</v>
      </c>
      <c r="BI96" s="1">
        <f>'Původní data'!BE92*prepocet!BI$83*prepocet!BI$4*prepocet!BI$2/100/100/100</f>
        <v>0.54</v>
      </c>
      <c r="BJ96" s="1">
        <f>'Původní data'!BF92*prepocet!BJ$83*prepocet!BJ$4*prepocet!BJ$2/100/100/100</f>
        <v>0</v>
      </c>
      <c r="BK96" s="1">
        <f>'Původní data'!BG92*prepocet!BK$83*prepocet!BK$4*prepocet!BK$2/100/100/100</f>
        <v>0</v>
      </c>
      <c r="BL96" s="1">
        <f>'Původní data'!BH92*prepocet!BL$83*prepocet!BL$4*prepocet!BL$2/100/100/100</f>
        <v>0</v>
      </c>
      <c r="BM96" s="1">
        <f>'Původní data'!BI92*prepocet!BM$83*prepocet!BM$4*prepocet!BM$2/100/100/100</f>
        <v>0</v>
      </c>
      <c r="BN96" s="1">
        <f>'Původní data'!BJ92*prepocet!BN$83*prepocet!BN$4*prepocet!BN$2/100/100/100</f>
        <v>0</v>
      </c>
      <c r="BO96" s="1">
        <f>'Původní data'!BK92*prepocet!BO$83*prepocet!BO$4*prepocet!BO$2/100/100/100</f>
        <v>0</v>
      </c>
      <c r="BP96" s="1">
        <f>'Původní data'!BL92*prepocet!BP$83*prepocet!BP$4*prepocet!BP$2/100/100/100</f>
        <v>0</v>
      </c>
      <c r="BQ96" s="1">
        <f>'Původní data'!BM92*prepocet!BQ$83*prepocet!BQ$4*prepocet!BQ$2/100/100/100</f>
        <v>0</v>
      </c>
      <c r="BR96" s="1">
        <f>'Původní data'!BN92*prepocet!BR$83*prepocet!BR$4*prepocet!BR$2/100/100/100</f>
        <v>0</v>
      </c>
      <c r="BS96" s="1">
        <f>'Původní data'!BO92*prepocet!BS$83*prepocet!BS$4*prepocet!BS$2/100/100/100</f>
        <v>0.99</v>
      </c>
      <c r="BT96" s="1">
        <f>'Původní data'!BP92*prepocet!BT$83*prepocet!BT$4*prepocet!BT$2/100/100/100</f>
        <v>1.44</v>
      </c>
      <c r="BU96" s="1">
        <f>'Původní data'!BQ92*prepocet!BU$83*prepocet!BU$4*prepocet!BU$2/100/100/100</f>
        <v>0</v>
      </c>
      <c r="BV96" s="1">
        <f>'Původní data'!BR92*prepocet!BV$83*prepocet!BV$4*prepocet!BV$2/100/100/100</f>
        <v>0</v>
      </c>
      <c r="BW96" s="1">
        <f>'Původní data'!BS92*prepocet!BW$83*prepocet!BW$4*prepocet!BW$2/100/100/100</f>
        <v>0</v>
      </c>
      <c r="BX96" s="1">
        <f>'Původní data'!BT92*prepocet!BX$83*prepocet!BX$4*prepocet!BX$2/100/100/100</f>
        <v>0</v>
      </c>
      <c r="BY96" s="1">
        <f>'Původní data'!BU92*prepocet!BY$83*prepocet!BY$4*prepocet!BY$2/100/100/100</f>
        <v>0</v>
      </c>
      <c r="BZ96" s="1">
        <f>'Původní data'!BV92*prepocet!BZ$83*prepocet!BZ$4*prepocet!BZ$2/100/100/100</f>
        <v>0</v>
      </c>
      <c r="CA96" s="1">
        <f>'Původní data'!BW92*prepocet!CA$83*prepocet!CA$4*prepocet!CA$2/100/100/100</f>
        <v>0</v>
      </c>
      <c r="CB96" s="1">
        <f>'Původní data'!BX92*prepocet!CB$83*prepocet!CB$4*prepocet!CB$2/100/100/100</f>
        <v>0</v>
      </c>
      <c r="CC96" s="1">
        <f>'Původní data'!BY92*prepocet!CC$83*prepocet!CC$4*prepocet!CC$2/100/100/100</f>
        <v>0.45500000000000002</v>
      </c>
      <c r="CD96" s="1">
        <f>'Původní data'!BZ92*prepocet!CD$83*prepocet!CD$4*prepocet!CD$2/100/100/100</f>
        <v>0</v>
      </c>
      <c r="CE96" s="1">
        <f>'Původní data'!CA92*prepocet!CE$83*prepocet!CE$4*prepocet!CE$2/100/100/100</f>
        <v>0</v>
      </c>
      <c r="CF96" s="1">
        <f>'Původní data'!CB92*prepocet!CF$83*prepocet!CF$4*prepocet!CF$2/100/100/100</f>
        <v>0.3</v>
      </c>
      <c r="CI96" s="11">
        <f t="shared" si="41"/>
        <v>7</v>
      </c>
      <c r="CJ96" s="25">
        <f t="shared" si="38"/>
        <v>6.1495500000000005</v>
      </c>
      <c r="CK96" s="11">
        <f t="shared" si="39"/>
        <v>7.784240506329114E-2</v>
      </c>
      <c r="CL96" s="11">
        <f t="shared" si="28"/>
        <v>0</v>
      </c>
      <c r="CM96" s="11">
        <f t="shared" si="29"/>
        <v>0</v>
      </c>
      <c r="CN96" s="11">
        <f t="shared" si="40"/>
        <v>1</v>
      </c>
      <c r="CO96" s="11">
        <f t="shared" si="42"/>
        <v>9</v>
      </c>
      <c r="CY96" s="11">
        <f t="shared" si="33"/>
        <v>0</v>
      </c>
    </row>
    <row r="97" spans="1:103" x14ac:dyDescent="0.2">
      <c r="A97" s="11">
        <v>1</v>
      </c>
      <c r="B97" s="11">
        <v>0</v>
      </c>
      <c r="C97" s="11">
        <f t="shared" si="36"/>
        <v>0.2475</v>
      </c>
      <c r="D97" s="11">
        <f t="shared" si="37"/>
        <v>0</v>
      </c>
      <c r="E97" s="1" t="s">
        <v>66</v>
      </c>
      <c r="F97" s="1">
        <f>'Původní data'!B93*prepocet!F$83*prepocet!F$4*prepocet!F$2/100/100/100</f>
        <v>0.2475</v>
      </c>
      <c r="G97" s="1">
        <f>'Původní data'!C93*prepocet!G$83*prepocet!G$4*prepocet!G$2/100/100/100</f>
        <v>0</v>
      </c>
      <c r="H97" s="1">
        <f>'Původní data'!D93*prepocet!H$83*prepocet!H$4*prepocet!H$2/100/100/100</f>
        <v>0</v>
      </c>
      <c r="I97" s="1">
        <f>'Původní data'!E93*prepocet!I$83*prepocet!I$4*prepocet!I$2/100/100/100</f>
        <v>0</v>
      </c>
      <c r="J97" s="1">
        <f>'Původní data'!F93*prepocet!J$83*prepocet!J$4*prepocet!J$2/100/100/100</f>
        <v>0</v>
      </c>
      <c r="K97" s="1">
        <f>'Původní data'!G93*prepocet!K$83*prepocet!K$4*prepocet!K$2/100/100/100</f>
        <v>0</v>
      </c>
      <c r="L97" s="1">
        <f>'Původní data'!H93*prepocet!L$83*prepocet!L$4*prepocet!L$2/100/100/100</f>
        <v>0</v>
      </c>
      <c r="M97" s="1">
        <f>'Původní data'!I93*prepocet!M$83*prepocet!M$4*prepocet!M$2/100/100/100</f>
        <v>0.15</v>
      </c>
      <c r="N97" s="1">
        <f>'Původní data'!J93*prepocet!N$83*prepocet!N$4*prepocet!N$2/100/100/100</f>
        <v>0</v>
      </c>
      <c r="O97" s="1">
        <f>'Původní data'!K93*prepocet!O$83*prepocet!O$4*prepocet!O$2/100/100/100</f>
        <v>0</v>
      </c>
      <c r="P97" s="1">
        <f>'Původní data'!L93*prepocet!P$83*prepocet!P$4*prepocet!P$2/100/100/100</f>
        <v>0</v>
      </c>
      <c r="Q97" s="1">
        <f>'Původní data'!M93*prepocet!Q$83*prepocet!Q$4*prepocet!Q$2/100/100/100</f>
        <v>0</v>
      </c>
      <c r="R97" s="1">
        <f>'Původní data'!N93*prepocet!R$83*prepocet!R$4*prepocet!R$2/100/100/100</f>
        <v>0.16</v>
      </c>
      <c r="S97" s="1">
        <f>'Původní data'!O93*prepocet!S$83*prepocet!S$4*prepocet!S$2/100/100/100</f>
        <v>0</v>
      </c>
      <c r="T97" s="1">
        <f>'Původní data'!P93*prepocet!T$83*prepocet!T$4*prepocet!T$2/100/100/100</f>
        <v>0</v>
      </c>
      <c r="U97" s="1">
        <f>'Původní data'!Q93*prepocet!U$83*prepocet!U$4*prepocet!U$2/100/100/100</f>
        <v>0</v>
      </c>
      <c r="V97" s="1">
        <f>'Původní data'!R93*prepocet!V$83*prepocet!V$4*prepocet!V$2/100/100/100</f>
        <v>0</v>
      </c>
      <c r="W97" s="1">
        <f>'Původní data'!S93*prepocet!W$83*prepocet!W$4*prepocet!W$2/100/100/100</f>
        <v>0</v>
      </c>
      <c r="X97" s="1">
        <f>'Původní data'!T93*prepocet!X$83*prepocet!X$4*prepocet!X$2/100/100/100</f>
        <v>0.19800000000000001</v>
      </c>
      <c r="Y97" s="1">
        <f>'Původní data'!U93*prepocet!Y$83*prepocet!Y$4*prepocet!Y$2/100/100/100</f>
        <v>0</v>
      </c>
      <c r="Z97" s="1">
        <f>'Původní data'!V93*prepocet!Z$83*prepocet!Z$4*prepocet!Z$2/100/100/100</f>
        <v>0</v>
      </c>
      <c r="AA97" s="1">
        <f>'Původní data'!W93*prepocet!AA$83*prepocet!AA$4*prepocet!AA$2/100/100/100</f>
        <v>0</v>
      </c>
      <c r="AB97" s="1">
        <f>'Původní data'!X93*prepocet!AB$83*prepocet!AB$4*prepocet!AB$2/100/100/100</f>
        <v>0</v>
      </c>
      <c r="AC97" s="1">
        <f>'Původní data'!Y93*prepocet!AC$83*prepocet!AC$4*prepocet!AC$2/100/100/100</f>
        <v>0</v>
      </c>
      <c r="AD97" s="1">
        <f>'Původní data'!Z93*prepocet!AD$83*prepocet!AD$4*prepocet!AD$2/100/100/100</f>
        <v>8.4000000000000005E-2</v>
      </c>
      <c r="AE97" s="1">
        <f>'Původní data'!AA93*prepocet!AE$83*prepocet!AE$4*prepocet!AE$2/100/100/100</f>
        <v>0</v>
      </c>
      <c r="AF97" s="1">
        <f>'Původní data'!AB93*prepocet!AF$83*prepocet!AF$4*prepocet!AF$2/100/100/100</f>
        <v>0</v>
      </c>
      <c r="AG97" s="1">
        <f>'Původní data'!AC93*prepocet!AG$83*prepocet!AG$4*prepocet!AG$2/100/100/100</f>
        <v>0</v>
      </c>
      <c r="AH97" s="1">
        <f>'Původní data'!AD93*prepocet!AH$83*prepocet!AH$4*prepocet!AH$2/100/100/100</f>
        <v>0.15</v>
      </c>
      <c r="AI97" s="1">
        <f>'Původní data'!AE93*prepocet!AI$83*prepocet!AI$4*prepocet!AI$2/100/100/100</f>
        <v>0</v>
      </c>
      <c r="AJ97" s="1">
        <f>'Původní data'!AF93*prepocet!AJ$83*prepocet!AJ$4*prepocet!AJ$2/100/100/100</f>
        <v>0</v>
      </c>
      <c r="AK97" s="1">
        <f>'Původní data'!AG93*prepocet!AK$83*prepocet!AK$4*prepocet!AK$2/100/100/100</f>
        <v>0</v>
      </c>
      <c r="AL97" s="1">
        <f>'Původní data'!AH93*prepocet!AL$83*prepocet!AL$4*prepocet!AL$2/100/100/100</f>
        <v>4.8000000000000001E-2</v>
      </c>
      <c r="AM97" s="1">
        <f>'Původní data'!AI93*prepocet!AM$83*prepocet!AM$4*prepocet!AM$2/100/100/100</f>
        <v>0</v>
      </c>
      <c r="AN97" s="1">
        <f>'Původní data'!AJ93*prepocet!AN$83*prepocet!AN$4*prepocet!AN$2/100/100/100</f>
        <v>0</v>
      </c>
      <c r="AO97" s="1">
        <f>'Původní data'!AK93*prepocet!AO$83*prepocet!AO$4*prepocet!AO$2/100/100/100</f>
        <v>0</v>
      </c>
      <c r="AP97" s="1">
        <f>'Původní data'!AL93*prepocet!AP$83*prepocet!AP$4*prepocet!AP$2/100/100/100</f>
        <v>0</v>
      </c>
      <c r="AQ97" s="1">
        <f>'Původní data'!AM93*prepocet!AQ$83*prepocet!AQ$4*prepocet!AQ$2/100/100/100</f>
        <v>0</v>
      </c>
      <c r="AR97" s="1">
        <f>'Původní data'!AN93*prepocet!AR$83*prepocet!AR$4*prepocet!AR$2/100/100/100</f>
        <v>0</v>
      </c>
      <c r="AS97" s="1">
        <f>'Původní data'!AO93*prepocet!AS$83*prepocet!AS$4*prepocet!AS$2/100/100/100</f>
        <v>0</v>
      </c>
      <c r="AT97" s="1">
        <f>'Původní data'!AP93*prepocet!AT$83*prepocet!AT$4*prepocet!AT$2/100/100/100</f>
        <v>0</v>
      </c>
      <c r="AU97" s="1">
        <f>'Původní data'!AQ93*prepocet!AU$83*prepocet!AU$4*prepocet!AU$2/100/100/100</f>
        <v>0</v>
      </c>
      <c r="AV97" s="1">
        <f>'Původní data'!AR93*prepocet!AV$83*prepocet!AV$4*prepocet!AV$2/100/100/100</f>
        <v>0</v>
      </c>
      <c r="AW97" s="1">
        <f>'Původní data'!AS93*prepocet!AW$83*prepocet!AW$4*prepocet!AW$2/100/100/100</f>
        <v>0</v>
      </c>
      <c r="AX97" s="1">
        <f>'Původní data'!AT93*prepocet!AX$83*prepocet!AX$4*prepocet!AX$2/100/100/100</f>
        <v>0</v>
      </c>
      <c r="AY97" s="1">
        <f>'Původní data'!AU93*prepocet!AY$83*prepocet!AY$4*prepocet!AY$2/100/100/100</f>
        <v>0</v>
      </c>
      <c r="AZ97" s="1">
        <f>'Původní data'!AV93*prepocet!AZ$83*prepocet!AZ$4*prepocet!AZ$2/100/100/100</f>
        <v>0</v>
      </c>
      <c r="BA97" s="1">
        <f>'Původní data'!AW93*prepocet!BA$83*prepocet!BA$4*prepocet!BA$2/100/100/100</f>
        <v>0</v>
      </c>
      <c r="BB97" s="1">
        <f>'Původní data'!AX93*prepocet!BB$83*prepocet!BB$4*prepocet!BB$2/100/100/100</f>
        <v>0.15</v>
      </c>
      <c r="BC97" s="1">
        <f>'Původní data'!AY93*prepocet!BC$83*prepocet!BC$4*prepocet!BC$2/100/100/100</f>
        <v>0</v>
      </c>
      <c r="BD97" s="1">
        <f>'Původní data'!AZ93*prepocet!BD$83*prepocet!BD$4*prepocet!BD$2/100/100/100</f>
        <v>0</v>
      </c>
      <c r="BE97" s="1">
        <f>'Původní data'!BA93*prepocet!BE$83*prepocet!BE$4*prepocet!BE$2/100/100/100</f>
        <v>5.04E-2</v>
      </c>
      <c r="BF97" s="1">
        <f>'Původní data'!BB93*prepocet!BF$83*prepocet!BF$4*prepocet!BF$2/100/100/100</f>
        <v>0.09</v>
      </c>
      <c r="BG97" s="1">
        <f>'Původní data'!BC93*prepocet!BG$83*prepocet!BG$4*prepocet!BG$2/100/100/100</f>
        <v>0.126</v>
      </c>
      <c r="BH97" s="1">
        <f>'Původní data'!BD93*prepocet!BH$83*prepocet!BH$4*prepocet!BH$2/100/100/100</f>
        <v>0.54</v>
      </c>
      <c r="BI97" s="1">
        <f>'Původní data'!BE93*prepocet!BI$83*prepocet!BI$4*prepocet!BI$2/100/100/100</f>
        <v>0</v>
      </c>
      <c r="BJ97" s="1">
        <f>'Původní data'!BF93*prepocet!BJ$83*prepocet!BJ$4*prepocet!BJ$2/100/100/100</f>
        <v>0</v>
      </c>
      <c r="BK97" s="1">
        <f>'Původní data'!BG93*prepocet!BK$83*prepocet!BK$4*prepocet!BK$2/100/100/100</f>
        <v>0.20624999999999999</v>
      </c>
      <c r="BL97" s="1">
        <f>'Původní data'!BH93*prepocet!BL$83*prepocet!BL$4*prepocet!BL$2/100/100/100</f>
        <v>0</v>
      </c>
      <c r="BM97" s="1">
        <f>'Původní data'!BI93*prepocet!BM$83*prepocet!BM$4*prepocet!BM$2/100/100/100</f>
        <v>0</v>
      </c>
      <c r="BN97" s="1">
        <f>'Původní data'!BJ93*prepocet!BN$83*prepocet!BN$4*prepocet!BN$2/100/100/100</f>
        <v>0.13125000000000001</v>
      </c>
      <c r="BO97" s="1">
        <f>'Původní data'!BK93*prepocet!BO$83*prepocet!BO$4*prepocet!BO$2/100/100/100</f>
        <v>0</v>
      </c>
      <c r="BP97" s="1">
        <f>'Původní data'!BL93*prepocet!BP$83*prepocet!BP$4*prepocet!BP$2/100/100/100</f>
        <v>0</v>
      </c>
      <c r="BQ97" s="1">
        <f>'Původní data'!BM93*prepocet!BQ$83*prepocet!BQ$4*prepocet!BQ$2/100/100/100</f>
        <v>0</v>
      </c>
      <c r="BR97" s="1">
        <f>'Původní data'!BN93*prepocet!BR$83*prepocet!BR$4*prepocet!BR$2/100/100/100</f>
        <v>0</v>
      </c>
      <c r="BS97" s="1">
        <f>'Původní data'!BO93*prepocet!BS$83*prepocet!BS$4*prepocet!BS$2/100/100/100</f>
        <v>0</v>
      </c>
      <c r="BT97" s="1">
        <f>'Původní data'!BP93*prepocet!BT$83*prepocet!BT$4*prepocet!BT$2/100/100/100</f>
        <v>0</v>
      </c>
      <c r="BU97" s="1">
        <f>'Původní data'!BQ93*prepocet!BU$83*prepocet!BU$4*prepocet!BU$2/100/100/100</f>
        <v>0</v>
      </c>
      <c r="BV97" s="1">
        <f>'Původní data'!BR93*prepocet!BV$83*prepocet!BV$4*prepocet!BV$2/100/100/100</f>
        <v>0</v>
      </c>
      <c r="BW97" s="1">
        <f>'Původní data'!BS93*prepocet!BW$83*prepocet!BW$4*prepocet!BW$2/100/100/100</f>
        <v>0</v>
      </c>
      <c r="BX97" s="1">
        <f>'Původní data'!BT93*prepocet!BX$83*prepocet!BX$4*prepocet!BX$2/100/100/100</f>
        <v>0</v>
      </c>
      <c r="BY97" s="1">
        <f>'Původní data'!BU93*prepocet!BY$83*prepocet!BY$4*prepocet!BY$2/100/100/100</f>
        <v>0</v>
      </c>
      <c r="BZ97" s="1">
        <f>'Původní data'!BV93*prepocet!BZ$83*prepocet!BZ$4*prepocet!BZ$2/100/100/100</f>
        <v>0</v>
      </c>
      <c r="CA97" s="1">
        <f>'Původní data'!BW93*prepocet!CA$83*prepocet!CA$4*prepocet!CA$2/100/100/100</f>
        <v>0</v>
      </c>
      <c r="CB97" s="1">
        <f>'Původní data'!BX93*prepocet!CB$83*prepocet!CB$4*prepocet!CB$2/100/100/100</f>
        <v>7.8750000000000001E-2</v>
      </c>
      <c r="CC97" s="1">
        <f>'Původní data'!BY93*prepocet!CC$83*prepocet!CC$4*prepocet!CC$2/100/100/100</f>
        <v>0.45500000000000002</v>
      </c>
      <c r="CD97" s="1">
        <f>'Původní data'!BZ93*prepocet!CD$83*prepocet!CD$4*prepocet!CD$2/100/100/100</f>
        <v>0</v>
      </c>
      <c r="CE97" s="1">
        <f>'Původní data'!CA93*prepocet!CE$83*prepocet!CE$4*prepocet!CE$2/100/100/100</f>
        <v>0.27</v>
      </c>
      <c r="CF97" s="1">
        <f>'Původní data'!CB93*prepocet!CF$83*prepocet!CF$4*prepocet!CF$2/100/100/100</f>
        <v>0</v>
      </c>
      <c r="CI97" s="11">
        <f t="shared" si="41"/>
        <v>11</v>
      </c>
      <c r="CJ97" s="25">
        <f t="shared" si="38"/>
        <v>3.1351499999999999</v>
      </c>
      <c r="CK97" s="11">
        <f t="shared" si="39"/>
        <v>3.968544303797468E-2</v>
      </c>
      <c r="CL97" s="11">
        <f t="shared" si="28"/>
        <v>0</v>
      </c>
      <c r="CM97" s="11">
        <f t="shared" si="29"/>
        <v>0</v>
      </c>
      <c r="CN97" s="11">
        <f t="shared" si="40"/>
        <v>0</v>
      </c>
      <c r="CO97" s="11">
        <f t="shared" si="42"/>
        <v>17</v>
      </c>
      <c r="CY97" s="11">
        <f t="shared" si="33"/>
        <v>0</v>
      </c>
    </row>
    <row r="98" spans="1:103" x14ac:dyDescent="0.2">
      <c r="B98" s="11">
        <v>1</v>
      </c>
      <c r="C98" s="11">
        <f t="shared" si="36"/>
        <v>0</v>
      </c>
      <c r="D98" s="11">
        <f t="shared" si="37"/>
        <v>0</v>
      </c>
      <c r="E98" s="1" t="s">
        <v>67</v>
      </c>
      <c r="F98" s="1">
        <f>'Původní data'!B94*prepocet!F$83*prepocet!F$4*prepocet!F$2/100/100/100</f>
        <v>0</v>
      </c>
      <c r="G98" s="1">
        <f>'Původní data'!C94*prepocet!G$83*prepocet!G$4*prepocet!G$2/100/100/100</f>
        <v>0</v>
      </c>
      <c r="H98" s="1">
        <f>'Původní data'!D94*prepocet!H$83*prepocet!H$4*prepocet!H$2/100/100/100</f>
        <v>0</v>
      </c>
      <c r="I98" s="1">
        <f>'Původní data'!E94*prepocet!I$83*prepocet!I$4*prepocet!I$2/100/100/100</f>
        <v>0</v>
      </c>
      <c r="J98" s="1">
        <f>'Původní data'!F94*prepocet!J$83*prepocet!J$4*prepocet!J$2/100/100/100</f>
        <v>0</v>
      </c>
      <c r="K98" s="1">
        <f>'Původní data'!G94*prepocet!K$83*prepocet!K$4*prepocet!K$2/100/100/100</f>
        <v>0</v>
      </c>
      <c r="L98" s="1">
        <f>'Původní data'!H94*prepocet!L$83*prepocet!L$4*prepocet!L$2/100/100/100</f>
        <v>0</v>
      </c>
      <c r="M98" s="1">
        <f>'Původní data'!I94*prepocet!M$83*prepocet!M$4*prepocet!M$2/100/100/100</f>
        <v>0</v>
      </c>
      <c r="N98" s="1">
        <f>'Původní data'!J94*prepocet!N$83*prepocet!N$4*prepocet!N$2/100/100/100</f>
        <v>0</v>
      </c>
      <c r="O98" s="1">
        <f>'Původní data'!K94*prepocet!O$83*prepocet!O$4*prepocet!O$2/100/100/100</f>
        <v>0</v>
      </c>
      <c r="P98" s="1">
        <f>'Původní data'!L94*prepocet!P$83*prepocet!P$4*prepocet!P$2/100/100/100</f>
        <v>0</v>
      </c>
      <c r="Q98" s="1">
        <f>'Původní data'!M94*prepocet!Q$83*prepocet!Q$4*prepocet!Q$2/100/100/100</f>
        <v>0</v>
      </c>
      <c r="R98" s="1">
        <f>'Původní data'!N94*prepocet!R$83*prepocet!R$4*prepocet!R$2/100/100/100</f>
        <v>0</v>
      </c>
      <c r="S98" s="1">
        <f>'Původní data'!O94*prepocet!S$83*prepocet!S$4*prepocet!S$2/100/100/100</f>
        <v>0</v>
      </c>
      <c r="T98" s="1">
        <f>'Původní data'!P94*prepocet!T$83*prepocet!T$4*prepocet!T$2/100/100/100</f>
        <v>0</v>
      </c>
      <c r="U98" s="1">
        <f>'Původní data'!Q94*prepocet!U$83*prepocet!U$4*prepocet!U$2/100/100/100</f>
        <v>0</v>
      </c>
      <c r="V98" s="1">
        <f>'Původní data'!R94*prepocet!V$83*prepocet!V$4*prepocet!V$2/100/100/100</f>
        <v>0</v>
      </c>
      <c r="W98" s="1">
        <f>'Původní data'!S94*prepocet!W$83*prepocet!W$4*prepocet!W$2/100/100/100</f>
        <v>0</v>
      </c>
      <c r="X98" s="1">
        <f>'Původní data'!T94*prepocet!X$83*prepocet!X$4*prepocet!X$2/100/100/100</f>
        <v>0.126</v>
      </c>
      <c r="Y98" s="1">
        <f>'Původní data'!U94*prepocet!Y$83*prepocet!Y$4*prepocet!Y$2/100/100/100</f>
        <v>0</v>
      </c>
      <c r="Z98" s="1">
        <f>'Původní data'!V94*prepocet!Z$83*prepocet!Z$4*prepocet!Z$2/100/100/100</f>
        <v>0</v>
      </c>
      <c r="AA98" s="1">
        <f>'Původní data'!W94*prepocet!AA$83*prepocet!AA$4*prepocet!AA$2/100/100/100</f>
        <v>0</v>
      </c>
      <c r="AB98" s="1">
        <f>'Původní data'!X94*prepocet!AB$83*prepocet!AB$4*prepocet!AB$2/100/100/100</f>
        <v>0</v>
      </c>
      <c r="AC98" s="1">
        <f>'Původní data'!Y94*prepocet!AC$83*prepocet!AC$4*prepocet!AC$2/100/100/100</f>
        <v>0</v>
      </c>
      <c r="AD98" s="1">
        <f>'Původní data'!Z94*prepocet!AD$83*prepocet!AD$4*prepocet!AD$2/100/100/100</f>
        <v>8.4000000000000005E-2</v>
      </c>
      <c r="AE98" s="1">
        <f>'Původní data'!AA94*prepocet!AE$83*prepocet!AE$4*prepocet!AE$2/100/100/100</f>
        <v>0</v>
      </c>
      <c r="AF98" s="1">
        <f>'Původní data'!AB94*prepocet!AF$83*prepocet!AF$4*prepocet!AF$2/100/100/100</f>
        <v>0</v>
      </c>
      <c r="AG98" s="1">
        <f>'Původní data'!AC94*prepocet!AG$83*prepocet!AG$4*prepocet!AG$2/100/100/100</f>
        <v>0</v>
      </c>
      <c r="AH98" s="1">
        <f>'Původní data'!AD94*prepocet!AH$83*prepocet!AH$4*prepocet!AH$2/100/100/100</f>
        <v>0</v>
      </c>
      <c r="AI98" s="1">
        <f>'Původní data'!AE94*prepocet!AI$83*prepocet!AI$4*prepocet!AI$2/100/100/100</f>
        <v>0</v>
      </c>
      <c r="AJ98" s="1">
        <f>'Původní data'!AF94*prepocet!AJ$83*prepocet!AJ$4*prepocet!AJ$2/100/100/100</f>
        <v>5.04E-2</v>
      </c>
      <c r="AK98" s="1">
        <f>'Původní data'!AG94*prepocet!AK$83*prepocet!AK$4*prepocet!AK$2/100/100/100</f>
        <v>0</v>
      </c>
      <c r="AL98" s="1">
        <f>'Původní data'!AH94*prepocet!AL$83*prepocet!AL$4*prepocet!AL$2/100/100/100</f>
        <v>0</v>
      </c>
      <c r="AM98" s="1">
        <f>'Původní data'!AI94*prepocet!AM$83*prepocet!AM$4*prepocet!AM$2/100/100/100</f>
        <v>0</v>
      </c>
      <c r="AN98" s="1">
        <f>'Původní data'!AJ94*prepocet!AN$83*prepocet!AN$4*prepocet!AN$2/100/100/100</f>
        <v>0</v>
      </c>
      <c r="AO98" s="1">
        <f>'Původní data'!AK94*prepocet!AO$83*prepocet!AO$4*prepocet!AO$2/100/100/100</f>
        <v>0</v>
      </c>
      <c r="AP98" s="1">
        <f>'Původní data'!AL94*prepocet!AP$83*prepocet!AP$4*prepocet!AP$2/100/100/100</f>
        <v>0</v>
      </c>
      <c r="AQ98" s="1">
        <f>'Původní data'!AM94*prepocet!AQ$83*prepocet!AQ$4*prepocet!AQ$2/100/100/100</f>
        <v>0</v>
      </c>
      <c r="AR98" s="1">
        <f>'Původní data'!AN94*prepocet!AR$83*prepocet!AR$4*prepocet!AR$2/100/100/100</f>
        <v>0</v>
      </c>
      <c r="AS98" s="1">
        <f>'Původní data'!AO94*prepocet!AS$83*prepocet!AS$4*prepocet!AS$2/100/100/100</f>
        <v>0</v>
      </c>
      <c r="AT98" s="1">
        <f>'Původní data'!AP94*prepocet!AT$83*prepocet!AT$4*prepocet!AT$2/100/100/100</f>
        <v>0</v>
      </c>
      <c r="AU98" s="1">
        <f>'Původní data'!AQ94*prepocet!AU$83*prepocet!AU$4*prepocet!AU$2/100/100/100</f>
        <v>0</v>
      </c>
      <c r="AV98" s="1">
        <f>'Původní data'!AR94*prepocet!AV$83*prepocet!AV$4*prepocet!AV$2/100/100/100</f>
        <v>0</v>
      </c>
      <c r="AW98" s="1">
        <f>'Původní data'!AS94*prepocet!AW$83*prepocet!AW$4*prepocet!AW$2/100/100/100</f>
        <v>0</v>
      </c>
      <c r="AX98" s="1">
        <f>'Původní data'!AT94*prepocet!AX$83*prepocet!AX$4*prepocet!AX$2/100/100/100</f>
        <v>0</v>
      </c>
      <c r="AY98" s="1">
        <f>'Původní data'!AU94*prepocet!AY$83*prepocet!AY$4*prepocet!AY$2/100/100/100</f>
        <v>0</v>
      </c>
      <c r="AZ98" s="1">
        <f>'Původní data'!AV94*prepocet!AZ$83*prepocet!AZ$4*prepocet!AZ$2/100/100/100</f>
        <v>0</v>
      </c>
      <c r="BA98" s="1">
        <f>'Původní data'!AW94*prepocet!BA$83*prepocet!BA$4*prepocet!BA$2/100/100/100</f>
        <v>0</v>
      </c>
      <c r="BB98" s="1">
        <f>'Původní data'!AX94*prepocet!BB$83*prepocet!BB$4*prepocet!BB$2/100/100/100</f>
        <v>0.09</v>
      </c>
      <c r="BC98" s="1">
        <f>'Původní data'!AY94*prepocet!BC$83*prepocet!BC$4*prepocet!BC$2/100/100/100</f>
        <v>0</v>
      </c>
      <c r="BD98" s="1">
        <f>'Původní data'!AZ94*prepocet!BD$83*prepocet!BD$4*prepocet!BD$2/100/100/100</f>
        <v>0</v>
      </c>
      <c r="BE98" s="1">
        <f>'Původní data'!BA94*prepocet!BE$83*prepocet!BE$4*prepocet!BE$2/100/100/100</f>
        <v>0</v>
      </c>
      <c r="BF98" s="1">
        <f>'Původní data'!BB94*prepocet!BF$83*prepocet!BF$4*prepocet!BF$2/100/100/100</f>
        <v>0</v>
      </c>
      <c r="BG98" s="1">
        <f>'Původní data'!BC94*prepocet!BG$83*prepocet!BG$4*prepocet!BG$2/100/100/100</f>
        <v>7.2000000000000008E-2</v>
      </c>
      <c r="BH98" s="1">
        <f>'Původní data'!BD94*prepocet!BH$83*prepocet!BH$4*prepocet!BH$2/100/100/100</f>
        <v>0</v>
      </c>
      <c r="BI98" s="1">
        <f>'Původní data'!BE94*prepocet!BI$83*prepocet!BI$4*prepocet!BI$2/100/100/100</f>
        <v>0</v>
      </c>
      <c r="BJ98" s="1">
        <f>'Původní data'!BF94*prepocet!BJ$83*prepocet!BJ$4*prepocet!BJ$2/100/100/100</f>
        <v>0</v>
      </c>
      <c r="BK98" s="1">
        <f>'Původní data'!BG94*prepocet!BK$83*prepocet!BK$4*prepocet!BK$2/100/100/100</f>
        <v>0</v>
      </c>
      <c r="BL98" s="1">
        <f>'Původní data'!BH94*prepocet!BL$83*prepocet!BL$4*prepocet!BL$2/100/100/100</f>
        <v>0</v>
      </c>
      <c r="BM98" s="1">
        <f>'Původní data'!BI94*prepocet!BM$83*prepocet!BM$4*prepocet!BM$2/100/100/100</f>
        <v>0</v>
      </c>
      <c r="BN98" s="1">
        <f>'Původní data'!BJ94*prepocet!BN$83*prepocet!BN$4*prepocet!BN$2/100/100/100</f>
        <v>0</v>
      </c>
      <c r="BO98" s="1">
        <f>'Původní data'!BK94*prepocet!BO$83*prepocet!BO$4*prepocet!BO$2/100/100/100</f>
        <v>0</v>
      </c>
      <c r="BP98" s="1">
        <f>'Původní data'!BL94*prepocet!BP$83*prepocet!BP$4*prepocet!BP$2/100/100/100</f>
        <v>0</v>
      </c>
      <c r="BQ98" s="1">
        <f>'Původní data'!BM94*prepocet!BQ$83*prepocet!BQ$4*prepocet!BQ$2/100/100/100</f>
        <v>0</v>
      </c>
      <c r="BR98" s="1">
        <f>'Původní data'!BN94*prepocet!BR$83*prepocet!BR$4*prepocet!BR$2/100/100/100</f>
        <v>0</v>
      </c>
      <c r="BS98" s="1">
        <f>'Původní data'!BO94*prepocet!BS$83*prepocet!BS$4*prepocet!BS$2/100/100/100</f>
        <v>0</v>
      </c>
      <c r="BT98" s="1">
        <f>'Původní data'!BP94*prepocet!BT$83*prepocet!BT$4*prepocet!BT$2/100/100/100</f>
        <v>0</v>
      </c>
      <c r="BU98" s="1">
        <f>'Původní data'!BQ94*prepocet!BU$83*prepocet!BU$4*prepocet!BU$2/100/100/100</f>
        <v>0</v>
      </c>
      <c r="BV98" s="1">
        <f>'Původní data'!BR94*prepocet!BV$83*prepocet!BV$4*prepocet!BV$2/100/100/100</f>
        <v>0.25</v>
      </c>
      <c r="BW98" s="1">
        <f>'Původní data'!BS94*prepocet!BW$83*prepocet!BW$4*prepocet!BW$2/100/100/100</f>
        <v>0</v>
      </c>
      <c r="BX98" s="1">
        <f>'Původní data'!BT94*prepocet!BX$83*prepocet!BX$4*prepocet!BX$2/100/100/100</f>
        <v>0</v>
      </c>
      <c r="BY98" s="1">
        <f>'Původní data'!BU94*prepocet!BY$83*prepocet!BY$4*prepocet!BY$2/100/100/100</f>
        <v>0</v>
      </c>
      <c r="BZ98" s="1">
        <f>'Původní data'!BV94*prepocet!BZ$83*prepocet!BZ$4*prepocet!BZ$2/100/100/100</f>
        <v>0</v>
      </c>
      <c r="CA98" s="1">
        <f>'Původní data'!BW94*prepocet!CA$83*prepocet!CA$4*prepocet!CA$2/100/100/100</f>
        <v>0</v>
      </c>
      <c r="CB98" s="1">
        <f>'Původní data'!BX94*prepocet!CB$83*prepocet!CB$4*prepocet!CB$2/100/100/100</f>
        <v>0</v>
      </c>
      <c r="CC98" s="1">
        <f>'Původní data'!BY94*prepocet!CC$83*prepocet!CC$4*prepocet!CC$2/100/100/100</f>
        <v>0</v>
      </c>
      <c r="CD98" s="1">
        <f>'Původní data'!BZ94*prepocet!CD$83*prepocet!CD$4*prepocet!CD$2/100/100/100</f>
        <v>0</v>
      </c>
      <c r="CE98" s="1">
        <f>'Původní data'!CA94*prepocet!CE$83*prepocet!CE$4*prepocet!CE$2/100/100/100</f>
        <v>0</v>
      </c>
      <c r="CF98" s="1">
        <f>'Původní data'!CB94*prepocet!CF$83*prepocet!CF$4*prepocet!CF$2/100/100/100</f>
        <v>0</v>
      </c>
      <c r="CI98" s="11">
        <f t="shared" si="41"/>
        <v>19</v>
      </c>
      <c r="CJ98" s="25">
        <f t="shared" si="38"/>
        <v>0.67240000000000011</v>
      </c>
      <c r="CK98" s="11">
        <f t="shared" si="39"/>
        <v>8.5113924050632932E-3</v>
      </c>
      <c r="CL98" s="11">
        <f t="shared" si="28"/>
        <v>0</v>
      </c>
      <c r="CM98" s="11">
        <f t="shared" si="29"/>
        <v>0</v>
      </c>
      <c r="CN98" s="11">
        <f t="shared" si="40"/>
        <v>0</v>
      </c>
      <c r="CO98" s="11">
        <f t="shared" si="42"/>
        <v>6</v>
      </c>
      <c r="CY98" s="11">
        <f t="shared" si="33"/>
        <v>0</v>
      </c>
    </row>
    <row r="99" spans="1:103" x14ac:dyDescent="0.2">
      <c r="A99" s="11">
        <v>1</v>
      </c>
      <c r="B99" s="11">
        <v>0</v>
      </c>
      <c r="C99" s="11">
        <f t="shared" si="36"/>
        <v>1.089</v>
      </c>
      <c r="D99" s="11">
        <f t="shared" si="37"/>
        <v>0</v>
      </c>
      <c r="E99" s="1" t="s">
        <v>68</v>
      </c>
      <c r="F99" s="1">
        <f>'Původní data'!B95*prepocet!F$83*prepocet!F$4*prepocet!F$2/100/100/100</f>
        <v>1.089</v>
      </c>
      <c r="G99" s="1">
        <f>'Původní data'!C95*prepocet!G$83*prepocet!G$4*prepocet!G$2/100/100/100</f>
        <v>0.40500000000000003</v>
      </c>
      <c r="H99" s="1">
        <f>'Původní data'!D95*prepocet!H$83*prepocet!H$4*prepocet!H$2/100/100/100</f>
        <v>0</v>
      </c>
      <c r="I99" s="1">
        <f>'Původní data'!E95*prepocet!I$83*prepocet!I$4*prepocet!I$2/100/100/100</f>
        <v>0</v>
      </c>
      <c r="J99" s="1">
        <f>'Původní data'!F95*prepocet!J$83*prepocet!J$4*prepocet!J$2/100/100/100</f>
        <v>0</v>
      </c>
      <c r="K99" s="1">
        <f>'Původní data'!G95*prepocet!K$83*prepocet!K$4*prepocet!K$2/100/100/100</f>
        <v>0.375</v>
      </c>
      <c r="L99" s="1">
        <f>'Původní data'!H95*prepocet!L$83*prepocet!L$4*prepocet!L$2/100/100/100</f>
        <v>0</v>
      </c>
      <c r="M99" s="1">
        <f>'Původní data'!I95*prepocet!M$83*prepocet!M$4*prepocet!M$2/100/100/100</f>
        <v>0.375</v>
      </c>
      <c r="N99" s="1">
        <f>'Původní data'!J95*prepocet!N$83*prepocet!N$4*prepocet!N$2/100/100/100</f>
        <v>0</v>
      </c>
      <c r="O99" s="1">
        <f>'Původní data'!K95*prepocet!O$83*prepocet!O$4*prepocet!O$2/100/100/100</f>
        <v>0.15</v>
      </c>
      <c r="P99" s="1">
        <f>'Původní data'!L95*prepocet!P$83*prepocet!P$4*prepocet!P$2/100/100/100</f>
        <v>0.78749999999999998</v>
      </c>
      <c r="Q99" s="1">
        <f>'Původní data'!M95*prepocet!Q$83*prepocet!Q$4*prepocet!Q$2/100/100/100</f>
        <v>0</v>
      </c>
      <c r="R99" s="1">
        <f>'Původní data'!N95*prepocet!R$83*prepocet!R$4*prepocet!R$2/100/100/100</f>
        <v>0</v>
      </c>
      <c r="S99" s="1">
        <f>'Původní data'!O95*prepocet!S$83*prepocet!S$4*prepocet!S$2/100/100/100</f>
        <v>0</v>
      </c>
      <c r="T99" s="1">
        <f>'Původní data'!P95*prepocet!T$83*prepocet!T$4*prepocet!T$2/100/100/100</f>
        <v>0</v>
      </c>
      <c r="U99" s="1">
        <f>'Původní data'!Q95*prepocet!U$83*prepocet!U$4*prepocet!U$2/100/100/100</f>
        <v>2.64</v>
      </c>
      <c r="V99" s="1">
        <f>'Původní data'!R95*prepocet!V$83*prepocet!V$4*prepocet!V$2/100/100/100</f>
        <v>2.86</v>
      </c>
      <c r="W99" s="1">
        <f>'Původní data'!S95*prepocet!W$83*prepocet!W$4*prepocet!W$2/100/100/100</f>
        <v>0</v>
      </c>
      <c r="X99" s="1">
        <f>'Původní data'!T95*prepocet!X$83*prepocet!X$4*prepocet!X$2/100/100/100</f>
        <v>0.18</v>
      </c>
      <c r="Y99" s="1">
        <f>'Původní data'!U95*prepocet!Y$83*prepocet!Y$4*prepocet!Y$2/100/100/100</f>
        <v>0</v>
      </c>
      <c r="Z99" s="1">
        <f>'Původní data'!V95*prepocet!Z$83*prepocet!Z$4*prepocet!Z$2/100/100/100</f>
        <v>0</v>
      </c>
      <c r="AA99" s="1">
        <f>'Původní data'!W95*prepocet!AA$83*prepocet!AA$4*prepocet!AA$2/100/100/100</f>
        <v>0</v>
      </c>
      <c r="AB99" s="1">
        <f>'Původní data'!X95*prepocet!AB$83*prepocet!AB$4*prepocet!AB$2/100/100/100</f>
        <v>7.0000000000000007E-2</v>
      </c>
      <c r="AC99" s="1">
        <f>'Původní data'!Y95*prepocet!AC$83*prepocet!AC$4*prepocet!AC$2/100/100/100</f>
        <v>0.14000000000000001</v>
      </c>
      <c r="AD99" s="1">
        <f>'Původní data'!Z95*prepocet!AD$83*prepocet!AD$4*prepocet!AD$2/100/100/100</f>
        <v>0.84</v>
      </c>
      <c r="AE99" s="1">
        <f>'Původní data'!AA95*prepocet!AE$83*prepocet!AE$4*prepocet!AE$2/100/100/100</f>
        <v>1.425</v>
      </c>
      <c r="AF99" s="1">
        <f>'Původní data'!AB95*prepocet!AF$83*prepocet!AF$4*prepocet!AF$2/100/100/100</f>
        <v>0.42</v>
      </c>
      <c r="AG99" s="1">
        <f>'Původní data'!AC95*prepocet!AG$83*prepocet!AG$4*prepocet!AG$2/100/100/100</f>
        <v>0.14624999999999999</v>
      </c>
      <c r="AH99" s="1">
        <f>'Původní data'!AD95*prepocet!AH$83*prepocet!AH$4*prepocet!AH$2/100/100/100</f>
        <v>0</v>
      </c>
      <c r="AI99" s="1">
        <f>'Původní data'!AE95*prepocet!AI$83*prepocet!AI$4*prepocet!AI$2/100/100/100</f>
        <v>0</v>
      </c>
      <c r="AJ99" s="1">
        <f>'Původní data'!AF95*prepocet!AJ$83*prepocet!AJ$4*prepocet!AJ$2/100/100/100</f>
        <v>4.5360000000000005</v>
      </c>
      <c r="AK99" s="1">
        <f>'Původní data'!AG95*prepocet!AK$83*prepocet!AK$4*prepocet!AK$2/100/100/100</f>
        <v>4.2500000000000003E-2</v>
      </c>
      <c r="AL99" s="1">
        <f>'Původní data'!AH95*prepocet!AL$83*prepocet!AL$4*prepocet!AL$2/100/100/100</f>
        <v>0.6</v>
      </c>
      <c r="AM99" s="1">
        <f>'Původní data'!AI95*prepocet!AM$83*prepocet!AM$4*prepocet!AM$2/100/100/100</f>
        <v>0.36</v>
      </c>
      <c r="AN99" s="1">
        <f>'Původní data'!AJ95*prepocet!AN$83*prepocet!AN$4*prepocet!AN$2/100/100/100</f>
        <v>0</v>
      </c>
      <c r="AO99" s="1">
        <f>'Původní data'!AK95*prepocet!AO$83*prepocet!AO$4*prepocet!AO$2/100/100/100</f>
        <v>0</v>
      </c>
      <c r="AP99" s="1">
        <f>'Původní data'!AL95*prepocet!AP$83*prepocet!AP$4*prepocet!AP$2/100/100/100</f>
        <v>0.77</v>
      </c>
      <c r="AQ99" s="1">
        <f>'Původní data'!AM95*prepocet!AQ$83*prepocet!AQ$4*prepocet!AQ$2/100/100/100</f>
        <v>0</v>
      </c>
      <c r="AR99" s="1">
        <f>'Původní data'!AN95*prepocet!AR$83*prepocet!AR$4*prepocet!AR$2/100/100/100</f>
        <v>0</v>
      </c>
      <c r="AS99" s="1">
        <f>'Původní data'!AO95*prepocet!AS$83*prepocet!AS$4*prepocet!AS$2/100/100/100</f>
        <v>0</v>
      </c>
      <c r="AT99" s="1">
        <f>'Původní data'!AP95*prepocet!AT$83*prepocet!AT$4*prepocet!AT$2/100/100/100</f>
        <v>0</v>
      </c>
      <c r="AU99" s="1">
        <f>'Původní data'!AQ95*prepocet!AU$83*prepocet!AU$4*prepocet!AU$2/100/100/100</f>
        <v>0.33750000000000002</v>
      </c>
      <c r="AV99" s="1">
        <f>'Původní data'!AR95*prepocet!AV$83*prepocet!AV$4*prepocet!AV$2/100/100/100</f>
        <v>0</v>
      </c>
      <c r="AW99" s="1">
        <f>'Původní data'!AS95*prepocet!AW$83*prepocet!AW$4*prepocet!AW$2/100/100/100</f>
        <v>0</v>
      </c>
      <c r="AX99" s="1">
        <f>'Původní data'!AT95*prepocet!AX$83*prepocet!AX$4*prepocet!AX$2/100/100/100</f>
        <v>0</v>
      </c>
      <c r="AY99" s="1">
        <f>'Původní data'!AU95*prepocet!AY$83*prepocet!AY$4*prepocet!AY$2/100/100/100</f>
        <v>0</v>
      </c>
      <c r="AZ99" s="1">
        <f>'Původní data'!AV95*prepocet!AZ$83*prepocet!AZ$4*prepocet!AZ$2/100/100/100</f>
        <v>0.71662499999999996</v>
      </c>
      <c r="BA99" s="1">
        <f>'Původní data'!AW95*prepocet!BA$83*prepocet!BA$4*prepocet!BA$2/100/100/100</f>
        <v>0</v>
      </c>
      <c r="BB99" s="1">
        <f>'Původní data'!AX95*prepocet!BB$83*prepocet!BB$4*prepocet!BB$2/100/100/100</f>
        <v>0.15</v>
      </c>
      <c r="BC99" s="1">
        <f>'Původní data'!AY95*prepocet!BC$83*prepocet!BC$4*prepocet!BC$2/100/100/100</f>
        <v>0</v>
      </c>
      <c r="BD99" s="1">
        <f>'Původní data'!AZ95*prepocet!BD$83*prepocet!BD$4*prepocet!BD$2/100/100/100</f>
        <v>0</v>
      </c>
      <c r="BE99" s="1">
        <f>'Původní data'!BA95*prepocet!BE$83*prepocet!BE$4*prepocet!BE$2/100/100/100</f>
        <v>0</v>
      </c>
      <c r="BF99" s="1">
        <f>'Původní data'!BB95*prepocet!BF$83*prepocet!BF$4*prepocet!BF$2/100/100/100</f>
        <v>0</v>
      </c>
      <c r="BG99" s="1">
        <f>'Původní data'!BC95*prepocet!BG$83*prepocet!BG$4*prepocet!BG$2/100/100/100</f>
        <v>0.36</v>
      </c>
      <c r="BH99" s="1">
        <f>'Původní data'!BD95*prepocet!BH$83*prepocet!BH$4*prepocet!BH$2/100/100/100</f>
        <v>0</v>
      </c>
      <c r="BI99" s="1">
        <f>'Původní data'!BE95*prepocet!BI$83*prepocet!BI$4*prepocet!BI$2/100/100/100</f>
        <v>0</v>
      </c>
      <c r="BJ99" s="1">
        <f>'Původní data'!BF95*prepocet!BJ$83*prepocet!BJ$4*prepocet!BJ$2/100/100/100</f>
        <v>0.56000000000000005</v>
      </c>
      <c r="BK99" s="1">
        <f>'Původní data'!BG95*prepocet!BK$83*prepocet!BK$4*prepocet!BK$2/100/100/100</f>
        <v>0.41249999999999998</v>
      </c>
      <c r="BL99" s="1">
        <f>'Původní data'!BH95*prepocet!BL$83*prepocet!BL$4*prepocet!BL$2/100/100/100</f>
        <v>8.7499999999999994E-2</v>
      </c>
      <c r="BM99" s="1">
        <f>'Původní data'!BI95*prepocet!BM$83*prepocet!BM$4*prepocet!BM$2/100/100/100</f>
        <v>0</v>
      </c>
      <c r="BN99" s="1">
        <f>'Původní data'!BJ95*prepocet!BN$83*prepocet!BN$4*prepocet!BN$2/100/100/100</f>
        <v>0</v>
      </c>
      <c r="BO99" s="1">
        <f>'Původní data'!BK95*prepocet!BO$83*prepocet!BO$4*prepocet!BO$2/100/100/100</f>
        <v>4.9500000000000002E-2</v>
      </c>
      <c r="BP99" s="1">
        <f>'Původní data'!BL95*prepocet!BP$83*prepocet!BP$4*prepocet!BP$2/100/100/100</f>
        <v>2.1</v>
      </c>
      <c r="BQ99" s="1">
        <f>'Původní data'!BM95*prepocet!BQ$83*prepocet!BQ$4*prepocet!BQ$2/100/100/100</f>
        <v>0.504</v>
      </c>
      <c r="BR99" s="1">
        <f>'Původní data'!BN95*prepocet!BR$83*prepocet!BR$4*prepocet!BR$2/100/100/100</f>
        <v>0.36</v>
      </c>
      <c r="BS99" s="1">
        <f>'Původní data'!BO95*prepocet!BS$83*prepocet!BS$4*prepocet!BS$2/100/100/100</f>
        <v>0</v>
      </c>
      <c r="BT99" s="1">
        <f>'Původní data'!BP95*prepocet!BT$83*prepocet!BT$4*prepocet!BT$2/100/100/100</f>
        <v>0</v>
      </c>
      <c r="BU99" s="1">
        <f>'Původní data'!BQ95*prepocet!BU$83*prepocet!BU$4*prepocet!BU$2/100/100/100</f>
        <v>1.89</v>
      </c>
      <c r="BV99" s="1">
        <f>'Původní data'!BR95*prepocet!BV$83*prepocet!BV$4*prepocet!BV$2/100/100/100</f>
        <v>1</v>
      </c>
      <c r="BW99" s="1">
        <f>'Původní data'!BS95*prepocet!BW$83*prepocet!BW$4*prepocet!BW$2/100/100/100</f>
        <v>0</v>
      </c>
      <c r="BX99" s="1">
        <f>'Původní data'!BT95*prepocet!BX$83*prepocet!BX$4*prepocet!BX$2/100/100/100</f>
        <v>0.63</v>
      </c>
      <c r="BY99" s="1">
        <f>'Původní data'!BU95*prepocet!BY$83*prepocet!BY$4*prepocet!BY$2/100/100/100</f>
        <v>0</v>
      </c>
      <c r="BZ99" s="1">
        <f>'Původní data'!BV95*prepocet!BZ$83*prepocet!BZ$4*prepocet!BZ$2/100/100/100</f>
        <v>0</v>
      </c>
      <c r="CA99" s="1">
        <f>'Původní data'!BW95*prepocet!CA$83*prepocet!CA$4*prepocet!CA$2/100/100/100</f>
        <v>0</v>
      </c>
      <c r="CB99" s="1">
        <f>'Původní data'!BX95*prepocet!CB$83*prepocet!CB$4*prepocet!CB$2/100/100/100</f>
        <v>0.1575</v>
      </c>
      <c r="CC99" s="1">
        <f>'Původní data'!BY95*prepocet!CC$83*prepocet!CC$4*prepocet!CC$2/100/100/100</f>
        <v>0</v>
      </c>
      <c r="CD99" s="1">
        <f>'Původní data'!BZ95*prepocet!CD$83*prepocet!CD$4*prepocet!CD$2/100/100/100</f>
        <v>0</v>
      </c>
      <c r="CE99" s="1">
        <f>'Původní data'!CA95*prepocet!CE$83*prepocet!CE$4*prepocet!CE$2/100/100/100</f>
        <v>0</v>
      </c>
      <c r="CF99" s="1">
        <f>'Původní data'!CB95*prepocet!CF$83*prepocet!CF$4*prepocet!CF$2/100/100/100</f>
        <v>0.375</v>
      </c>
      <c r="CI99" s="11">
        <f t="shared" si="41"/>
        <v>3</v>
      </c>
      <c r="CJ99" s="25">
        <f t="shared" si="38"/>
        <v>27.901374999999998</v>
      </c>
      <c r="CK99" s="11">
        <f t="shared" si="39"/>
        <v>0.35318196202531643</v>
      </c>
      <c r="CL99" s="11">
        <f t="shared" ref="CL99:CL157" si="43">COUNTIF(F99:CF99,"&gt;20")</f>
        <v>0</v>
      </c>
      <c r="CM99" s="11">
        <f t="shared" ref="CM99:CM157" si="44">COUNTIF(F99:CF99,"&gt;10")-CL99</f>
        <v>0</v>
      </c>
      <c r="CN99" s="11">
        <f t="shared" ref="CN99:CN157" si="45">COUNTIF(F99:CF99,"&gt;1")-CM99</f>
        <v>7</v>
      </c>
      <c r="CO99" s="11">
        <f t="shared" si="42"/>
        <v>29</v>
      </c>
      <c r="CY99" s="11">
        <f t="shared" si="33"/>
        <v>0</v>
      </c>
    </row>
    <row r="100" spans="1:103" x14ac:dyDescent="0.2">
      <c r="B100" s="11">
        <v>1</v>
      </c>
      <c r="C100" s="11">
        <f t="shared" si="36"/>
        <v>0</v>
      </c>
      <c r="D100" s="11">
        <f t="shared" si="37"/>
        <v>1.2375</v>
      </c>
      <c r="E100" s="1" t="s">
        <v>69</v>
      </c>
      <c r="F100" s="1">
        <f>'Původní data'!B96*prepocet!F$83*prepocet!F$4*prepocet!F$2/100/100/100</f>
        <v>1.2375</v>
      </c>
      <c r="G100" s="1">
        <f>'Původní data'!C96*prepocet!G$83*prepocet!G$4*prepocet!G$2/100/100/100</f>
        <v>0.27</v>
      </c>
      <c r="H100" s="1">
        <f>'Původní data'!D96*prepocet!H$83*prepocet!H$4*prepocet!H$2/100/100/100</f>
        <v>0.94499999999999995</v>
      </c>
      <c r="I100" s="1">
        <f>'Původní data'!E96*prepocet!I$83*prepocet!I$4*prepocet!I$2/100/100/100</f>
        <v>0</v>
      </c>
      <c r="J100" s="1">
        <f>'Původní data'!F96*prepocet!J$83*prepocet!J$4*prepocet!J$2/100/100/100</f>
        <v>0</v>
      </c>
      <c r="K100" s="1">
        <f>'Původní data'!G96*prepocet!K$83*prepocet!K$4*prepocet!K$2/100/100/100</f>
        <v>0.45</v>
      </c>
      <c r="L100" s="1">
        <f>'Původní data'!H96*prepocet!L$83*prepocet!L$4*prepocet!L$2/100/100/100</f>
        <v>0</v>
      </c>
      <c r="M100" s="1">
        <f>'Původní data'!I96*prepocet!M$83*prepocet!M$4*prepocet!M$2/100/100/100</f>
        <v>0</v>
      </c>
      <c r="N100" s="1">
        <f>'Původní data'!J96*prepocet!N$83*prepocet!N$4*prepocet!N$2/100/100/100</f>
        <v>0</v>
      </c>
      <c r="O100" s="1">
        <f>'Původní data'!K96*prepocet!O$83*prepocet!O$4*prepocet!O$2/100/100/100</f>
        <v>0.15</v>
      </c>
      <c r="P100" s="1">
        <f>'Původní data'!L96*prepocet!P$83*prepocet!P$4*prepocet!P$2/100/100/100</f>
        <v>0.315</v>
      </c>
      <c r="Q100" s="1">
        <f>'Původní data'!M96*prepocet!Q$83*prepocet!Q$4*prepocet!Q$2/100/100/100</f>
        <v>4.7249999999999996</v>
      </c>
      <c r="R100" s="1">
        <f>'Původní data'!N96*prepocet!R$83*prepocet!R$4*prepocet!R$2/100/100/100</f>
        <v>0.64</v>
      </c>
      <c r="S100" s="1">
        <f>'Původní data'!O96*prepocet!S$83*prepocet!S$4*prepocet!S$2/100/100/100</f>
        <v>0</v>
      </c>
      <c r="T100" s="1">
        <f>'Původní data'!P96*prepocet!T$83*prepocet!T$4*prepocet!T$2/100/100/100</f>
        <v>0</v>
      </c>
      <c r="U100" s="1">
        <f>'Původní data'!Q96*prepocet!U$83*prepocet!U$4*prepocet!U$2/100/100/100</f>
        <v>0.16500000000000001</v>
      </c>
      <c r="V100" s="1">
        <f>'Původní data'!R96*prepocet!V$83*prepocet!V$4*prepocet!V$2/100/100/100</f>
        <v>0.71499999999999997</v>
      </c>
      <c r="W100" s="1">
        <f>'Původní data'!S96*prepocet!W$83*prepocet!W$4*prepocet!W$2/100/100/100</f>
        <v>0</v>
      </c>
      <c r="X100" s="1">
        <f>'Původní data'!T96*prepocet!X$83*prepocet!X$4*prepocet!X$2/100/100/100</f>
        <v>0.27</v>
      </c>
      <c r="Y100" s="1">
        <f>'Původní data'!U96*prepocet!Y$83*prepocet!Y$4*prepocet!Y$2/100/100/100</f>
        <v>0</v>
      </c>
      <c r="Z100" s="1">
        <f>'Původní data'!V96*prepocet!Z$83*prepocet!Z$4*prepocet!Z$2/100/100/100</f>
        <v>0</v>
      </c>
      <c r="AA100" s="1">
        <f>'Původní data'!W96*prepocet!AA$83*prepocet!AA$4*prepocet!AA$2/100/100/100</f>
        <v>0</v>
      </c>
      <c r="AB100" s="1">
        <f>'Původní data'!X96*prepocet!AB$83*prepocet!AB$4*prepocet!AB$2/100/100/100</f>
        <v>0</v>
      </c>
      <c r="AC100" s="1">
        <f>'Původní data'!Y96*prepocet!AC$83*prepocet!AC$4*prepocet!AC$2/100/100/100</f>
        <v>0.42</v>
      </c>
      <c r="AD100" s="1">
        <f>'Původní data'!Z96*prepocet!AD$83*prepocet!AD$4*prepocet!AD$2/100/100/100</f>
        <v>1.218</v>
      </c>
      <c r="AE100" s="1">
        <f>'Původní data'!AA96*prepocet!AE$83*prepocet!AE$4*prepocet!AE$2/100/100/100</f>
        <v>10.6875</v>
      </c>
      <c r="AF100" s="1">
        <f>'Původní data'!AB96*prepocet!AF$83*prepocet!AF$4*prepocet!AF$2/100/100/100</f>
        <v>0</v>
      </c>
      <c r="AG100" s="1">
        <f>'Původní data'!AC96*prepocet!AG$83*prepocet!AG$4*prepocet!AG$2/100/100/100</f>
        <v>0</v>
      </c>
      <c r="AH100" s="1">
        <f>'Původní data'!AD96*prepocet!AH$83*prepocet!AH$4*prepocet!AH$2/100/100/100</f>
        <v>0.75</v>
      </c>
      <c r="AI100" s="1">
        <f>'Původní data'!AE96*prepocet!AI$83*prepocet!AI$4*prepocet!AI$2/100/100/100</f>
        <v>0</v>
      </c>
      <c r="AJ100" s="1">
        <f>'Původní data'!AF96*prepocet!AJ$83*prepocet!AJ$4*prepocet!AJ$2/100/100/100</f>
        <v>0</v>
      </c>
      <c r="AK100" s="1">
        <f>'Původní data'!AG96*prepocet!AK$83*prepocet!AK$4*prepocet!AK$2/100/100/100</f>
        <v>0</v>
      </c>
      <c r="AL100" s="1">
        <f>'Původní data'!AH96*prepocet!AL$83*prepocet!AL$4*prepocet!AL$2/100/100/100</f>
        <v>0.6</v>
      </c>
      <c r="AM100" s="1">
        <f>'Původní data'!AI96*prepocet!AM$83*prepocet!AM$4*prepocet!AM$2/100/100/100</f>
        <v>1.08</v>
      </c>
      <c r="AN100" s="1">
        <f>'Původní data'!AJ96*prepocet!AN$83*prepocet!AN$4*prepocet!AN$2/100/100/100</f>
        <v>0</v>
      </c>
      <c r="AO100" s="1">
        <f>'Původní data'!AK96*prepocet!AO$83*prepocet!AO$4*prepocet!AO$2/100/100/100</f>
        <v>0</v>
      </c>
      <c r="AP100" s="1">
        <f>'Původní data'!AL96*prepocet!AP$83*prepocet!AP$4*prepocet!AP$2/100/100/100</f>
        <v>0.35</v>
      </c>
      <c r="AQ100" s="1">
        <f>'Původní data'!AM96*prepocet!AQ$83*prepocet!AQ$4*prepocet!AQ$2/100/100/100</f>
        <v>0</v>
      </c>
      <c r="AR100" s="1">
        <f>'Původní data'!AN96*prepocet!AR$83*prepocet!AR$4*prepocet!AR$2/100/100/100</f>
        <v>0</v>
      </c>
      <c r="AS100" s="1">
        <f>'Původní data'!AO96*prepocet!AS$83*prepocet!AS$4*prepocet!AS$2/100/100/100</f>
        <v>1.044</v>
      </c>
      <c r="AT100" s="1">
        <f>'Původní data'!AP96*prepocet!AT$83*prepocet!AT$4*prepocet!AT$2/100/100/100</f>
        <v>0</v>
      </c>
      <c r="AU100" s="1">
        <f>'Původní data'!AQ96*prepocet!AU$83*prepocet!AU$4*prepocet!AU$2/100/100/100</f>
        <v>0.9</v>
      </c>
      <c r="AV100" s="1">
        <f>'Původní data'!AR96*prepocet!AV$83*prepocet!AV$4*prepocet!AV$2/100/100/100</f>
        <v>0</v>
      </c>
      <c r="AW100" s="1">
        <f>'Původní data'!AS96*prepocet!AW$83*prepocet!AW$4*prepocet!AW$2/100/100/100</f>
        <v>0</v>
      </c>
      <c r="AX100" s="1">
        <f>'Původní data'!AT96*prepocet!AX$83*prepocet!AX$4*prepocet!AX$2/100/100/100</f>
        <v>0</v>
      </c>
      <c r="AY100" s="1">
        <f>'Původní data'!AU96*prepocet!AY$83*prepocet!AY$4*prepocet!AY$2/100/100/100</f>
        <v>0</v>
      </c>
      <c r="AZ100" s="1">
        <f>'Původní data'!AV96*prepocet!AZ$83*prepocet!AZ$4*prepocet!AZ$2/100/100/100</f>
        <v>0.71662499999999996</v>
      </c>
      <c r="BA100" s="1">
        <f>'Původní data'!AW96*prepocet!BA$83*prepocet!BA$4*prepocet!BA$2/100/100/100</f>
        <v>0</v>
      </c>
      <c r="BB100" s="1">
        <f>'Původní data'!AX96*prepocet!BB$83*prepocet!BB$4*prepocet!BB$2/100/100/100</f>
        <v>0.9</v>
      </c>
      <c r="BC100" s="1">
        <f>'Původní data'!AY96*prepocet!BC$83*prepocet!BC$4*prepocet!BC$2/100/100/100</f>
        <v>0</v>
      </c>
      <c r="BD100" s="1">
        <f>'Původní data'!AZ96*prepocet!BD$83*prepocet!BD$4*prepocet!BD$2/100/100/100</f>
        <v>0</v>
      </c>
      <c r="BE100" s="1">
        <f>'Původní data'!BA96*prepocet!BE$83*prepocet!BE$4*prepocet!BE$2/100/100/100</f>
        <v>0</v>
      </c>
      <c r="BF100" s="1">
        <f>'Původní data'!BB96*prepocet!BF$83*prepocet!BF$4*prepocet!BF$2/100/100/100</f>
        <v>0.36</v>
      </c>
      <c r="BG100" s="1">
        <f>'Původní data'!BC96*prepocet!BG$83*prepocet!BG$4*prepocet!BG$2/100/100/100</f>
        <v>0.36</v>
      </c>
      <c r="BH100" s="1">
        <f>'Původní data'!BD96*prepocet!BH$83*prepocet!BH$4*prepocet!BH$2/100/100/100</f>
        <v>0</v>
      </c>
      <c r="BI100" s="1">
        <f>'Původní data'!BE96*prepocet!BI$83*prepocet!BI$4*prepocet!BI$2/100/100/100</f>
        <v>1.35</v>
      </c>
      <c r="BJ100" s="1">
        <f>'Původní data'!BF96*prepocet!BJ$83*prepocet!BJ$4*prepocet!BJ$2/100/100/100</f>
        <v>0.56000000000000005</v>
      </c>
      <c r="BK100" s="1">
        <f>'Původní data'!BG96*prepocet!BK$83*prepocet!BK$4*prepocet!BK$2/100/100/100</f>
        <v>0.82499999999999996</v>
      </c>
      <c r="BL100" s="1">
        <f>'Původní data'!BH96*prepocet!BL$83*prepocet!BL$4*prepocet!BL$2/100/100/100</f>
        <v>0.26250000000000001</v>
      </c>
      <c r="BM100" s="1">
        <f>'Původní data'!BI96*prepocet!BM$83*prepocet!BM$4*prepocet!BM$2/100/100/100</f>
        <v>0.24</v>
      </c>
      <c r="BN100" s="1">
        <f>'Původní data'!BJ96*prepocet!BN$83*prepocet!BN$4*prepocet!BN$2/100/100/100</f>
        <v>0</v>
      </c>
      <c r="BO100" s="1">
        <f>'Původní data'!BK96*prepocet!BO$83*prepocet!BO$4*prepocet!BO$2/100/100/100</f>
        <v>8.2500000000000004E-2</v>
      </c>
      <c r="BP100" s="1">
        <f>'Původní data'!BL96*prepocet!BP$83*prepocet!BP$4*prepocet!BP$2/100/100/100</f>
        <v>0</v>
      </c>
      <c r="BQ100" s="1">
        <f>'Původní data'!BM96*prepocet!BQ$83*prepocet!BQ$4*prepocet!BQ$2/100/100/100</f>
        <v>0.14000000000000001</v>
      </c>
      <c r="BR100" s="1">
        <f>'Původní data'!BN96*prepocet!BR$83*prepocet!BR$4*prepocet!BR$2/100/100/100</f>
        <v>0</v>
      </c>
      <c r="BS100" s="1">
        <f>'Původní data'!BO96*prepocet!BS$83*prepocet!BS$4*prepocet!BS$2/100/100/100</f>
        <v>2.64</v>
      </c>
      <c r="BT100" s="1">
        <f>'Původní data'!BP96*prepocet!BT$83*prepocet!BT$4*prepocet!BT$2/100/100/100</f>
        <v>0</v>
      </c>
      <c r="BU100" s="1">
        <f>'Původní data'!BQ96*prepocet!BU$83*prepocet!BU$4*prepocet!BU$2/100/100/100</f>
        <v>2.2050000000000001</v>
      </c>
      <c r="BV100" s="1">
        <f>'Původní data'!BR96*prepocet!BV$83*prepocet!BV$4*prepocet!BV$2/100/100/100</f>
        <v>0.75</v>
      </c>
      <c r="BW100" s="1">
        <f>'Původní data'!BS96*prepocet!BW$83*prepocet!BW$4*prepocet!BW$2/100/100/100</f>
        <v>0.13500000000000001</v>
      </c>
      <c r="BX100" s="1">
        <f>'Původní data'!BT96*prepocet!BX$83*prepocet!BX$4*prepocet!BX$2/100/100/100</f>
        <v>0</v>
      </c>
      <c r="BY100" s="1">
        <f>'Původní data'!BU96*prepocet!BY$83*prepocet!BY$4*prepocet!BY$2/100/100/100</f>
        <v>1.1812499999999999</v>
      </c>
      <c r="BZ100" s="1">
        <f>'Původní data'!BV96*prepocet!BZ$83*prepocet!BZ$4*prepocet!BZ$2/100/100/100</f>
        <v>0.20800000000000002</v>
      </c>
      <c r="CA100" s="1">
        <f>'Původní data'!BW96*prepocet!CA$83*prepocet!CA$4*prepocet!CA$2/100/100/100</f>
        <v>7.4999999999999997E-2</v>
      </c>
      <c r="CB100" s="1">
        <f>'Původní data'!BX96*prepocet!CB$83*prepocet!CB$4*prepocet!CB$2/100/100/100</f>
        <v>0.18899999999999997</v>
      </c>
      <c r="CC100" s="1">
        <f>'Původní data'!BY96*prepocet!CC$83*prepocet!CC$4*prepocet!CC$2/100/100/100</f>
        <v>2.3205</v>
      </c>
      <c r="CD100" s="1">
        <f>'Původní data'!BZ96*prepocet!CD$83*prepocet!CD$4*prepocet!CD$2/100/100/100</f>
        <v>0.6</v>
      </c>
      <c r="CE100" s="1">
        <f>'Původní data'!CA96*prepocet!CE$83*prepocet!CE$4*prepocet!CE$2/100/100/100</f>
        <v>0.27</v>
      </c>
      <c r="CF100" s="1">
        <f>'Původní data'!CB96*prepocet!CF$83*prepocet!CF$4*prepocet!CF$2/100/100/100</f>
        <v>0.09</v>
      </c>
      <c r="CI100" s="11">
        <f t="shared" si="41"/>
        <v>1</v>
      </c>
      <c r="CJ100" s="25">
        <f t="shared" si="38"/>
        <v>43.392375000000015</v>
      </c>
      <c r="CK100" s="38">
        <f t="shared" si="39"/>
        <v>0.54927056962025333</v>
      </c>
      <c r="CL100" s="11">
        <f t="shared" si="43"/>
        <v>0</v>
      </c>
      <c r="CM100" s="11">
        <f t="shared" si="44"/>
        <v>1</v>
      </c>
      <c r="CN100" s="11">
        <f t="shared" si="45"/>
        <v>10</v>
      </c>
      <c r="CO100" s="11">
        <f t="shared" si="42"/>
        <v>33</v>
      </c>
      <c r="CY100" s="11">
        <f t="shared" si="33"/>
        <v>0</v>
      </c>
    </row>
    <row r="101" spans="1:103" x14ac:dyDescent="0.2">
      <c r="B101" s="11">
        <v>1</v>
      </c>
      <c r="C101" s="11">
        <f t="shared" si="36"/>
        <v>0</v>
      </c>
      <c r="D101" s="11">
        <f t="shared" si="37"/>
        <v>0</v>
      </c>
      <c r="E101" s="1" t="s">
        <v>70</v>
      </c>
      <c r="F101" s="1">
        <f>'Původní data'!B97*prepocet!F$83*prepocet!F$4*prepocet!F$2/100/100/100</f>
        <v>0</v>
      </c>
      <c r="G101" s="1">
        <f>'Původní data'!C97*prepocet!G$83*prepocet!G$4*prepocet!G$2/100/100/100</f>
        <v>0</v>
      </c>
      <c r="H101" s="1">
        <f>'Původní data'!D97*prepocet!H$83*prepocet!H$4*prepocet!H$2/100/100/100</f>
        <v>0</v>
      </c>
      <c r="I101" s="1">
        <f>'Původní data'!E97*prepocet!I$83*prepocet!I$4*prepocet!I$2/100/100/100</f>
        <v>0</v>
      </c>
      <c r="J101" s="1">
        <f>'Původní data'!F97*prepocet!J$83*prepocet!J$4*prepocet!J$2/100/100/100</f>
        <v>0</v>
      </c>
      <c r="K101" s="1">
        <f>'Původní data'!G97*prepocet!K$83*prepocet!K$4*prepocet!K$2/100/100/100</f>
        <v>0</v>
      </c>
      <c r="L101" s="1">
        <f>'Původní data'!H97*prepocet!L$83*prepocet!L$4*prepocet!L$2/100/100/100</f>
        <v>0</v>
      </c>
      <c r="M101" s="1">
        <f>'Původní data'!I97*prepocet!M$83*prepocet!M$4*prepocet!M$2/100/100/100</f>
        <v>0</v>
      </c>
      <c r="N101" s="1">
        <f>'Původní data'!J97*prepocet!N$83*prepocet!N$4*prepocet!N$2/100/100/100</f>
        <v>0</v>
      </c>
      <c r="O101" s="1">
        <f>'Původní data'!K97*prepocet!O$83*prepocet!O$4*prepocet!O$2/100/100/100</f>
        <v>0</v>
      </c>
      <c r="P101" s="1">
        <f>'Původní data'!L97*prepocet!P$83*prepocet!P$4*prepocet!P$2/100/100/100</f>
        <v>0</v>
      </c>
      <c r="Q101" s="1">
        <f>'Původní data'!M97*prepocet!Q$83*prepocet!Q$4*prepocet!Q$2/100/100/100</f>
        <v>0</v>
      </c>
      <c r="R101" s="1">
        <f>'Původní data'!N97*prepocet!R$83*prepocet!R$4*prepocet!R$2/100/100/100</f>
        <v>0</v>
      </c>
      <c r="S101" s="1">
        <f>'Původní data'!O97*prepocet!S$83*prepocet!S$4*prepocet!S$2/100/100/100</f>
        <v>0</v>
      </c>
      <c r="T101" s="1">
        <f>'Původní data'!P97*prepocet!T$83*prepocet!T$4*prepocet!T$2/100/100/100</f>
        <v>0</v>
      </c>
      <c r="U101" s="1">
        <f>'Původní data'!Q97*prepocet!U$83*prepocet!U$4*prepocet!U$2/100/100/100</f>
        <v>0</v>
      </c>
      <c r="V101" s="1">
        <f>'Původní data'!R97*prepocet!V$83*prepocet!V$4*prepocet!V$2/100/100/100</f>
        <v>0</v>
      </c>
      <c r="W101" s="1">
        <f>'Původní data'!S97*prepocet!W$83*prepocet!W$4*prepocet!W$2/100/100/100</f>
        <v>0</v>
      </c>
      <c r="X101" s="1">
        <f>'Původní data'!T97*prepocet!X$83*prepocet!X$4*prepocet!X$2/100/100/100</f>
        <v>0</v>
      </c>
      <c r="Y101" s="1">
        <f>'Původní data'!U97*prepocet!Y$83*prepocet!Y$4*prepocet!Y$2/100/100/100</f>
        <v>0</v>
      </c>
      <c r="Z101" s="1">
        <f>'Původní data'!V97*prepocet!Z$83*prepocet!Z$4*prepocet!Z$2/100/100/100</f>
        <v>0</v>
      </c>
      <c r="AA101" s="1">
        <f>'Původní data'!W97*prepocet!AA$83*prepocet!AA$4*prepocet!AA$2/100/100/100</f>
        <v>0</v>
      </c>
      <c r="AB101" s="1">
        <f>'Původní data'!X97*prepocet!AB$83*prepocet!AB$4*prepocet!AB$2/100/100/100</f>
        <v>0</v>
      </c>
      <c r="AC101" s="1">
        <f>'Původní data'!Y97*prepocet!AC$83*prepocet!AC$4*prepocet!AC$2/100/100/100</f>
        <v>0</v>
      </c>
      <c r="AD101" s="1">
        <f>'Původní data'!Z97*prepocet!AD$83*prepocet!AD$4*prepocet!AD$2/100/100/100</f>
        <v>8.4000000000000005E-2</v>
      </c>
      <c r="AE101" s="1">
        <f>'Původní data'!AA97*prepocet!AE$83*prepocet!AE$4*prepocet!AE$2/100/100/100</f>
        <v>0</v>
      </c>
      <c r="AF101" s="1">
        <f>'Původní data'!AB97*prepocet!AF$83*prepocet!AF$4*prepocet!AF$2/100/100/100</f>
        <v>0</v>
      </c>
      <c r="AG101" s="1">
        <f>'Původní data'!AC97*prepocet!AG$83*prepocet!AG$4*prepocet!AG$2/100/100/100</f>
        <v>0</v>
      </c>
      <c r="AH101" s="1">
        <f>'Původní data'!AD97*prepocet!AH$83*prepocet!AH$4*prepocet!AH$2/100/100/100</f>
        <v>0</v>
      </c>
      <c r="AI101" s="1">
        <f>'Původní data'!AE97*prepocet!AI$83*prepocet!AI$4*prepocet!AI$2/100/100/100</f>
        <v>0</v>
      </c>
      <c r="AJ101" s="1">
        <f>'Původní data'!AF97*prepocet!AJ$83*prepocet!AJ$4*prepocet!AJ$2/100/100/100</f>
        <v>0</v>
      </c>
      <c r="AK101" s="1">
        <f>'Původní data'!AG97*prepocet!AK$83*prepocet!AK$4*prepocet!AK$2/100/100/100</f>
        <v>1.7000000000000001E-2</v>
      </c>
      <c r="AL101" s="1">
        <f>'Původní data'!AH97*prepocet!AL$83*prepocet!AL$4*prepocet!AL$2/100/100/100</f>
        <v>0</v>
      </c>
      <c r="AM101" s="1">
        <f>'Původní data'!AI97*prepocet!AM$83*prepocet!AM$4*prepocet!AM$2/100/100/100</f>
        <v>0</v>
      </c>
      <c r="AN101" s="1">
        <f>'Původní data'!AJ97*prepocet!AN$83*prepocet!AN$4*prepocet!AN$2/100/100/100</f>
        <v>0</v>
      </c>
      <c r="AO101" s="1">
        <f>'Původní data'!AK97*prepocet!AO$83*prepocet!AO$4*prepocet!AO$2/100/100/100</f>
        <v>0</v>
      </c>
      <c r="AP101" s="1">
        <f>'Původní data'!AL97*prepocet!AP$83*prepocet!AP$4*prepocet!AP$2/100/100/100</f>
        <v>0.35</v>
      </c>
      <c r="AQ101" s="1">
        <f>'Původní data'!AM97*prepocet!AQ$83*prepocet!AQ$4*prepocet!AQ$2/100/100/100</f>
        <v>0</v>
      </c>
      <c r="AR101" s="1">
        <f>'Původní data'!AN97*prepocet!AR$83*prepocet!AR$4*prepocet!AR$2/100/100/100</f>
        <v>0</v>
      </c>
      <c r="AS101" s="1">
        <f>'Původní data'!AO97*prepocet!AS$83*prepocet!AS$4*prepocet!AS$2/100/100/100</f>
        <v>0</v>
      </c>
      <c r="AT101" s="1">
        <f>'Původní data'!AP97*prepocet!AT$83*prepocet!AT$4*prepocet!AT$2/100/100/100</f>
        <v>0</v>
      </c>
      <c r="AU101" s="1">
        <f>'Původní data'!AQ97*prepocet!AU$83*prepocet!AU$4*prepocet!AU$2/100/100/100</f>
        <v>0</v>
      </c>
      <c r="AV101" s="1">
        <f>'Původní data'!AR97*prepocet!AV$83*prepocet!AV$4*prepocet!AV$2/100/100/100</f>
        <v>0</v>
      </c>
      <c r="AW101" s="1">
        <f>'Původní data'!AS97*prepocet!AW$83*prepocet!AW$4*prepocet!AW$2/100/100/100</f>
        <v>0</v>
      </c>
      <c r="AX101" s="1">
        <f>'Původní data'!AT97*prepocet!AX$83*prepocet!AX$4*prepocet!AX$2/100/100/100</f>
        <v>0</v>
      </c>
      <c r="AY101" s="1">
        <f>'Původní data'!AU97*prepocet!AY$83*prepocet!AY$4*prepocet!AY$2/100/100/100</f>
        <v>0</v>
      </c>
      <c r="AZ101" s="1">
        <f>'Původní data'!AV97*prepocet!AZ$83*prepocet!AZ$4*prepocet!AZ$2/100/100/100</f>
        <v>0</v>
      </c>
      <c r="BA101" s="1">
        <f>'Původní data'!AW97*prepocet!BA$83*prepocet!BA$4*prepocet!BA$2/100/100/100</f>
        <v>0</v>
      </c>
      <c r="BB101" s="1">
        <f>'Původní data'!AX97*prepocet!BB$83*prepocet!BB$4*prepocet!BB$2/100/100/100</f>
        <v>0</v>
      </c>
      <c r="BC101" s="1">
        <f>'Původní data'!AY97*prepocet!BC$83*prepocet!BC$4*prepocet!BC$2/100/100/100</f>
        <v>0</v>
      </c>
      <c r="BD101" s="1">
        <f>'Původní data'!AZ97*prepocet!BD$83*prepocet!BD$4*prepocet!BD$2/100/100/100</f>
        <v>0</v>
      </c>
      <c r="BE101" s="1">
        <f>'Původní data'!BA97*prepocet!BE$83*prepocet!BE$4*prepocet!BE$2/100/100/100</f>
        <v>0</v>
      </c>
      <c r="BF101" s="1">
        <f>'Původní data'!BB97*prepocet!BF$83*prepocet!BF$4*prepocet!BF$2/100/100/100</f>
        <v>0</v>
      </c>
      <c r="BG101" s="1">
        <f>'Původní data'!BC97*prepocet!BG$83*prepocet!BG$4*prepocet!BG$2/100/100/100</f>
        <v>0</v>
      </c>
      <c r="BH101" s="1">
        <f>'Původní data'!BD97*prepocet!BH$83*prepocet!BH$4*prepocet!BH$2/100/100/100</f>
        <v>0</v>
      </c>
      <c r="BI101" s="1">
        <f>'Původní data'!BE97*prepocet!BI$83*prepocet!BI$4*prepocet!BI$2/100/100/100</f>
        <v>0</v>
      </c>
      <c r="BJ101" s="1">
        <f>'Původní data'!BF97*prepocet!BJ$83*prepocet!BJ$4*prepocet!BJ$2/100/100/100</f>
        <v>0</v>
      </c>
      <c r="BK101" s="1">
        <f>'Původní data'!BG97*prepocet!BK$83*prepocet!BK$4*prepocet!BK$2/100/100/100</f>
        <v>0</v>
      </c>
      <c r="BL101" s="1">
        <f>'Původní data'!BH97*prepocet!BL$83*prepocet!BL$4*prepocet!BL$2/100/100/100</f>
        <v>0</v>
      </c>
      <c r="BM101" s="1">
        <f>'Původní data'!BI97*prepocet!BM$83*prepocet!BM$4*prepocet!BM$2/100/100/100</f>
        <v>0</v>
      </c>
      <c r="BN101" s="1">
        <f>'Původní data'!BJ97*prepocet!BN$83*prepocet!BN$4*prepocet!BN$2/100/100/100</f>
        <v>7.8750000000000001E-2</v>
      </c>
      <c r="BO101" s="1">
        <f>'Původní data'!BK97*prepocet!BO$83*prepocet!BO$4*prepocet!BO$2/100/100/100</f>
        <v>0</v>
      </c>
      <c r="BP101" s="1">
        <f>'Původní data'!BL97*prepocet!BP$83*prepocet!BP$4*prepocet!BP$2/100/100/100</f>
        <v>0</v>
      </c>
      <c r="BQ101" s="1">
        <f>'Původní data'!BM97*prepocet!BQ$83*prepocet!BQ$4*prepocet!BQ$2/100/100/100</f>
        <v>0</v>
      </c>
      <c r="BR101" s="1">
        <f>'Původní data'!BN97*prepocet!BR$83*prepocet!BR$4*prepocet!BR$2/100/100/100</f>
        <v>0</v>
      </c>
      <c r="BS101" s="1">
        <f>'Původní data'!BO97*prepocet!BS$83*prepocet!BS$4*prepocet!BS$2/100/100/100</f>
        <v>0.99</v>
      </c>
      <c r="BT101" s="1">
        <f>'Původní data'!BP97*prepocet!BT$83*prepocet!BT$4*prepocet!BT$2/100/100/100</f>
        <v>0</v>
      </c>
      <c r="BU101" s="1">
        <f>'Původní data'!BQ97*prepocet!BU$83*prepocet!BU$4*prepocet!BU$2/100/100/100</f>
        <v>0</v>
      </c>
      <c r="BV101" s="1">
        <f>'Původní data'!BR97*prepocet!BV$83*prepocet!BV$4*prepocet!BV$2/100/100/100</f>
        <v>0.5</v>
      </c>
      <c r="BW101" s="1">
        <f>'Původní data'!BS97*prepocet!BW$83*prepocet!BW$4*prepocet!BW$2/100/100/100</f>
        <v>0</v>
      </c>
      <c r="BX101" s="1">
        <f>'Původní data'!BT97*prepocet!BX$83*prepocet!BX$4*prepocet!BX$2/100/100/100</f>
        <v>0</v>
      </c>
      <c r="BY101" s="1">
        <f>'Původní data'!BU97*prepocet!BY$83*prepocet!BY$4*prepocet!BY$2/100/100/100</f>
        <v>0</v>
      </c>
      <c r="BZ101" s="1">
        <f>'Původní data'!BV97*prepocet!BZ$83*prepocet!BZ$4*prepocet!BZ$2/100/100/100</f>
        <v>0</v>
      </c>
      <c r="CA101" s="1">
        <f>'Původní data'!BW97*prepocet!CA$83*prepocet!CA$4*prepocet!CA$2/100/100/100</f>
        <v>0</v>
      </c>
      <c r="CB101" s="1">
        <f>'Původní data'!BX97*prepocet!CB$83*prepocet!CB$4*prepocet!CB$2/100/100/100</f>
        <v>0</v>
      </c>
      <c r="CC101" s="1">
        <f>'Původní data'!BY97*prepocet!CC$83*prepocet!CC$4*prepocet!CC$2/100/100/100</f>
        <v>0</v>
      </c>
      <c r="CD101" s="1">
        <f>'Původní data'!BZ97*prepocet!CD$83*prepocet!CD$4*prepocet!CD$2/100/100/100</f>
        <v>0</v>
      </c>
      <c r="CE101" s="1">
        <f>'Původní data'!CA97*prepocet!CE$83*prepocet!CE$4*prepocet!CE$2/100/100/100</f>
        <v>0</v>
      </c>
      <c r="CF101" s="1">
        <f>'Původní data'!CB97*prepocet!CF$83*prepocet!CF$4*prepocet!CF$2/100/100/100</f>
        <v>0</v>
      </c>
      <c r="CI101" s="11">
        <f t="shared" si="41"/>
        <v>15</v>
      </c>
      <c r="CJ101" s="25">
        <f t="shared" si="38"/>
        <v>2.0197500000000002</v>
      </c>
      <c r="CK101" s="11">
        <f t="shared" si="39"/>
        <v>2.5566455696202535E-2</v>
      </c>
      <c r="CL101" s="11">
        <f t="shared" si="43"/>
        <v>0</v>
      </c>
      <c r="CM101" s="11">
        <f t="shared" si="44"/>
        <v>0</v>
      </c>
      <c r="CN101" s="11">
        <f t="shared" si="45"/>
        <v>0</v>
      </c>
      <c r="CO101" s="11">
        <f t="shared" si="42"/>
        <v>6</v>
      </c>
      <c r="CY101" s="11">
        <f t="shared" si="33"/>
        <v>0</v>
      </c>
    </row>
    <row r="102" spans="1:103" x14ac:dyDescent="0.2">
      <c r="B102" s="11">
        <v>1</v>
      </c>
      <c r="C102" s="11">
        <f t="shared" si="36"/>
        <v>0</v>
      </c>
      <c r="D102" s="11">
        <f t="shared" si="37"/>
        <v>9.9000000000000005E-2</v>
      </c>
      <c r="E102" s="1" t="s">
        <v>234</v>
      </c>
      <c r="F102" s="1">
        <f>'Původní data'!B98*prepocet!F$83*prepocet!F$4*prepocet!F$2/100/100/100</f>
        <v>9.9000000000000005E-2</v>
      </c>
      <c r="G102" s="1">
        <f>'Původní data'!C98*prepocet!G$83*prepocet!G$4*prepocet!G$2/100/100/100</f>
        <v>0</v>
      </c>
      <c r="H102" s="1">
        <f>'Původní data'!D98*prepocet!H$83*prepocet!H$4*prepocet!H$2/100/100/100</f>
        <v>0</v>
      </c>
      <c r="I102" s="1">
        <f>'Původní data'!E98*prepocet!I$83*prepocet!I$4*prepocet!I$2/100/100/100</f>
        <v>0</v>
      </c>
      <c r="J102" s="1">
        <f>'Původní data'!F98*prepocet!J$83*prepocet!J$4*prepocet!J$2/100/100/100</f>
        <v>0</v>
      </c>
      <c r="K102" s="1">
        <f>'Původní data'!G98*prepocet!K$83*prepocet!K$4*prepocet!K$2/100/100/100</f>
        <v>7.4999999999999997E-2</v>
      </c>
      <c r="L102" s="1">
        <f>'Původní data'!H98*prepocet!L$83*prepocet!L$4*prepocet!L$2/100/100/100</f>
        <v>0</v>
      </c>
      <c r="M102" s="1">
        <f>'Původní data'!I98*prepocet!M$83*prepocet!M$4*prepocet!M$2/100/100/100</f>
        <v>0.22500000000000001</v>
      </c>
      <c r="N102" s="1">
        <f>'Původní data'!J98*prepocet!N$83*prepocet!N$4*prepocet!N$2/100/100/100</f>
        <v>0</v>
      </c>
      <c r="O102" s="1">
        <f>'Původní data'!K98*prepocet!O$83*prepocet!O$4*prepocet!O$2/100/100/100</f>
        <v>0</v>
      </c>
      <c r="P102" s="1">
        <f>'Původní data'!L98*prepocet!P$83*prepocet!P$4*prepocet!P$2/100/100/100</f>
        <v>0</v>
      </c>
      <c r="Q102" s="1">
        <f>'Původní data'!M98*prepocet!Q$83*prepocet!Q$4*prepocet!Q$2/100/100/100</f>
        <v>0</v>
      </c>
      <c r="R102" s="1">
        <f>'Původní data'!N98*prepocet!R$83*prepocet!R$4*prepocet!R$2/100/100/100</f>
        <v>0.16</v>
      </c>
      <c r="S102" s="1">
        <f>'Původní data'!O98*prepocet!S$83*prepocet!S$4*prepocet!S$2/100/100/100</f>
        <v>0</v>
      </c>
      <c r="T102" s="1">
        <f>'Původní data'!P98*prepocet!T$83*prepocet!T$4*prepocet!T$2/100/100/100</f>
        <v>0</v>
      </c>
      <c r="U102" s="1">
        <f>'Původní data'!Q98*prepocet!U$83*prepocet!U$4*prepocet!U$2/100/100/100</f>
        <v>0</v>
      </c>
      <c r="V102" s="1">
        <f>'Původní data'!R98*prepocet!V$83*prepocet!V$4*prepocet!V$2/100/100/100</f>
        <v>0</v>
      </c>
      <c r="W102" s="1">
        <f>'Původní data'!S98*prepocet!W$83*prepocet!W$4*prepocet!W$2/100/100/100</f>
        <v>0</v>
      </c>
      <c r="X102" s="1">
        <f>'Původní data'!T98*prepocet!X$83*prepocet!X$4*prepocet!X$2/100/100/100</f>
        <v>0.18</v>
      </c>
      <c r="Y102" s="1">
        <f>'Původní data'!U98*prepocet!Y$83*prepocet!Y$4*prepocet!Y$2/100/100/100</f>
        <v>0</v>
      </c>
      <c r="Z102" s="1">
        <f>'Původní data'!V98*prepocet!Z$83*prepocet!Z$4*prepocet!Z$2/100/100/100</f>
        <v>0</v>
      </c>
      <c r="AA102" s="1">
        <f>'Původní data'!W98*prepocet!AA$83*prepocet!AA$4*prepocet!AA$2/100/100/100</f>
        <v>0</v>
      </c>
      <c r="AB102" s="1">
        <f>'Původní data'!X98*prepocet!AB$83*prepocet!AB$4*prepocet!AB$2/100/100/100</f>
        <v>0</v>
      </c>
      <c r="AC102" s="1">
        <f>'Původní data'!Y98*prepocet!AC$83*prepocet!AC$4*prepocet!AC$2/100/100/100</f>
        <v>0</v>
      </c>
      <c r="AD102" s="1">
        <f>'Původní data'!Z98*prepocet!AD$83*prepocet!AD$4*prepocet!AD$2/100/100/100</f>
        <v>0</v>
      </c>
      <c r="AE102" s="1">
        <f>'Původní data'!AA98*prepocet!AE$83*prepocet!AE$4*prepocet!AE$2/100/100/100</f>
        <v>0</v>
      </c>
      <c r="AF102" s="1">
        <f>'Původní data'!AB98*prepocet!AF$83*prepocet!AF$4*prepocet!AF$2/100/100/100</f>
        <v>0</v>
      </c>
      <c r="AG102" s="1">
        <f>'Původní data'!AC98*prepocet!AG$83*prepocet!AG$4*prepocet!AG$2/100/100/100</f>
        <v>0</v>
      </c>
      <c r="AH102" s="1">
        <f>'Původní data'!AD98*prepocet!AH$83*prepocet!AH$4*prepocet!AH$2/100/100/100</f>
        <v>0</v>
      </c>
      <c r="AI102" s="1">
        <f>'Původní data'!AE98*prepocet!AI$83*prepocet!AI$4*prepocet!AI$2/100/100/100</f>
        <v>0</v>
      </c>
      <c r="AJ102" s="1">
        <f>'Původní data'!AF98*prepocet!AJ$83*prepocet!AJ$4*prepocet!AJ$2/100/100/100</f>
        <v>0</v>
      </c>
      <c r="AK102" s="1">
        <f>'Původní data'!AG98*prepocet!AK$83*prepocet!AK$4*prepocet!AK$2/100/100/100</f>
        <v>0</v>
      </c>
      <c r="AL102" s="1">
        <f>'Původní data'!AH98*prepocet!AL$83*prepocet!AL$4*prepocet!AL$2/100/100/100</f>
        <v>0</v>
      </c>
      <c r="AM102" s="1">
        <f>'Původní data'!AI98*prepocet!AM$83*prepocet!AM$4*prepocet!AM$2/100/100/100</f>
        <v>0</v>
      </c>
      <c r="AN102" s="1">
        <f>'Původní data'!AJ98*prepocet!AN$83*prepocet!AN$4*prepocet!AN$2/100/100/100</f>
        <v>0</v>
      </c>
      <c r="AO102" s="1">
        <f>'Původní data'!AK98*prepocet!AO$83*prepocet!AO$4*prepocet!AO$2/100/100/100</f>
        <v>0</v>
      </c>
      <c r="AP102" s="1">
        <f>'Původní data'!AL98*prepocet!AP$83*prepocet!AP$4*prepocet!AP$2/100/100/100</f>
        <v>0</v>
      </c>
      <c r="AQ102" s="1">
        <f>'Původní data'!AM98*prepocet!AQ$83*prepocet!AQ$4*prepocet!AQ$2/100/100/100</f>
        <v>0</v>
      </c>
      <c r="AR102" s="1">
        <f>'Původní data'!AN98*prepocet!AR$83*prepocet!AR$4*prepocet!AR$2/100/100/100</f>
        <v>0</v>
      </c>
      <c r="AS102" s="1">
        <f>'Původní data'!AO98*prepocet!AS$83*prepocet!AS$4*prepocet!AS$2/100/100/100</f>
        <v>0</v>
      </c>
      <c r="AT102" s="1">
        <f>'Původní data'!AP98*prepocet!AT$83*prepocet!AT$4*prepocet!AT$2/100/100/100</f>
        <v>0</v>
      </c>
      <c r="AU102" s="1">
        <f>'Původní data'!AQ98*prepocet!AU$83*prepocet!AU$4*prepocet!AU$2/100/100/100</f>
        <v>0</v>
      </c>
      <c r="AV102" s="1">
        <f>'Původní data'!AR98*prepocet!AV$83*prepocet!AV$4*prepocet!AV$2/100/100/100</f>
        <v>0</v>
      </c>
      <c r="AW102" s="1">
        <f>'Původní data'!AS98*prepocet!AW$83*prepocet!AW$4*prepocet!AW$2/100/100/100</f>
        <v>0</v>
      </c>
      <c r="AX102" s="1">
        <f>'Původní data'!AT98*prepocet!AX$83*prepocet!AX$4*prepocet!AX$2/100/100/100</f>
        <v>2.5000000000000001E-2</v>
      </c>
      <c r="AY102" s="1">
        <f>'Původní data'!AU98*prepocet!AY$83*prepocet!AY$4*prepocet!AY$2/100/100/100</f>
        <v>0</v>
      </c>
      <c r="AZ102" s="1">
        <f>'Původní data'!AV98*prepocet!AZ$83*prepocet!AZ$4*prepocet!AZ$2/100/100/100</f>
        <v>0</v>
      </c>
      <c r="BA102" s="1">
        <f>'Původní data'!AW98*prepocet!BA$83*prepocet!BA$4*prepocet!BA$2/100/100/100</f>
        <v>0</v>
      </c>
      <c r="BB102" s="1">
        <f>'Původní data'!AX98*prepocet!BB$83*prepocet!BB$4*prepocet!BB$2/100/100/100</f>
        <v>0.09</v>
      </c>
      <c r="BC102" s="1">
        <f>'Původní data'!AY98*prepocet!BC$83*prepocet!BC$4*prepocet!BC$2/100/100/100</f>
        <v>0</v>
      </c>
      <c r="BD102" s="1">
        <f>'Původní data'!AZ98*prepocet!BD$83*prepocet!BD$4*prepocet!BD$2/100/100/100</f>
        <v>0</v>
      </c>
      <c r="BE102" s="1">
        <f>'Původní data'!BA98*prepocet!BE$83*prepocet!BE$4*prepocet!BE$2/100/100/100</f>
        <v>0</v>
      </c>
      <c r="BF102" s="1">
        <f>'Původní data'!BB98*prepocet!BF$83*prepocet!BF$4*prepocet!BF$2/100/100/100</f>
        <v>0.09</v>
      </c>
      <c r="BG102" s="1">
        <f>'Původní data'!BC98*prepocet!BG$83*prepocet!BG$4*prepocet!BG$2/100/100/100</f>
        <v>0</v>
      </c>
      <c r="BH102" s="1">
        <f>'Původní data'!BD98*prepocet!BH$83*prepocet!BH$4*prepocet!BH$2/100/100/100</f>
        <v>0.36</v>
      </c>
      <c r="BI102" s="1">
        <f>'Původní data'!BE98*prepocet!BI$83*prepocet!BI$4*prepocet!BI$2/100/100/100</f>
        <v>0</v>
      </c>
      <c r="BJ102" s="1">
        <f>'Původní data'!BF98*prepocet!BJ$83*prepocet!BJ$4*prepocet!BJ$2/100/100/100</f>
        <v>0</v>
      </c>
      <c r="BK102" s="1">
        <f>'Původní data'!BG98*prepocet!BK$83*prepocet!BK$4*prepocet!BK$2/100/100/100</f>
        <v>0</v>
      </c>
      <c r="BL102" s="1">
        <f>'Původní data'!BH98*prepocet!BL$83*prepocet!BL$4*prepocet!BL$2/100/100/100</f>
        <v>0</v>
      </c>
      <c r="BM102" s="1">
        <f>'Původní data'!BI98*prepocet!BM$83*prepocet!BM$4*prepocet!BM$2/100/100/100</f>
        <v>0</v>
      </c>
      <c r="BN102" s="1">
        <f>'Původní data'!BJ98*prepocet!BN$83*prepocet!BN$4*prepocet!BN$2/100/100/100</f>
        <v>0</v>
      </c>
      <c r="BO102" s="1">
        <f>'Původní data'!BK98*prepocet!BO$83*prepocet!BO$4*prepocet!BO$2/100/100/100</f>
        <v>0</v>
      </c>
      <c r="BP102" s="1">
        <f>'Původní data'!BL98*prepocet!BP$83*prepocet!BP$4*prepocet!BP$2/100/100/100</f>
        <v>0</v>
      </c>
      <c r="BQ102" s="1">
        <f>'Původní data'!BM98*prepocet!BQ$83*prepocet!BQ$4*prepocet!BQ$2/100/100/100</f>
        <v>5.5999999999999994E-2</v>
      </c>
      <c r="BR102" s="1">
        <f>'Původní data'!BN98*prepocet!BR$83*prepocet!BR$4*prepocet!BR$2/100/100/100</f>
        <v>0</v>
      </c>
      <c r="BS102" s="1">
        <f>'Původní data'!BO98*prepocet!BS$83*prepocet!BS$4*prepocet!BS$2/100/100/100</f>
        <v>0</v>
      </c>
      <c r="BT102" s="1">
        <f>'Původní data'!BP98*prepocet!BT$83*prepocet!BT$4*prepocet!BT$2/100/100/100</f>
        <v>0</v>
      </c>
      <c r="BU102" s="1">
        <f>'Původní data'!BQ98*prepocet!BU$83*prepocet!BU$4*prepocet!BU$2/100/100/100</f>
        <v>0</v>
      </c>
      <c r="BV102" s="1">
        <f>'Původní data'!BR98*prepocet!BV$83*prepocet!BV$4*prepocet!BV$2/100/100/100</f>
        <v>0</v>
      </c>
      <c r="BW102" s="1">
        <f>'Původní data'!BS98*prepocet!BW$83*prepocet!BW$4*prepocet!BW$2/100/100/100</f>
        <v>0</v>
      </c>
      <c r="BX102" s="1">
        <f>'Původní data'!BT98*prepocet!BX$83*prepocet!BX$4*prepocet!BX$2/100/100/100</f>
        <v>0</v>
      </c>
      <c r="BY102" s="1">
        <f>'Původní data'!BU98*prepocet!BY$83*prepocet!BY$4*prepocet!BY$2/100/100/100</f>
        <v>0</v>
      </c>
      <c r="BZ102" s="1">
        <f>'Původní data'!BV98*prepocet!BZ$83*prepocet!BZ$4*prepocet!BZ$2/100/100/100</f>
        <v>0</v>
      </c>
      <c r="CA102" s="1">
        <f>'Původní data'!BW98*prepocet!CA$83*prepocet!CA$4*prepocet!CA$2/100/100/100</f>
        <v>0</v>
      </c>
      <c r="CB102" s="1">
        <f>'Původní data'!BX98*prepocet!CB$83*prepocet!CB$4*prepocet!CB$2/100/100/100</f>
        <v>0</v>
      </c>
      <c r="CC102" s="1">
        <f>'Původní data'!BY98*prepocet!CC$83*prepocet!CC$4*prepocet!CC$2/100/100/100</f>
        <v>0.22750000000000001</v>
      </c>
      <c r="CD102" s="1">
        <f>'Původní data'!BZ98*prepocet!CD$83*prepocet!CD$4*prepocet!CD$2/100/100/100</f>
        <v>0</v>
      </c>
      <c r="CE102" s="1">
        <f>'Původní data'!CA98*prepocet!CE$83*prepocet!CE$4*prepocet!CE$2/100/100/100</f>
        <v>0.27</v>
      </c>
      <c r="CF102" s="1">
        <f>'Původní data'!CB98*prepocet!CF$83*prepocet!CF$4*prepocet!CF$2/100/100/100</f>
        <v>0</v>
      </c>
      <c r="CI102" s="11">
        <f t="shared" si="41"/>
        <v>16</v>
      </c>
      <c r="CJ102" s="25">
        <f t="shared" si="38"/>
        <v>1.8575000000000002</v>
      </c>
      <c r="CK102" s="11">
        <f t="shared" si="39"/>
        <v>2.3512658227848104E-2</v>
      </c>
      <c r="CL102" s="11">
        <f t="shared" si="43"/>
        <v>0</v>
      </c>
      <c r="CM102" s="11">
        <f t="shared" si="44"/>
        <v>0</v>
      </c>
      <c r="CN102" s="11">
        <f t="shared" si="45"/>
        <v>0</v>
      </c>
      <c r="CO102" s="11">
        <f t="shared" si="42"/>
        <v>12</v>
      </c>
      <c r="CY102" s="11">
        <f t="shared" si="33"/>
        <v>0</v>
      </c>
    </row>
    <row r="103" spans="1:103" x14ac:dyDescent="0.2">
      <c r="B103" s="11">
        <v>1</v>
      </c>
      <c r="C103" s="11">
        <f t="shared" si="36"/>
        <v>0</v>
      </c>
      <c r="D103" s="11">
        <f t="shared" si="37"/>
        <v>0</v>
      </c>
      <c r="E103" s="1" t="s">
        <v>111</v>
      </c>
      <c r="F103" s="1">
        <f>'Původní data'!B99*prepocet!F$83*prepocet!F$4*prepocet!F$2/100/100/100</f>
        <v>0</v>
      </c>
      <c r="G103" s="1">
        <f>'Původní data'!C99*prepocet!G$83*prepocet!G$4*prepocet!G$2/100/100/100</f>
        <v>0</v>
      </c>
      <c r="H103" s="1">
        <f>'Původní data'!D99*prepocet!H$83*prepocet!H$4*prepocet!H$2/100/100/100</f>
        <v>0</v>
      </c>
      <c r="I103" s="1">
        <f>'Původní data'!E99*prepocet!I$83*prepocet!I$4*prepocet!I$2/100/100/100</f>
        <v>0</v>
      </c>
      <c r="J103" s="1">
        <f>'Původní data'!F99*prepocet!J$83*prepocet!J$4*prepocet!J$2/100/100/100</f>
        <v>0</v>
      </c>
      <c r="K103" s="1">
        <f>'Původní data'!G99*prepocet!K$83*prepocet!K$4*prepocet!K$2/100/100/100</f>
        <v>0</v>
      </c>
      <c r="L103" s="1">
        <f>'Původní data'!H99*prepocet!L$83*prepocet!L$4*prepocet!L$2/100/100/100</f>
        <v>0</v>
      </c>
      <c r="M103" s="1">
        <f>'Původní data'!I99*prepocet!M$83*prepocet!M$4*prepocet!M$2/100/100/100</f>
        <v>0</v>
      </c>
      <c r="N103" s="1">
        <f>'Původní data'!J99*prepocet!N$83*prepocet!N$4*prepocet!N$2/100/100/100</f>
        <v>0</v>
      </c>
      <c r="O103" s="1">
        <f>'Původní data'!K99*prepocet!O$83*prepocet!O$4*prepocet!O$2/100/100/100</f>
        <v>0</v>
      </c>
      <c r="P103" s="1">
        <f>'Původní data'!L99*prepocet!P$83*prepocet!P$4*prepocet!P$2/100/100/100</f>
        <v>0</v>
      </c>
      <c r="Q103" s="1">
        <f>'Původní data'!M99*prepocet!Q$83*prepocet!Q$4*prepocet!Q$2/100/100/100</f>
        <v>0</v>
      </c>
      <c r="R103" s="1">
        <f>'Původní data'!N99*prepocet!R$83*prepocet!R$4*prepocet!R$2/100/100/100</f>
        <v>0</v>
      </c>
      <c r="S103" s="1">
        <f>'Původní data'!O99*prepocet!S$83*prepocet!S$4*prepocet!S$2/100/100/100</f>
        <v>0</v>
      </c>
      <c r="T103" s="1">
        <f>'Původní data'!P99*prepocet!T$83*prepocet!T$4*prepocet!T$2/100/100/100</f>
        <v>0</v>
      </c>
      <c r="U103" s="1">
        <f>'Původní data'!Q99*prepocet!U$83*prepocet!U$4*prepocet!U$2/100/100/100</f>
        <v>0</v>
      </c>
      <c r="V103" s="1">
        <f>'Původní data'!R99*prepocet!V$83*prepocet!V$4*prepocet!V$2/100/100/100</f>
        <v>0</v>
      </c>
      <c r="W103" s="1">
        <f>'Původní data'!S99*prepocet!W$83*prepocet!W$4*prepocet!W$2/100/100/100</f>
        <v>0</v>
      </c>
      <c r="X103" s="1">
        <f>'Původní data'!T99*prepocet!X$83*prepocet!X$4*prepocet!X$2/100/100/100</f>
        <v>0</v>
      </c>
      <c r="Y103" s="1">
        <f>'Původní data'!U99*prepocet!Y$83*prepocet!Y$4*prepocet!Y$2/100/100/100</f>
        <v>0</v>
      </c>
      <c r="Z103" s="1">
        <f>'Původní data'!V99*prepocet!Z$83*prepocet!Z$4*prepocet!Z$2/100/100/100</f>
        <v>0</v>
      </c>
      <c r="AA103" s="1">
        <f>'Původní data'!W99*prepocet!AA$83*prepocet!AA$4*prepocet!AA$2/100/100/100</f>
        <v>0</v>
      </c>
      <c r="AB103" s="1">
        <f>'Původní data'!X99*prepocet!AB$83*prepocet!AB$4*prepocet!AB$2/100/100/100</f>
        <v>0</v>
      </c>
      <c r="AC103" s="1">
        <f>'Původní data'!Y99*prepocet!AC$83*prepocet!AC$4*prepocet!AC$2/100/100/100</f>
        <v>0.14000000000000001</v>
      </c>
      <c r="AD103" s="1">
        <f>'Původní data'!Z99*prepocet!AD$83*prepocet!AD$4*prepocet!AD$2/100/100/100</f>
        <v>8.4000000000000005E-2</v>
      </c>
      <c r="AE103" s="1">
        <f>'Původní data'!AA99*prepocet!AE$83*prepocet!AE$4*prepocet!AE$2/100/100/100</f>
        <v>0</v>
      </c>
      <c r="AF103" s="1">
        <f>'Původní data'!AB99*prepocet!AF$83*prepocet!AF$4*prepocet!AF$2/100/100/100</f>
        <v>0</v>
      </c>
      <c r="AG103" s="1">
        <f>'Původní data'!AC99*prepocet!AG$83*prepocet!AG$4*prepocet!AG$2/100/100/100</f>
        <v>0</v>
      </c>
      <c r="AH103" s="1">
        <f>'Původní data'!AD99*prepocet!AH$83*prepocet!AH$4*prepocet!AH$2/100/100/100</f>
        <v>0</v>
      </c>
      <c r="AI103" s="1">
        <f>'Původní data'!AE99*prepocet!AI$83*prepocet!AI$4*prepocet!AI$2/100/100/100</f>
        <v>0</v>
      </c>
      <c r="AJ103" s="1">
        <f>'Původní data'!AF99*prepocet!AJ$83*prepocet!AJ$4*prepocet!AJ$2/100/100/100</f>
        <v>0</v>
      </c>
      <c r="AK103" s="1">
        <f>'Původní data'!AG99*prepocet!AK$83*prepocet!AK$4*prepocet!AK$2/100/100/100</f>
        <v>0</v>
      </c>
      <c r="AL103" s="1">
        <f>'Původní data'!AH99*prepocet!AL$83*prepocet!AL$4*prepocet!AL$2/100/100/100</f>
        <v>0</v>
      </c>
      <c r="AM103" s="1">
        <f>'Původní data'!AI99*prepocet!AM$83*prepocet!AM$4*prepocet!AM$2/100/100/100</f>
        <v>0</v>
      </c>
      <c r="AN103" s="1">
        <f>'Původní data'!AJ99*prepocet!AN$83*prepocet!AN$4*prepocet!AN$2/100/100/100</f>
        <v>0</v>
      </c>
      <c r="AO103" s="1">
        <f>'Původní data'!AK99*prepocet!AO$83*prepocet!AO$4*prepocet!AO$2/100/100/100</f>
        <v>0</v>
      </c>
      <c r="AP103" s="1">
        <f>'Původní data'!AL99*prepocet!AP$83*prepocet!AP$4*prepocet!AP$2/100/100/100</f>
        <v>0</v>
      </c>
      <c r="AQ103" s="1">
        <f>'Původní data'!AM99*prepocet!AQ$83*prepocet!AQ$4*prepocet!AQ$2/100/100/100</f>
        <v>0</v>
      </c>
      <c r="AR103" s="1">
        <f>'Původní data'!AN99*prepocet!AR$83*prepocet!AR$4*prepocet!AR$2/100/100/100</f>
        <v>0</v>
      </c>
      <c r="AS103" s="1">
        <f>'Původní data'!AO99*prepocet!AS$83*prepocet!AS$4*prepocet!AS$2/100/100/100</f>
        <v>3.6000000000000004E-2</v>
      </c>
      <c r="AT103" s="1">
        <f>'Původní data'!AP99*prepocet!AT$83*prepocet!AT$4*prepocet!AT$2/100/100/100</f>
        <v>0</v>
      </c>
      <c r="AU103" s="1">
        <f>'Původní data'!AQ99*prepocet!AU$83*prepocet!AU$4*prepocet!AU$2/100/100/100</f>
        <v>0</v>
      </c>
      <c r="AV103" s="1">
        <f>'Původní data'!AR99*prepocet!AV$83*prepocet!AV$4*prepocet!AV$2/100/100/100</f>
        <v>0</v>
      </c>
      <c r="AW103" s="1">
        <f>'Původní data'!AS99*prepocet!AW$83*prepocet!AW$4*prepocet!AW$2/100/100/100</f>
        <v>0</v>
      </c>
      <c r="AX103" s="1">
        <f>'Původní data'!AT99*prepocet!AX$83*prepocet!AX$4*prepocet!AX$2/100/100/100</f>
        <v>0</v>
      </c>
      <c r="AY103" s="1">
        <f>'Původní data'!AU99*prepocet!AY$83*prepocet!AY$4*prepocet!AY$2/100/100/100</f>
        <v>0</v>
      </c>
      <c r="AZ103" s="1">
        <f>'Původní data'!AV99*prepocet!AZ$83*prepocet!AZ$4*prepocet!AZ$2/100/100/100</f>
        <v>0</v>
      </c>
      <c r="BA103" s="1">
        <f>'Původní data'!AW99*prepocet!BA$83*prepocet!BA$4*prepocet!BA$2/100/100/100</f>
        <v>0</v>
      </c>
      <c r="BB103" s="1">
        <f>'Původní data'!AX99*prepocet!BB$83*prepocet!BB$4*prepocet!BB$2/100/100/100</f>
        <v>0</v>
      </c>
      <c r="BC103" s="1">
        <f>'Původní data'!AY99*prepocet!BC$83*prepocet!BC$4*prepocet!BC$2/100/100/100</f>
        <v>0</v>
      </c>
      <c r="BD103" s="1">
        <f>'Původní data'!AZ99*prepocet!BD$83*prepocet!BD$4*prepocet!BD$2/100/100/100</f>
        <v>0</v>
      </c>
      <c r="BE103" s="1">
        <f>'Původní data'!BA99*prepocet!BE$83*prepocet!BE$4*prepocet!BE$2/100/100/100</f>
        <v>0</v>
      </c>
      <c r="BF103" s="1">
        <f>'Původní data'!BB99*prepocet!BF$83*prepocet!BF$4*prepocet!BF$2/100/100/100</f>
        <v>0</v>
      </c>
      <c r="BG103" s="1">
        <f>'Původní data'!BC99*prepocet!BG$83*prepocet!BG$4*prepocet!BG$2/100/100/100</f>
        <v>0</v>
      </c>
      <c r="BH103" s="1">
        <f>'Původní data'!BD99*prepocet!BH$83*prepocet!BH$4*prepocet!BH$2/100/100/100</f>
        <v>0</v>
      </c>
      <c r="BI103" s="1">
        <f>'Původní data'!BE99*prepocet!BI$83*prepocet!BI$4*prepocet!BI$2/100/100/100</f>
        <v>1.08</v>
      </c>
      <c r="BJ103" s="1">
        <f>'Původní data'!BF99*prepocet!BJ$83*prepocet!BJ$4*prepocet!BJ$2/100/100/100</f>
        <v>0</v>
      </c>
      <c r="BK103" s="1">
        <f>'Původní data'!BG99*prepocet!BK$83*prepocet!BK$4*prepocet!BK$2/100/100/100</f>
        <v>0</v>
      </c>
      <c r="BL103" s="1">
        <f>'Původní data'!BH99*prepocet!BL$83*prepocet!BL$4*prepocet!BL$2/100/100/100</f>
        <v>0</v>
      </c>
      <c r="BM103" s="1">
        <f>'Původní data'!BI99*prepocet!BM$83*prepocet!BM$4*prepocet!BM$2/100/100/100</f>
        <v>0</v>
      </c>
      <c r="BN103" s="1">
        <f>'Původní data'!BJ99*prepocet!BN$83*prepocet!BN$4*prepocet!BN$2/100/100/100</f>
        <v>0</v>
      </c>
      <c r="BO103" s="1">
        <f>'Původní data'!BK99*prepocet!BO$83*prepocet!BO$4*prepocet!BO$2/100/100/100</f>
        <v>0</v>
      </c>
      <c r="BP103" s="1">
        <f>'Původní data'!BL99*prepocet!BP$83*prepocet!BP$4*prepocet!BP$2/100/100/100</f>
        <v>0</v>
      </c>
      <c r="BQ103" s="1">
        <f>'Původní data'!BM99*prepocet!BQ$83*prepocet!BQ$4*prepocet!BQ$2/100/100/100</f>
        <v>0</v>
      </c>
      <c r="BR103" s="1">
        <f>'Původní data'!BN99*prepocet!BR$83*prepocet!BR$4*prepocet!BR$2/100/100/100</f>
        <v>0</v>
      </c>
      <c r="BS103" s="1">
        <f>'Původní data'!BO99*prepocet!BS$83*prepocet!BS$4*prepocet!BS$2/100/100/100</f>
        <v>0</v>
      </c>
      <c r="BT103" s="1">
        <f>'Původní data'!BP99*prepocet!BT$83*prepocet!BT$4*prepocet!BT$2/100/100/100</f>
        <v>0</v>
      </c>
      <c r="BU103" s="1">
        <f>'Původní data'!BQ99*prepocet!BU$83*prepocet!BU$4*prepocet!BU$2/100/100/100</f>
        <v>0</v>
      </c>
      <c r="BV103" s="1">
        <f>'Původní data'!BR99*prepocet!BV$83*prepocet!BV$4*prepocet!BV$2/100/100/100</f>
        <v>0.25</v>
      </c>
      <c r="BW103" s="1">
        <f>'Původní data'!BS99*prepocet!BW$83*prepocet!BW$4*prepocet!BW$2/100/100/100</f>
        <v>0</v>
      </c>
      <c r="BX103" s="1">
        <f>'Původní data'!BT99*prepocet!BX$83*prepocet!BX$4*prepocet!BX$2/100/100/100</f>
        <v>0</v>
      </c>
      <c r="BY103" s="1">
        <f>'Původní data'!BU99*prepocet!BY$83*prepocet!BY$4*prepocet!BY$2/100/100/100</f>
        <v>0</v>
      </c>
      <c r="BZ103" s="1">
        <f>'Původní data'!BV99*prepocet!BZ$83*prepocet!BZ$4*prepocet!BZ$2/100/100/100</f>
        <v>3.2000000000000001E-2</v>
      </c>
      <c r="CA103" s="1">
        <f>'Původní data'!BW99*prepocet!CA$83*prepocet!CA$4*prepocet!CA$2/100/100/100</f>
        <v>0</v>
      </c>
      <c r="CB103" s="1">
        <f>'Původní data'!BX99*prepocet!CB$83*prepocet!CB$4*prepocet!CB$2/100/100/100</f>
        <v>0</v>
      </c>
      <c r="CC103" s="1">
        <f>'Původní data'!BY99*prepocet!CC$83*prepocet!CC$4*prepocet!CC$2/100/100/100</f>
        <v>0</v>
      </c>
      <c r="CD103" s="1">
        <f>'Původní data'!BZ99*prepocet!CD$83*prepocet!CD$4*prepocet!CD$2/100/100/100</f>
        <v>0</v>
      </c>
      <c r="CE103" s="1">
        <f>'Původní data'!CA99*prepocet!CE$83*prepocet!CE$4*prepocet!CE$2/100/100/100</f>
        <v>0</v>
      </c>
      <c r="CF103" s="1">
        <f>'Původní data'!CB99*prepocet!CF$83*prepocet!CF$4*prepocet!CF$2/100/100/100</f>
        <v>0</v>
      </c>
      <c r="CI103" s="11">
        <f t="shared" si="41"/>
        <v>17</v>
      </c>
      <c r="CJ103" s="25">
        <f t="shared" si="38"/>
        <v>1.6220000000000001</v>
      </c>
      <c r="CK103" s="11">
        <f t="shared" si="39"/>
        <v>2.0531645569620255E-2</v>
      </c>
      <c r="CL103" s="11">
        <f t="shared" si="43"/>
        <v>0</v>
      </c>
      <c r="CM103" s="11">
        <f t="shared" si="44"/>
        <v>0</v>
      </c>
      <c r="CN103" s="11">
        <f t="shared" si="45"/>
        <v>1</v>
      </c>
      <c r="CO103" s="11">
        <f t="shared" si="42"/>
        <v>5</v>
      </c>
      <c r="CY103" s="11">
        <f t="shared" si="33"/>
        <v>0</v>
      </c>
    </row>
    <row r="104" spans="1:103" x14ac:dyDescent="0.2">
      <c r="E104" s="14" t="s">
        <v>232</v>
      </c>
      <c r="F104" s="14">
        <f>SUM(F84:F103)</f>
        <v>4.95</v>
      </c>
      <c r="G104" s="14">
        <f t="shared" ref="G104:BQ104" si="46">SUM(G84:G103)</f>
        <v>1.35</v>
      </c>
      <c r="H104" s="14">
        <f t="shared" si="46"/>
        <v>2.1</v>
      </c>
      <c r="I104" s="14">
        <f t="shared" si="46"/>
        <v>0.1</v>
      </c>
      <c r="J104" s="14">
        <f t="shared" si="46"/>
        <v>7.2</v>
      </c>
      <c r="K104" s="14">
        <f t="shared" si="46"/>
        <v>1.4999999999999998</v>
      </c>
      <c r="L104" s="14">
        <f t="shared" si="46"/>
        <v>0</v>
      </c>
      <c r="M104" s="14">
        <f t="shared" si="46"/>
        <v>1.5</v>
      </c>
      <c r="N104" s="14">
        <f t="shared" si="46"/>
        <v>0.2</v>
      </c>
      <c r="O104" s="14">
        <f t="shared" si="46"/>
        <v>0.375</v>
      </c>
      <c r="P104" s="14">
        <f t="shared" si="46"/>
        <v>1.575</v>
      </c>
      <c r="Q104" s="14">
        <f t="shared" si="46"/>
        <v>15.749999999999998</v>
      </c>
      <c r="R104" s="14">
        <f t="shared" si="46"/>
        <v>1.5999999999999999</v>
      </c>
      <c r="S104" s="14">
        <f t="shared" si="46"/>
        <v>0</v>
      </c>
      <c r="T104" s="14">
        <f t="shared" si="46"/>
        <v>0</v>
      </c>
      <c r="U104" s="14">
        <f t="shared" si="46"/>
        <v>3.3000000000000003</v>
      </c>
      <c r="V104" s="14">
        <f t="shared" si="46"/>
        <v>3.5749999999999997</v>
      </c>
      <c r="W104" s="14">
        <f t="shared" si="46"/>
        <v>0.63</v>
      </c>
      <c r="X104" s="14">
        <f t="shared" si="46"/>
        <v>1.7999999999999998</v>
      </c>
      <c r="Y104" s="14">
        <f t="shared" si="46"/>
        <v>0.2</v>
      </c>
      <c r="Z104" s="14">
        <f t="shared" si="46"/>
        <v>0</v>
      </c>
      <c r="AA104" s="14">
        <f t="shared" si="46"/>
        <v>0.49</v>
      </c>
      <c r="AB104" s="14">
        <f t="shared" si="46"/>
        <v>0.35000000000000003</v>
      </c>
      <c r="AC104" s="14">
        <f t="shared" si="46"/>
        <v>1.4</v>
      </c>
      <c r="AD104" s="14">
        <f t="shared" si="46"/>
        <v>4.1999999999999993</v>
      </c>
      <c r="AE104" s="14">
        <f t="shared" si="46"/>
        <v>14.25</v>
      </c>
      <c r="AF104" s="14">
        <f t="shared" si="46"/>
        <v>1.05</v>
      </c>
      <c r="AG104" s="14">
        <f t="shared" si="46"/>
        <v>1.4624999999999999</v>
      </c>
      <c r="AH104" s="14">
        <f t="shared" si="46"/>
        <v>1.5</v>
      </c>
      <c r="AI104" s="14">
        <f t="shared" si="46"/>
        <v>0</v>
      </c>
      <c r="AJ104" s="14">
        <f t="shared" si="46"/>
        <v>5.0400000000000009</v>
      </c>
      <c r="AK104" s="14">
        <f t="shared" si="46"/>
        <v>0.85</v>
      </c>
      <c r="AL104" s="14">
        <f t="shared" si="46"/>
        <v>2.4000000000000004</v>
      </c>
      <c r="AM104" s="14">
        <f t="shared" si="46"/>
        <v>3.5999999999999996</v>
      </c>
      <c r="AN104" s="14">
        <f t="shared" si="46"/>
        <v>0.375</v>
      </c>
      <c r="AO104" s="14">
        <f t="shared" si="46"/>
        <v>0.6</v>
      </c>
      <c r="AP104" s="14">
        <f t="shared" si="46"/>
        <v>3.5</v>
      </c>
      <c r="AQ104" s="14">
        <f t="shared" si="46"/>
        <v>0</v>
      </c>
      <c r="AR104" s="14">
        <f t="shared" si="46"/>
        <v>0</v>
      </c>
      <c r="AS104" s="14">
        <f t="shared" si="46"/>
        <v>1.8</v>
      </c>
      <c r="AT104" s="14">
        <f t="shared" si="46"/>
        <v>0</v>
      </c>
      <c r="AU104" s="14">
        <f t="shared" si="46"/>
        <v>2.25</v>
      </c>
      <c r="AV104" s="14">
        <f t="shared" si="46"/>
        <v>0</v>
      </c>
      <c r="AW104" s="14">
        <f t="shared" si="46"/>
        <v>0.5</v>
      </c>
      <c r="AX104" s="14">
        <f t="shared" si="46"/>
        <v>0.125</v>
      </c>
      <c r="AY104" s="14">
        <f t="shared" si="46"/>
        <v>0.25</v>
      </c>
      <c r="AZ104" s="14">
        <f t="shared" si="46"/>
        <v>2.0474999999999999</v>
      </c>
      <c r="BA104" s="14">
        <f t="shared" si="46"/>
        <v>0.35</v>
      </c>
      <c r="BB104" s="14">
        <f t="shared" si="46"/>
        <v>2.9999999999999996</v>
      </c>
      <c r="BC104" s="14">
        <f t="shared" si="46"/>
        <v>0</v>
      </c>
      <c r="BD104" s="14">
        <f t="shared" si="46"/>
        <v>8</v>
      </c>
      <c r="BE104" s="14">
        <f t="shared" si="46"/>
        <v>0.315</v>
      </c>
      <c r="BF104" s="14">
        <f t="shared" si="46"/>
        <v>1.8000000000000005</v>
      </c>
      <c r="BG104" s="14">
        <f t="shared" si="46"/>
        <v>1.7999999999999998</v>
      </c>
      <c r="BH104" s="14">
        <f t="shared" si="46"/>
        <v>3.6</v>
      </c>
      <c r="BI104" s="14">
        <f t="shared" si="46"/>
        <v>5.4</v>
      </c>
      <c r="BJ104" s="14">
        <f t="shared" si="46"/>
        <v>1.4000000000000001</v>
      </c>
      <c r="BK104" s="14">
        <f t="shared" si="46"/>
        <v>4.125</v>
      </c>
      <c r="BL104" s="14">
        <f t="shared" si="46"/>
        <v>0.875</v>
      </c>
      <c r="BM104" s="14">
        <f t="shared" si="46"/>
        <v>0.6</v>
      </c>
      <c r="BN104" s="14">
        <f t="shared" si="46"/>
        <v>0.52500000000000002</v>
      </c>
      <c r="BO104" s="14">
        <f t="shared" si="46"/>
        <v>0.33</v>
      </c>
      <c r="BP104" s="14">
        <f t="shared" si="46"/>
        <v>4.2</v>
      </c>
      <c r="BQ104" s="14">
        <f t="shared" si="46"/>
        <v>2.8000000000000003</v>
      </c>
      <c r="BR104" s="14">
        <f t="shared" ref="BR104:CF104" si="47">SUM(BR84:BR103)</f>
        <v>1.2</v>
      </c>
      <c r="BS104" s="14">
        <f t="shared" si="47"/>
        <v>6.6</v>
      </c>
      <c r="BT104" s="14">
        <f t="shared" si="47"/>
        <v>7.2000000000000011</v>
      </c>
      <c r="BU104" s="14">
        <f t="shared" si="47"/>
        <v>6.3</v>
      </c>
      <c r="BV104" s="14">
        <f t="shared" si="47"/>
        <v>5</v>
      </c>
      <c r="BW104" s="14">
        <f t="shared" si="47"/>
        <v>0.67500000000000004</v>
      </c>
      <c r="BX104" s="14">
        <f t="shared" si="47"/>
        <v>0.63</v>
      </c>
      <c r="BY104" s="14">
        <f t="shared" si="47"/>
        <v>4.7249999999999996</v>
      </c>
      <c r="BZ104" s="14">
        <f t="shared" si="47"/>
        <v>1.6</v>
      </c>
      <c r="CA104" s="14">
        <f t="shared" si="47"/>
        <v>0.375</v>
      </c>
      <c r="CB104" s="14">
        <f t="shared" si="47"/>
        <v>1.5750000000000002</v>
      </c>
      <c r="CC104" s="14">
        <f t="shared" si="47"/>
        <v>4.55</v>
      </c>
      <c r="CD104" s="14">
        <f t="shared" si="47"/>
        <v>0.6</v>
      </c>
      <c r="CE104" s="14">
        <f t="shared" si="47"/>
        <v>2.7</v>
      </c>
      <c r="CF104" s="14">
        <f t="shared" si="47"/>
        <v>1.5</v>
      </c>
      <c r="CJ104" s="25"/>
      <c r="CY104" s="11">
        <f t="shared" si="33"/>
        <v>0</v>
      </c>
    </row>
    <row r="105" spans="1:103" x14ac:dyDescent="0.2">
      <c r="E105" s="14" t="s">
        <v>299</v>
      </c>
      <c r="F105" s="14">
        <f>IF(F104=F83*F4*F2/10000,1,0)</f>
        <v>1</v>
      </c>
      <c r="G105" s="14">
        <f t="shared" ref="G105:BR105" si="48">IF(G104=G83*G4*G2/10000,1,0)</f>
        <v>1</v>
      </c>
      <c r="H105" s="14">
        <f t="shared" si="48"/>
        <v>1</v>
      </c>
      <c r="I105" s="14">
        <f t="shared" si="48"/>
        <v>1</v>
      </c>
      <c r="J105" s="14">
        <f t="shared" si="48"/>
        <v>1</v>
      </c>
      <c r="K105" s="14">
        <f t="shared" si="48"/>
        <v>1</v>
      </c>
      <c r="L105" s="14">
        <f t="shared" si="48"/>
        <v>1</v>
      </c>
      <c r="M105" s="14">
        <f t="shared" si="48"/>
        <v>1</v>
      </c>
      <c r="N105" s="14">
        <f t="shared" si="48"/>
        <v>1</v>
      </c>
      <c r="O105" s="14">
        <f t="shared" si="48"/>
        <v>1</v>
      </c>
      <c r="P105" s="14">
        <f t="shared" si="48"/>
        <v>1</v>
      </c>
      <c r="Q105" s="14">
        <f t="shared" si="48"/>
        <v>1</v>
      </c>
      <c r="R105" s="14">
        <f t="shared" si="48"/>
        <v>1</v>
      </c>
      <c r="S105" s="14">
        <f t="shared" si="48"/>
        <v>1</v>
      </c>
      <c r="T105" s="14">
        <f t="shared" si="48"/>
        <v>1</v>
      </c>
      <c r="U105" s="14">
        <f t="shared" si="48"/>
        <v>1</v>
      </c>
      <c r="V105" s="14">
        <f t="shared" si="48"/>
        <v>1</v>
      </c>
      <c r="W105" s="14">
        <f t="shared" si="48"/>
        <v>1</v>
      </c>
      <c r="X105" s="14">
        <f t="shared" si="48"/>
        <v>1</v>
      </c>
      <c r="Y105" s="14">
        <f t="shared" si="48"/>
        <v>1</v>
      </c>
      <c r="Z105" s="14">
        <f t="shared" si="48"/>
        <v>1</v>
      </c>
      <c r="AA105" s="14">
        <f t="shared" si="48"/>
        <v>1</v>
      </c>
      <c r="AB105" s="14">
        <f t="shared" si="48"/>
        <v>1</v>
      </c>
      <c r="AC105" s="14">
        <f t="shared" si="48"/>
        <v>1</v>
      </c>
      <c r="AD105" s="14">
        <f t="shared" si="48"/>
        <v>1</v>
      </c>
      <c r="AE105" s="14">
        <f t="shared" si="48"/>
        <v>1</v>
      </c>
      <c r="AF105" s="14">
        <f t="shared" si="48"/>
        <v>1</v>
      </c>
      <c r="AG105" s="14">
        <f t="shared" si="48"/>
        <v>1</v>
      </c>
      <c r="AH105" s="14">
        <f t="shared" si="48"/>
        <v>1</v>
      </c>
      <c r="AI105" s="14">
        <f t="shared" si="48"/>
        <v>1</v>
      </c>
      <c r="AJ105" s="14">
        <f t="shared" si="48"/>
        <v>1</v>
      </c>
      <c r="AK105" s="14">
        <f t="shared" si="48"/>
        <v>1</v>
      </c>
      <c r="AL105" s="14">
        <f t="shared" si="48"/>
        <v>1</v>
      </c>
      <c r="AM105" s="14">
        <f t="shared" si="48"/>
        <v>1</v>
      </c>
      <c r="AN105" s="14">
        <f t="shared" si="48"/>
        <v>1</v>
      </c>
      <c r="AO105" s="14">
        <f t="shared" si="48"/>
        <v>1</v>
      </c>
      <c r="AP105" s="14">
        <f t="shared" si="48"/>
        <v>1</v>
      </c>
      <c r="AQ105" s="14">
        <f t="shared" si="48"/>
        <v>1</v>
      </c>
      <c r="AR105" s="14">
        <f t="shared" si="48"/>
        <v>1</v>
      </c>
      <c r="AS105" s="14">
        <f t="shared" si="48"/>
        <v>1</v>
      </c>
      <c r="AT105" s="14">
        <f t="shared" si="48"/>
        <v>1</v>
      </c>
      <c r="AU105" s="14">
        <f t="shared" si="48"/>
        <v>1</v>
      </c>
      <c r="AV105" s="14">
        <f t="shared" si="48"/>
        <v>1</v>
      </c>
      <c r="AW105" s="14">
        <f t="shared" si="48"/>
        <v>1</v>
      </c>
      <c r="AX105" s="14">
        <f t="shared" si="48"/>
        <v>1</v>
      </c>
      <c r="AY105" s="14">
        <f t="shared" si="48"/>
        <v>1</v>
      </c>
      <c r="AZ105" s="14">
        <f t="shared" si="48"/>
        <v>1</v>
      </c>
      <c r="BA105" s="14">
        <f t="shared" si="48"/>
        <v>1</v>
      </c>
      <c r="BB105" s="14">
        <f t="shared" si="48"/>
        <v>1</v>
      </c>
      <c r="BC105" s="14">
        <f t="shared" si="48"/>
        <v>1</v>
      </c>
      <c r="BD105" s="14">
        <f t="shared" si="48"/>
        <v>1</v>
      </c>
      <c r="BE105" s="14">
        <f t="shared" si="48"/>
        <v>1</v>
      </c>
      <c r="BF105" s="14">
        <f t="shared" si="48"/>
        <v>1</v>
      </c>
      <c r="BG105" s="14">
        <f t="shared" si="48"/>
        <v>1</v>
      </c>
      <c r="BH105" s="14">
        <f t="shared" si="48"/>
        <v>1</v>
      </c>
      <c r="BI105" s="14">
        <f t="shared" si="48"/>
        <v>1</v>
      </c>
      <c r="BJ105" s="14">
        <f t="shared" si="48"/>
        <v>1</v>
      </c>
      <c r="BK105" s="14">
        <f t="shared" si="48"/>
        <v>1</v>
      </c>
      <c r="BL105" s="14">
        <f t="shared" si="48"/>
        <v>1</v>
      </c>
      <c r="BM105" s="14">
        <f t="shared" si="48"/>
        <v>1</v>
      </c>
      <c r="BN105" s="14">
        <f t="shared" si="48"/>
        <v>1</v>
      </c>
      <c r="BO105" s="14">
        <f t="shared" si="48"/>
        <v>1</v>
      </c>
      <c r="BP105" s="14">
        <f t="shared" si="48"/>
        <v>1</v>
      </c>
      <c r="BQ105" s="14">
        <f t="shared" si="48"/>
        <v>1</v>
      </c>
      <c r="BR105" s="14">
        <f t="shared" si="48"/>
        <v>1</v>
      </c>
      <c r="BS105" s="14">
        <f t="shared" ref="BS105:CF105" si="49">IF(BS104=BS83*BS4*BS2/10000,1,0)</f>
        <v>1</v>
      </c>
      <c r="BT105" s="14">
        <f t="shared" si="49"/>
        <v>1</v>
      </c>
      <c r="BU105" s="14">
        <f t="shared" si="49"/>
        <v>1</v>
      </c>
      <c r="BV105" s="14">
        <f t="shared" si="49"/>
        <v>1</v>
      </c>
      <c r="BW105" s="14">
        <f t="shared" si="49"/>
        <v>1</v>
      </c>
      <c r="BX105" s="14">
        <f t="shared" si="49"/>
        <v>1</v>
      </c>
      <c r="BY105" s="14">
        <f t="shared" si="49"/>
        <v>1</v>
      </c>
      <c r="BZ105" s="14">
        <f t="shared" si="49"/>
        <v>1</v>
      </c>
      <c r="CA105" s="14">
        <f t="shared" si="49"/>
        <v>1</v>
      </c>
      <c r="CB105" s="14">
        <f t="shared" si="49"/>
        <v>1</v>
      </c>
      <c r="CC105" s="14">
        <f t="shared" si="49"/>
        <v>1</v>
      </c>
      <c r="CD105" s="14">
        <f t="shared" si="49"/>
        <v>1</v>
      </c>
      <c r="CE105" s="14">
        <f t="shared" si="49"/>
        <v>1</v>
      </c>
      <c r="CF105" s="14">
        <f t="shared" si="49"/>
        <v>1</v>
      </c>
      <c r="CJ105" s="25"/>
      <c r="CY105" s="11">
        <f t="shared" si="33"/>
        <v>0</v>
      </c>
    </row>
    <row r="106" spans="1:103" x14ac:dyDescent="0.2">
      <c r="E106" s="4" t="s">
        <v>103</v>
      </c>
      <c r="F106" s="5">
        <v>40</v>
      </c>
      <c r="G106" s="5">
        <v>55</v>
      </c>
      <c r="H106" s="5">
        <v>30</v>
      </c>
      <c r="I106" s="5">
        <v>90</v>
      </c>
      <c r="J106" s="5">
        <v>90</v>
      </c>
      <c r="K106" s="5">
        <v>60</v>
      </c>
      <c r="L106" s="5">
        <v>100</v>
      </c>
      <c r="M106" s="6">
        <v>40</v>
      </c>
      <c r="N106" s="6">
        <v>95</v>
      </c>
      <c r="O106" s="6">
        <v>90</v>
      </c>
      <c r="P106" s="6">
        <v>85</v>
      </c>
      <c r="Q106" s="6">
        <v>65</v>
      </c>
      <c r="R106" s="6">
        <v>60</v>
      </c>
      <c r="S106" s="6">
        <v>100</v>
      </c>
      <c r="T106" s="6">
        <v>100</v>
      </c>
      <c r="U106" s="6">
        <v>45</v>
      </c>
      <c r="V106" s="6">
        <v>45</v>
      </c>
      <c r="W106" s="6">
        <v>90</v>
      </c>
      <c r="X106" s="6">
        <v>40</v>
      </c>
      <c r="Y106" s="6">
        <v>95</v>
      </c>
      <c r="Z106" s="6">
        <v>100</v>
      </c>
      <c r="AA106" s="6">
        <v>90</v>
      </c>
      <c r="AB106" s="6">
        <v>95</v>
      </c>
      <c r="AC106" s="6">
        <v>90</v>
      </c>
      <c r="AD106" s="6">
        <v>30</v>
      </c>
      <c r="AE106" s="6">
        <v>5</v>
      </c>
      <c r="AF106" s="6">
        <v>30</v>
      </c>
      <c r="AG106" s="6">
        <v>85</v>
      </c>
      <c r="AH106" s="6">
        <v>50</v>
      </c>
      <c r="AI106" s="6">
        <v>100</v>
      </c>
      <c r="AJ106" s="6">
        <v>10</v>
      </c>
      <c r="AK106" s="6">
        <v>90</v>
      </c>
      <c r="AL106" s="6">
        <v>40</v>
      </c>
      <c r="AM106" s="6">
        <v>40</v>
      </c>
      <c r="AN106" s="6">
        <v>50</v>
      </c>
      <c r="AO106" s="6">
        <v>80</v>
      </c>
      <c r="AP106" s="6">
        <v>50</v>
      </c>
      <c r="AQ106" s="6">
        <v>100</v>
      </c>
      <c r="AR106" s="6">
        <v>100</v>
      </c>
      <c r="AS106" s="6">
        <v>60</v>
      </c>
      <c r="AT106" s="6">
        <v>100</v>
      </c>
      <c r="AU106" s="6">
        <v>50</v>
      </c>
      <c r="AV106" s="6">
        <v>100</v>
      </c>
      <c r="AW106" s="6">
        <v>50</v>
      </c>
      <c r="AX106" s="6">
        <v>95</v>
      </c>
      <c r="AY106" s="6">
        <v>0</v>
      </c>
      <c r="AZ106" s="6">
        <v>35</v>
      </c>
      <c r="BA106" s="6">
        <v>90</v>
      </c>
      <c r="BB106" s="6">
        <v>40</v>
      </c>
      <c r="BC106" s="6">
        <v>100</v>
      </c>
      <c r="BD106" s="6">
        <v>75</v>
      </c>
      <c r="BE106" s="6">
        <v>90</v>
      </c>
      <c r="BF106" s="6">
        <v>40</v>
      </c>
      <c r="BG106" s="6">
        <v>70</v>
      </c>
      <c r="BH106" s="6">
        <v>60</v>
      </c>
      <c r="BI106" s="6">
        <v>55</v>
      </c>
      <c r="BJ106" s="6">
        <v>80</v>
      </c>
      <c r="BK106" s="6">
        <v>45</v>
      </c>
      <c r="BL106" s="6">
        <v>30</v>
      </c>
      <c r="BM106" s="6">
        <v>80</v>
      </c>
      <c r="BN106" s="6">
        <v>30</v>
      </c>
      <c r="BO106" s="6">
        <v>45</v>
      </c>
      <c r="BP106" s="6">
        <v>60</v>
      </c>
      <c r="BQ106" s="6">
        <v>20</v>
      </c>
      <c r="BR106" s="6">
        <v>80</v>
      </c>
      <c r="BS106" s="6">
        <v>40</v>
      </c>
      <c r="BT106" s="5">
        <v>40</v>
      </c>
      <c r="BU106" s="5">
        <v>40</v>
      </c>
      <c r="BV106" s="5">
        <v>60</v>
      </c>
      <c r="BW106" s="5">
        <v>85</v>
      </c>
      <c r="BX106" s="5">
        <v>70</v>
      </c>
      <c r="BY106" s="5">
        <v>30</v>
      </c>
      <c r="BZ106" s="5">
        <v>60</v>
      </c>
      <c r="CA106" s="5">
        <v>95</v>
      </c>
      <c r="CB106" s="5">
        <v>85</v>
      </c>
      <c r="CC106" s="5">
        <v>35</v>
      </c>
      <c r="CD106" s="5">
        <v>80</v>
      </c>
      <c r="CE106" s="5">
        <v>40</v>
      </c>
      <c r="CF106" s="5">
        <v>40</v>
      </c>
      <c r="CJ106" s="25"/>
      <c r="CT106" s="11" t="s">
        <v>311</v>
      </c>
      <c r="CU106" s="11" t="s">
        <v>306</v>
      </c>
      <c r="CV106" s="33" t="s">
        <v>307</v>
      </c>
      <c r="CW106" s="33" t="s">
        <v>308</v>
      </c>
      <c r="CX106" s="11">
        <v>-1</v>
      </c>
      <c r="CY106" s="11">
        <f t="shared" si="33"/>
        <v>-1</v>
      </c>
    </row>
    <row r="107" spans="1:103" x14ac:dyDescent="0.2">
      <c r="B107" s="11">
        <v>1</v>
      </c>
      <c r="C107" s="11">
        <f t="shared" ref="C107:C138" si="50">SUMIF(A107,"&gt;0",F107:CF107)</f>
        <v>0</v>
      </c>
      <c r="D107" s="11">
        <f t="shared" ref="D107:D138" si="51">SUMIF(B107,"&gt;0",F107:CE107)</f>
        <v>0</v>
      </c>
      <c r="E107" s="1"/>
      <c r="F107" s="1">
        <f>'Původní data'!B103*prepocet!F$106*prepocet!F$4*prepocet!F$2/100/100/100</f>
        <v>0</v>
      </c>
      <c r="G107" s="1">
        <f>'Původní data'!C103*prepocet!G$106*prepocet!G$4*prepocet!G$2/100/100/100</f>
        <v>0</v>
      </c>
      <c r="H107" s="1">
        <f>'Původní data'!D103*prepocet!H$106*prepocet!H$4*prepocet!H$2/100/100/100</f>
        <v>0</v>
      </c>
      <c r="I107" s="1">
        <f>'Původní data'!E103*prepocet!I$106*prepocet!I$4*prepocet!I$2/100/100/100</f>
        <v>0</v>
      </c>
      <c r="J107" s="1">
        <f>'Původní data'!F103*prepocet!J$106*prepocet!J$4*prepocet!J$2/100/100/100</f>
        <v>0</v>
      </c>
      <c r="K107" s="1">
        <f>'Původní data'!G103*prepocet!K$106*prepocet!K$4*prepocet!K$2/100/100/100</f>
        <v>0</v>
      </c>
      <c r="L107" s="1">
        <f>'Původní data'!H103*prepocet!L$106*prepocet!L$4*prepocet!L$2/100/100/100</f>
        <v>0</v>
      </c>
      <c r="M107" s="1">
        <f>'Původní data'!I103*prepocet!M$106*prepocet!M$4*prepocet!M$2/100/100/100</f>
        <v>0</v>
      </c>
      <c r="N107" s="1">
        <f>'Původní data'!J103*prepocet!N$106*prepocet!N$4*prepocet!N$2/100/100/100</f>
        <v>0</v>
      </c>
      <c r="O107" s="1">
        <f>'Původní data'!K103*prepocet!O$106*prepocet!O$4*prepocet!O$2/100/100/100</f>
        <v>0</v>
      </c>
      <c r="P107" s="1">
        <f>'Původní data'!L103*prepocet!P$106*prepocet!P$4*prepocet!P$2/100/100/100</f>
        <v>0</v>
      </c>
      <c r="Q107" s="1">
        <f>'Původní data'!M103*prepocet!Q$106*prepocet!Q$4*prepocet!Q$2/100/100/100</f>
        <v>0</v>
      </c>
      <c r="R107" s="1">
        <f>'Původní data'!N103*prepocet!R$106*prepocet!R$4*prepocet!R$2/100/100/100</f>
        <v>0</v>
      </c>
      <c r="S107" s="1">
        <f>'Původní data'!O103*prepocet!S$106*prepocet!S$4*prepocet!S$2/100/100/100</f>
        <v>0</v>
      </c>
      <c r="T107" s="1">
        <f>'Původní data'!P103*prepocet!T$106*prepocet!T$4*prepocet!T$2/100/100/100</f>
        <v>0</v>
      </c>
      <c r="U107" s="1">
        <f>'Původní data'!Q103*prepocet!U$106*prepocet!U$4*prepocet!U$2/100/100/100</f>
        <v>0</v>
      </c>
      <c r="V107" s="1">
        <f>'Původní data'!R103*prepocet!V$106*prepocet!V$4*prepocet!V$2/100/100/100</f>
        <v>0</v>
      </c>
      <c r="W107" s="1">
        <f>'Původní data'!S103*prepocet!W$106*prepocet!W$4*prepocet!W$2/100/100/100</f>
        <v>0</v>
      </c>
      <c r="X107" s="1">
        <f>'Původní data'!T103*prepocet!X$106*prepocet!X$4*prepocet!X$2/100/100/100</f>
        <v>0</v>
      </c>
      <c r="Y107" s="1">
        <f>'Původní data'!U103*prepocet!Y$106*prepocet!Y$4*prepocet!Y$2/100/100/100</f>
        <v>0</v>
      </c>
      <c r="Z107" s="1">
        <f>'Původní data'!V103*prepocet!Z$106*prepocet!Z$4*prepocet!Z$2/100/100/100</f>
        <v>0</v>
      </c>
      <c r="AA107" s="1">
        <f>'Původní data'!W103*prepocet!AA$106*prepocet!AA$4*prepocet!AA$2/100/100/100</f>
        <v>0</v>
      </c>
      <c r="AB107" s="1">
        <f>'Původní data'!X103*prepocet!AB$106*prepocet!AB$4*prepocet!AB$2/100/100/100</f>
        <v>0</v>
      </c>
      <c r="AC107" s="1">
        <f>'Původní data'!Y103*prepocet!AC$106*prepocet!AC$4*prepocet!AC$2/100/100/100</f>
        <v>0</v>
      </c>
      <c r="AD107" s="1">
        <f>'Původní data'!Z103*prepocet!AD$106*prepocet!AD$4*prepocet!AD$2/100/100/100</f>
        <v>0</v>
      </c>
      <c r="AE107" s="1">
        <f>'Původní data'!AA103*prepocet!AE$106*prepocet!AE$4*prepocet!AE$2/100/100/100</f>
        <v>0</v>
      </c>
      <c r="AF107" s="1">
        <f>'Původní data'!AB103*prepocet!AF$106*prepocet!AF$4*prepocet!AF$2/100/100/100</f>
        <v>0</v>
      </c>
      <c r="AG107" s="1">
        <f>'Původní data'!AC103*prepocet!AG$106*prepocet!AG$4*prepocet!AG$2/100/100/100</f>
        <v>0</v>
      </c>
      <c r="AH107" s="1">
        <f>'Původní data'!AD103*prepocet!AH$106*prepocet!AH$4*prepocet!AH$2/100/100/100</f>
        <v>0</v>
      </c>
      <c r="AI107" s="1">
        <f>'Původní data'!AE103*prepocet!AI$106*prepocet!AI$4*prepocet!AI$2/100/100/100</f>
        <v>0</v>
      </c>
      <c r="AJ107" s="1">
        <f>'Původní data'!AF103*prepocet!AJ$106*prepocet!AJ$4*prepocet!AJ$2/100/100/100</f>
        <v>0</v>
      </c>
      <c r="AK107" s="1">
        <f>'Původní data'!AG103*prepocet!AK$106*prepocet!AK$4*prepocet!AK$2/100/100/100</f>
        <v>0</v>
      </c>
      <c r="AL107" s="1">
        <f>'Původní data'!AH103*prepocet!AL$106*prepocet!AL$4*prepocet!AL$2/100/100/100</f>
        <v>0</v>
      </c>
      <c r="AM107" s="1">
        <f>'Původní data'!AI103*prepocet!AM$106*prepocet!AM$4*prepocet!AM$2/100/100/100</f>
        <v>0</v>
      </c>
      <c r="AN107" s="1">
        <f>'Původní data'!AJ103*prepocet!AN$106*prepocet!AN$4*prepocet!AN$2/100/100/100</f>
        <v>0</v>
      </c>
      <c r="AO107" s="1">
        <f>'Původní data'!AK103*prepocet!AO$106*prepocet!AO$4*prepocet!AO$2/100/100/100</f>
        <v>0</v>
      </c>
      <c r="AP107" s="1">
        <f>'Původní data'!AL103*prepocet!AP$106*prepocet!AP$4*prepocet!AP$2/100/100/100</f>
        <v>0</v>
      </c>
      <c r="AQ107" s="1">
        <f>'Původní data'!AM103*prepocet!AQ$106*prepocet!AQ$4*prepocet!AQ$2/100/100/100</f>
        <v>0</v>
      </c>
      <c r="AR107" s="1">
        <f>'Původní data'!AN103*prepocet!AR$106*prepocet!AR$4*prepocet!AR$2/100/100/100</f>
        <v>0</v>
      </c>
      <c r="AS107" s="1">
        <f>'Původní data'!AO103*prepocet!AS$106*prepocet!AS$4*prepocet!AS$2/100/100/100</f>
        <v>0</v>
      </c>
      <c r="AT107" s="1">
        <f>'Původní data'!AP103*prepocet!AT$106*prepocet!AT$4*prepocet!AT$2/100/100/100</f>
        <v>0</v>
      </c>
      <c r="AU107" s="1">
        <f>'Původní data'!AQ103*prepocet!AU$106*prepocet!AU$4*prepocet!AU$2/100/100/100</f>
        <v>0</v>
      </c>
      <c r="AV107" s="1">
        <f>'Původní data'!AR103*prepocet!AV$106*prepocet!AV$4*prepocet!AV$2/100/100/100</f>
        <v>0</v>
      </c>
      <c r="AW107" s="1">
        <f>'Původní data'!AS103*prepocet!AW$106*prepocet!AW$4*prepocet!AW$2/100/100/100</f>
        <v>0</v>
      </c>
      <c r="AX107" s="1">
        <f>'Původní data'!AT103*prepocet!AX$106*prepocet!AX$4*prepocet!AX$2/100/100/100</f>
        <v>0</v>
      </c>
      <c r="AY107" s="1">
        <f>'Původní data'!AU103*prepocet!AY$106*prepocet!AY$4*prepocet!AY$2/100/100/100</f>
        <v>0</v>
      </c>
      <c r="AZ107" s="1">
        <f>'Původní data'!AV103*prepocet!AZ$106*prepocet!AZ$4*prepocet!AZ$2/100/100/100</f>
        <v>0</v>
      </c>
      <c r="BA107" s="1">
        <f>'Původní data'!AW103*prepocet!BA$106*prepocet!BA$4*prepocet!BA$2/100/100/100</f>
        <v>0</v>
      </c>
      <c r="BB107" s="1">
        <f>'Původní data'!AX103*prepocet!BB$106*prepocet!BB$4*prepocet!BB$2/100/100/100</f>
        <v>0</v>
      </c>
      <c r="BC107" s="1">
        <f>'Původní data'!AY103*prepocet!BC$106*prepocet!BC$4*prepocet!BC$2/100/100/100</f>
        <v>0</v>
      </c>
      <c r="BD107" s="1">
        <f>'Původní data'!AZ103*prepocet!BD$106*prepocet!BD$4*prepocet!BD$2/100/100/100</f>
        <v>0</v>
      </c>
      <c r="BE107" s="1">
        <f>'Původní data'!BA103*prepocet!BE$106*prepocet!BE$4*prepocet!BE$2/100/100/100</f>
        <v>0</v>
      </c>
      <c r="BF107" s="1">
        <f>'Původní data'!BB103*prepocet!BF$106*prepocet!BF$4*prepocet!BF$2/100/100/100</f>
        <v>0</v>
      </c>
      <c r="BG107" s="1">
        <f>'Původní data'!BC103*prepocet!BG$106*prepocet!BG$4*prepocet!BG$2/100/100/100</f>
        <v>0</v>
      </c>
      <c r="BH107" s="1">
        <f>'Původní data'!BD103*prepocet!BH$106*prepocet!BH$4*prepocet!BH$2/100/100/100</f>
        <v>0</v>
      </c>
      <c r="BI107" s="1">
        <f>'Původní data'!BE103*prepocet!BI$106*prepocet!BI$4*prepocet!BI$2/100/100/100</f>
        <v>0</v>
      </c>
      <c r="BJ107" s="1">
        <f>'Původní data'!BF103*prepocet!BJ$106*prepocet!BJ$4*prepocet!BJ$2/100/100/100</f>
        <v>0</v>
      </c>
      <c r="BK107" s="1">
        <f>'Původní data'!BG103*prepocet!BK$106*prepocet!BK$4*prepocet!BK$2/100/100/100</f>
        <v>0</v>
      </c>
      <c r="BL107" s="1">
        <f>'Původní data'!BH103*prepocet!BL$106*prepocet!BL$4*prepocet!BL$2/100/100/100</f>
        <v>0</v>
      </c>
      <c r="BM107" s="1">
        <f>'Původní data'!BI103*prepocet!BM$106*prepocet!BM$4*prepocet!BM$2/100/100/100</f>
        <v>0</v>
      </c>
      <c r="BN107" s="1">
        <f>'Původní data'!BJ103*prepocet!BN$106*prepocet!BN$4*prepocet!BN$2/100/100/100</f>
        <v>0</v>
      </c>
      <c r="BO107" s="1">
        <f>'Původní data'!BK103*prepocet!BO$106*prepocet!BO$4*prepocet!BO$2/100/100/100</f>
        <v>0</v>
      </c>
      <c r="BP107" s="1">
        <f>'Původní data'!BL103*prepocet!BP$106*prepocet!BP$4*prepocet!BP$2/100/100/100</f>
        <v>0</v>
      </c>
      <c r="BQ107" s="1">
        <f>'Původní data'!BM103*prepocet!BQ$106*prepocet!BQ$4*prepocet!BQ$2/100/100/100</f>
        <v>0</v>
      </c>
      <c r="BR107" s="1">
        <f>'Původní data'!BN103*prepocet!BR$106*prepocet!BR$4*prepocet!BR$2/100/100/100</f>
        <v>0</v>
      </c>
      <c r="BS107" s="1">
        <f>'Původní data'!BO103*prepocet!BS$106*prepocet!BS$4*prepocet!BS$2/100/100/100</f>
        <v>0</v>
      </c>
      <c r="BT107" s="1">
        <f>'Původní data'!BP103*prepocet!BT$106*prepocet!BT$4*prepocet!BT$2/100/100/100</f>
        <v>0</v>
      </c>
      <c r="BU107" s="1">
        <f>'Původní data'!BQ103*prepocet!BU$106*prepocet!BU$4*prepocet!BU$2/100/100/100</f>
        <v>0</v>
      </c>
      <c r="BV107" s="1">
        <f>'Původní data'!BR103*prepocet!BV$106*prepocet!BV$4*prepocet!BV$2/100/100/100</f>
        <v>0</v>
      </c>
      <c r="BW107" s="1">
        <f>'Původní data'!BS103*prepocet!BW$106*prepocet!BW$4*prepocet!BW$2/100/100/100</f>
        <v>0</v>
      </c>
      <c r="BX107" s="1">
        <f>'Původní data'!BT103*prepocet!BX$106*prepocet!BX$4*prepocet!BX$2/100/100/100</f>
        <v>0</v>
      </c>
      <c r="BY107" s="1">
        <f>'Původní data'!BU103*prepocet!BY$106*prepocet!BY$4*prepocet!BY$2/100/100/100</f>
        <v>0</v>
      </c>
      <c r="BZ107" s="1">
        <f>'Původní data'!BV103*prepocet!BZ$106*prepocet!BZ$4*prepocet!BZ$2/100/100/100</f>
        <v>0</v>
      </c>
      <c r="CA107" s="1">
        <f>'Původní data'!BW103*prepocet!CA$106*prepocet!CA$4*prepocet!CA$2/100/100/100</f>
        <v>0</v>
      </c>
      <c r="CB107" s="1">
        <f>'Původní data'!BX103*prepocet!CB$106*prepocet!CB$4*prepocet!CB$2/100/100/100</f>
        <v>0</v>
      </c>
      <c r="CC107" s="1">
        <f>'Původní data'!BY103*prepocet!CC$106*prepocet!CC$4*prepocet!CC$2/100/100/100</f>
        <v>0</v>
      </c>
      <c r="CD107" s="1">
        <f>'Původní data'!BZ103*prepocet!CD$106*prepocet!CD$4*prepocet!CD$2/100/100/100</f>
        <v>0</v>
      </c>
      <c r="CE107" s="1">
        <f>'Původní data'!CA103*prepocet!CE$106*prepocet!CE$4*prepocet!CE$2/100/100/100</f>
        <v>0</v>
      </c>
      <c r="CF107" s="1">
        <f>'Původní data'!CB103*prepocet!CF$106*prepocet!CF$4*prepocet!CF$2/100/100/100</f>
        <v>0</v>
      </c>
      <c r="CI107" s="11">
        <f>RANK(CJ107,$CJ$107:$CJ$157)</f>
        <v>51</v>
      </c>
      <c r="CJ107" s="25">
        <f t="shared" ref="CJ107:CJ138" si="52">SUM(F107:CF107)</f>
        <v>0</v>
      </c>
      <c r="CK107" s="11">
        <f t="shared" ref="CK107:CK138" si="53">CJ107/79</f>
        <v>0</v>
      </c>
      <c r="CL107" s="11">
        <f t="shared" si="43"/>
        <v>0</v>
      </c>
      <c r="CM107" s="11">
        <f t="shared" si="44"/>
        <v>0</v>
      </c>
      <c r="CN107" s="11">
        <f t="shared" si="45"/>
        <v>0</v>
      </c>
      <c r="CO107" s="11">
        <f>COUNTIF(F107:CF107,"&gt;0")-CN107</f>
        <v>0</v>
      </c>
      <c r="CR107" s="11">
        <f>SUM(CK115+CK117+CK120+CK133+CK129)</f>
        <v>2.0803952531645571</v>
      </c>
      <c r="CS107" s="1" t="s">
        <v>93</v>
      </c>
      <c r="CT107" s="29">
        <f>CK129/100</f>
        <v>6.0980886075949377E-3</v>
      </c>
      <c r="CU107" s="11">
        <v>0</v>
      </c>
      <c r="CV107" s="11">
        <v>1</v>
      </c>
      <c r="CW107" s="11">
        <v>7</v>
      </c>
      <c r="CX107" s="11">
        <v>46</v>
      </c>
      <c r="CY107" s="11">
        <f t="shared" si="33"/>
        <v>54</v>
      </c>
    </row>
    <row r="108" spans="1:103" x14ac:dyDescent="0.2">
      <c r="B108" s="11">
        <v>1</v>
      </c>
      <c r="C108" s="11">
        <f t="shared" si="50"/>
        <v>0</v>
      </c>
      <c r="D108" s="11">
        <f t="shared" si="51"/>
        <v>6.6000000000000003E-2</v>
      </c>
      <c r="E108" s="1" t="s">
        <v>72</v>
      </c>
      <c r="F108" s="1">
        <f>'Původní data'!B104*prepocet!F$106*prepocet!F$4*prepocet!F$2/100/100/100</f>
        <v>6.6000000000000003E-2</v>
      </c>
      <c r="G108" s="1">
        <f>'Původní data'!C104*prepocet!G$106*prepocet!G$4*prepocet!G$2/100/100/100</f>
        <v>0</v>
      </c>
      <c r="H108" s="1">
        <f>'Původní data'!D104*prepocet!H$106*prepocet!H$4*prepocet!H$2/100/100/100</f>
        <v>0</v>
      </c>
      <c r="I108" s="1">
        <f>'Původní data'!E104*prepocet!I$106*prepocet!I$4*prepocet!I$2/100/100/100</f>
        <v>0</v>
      </c>
      <c r="J108" s="1">
        <f>'Původní data'!F104*prepocet!J$106*prepocet!J$4*prepocet!J$2/100/100/100</f>
        <v>0</v>
      </c>
      <c r="K108" s="1">
        <f>'Původní data'!G104*prepocet!K$106*prepocet!K$4*prepocet!K$2/100/100/100</f>
        <v>0</v>
      </c>
      <c r="L108" s="1">
        <f>'Původní data'!H104*prepocet!L$106*prepocet!L$4*prepocet!L$2/100/100/100</f>
        <v>0</v>
      </c>
      <c r="M108" s="1">
        <f>'Původní data'!I104*prepocet!M$106*prepocet!M$4*prepocet!M$2/100/100/100</f>
        <v>0.1</v>
      </c>
      <c r="N108" s="1">
        <f>'Původní data'!J104*prepocet!N$106*prepocet!N$4*prepocet!N$2/100/100/100</f>
        <v>0</v>
      </c>
      <c r="O108" s="1">
        <f>'Původní data'!K104*prepocet!O$106*prepocet!O$4*prepocet!O$2/100/100/100</f>
        <v>0</v>
      </c>
      <c r="P108" s="1">
        <f>'Původní data'!L104*prepocet!P$106*prepocet!P$4*prepocet!P$2/100/100/100</f>
        <v>0</v>
      </c>
      <c r="Q108" s="1">
        <f>'Původní data'!M104*prepocet!Q$106*prepocet!Q$4*prepocet!Q$2/100/100/100</f>
        <v>0</v>
      </c>
      <c r="R108" s="1">
        <f>'Původní data'!N104*prepocet!R$106*prepocet!R$4*prepocet!R$2/100/100/100</f>
        <v>0</v>
      </c>
      <c r="S108" s="1">
        <f>'Původní data'!O104*prepocet!S$106*prepocet!S$4*prepocet!S$2/100/100/100</f>
        <v>0</v>
      </c>
      <c r="T108" s="1">
        <f>'Původní data'!P104*prepocet!T$106*prepocet!T$4*prepocet!T$2/100/100/100</f>
        <v>0</v>
      </c>
      <c r="U108" s="1">
        <f>'Původní data'!Q104*prepocet!U$106*prepocet!U$4*prepocet!U$2/100/100/100</f>
        <v>0</v>
      </c>
      <c r="V108" s="1">
        <f>'Původní data'!R104*prepocet!V$106*prepocet!V$4*prepocet!V$2/100/100/100</f>
        <v>0</v>
      </c>
      <c r="W108" s="1">
        <f>'Původní data'!S104*prepocet!W$106*prepocet!W$4*prepocet!W$2/100/100/100</f>
        <v>0</v>
      </c>
      <c r="X108" s="1">
        <f>'Původní data'!T104*prepocet!X$106*prepocet!X$4*prepocet!X$2/100/100/100</f>
        <v>0</v>
      </c>
      <c r="Y108" s="1">
        <f>'Původní data'!U104*prepocet!Y$106*prepocet!Y$4*prepocet!Y$2/100/100/100</f>
        <v>0</v>
      </c>
      <c r="Z108" s="1">
        <f>'Původní data'!V104*prepocet!Z$106*prepocet!Z$4*prepocet!Z$2/100/100/100</f>
        <v>0</v>
      </c>
      <c r="AA108" s="1">
        <f>'Původní data'!W104*prepocet!AA$106*prepocet!AA$4*prepocet!AA$2/100/100/100</f>
        <v>0</v>
      </c>
      <c r="AB108" s="1">
        <f>'Původní data'!X104*prepocet!AB$106*prepocet!AB$4*prepocet!AB$2/100/100/100</f>
        <v>0</v>
      </c>
      <c r="AC108" s="1">
        <f>'Původní data'!Y104*prepocet!AC$106*prepocet!AC$4*prepocet!AC$2/100/100/100</f>
        <v>3.78</v>
      </c>
      <c r="AD108" s="1">
        <f>'Původní data'!Z104*prepocet!AD$106*prepocet!AD$4*prepocet!AD$2/100/100/100</f>
        <v>3.6000000000000004E-2</v>
      </c>
      <c r="AE108" s="1">
        <f>'Původní data'!AA104*prepocet!AE$106*prepocet!AE$4*prepocet!AE$2/100/100/100</f>
        <v>0</v>
      </c>
      <c r="AF108" s="1">
        <f>'Původní data'!AB104*prepocet!AF$106*prepocet!AF$4*prepocet!AF$2/100/100/100</f>
        <v>0</v>
      </c>
      <c r="AG108" s="1">
        <f>'Původní data'!AC104*prepocet!AG$106*prepocet!AG$4*prepocet!AG$2/100/100/100</f>
        <v>0</v>
      </c>
      <c r="AH108" s="1">
        <f>'Původní data'!AD104*prepocet!AH$106*prepocet!AH$4*prepocet!AH$2/100/100/100</f>
        <v>0</v>
      </c>
      <c r="AI108" s="1">
        <f>'Původní data'!AE104*prepocet!AI$106*prepocet!AI$4*prepocet!AI$2/100/100/100</f>
        <v>0</v>
      </c>
      <c r="AJ108" s="1">
        <f>'Původní data'!AF104*prepocet!AJ$106*prepocet!AJ$4*prepocet!AJ$2/100/100/100</f>
        <v>0</v>
      </c>
      <c r="AK108" s="1">
        <f>'Původní data'!AG104*prepocet!AK$106*prepocet!AK$4*prepocet!AK$2/100/100/100</f>
        <v>0</v>
      </c>
      <c r="AL108" s="1">
        <f>'Původní data'!AH104*prepocet!AL$106*prepocet!AL$4*prepocet!AL$2/100/100/100</f>
        <v>0</v>
      </c>
      <c r="AM108" s="1">
        <f>'Původní data'!AI104*prepocet!AM$106*prepocet!AM$4*prepocet!AM$2/100/100/100</f>
        <v>0</v>
      </c>
      <c r="AN108" s="1">
        <f>'Původní data'!AJ104*prepocet!AN$106*prepocet!AN$4*prepocet!AN$2/100/100/100</f>
        <v>0</v>
      </c>
      <c r="AO108" s="1">
        <f>'Původní data'!AK104*prepocet!AO$106*prepocet!AO$4*prepocet!AO$2/100/100/100</f>
        <v>0</v>
      </c>
      <c r="AP108" s="1">
        <f>'Původní data'!AL104*prepocet!AP$106*prepocet!AP$4*prepocet!AP$2/100/100/100</f>
        <v>0</v>
      </c>
      <c r="AQ108" s="1">
        <f>'Původní data'!AM104*prepocet!AQ$106*prepocet!AQ$4*prepocet!AQ$2/100/100/100</f>
        <v>0</v>
      </c>
      <c r="AR108" s="1">
        <f>'Původní data'!AN104*prepocet!AR$106*prepocet!AR$4*prepocet!AR$2/100/100/100</f>
        <v>0</v>
      </c>
      <c r="AS108" s="1">
        <f>'Původní data'!AO104*prepocet!AS$106*prepocet!AS$4*prepocet!AS$2/100/100/100</f>
        <v>0</v>
      </c>
      <c r="AT108" s="1">
        <f>'Původní data'!AP104*prepocet!AT$106*prepocet!AT$4*prepocet!AT$2/100/100/100</f>
        <v>0</v>
      </c>
      <c r="AU108" s="1">
        <f>'Původní data'!AQ104*prepocet!AU$106*prepocet!AU$4*prepocet!AU$2/100/100/100</f>
        <v>0</v>
      </c>
      <c r="AV108" s="1">
        <f>'Původní data'!AR104*prepocet!AV$106*prepocet!AV$4*prepocet!AV$2/100/100/100</f>
        <v>0</v>
      </c>
      <c r="AW108" s="1">
        <f>'Původní data'!AS104*prepocet!AW$106*prepocet!AW$4*prepocet!AW$2/100/100/100</f>
        <v>0</v>
      </c>
      <c r="AX108" s="1">
        <f>'Původní data'!AT104*prepocet!AX$106*prepocet!AX$4*prepocet!AX$2/100/100/100</f>
        <v>0</v>
      </c>
      <c r="AY108" s="1">
        <f>'Původní data'!AU104*prepocet!AY$106*prepocet!AY$4*prepocet!AY$2/100/100/100</f>
        <v>0</v>
      </c>
      <c r="AZ108" s="1">
        <f>'Původní data'!AV104*prepocet!AZ$106*prepocet!AZ$4*prepocet!AZ$2/100/100/100</f>
        <v>0</v>
      </c>
      <c r="BA108" s="1">
        <f>'Původní data'!AW104*prepocet!BA$106*prepocet!BA$4*prepocet!BA$2/100/100/100</f>
        <v>0</v>
      </c>
      <c r="BB108" s="1">
        <f>'Původní data'!AX104*prepocet!BB$106*prepocet!BB$4*prepocet!BB$2/100/100/100</f>
        <v>0.1</v>
      </c>
      <c r="BC108" s="1">
        <f>'Původní data'!AY104*prepocet!BC$106*prepocet!BC$4*prepocet!BC$2/100/100/100</f>
        <v>0</v>
      </c>
      <c r="BD108" s="1">
        <f>'Původní data'!AZ104*prepocet!BD$106*prepocet!BD$4*prepocet!BD$2/100/100/100</f>
        <v>0</v>
      </c>
      <c r="BE108" s="1">
        <f>'Původní data'!BA104*prepocet!BE$106*prepocet!BE$4*prepocet!BE$2/100/100/100</f>
        <v>0</v>
      </c>
      <c r="BF108" s="1">
        <f>'Původní data'!BB104*prepocet!BF$106*prepocet!BF$4*prepocet!BF$2/100/100/100</f>
        <v>0</v>
      </c>
      <c r="BG108" s="1">
        <f>'Původní data'!BC104*prepocet!BG$106*prepocet!BG$4*prepocet!BG$2/100/100/100</f>
        <v>0</v>
      </c>
      <c r="BH108" s="1">
        <f>'Původní data'!BD104*prepocet!BH$106*prepocet!BH$4*prepocet!BH$2/100/100/100</f>
        <v>0</v>
      </c>
      <c r="BI108" s="1">
        <f>'Původní data'!BE104*prepocet!BI$106*prepocet!BI$4*prepocet!BI$2/100/100/100</f>
        <v>0</v>
      </c>
      <c r="BJ108" s="1">
        <f>'Původní data'!BF104*prepocet!BJ$106*prepocet!BJ$4*prepocet!BJ$2/100/100/100</f>
        <v>0</v>
      </c>
      <c r="BK108" s="1">
        <f>'Původní data'!BG104*prepocet!BK$106*prepocet!BK$4*prepocet!BK$2/100/100/100</f>
        <v>0</v>
      </c>
      <c r="BL108" s="1">
        <f>'Původní data'!BH104*prepocet!BL$106*prepocet!BL$4*prepocet!BL$2/100/100/100</f>
        <v>0</v>
      </c>
      <c r="BM108" s="1">
        <f>'Původní data'!BI104*prepocet!BM$106*prepocet!BM$4*prepocet!BM$2/100/100/100</f>
        <v>0</v>
      </c>
      <c r="BN108" s="1">
        <f>'Původní data'!BJ104*prepocet!BN$106*prepocet!BN$4*prepocet!BN$2/100/100/100</f>
        <v>0</v>
      </c>
      <c r="BO108" s="1">
        <f>'Původní data'!BK104*prepocet!BO$106*prepocet!BO$4*prepocet!BO$2/100/100/100</f>
        <v>0</v>
      </c>
      <c r="BP108" s="1">
        <f>'Původní data'!BL104*prepocet!BP$106*prepocet!BP$4*prepocet!BP$2/100/100/100</f>
        <v>0</v>
      </c>
      <c r="BQ108" s="1">
        <f>'Původní data'!BM104*prepocet!BQ$106*prepocet!BQ$4*prepocet!BQ$2/100/100/100</f>
        <v>0</v>
      </c>
      <c r="BR108" s="1">
        <f>'Původní data'!BN104*prepocet!BR$106*prepocet!BR$4*prepocet!BR$2/100/100/100</f>
        <v>0</v>
      </c>
      <c r="BS108" s="1">
        <f>'Původní data'!BO104*prepocet!BS$106*prepocet!BS$4*prepocet!BS$2/100/100/100</f>
        <v>0</v>
      </c>
      <c r="BT108" s="1">
        <f>'Původní data'!BP104*prepocet!BT$106*prepocet!BT$4*prepocet!BT$2/100/100/100</f>
        <v>0</v>
      </c>
      <c r="BU108" s="1">
        <f>'Původní data'!BQ104*prepocet!BU$106*prepocet!BU$4*prepocet!BU$2/100/100/100</f>
        <v>0</v>
      </c>
      <c r="BV108" s="1">
        <f>'Původní data'!BR104*prepocet!BV$106*prepocet!BV$4*prepocet!BV$2/100/100/100</f>
        <v>0</v>
      </c>
      <c r="BW108" s="1">
        <f>'Původní data'!BS104*prepocet!BW$106*prepocet!BW$4*prepocet!BW$2/100/100/100</f>
        <v>0</v>
      </c>
      <c r="BX108" s="1">
        <f>'Původní data'!BT104*prepocet!BX$106*prepocet!BX$4*prepocet!BX$2/100/100/100</f>
        <v>0</v>
      </c>
      <c r="BY108" s="1">
        <f>'Původní data'!BU104*prepocet!BY$106*prepocet!BY$4*prepocet!BY$2/100/100/100</f>
        <v>0</v>
      </c>
      <c r="BZ108" s="1">
        <f>'Původní data'!BV104*prepocet!BZ$106*prepocet!BZ$4*prepocet!BZ$2/100/100/100</f>
        <v>0.12</v>
      </c>
      <c r="CA108" s="1">
        <f>'Původní data'!BW104*prepocet!CA$106*prepocet!CA$4*prepocet!CA$2/100/100/100</f>
        <v>0</v>
      </c>
      <c r="CB108" s="1">
        <f>'Původní data'!BX104*prepocet!CB$106*prepocet!CB$4*prepocet!CB$2/100/100/100</f>
        <v>0</v>
      </c>
      <c r="CC108" s="1">
        <f>'Původní data'!BY104*prepocet!CC$106*prepocet!CC$4*prepocet!CC$2/100/100/100</f>
        <v>0.245</v>
      </c>
      <c r="CD108" s="1">
        <f>'Původní data'!BZ104*prepocet!CD$106*prepocet!CD$4*prepocet!CD$2/100/100/100</f>
        <v>0</v>
      </c>
      <c r="CE108" s="1">
        <f>'Původní data'!CA104*prepocet!CE$106*prepocet!CE$4*prepocet!CE$2/100/100/100</f>
        <v>0</v>
      </c>
      <c r="CF108" s="1">
        <f>'Původní data'!CB104*prepocet!CF$106*prepocet!CF$4*prepocet!CF$2/100/100/100</f>
        <v>0</v>
      </c>
      <c r="CI108" s="11">
        <f t="shared" ref="CI108:CI157" si="54">RANK(CJ108,$CJ$107:$CJ$157)</f>
        <v>19</v>
      </c>
      <c r="CJ108" s="25">
        <f t="shared" si="52"/>
        <v>4.4470000000000001</v>
      </c>
      <c r="CK108" s="11">
        <f t="shared" si="53"/>
        <v>5.6291139240506327E-2</v>
      </c>
      <c r="CL108" s="11">
        <f t="shared" si="43"/>
        <v>0</v>
      </c>
      <c r="CM108" s="11">
        <f t="shared" si="44"/>
        <v>0</v>
      </c>
      <c r="CN108" s="11">
        <f t="shared" si="45"/>
        <v>1</v>
      </c>
      <c r="CO108" s="11">
        <f t="shared" ref="CO108:CO157" si="55">COUNTIF(F108:CF108,"&gt;0")-CN108</f>
        <v>6</v>
      </c>
      <c r="CR108" s="11">
        <f>CR107/SUM(CK107:CK157)</f>
        <v>0.45492000553594902</v>
      </c>
      <c r="CS108" s="1" t="s">
        <v>79</v>
      </c>
      <c r="CT108" s="29">
        <f>CK115/100</f>
        <v>4.6800031645569621E-3</v>
      </c>
      <c r="CU108" s="11">
        <v>0</v>
      </c>
      <c r="CV108" s="11">
        <v>1</v>
      </c>
      <c r="CW108" s="11">
        <v>6</v>
      </c>
      <c r="CX108" s="11">
        <v>39</v>
      </c>
      <c r="CY108" s="11">
        <f t="shared" si="33"/>
        <v>46</v>
      </c>
    </row>
    <row r="109" spans="1:103" x14ac:dyDescent="0.2">
      <c r="A109" s="11">
        <v>1</v>
      </c>
      <c r="B109" s="11">
        <v>0</v>
      </c>
      <c r="C109" s="11">
        <f t="shared" si="50"/>
        <v>0</v>
      </c>
      <c r="D109" s="11">
        <f t="shared" si="51"/>
        <v>0</v>
      </c>
      <c r="E109" s="1" t="s">
        <v>73</v>
      </c>
      <c r="F109" s="1">
        <f>'Původní data'!B105*prepocet!F$106*prepocet!F$4*prepocet!F$2/100/100/100</f>
        <v>0</v>
      </c>
      <c r="G109" s="1">
        <f>'Původní data'!C105*prepocet!G$106*prepocet!G$4*prepocet!G$2/100/100/100</f>
        <v>0</v>
      </c>
      <c r="H109" s="1">
        <f>'Původní data'!D105*prepocet!H$106*prepocet!H$4*prepocet!H$2/100/100/100</f>
        <v>0</v>
      </c>
      <c r="I109" s="1">
        <f>'Původní data'!E105*prepocet!I$106*prepocet!I$4*prepocet!I$2/100/100/100</f>
        <v>0</v>
      </c>
      <c r="J109" s="1">
        <f>'Původní data'!F105*prepocet!J$106*prepocet!J$4*prepocet!J$2/100/100/100</f>
        <v>0</v>
      </c>
      <c r="K109" s="1">
        <f>'Původní data'!G105*prepocet!K$106*prepocet!K$4*prepocet!K$2/100/100/100</f>
        <v>0.1125</v>
      </c>
      <c r="L109" s="1">
        <f>'Původní data'!H105*prepocet!L$106*prepocet!L$4*prepocet!L$2/100/100/100</f>
        <v>0</v>
      </c>
      <c r="M109" s="1">
        <f>'Původní data'!I105*prepocet!M$106*prepocet!M$4*prepocet!M$2/100/100/100</f>
        <v>0</v>
      </c>
      <c r="N109" s="1">
        <f>'Původní data'!J105*prepocet!N$106*prepocet!N$4*prepocet!N$2/100/100/100</f>
        <v>7.5999999999999998E-2</v>
      </c>
      <c r="O109" s="1">
        <f>'Původní data'!K105*prepocet!O$106*prepocet!O$4*prepocet!O$2/100/100/100</f>
        <v>0.33750000000000002</v>
      </c>
      <c r="P109" s="1">
        <f>'Původní data'!L105*prepocet!P$106*prepocet!P$4*prepocet!P$2/100/100/100</f>
        <v>0.17850000000000002</v>
      </c>
      <c r="Q109" s="1">
        <f>'Původní data'!M105*prepocet!Q$106*prepocet!Q$4*prepocet!Q$2/100/100/100</f>
        <v>0</v>
      </c>
      <c r="R109" s="1">
        <f>'Původní data'!N105*prepocet!R$106*prepocet!R$4*prepocet!R$2/100/100/100</f>
        <v>4.8000000000000001E-2</v>
      </c>
      <c r="S109" s="1">
        <f>'Původní data'!O105*prepocet!S$106*prepocet!S$4*prepocet!S$2/100/100/100</f>
        <v>0.06</v>
      </c>
      <c r="T109" s="1">
        <f>'Původní data'!P105*prepocet!T$106*prepocet!T$4*prepocet!T$2/100/100/100</f>
        <v>0</v>
      </c>
      <c r="U109" s="1">
        <f>'Původní data'!Q105*prepocet!U$106*prepocet!U$4*prepocet!U$2/100/100/100</f>
        <v>0</v>
      </c>
      <c r="V109" s="1">
        <f>'Původní data'!R105*prepocet!V$106*prepocet!V$4*prepocet!V$2/100/100/100</f>
        <v>0</v>
      </c>
      <c r="W109" s="1">
        <f>'Původní data'!S105*prepocet!W$106*prepocet!W$4*prepocet!W$2/100/100/100</f>
        <v>0.56700000000000006</v>
      </c>
      <c r="X109" s="1">
        <f>'Původní data'!T105*prepocet!X$106*prepocet!X$4*prepocet!X$2/100/100/100</f>
        <v>0</v>
      </c>
      <c r="Y109" s="1">
        <f>'Původní data'!U105*prepocet!Y$106*prepocet!Y$4*prepocet!Y$2/100/100/100</f>
        <v>0</v>
      </c>
      <c r="Z109" s="1">
        <f>'Původní data'!V105*prepocet!Z$106*prepocet!Z$4*prepocet!Z$2/100/100/100</f>
        <v>0</v>
      </c>
      <c r="AA109" s="1">
        <f>'Původní data'!W105*prepocet!AA$106*prepocet!AA$4*prepocet!AA$2/100/100/100</f>
        <v>0</v>
      </c>
      <c r="AB109" s="1">
        <f>'Původní data'!X105*prepocet!AB$106*prepocet!AB$4*prepocet!AB$2/100/100/100</f>
        <v>0</v>
      </c>
      <c r="AC109" s="1">
        <f>'Původní data'!Y105*prepocet!AC$106*prepocet!AC$4*prepocet!AC$2/100/100/100</f>
        <v>0</v>
      </c>
      <c r="AD109" s="1">
        <f>'Původní data'!Z105*prepocet!AD$106*prepocet!AD$4*prepocet!AD$2/100/100/100</f>
        <v>0.09</v>
      </c>
      <c r="AE109" s="1">
        <f>'Původní data'!AA105*prepocet!AE$106*prepocet!AE$4*prepocet!AE$2/100/100/100</f>
        <v>0</v>
      </c>
      <c r="AF109" s="1">
        <f>'Původní data'!AB105*prepocet!AF$106*prepocet!AF$4*prepocet!AF$2/100/100/100</f>
        <v>0.09</v>
      </c>
      <c r="AG109" s="1">
        <f>'Původní data'!AC105*prepocet!AG$106*prepocet!AG$4*prepocet!AG$2/100/100/100</f>
        <v>0</v>
      </c>
      <c r="AH109" s="1">
        <f>'Původní data'!AD105*prepocet!AH$106*prepocet!AH$4*prepocet!AH$2/100/100/100</f>
        <v>0</v>
      </c>
      <c r="AI109" s="1">
        <f>'Původní data'!AE105*prepocet!AI$106*prepocet!AI$4*prepocet!AI$2/100/100/100</f>
        <v>0</v>
      </c>
      <c r="AJ109" s="1">
        <f>'Původní data'!AF105*prepocet!AJ$106*prepocet!AJ$4*prepocet!AJ$2/100/100/100</f>
        <v>0</v>
      </c>
      <c r="AK109" s="1">
        <f>'Původní data'!AG105*prepocet!AK$106*prepocet!AK$4*prepocet!AK$2/100/100/100</f>
        <v>0</v>
      </c>
      <c r="AL109" s="1">
        <f>'Původní data'!AH105*prepocet!AL$106*prepocet!AL$4*prepocet!AL$2/100/100/100</f>
        <v>0</v>
      </c>
      <c r="AM109" s="1">
        <f>'Původní data'!AI105*prepocet!AM$106*prepocet!AM$4*prepocet!AM$2/100/100/100</f>
        <v>0</v>
      </c>
      <c r="AN109" s="1">
        <f>'Původní data'!AJ105*prepocet!AN$106*prepocet!AN$4*prepocet!AN$2/100/100/100</f>
        <v>0</v>
      </c>
      <c r="AO109" s="1">
        <f>'Původní data'!AK105*prepocet!AO$106*prepocet!AO$4*prepocet!AO$2/100/100/100</f>
        <v>0</v>
      </c>
      <c r="AP109" s="1">
        <f>'Původní data'!AL105*prepocet!AP$106*prepocet!AP$4*prepocet!AP$2/100/100/100</f>
        <v>0</v>
      </c>
      <c r="AQ109" s="1">
        <f>'Původní data'!AM105*prepocet!AQ$106*prepocet!AQ$4*prepocet!AQ$2/100/100/100</f>
        <v>0</v>
      </c>
      <c r="AR109" s="1">
        <f>'Původní data'!AN105*prepocet!AR$106*prepocet!AR$4*prepocet!AR$2/100/100/100</f>
        <v>0</v>
      </c>
      <c r="AS109" s="1">
        <f>'Původní data'!AO105*prepocet!AS$106*prepocet!AS$4*prepocet!AS$2/100/100/100</f>
        <v>0</v>
      </c>
      <c r="AT109" s="1">
        <f>'Původní data'!AP105*prepocet!AT$106*prepocet!AT$4*prepocet!AT$2/100/100/100</f>
        <v>0</v>
      </c>
      <c r="AU109" s="1">
        <f>'Původní data'!AQ105*prepocet!AU$106*prepocet!AU$4*prepocet!AU$2/100/100/100</f>
        <v>4.4999999999999998E-2</v>
      </c>
      <c r="AV109" s="1">
        <f>'Původní data'!AR105*prepocet!AV$106*prepocet!AV$4*prepocet!AV$2/100/100/100</f>
        <v>0</v>
      </c>
      <c r="AW109" s="1">
        <f>'Původní data'!AS105*prepocet!AW$106*prepocet!AW$4*prepocet!AW$2/100/100/100</f>
        <v>2.5000000000000001E-2</v>
      </c>
      <c r="AX109" s="1">
        <f>'Původní data'!AT105*prepocet!AX$106*prepocet!AX$4*prepocet!AX$2/100/100/100</f>
        <v>0</v>
      </c>
      <c r="AY109" s="1">
        <f>'Původní data'!AU105*prepocet!AY$106*prepocet!AY$4*prepocet!AY$2/100/100/100</f>
        <v>0</v>
      </c>
      <c r="AZ109" s="1">
        <f>'Původní data'!AV105*prepocet!AZ$106*prepocet!AZ$4*prepocet!AZ$2/100/100/100</f>
        <v>0</v>
      </c>
      <c r="BA109" s="1">
        <f>'Původní data'!AW105*prepocet!BA$106*prepocet!BA$4*prepocet!BA$2/100/100/100</f>
        <v>0</v>
      </c>
      <c r="BB109" s="1">
        <f>'Původní data'!AX105*prepocet!BB$106*prepocet!BB$4*prepocet!BB$2/100/100/100</f>
        <v>0.1</v>
      </c>
      <c r="BC109" s="1">
        <f>'Původní data'!AY105*prepocet!BC$106*prepocet!BC$4*prepocet!BC$2/100/100/100</f>
        <v>0</v>
      </c>
      <c r="BD109" s="1">
        <f>'Původní data'!AZ105*prepocet!BD$106*prepocet!BD$4*prepocet!BD$2/100/100/100</f>
        <v>9.6</v>
      </c>
      <c r="BE109" s="1">
        <f>'Původní data'!BA105*prepocet!BE$106*prepocet!BE$4*prepocet!BE$2/100/100/100</f>
        <v>0</v>
      </c>
      <c r="BF109" s="1">
        <f>'Původní data'!BB105*prepocet!BF$106*prepocet!BF$4*prepocet!BF$2/100/100/100</f>
        <v>0.18</v>
      </c>
      <c r="BG109" s="1">
        <f>'Původní data'!BC105*prepocet!BG$106*prepocet!BG$4*prepocet!BG$2/100/100/100</f>
        <v>0</v>
      </c>
      <c r="BH109" s="1">
        <f>'Původní data'!BD105*prepocet!BH$106*prepocet!BH$4*prepocet!BH$2/100/100/100</f>
        <v>0</v>
      </c>
      <c r="BI109" s="1">
        <f>'Původní data'!BE105*prepocet!BI$106*prepocet!BI$4*prepocet!BI$2/100/100/100</f>
        <v>0</v>
      </c>
      <c r="BJ109" s="1">
        <f>'Původní data'!BF105*prepocet!BJ$106*prepocet!BJ$4*prepocet!BJ$2/100/100/100</f>
        <v>0</v>
      </c>
      <c r="BK109" s="1">
        <f>'Původní data'!BG105*prepocet!BK$106*prepocet!BK$4*prepocet!BK$2/100/100/100</f>
        <v>0</v>
      </c>
      <c r="BL109" s="1">
        <f>'Původní data'!BH105*prepocet!BL$106*prepocet!BL$4*prepocet!BL$2/100/100/100</f>
        <v>0</v>
      </c>
      <c r="BM109" s="1">
        <f>'Původní data'!BI105*prepocet!BM$106*prepocet!BM$4*prepocet!BM$2/100/100/100</f>
        <v>0</v>
      </c>
      <c r="BN109" s="1">
        <f>'Původní data'!BJ105*prepocet!BN$106*prepocet!BN$4*prepocet!BN$2/100/100/100</f>
        <v>0</v>
      </c>
      <c r="BO109" s="1">
        <f>'Původní data'!BK105*prepocet!BO$106*prepocet!BO$4*prepocet!BO$2/100/100/100</f>
        <v>5.4000000000000006E-2</v>
      </c>
      <c r="BP109" s="1">
        <f>'Původní data'!BL105*prepocet!BP$106*prepocet!BP$4*prepocet!BP$2/100/100/100</f>
        <v>0</v>
      </c>
      <c r="BQ109" s="1">
        <f>'Původní data'!BM105*prepocet!BQ$106*prepocet!BQ$4*prepocet!BQ$2/100/100/100</f>
        <v>0</v>
      </c>
      <c r="BR109" s="1">
        <f>'Původní data'!BN105*prepocet!BR$106*prepocet!BR$4*prepocet!BR$2/100/100/100</f>
        <v>0</v>
      </c>
      <c r="BS109" s="1">
        <f>'Původní data'!BO105*prepocet!BS$106*prepocet!BS$4*prepocet!BS$2/100/100/100</f>
        <v>0</v>
      </c>
      <c r="BT109" s="1">
        <f>'Původní data'!BP105*prepocet!BT$106*prepocet!BT$4*prepocet!BT$2/100/100/100</f>
        <v>0</v>
      </c>
      <c r="BU109" s="1">
        <f>'Původní data'!BQ105*prepocet!BU$106*prepocet!BU$4*prepocet!BU$2/100/100/100</f>
        <v>0</v>
      </c>
      <c r="BV109" s="1">
        <f>'Původní data'!BR105*prepocet!BV$106*prepocet!BV$4*prepocet!BV$2/100/100/100</f>
        <v>0</v>
      </c>
      <c r="BW109" s="1">
        <f>'Původní data'!BS105*prepocet!BW$106*prepocet!BW$4*prepocet!BW$2/100/100/100</f>
        <v>0</v>
      </c>
      <c r="BX109" s="1">
        <f>'Původní data'!BT105*prepocet!BX$106*prepocet!BX$4*prepocet!BX$2/100/100/100</f>
        <v>0</v>
      </c>
      <c r="BY109" s="1">
        <f>'Původní data'!BU105*prepocet!BY$106*prepocet!BY$4*prepocet!BY$2/100/100/100</f>
        <v>0</v>
      </c>
      <c r="BZ109" s="1">
        <f>'Původní data'!BV105*prepocet!BZ$106*prepocet!BZ$4*prepocet!BZ$2/100/100/100</f>
        <v>0.12</v>
      </c>
      <c r="CA109" s="1">
        <f>'Původní data'!BW105*prepocet!CA$106*prepocet!CA$4*prepocet!CA$2/100/100/100</f>
        <v>0</v>
      </c>
      <c r="CB109" s="1">
        <f>'Původní data'!BX105*prepocet!CB$106*prepocet!CB$4*prepocet!CB$2/100/100/100</f>
        <v>0</v>
      </c>
      <c r="CC109" s="1">
        <f>'Původní data'!BY105*prepocet!CC$106*prepocet!CC$4*prepocet!CC$2/100/100/100</f>
        <v>0</v>
      </c>
      <c r="CD109" s="1">
        <f>'Původní data'!BZ105*prepocet!CD$106*prepocet!CD$4*prepocet!CD$2/100/100/100</f>
        <v>0</v>
      </c>
      <c r="CE109" s="1">
        <f>'Původní data'!CA105*prepocet!CE$106*prepocet!CE$4*prepocet!CE$2/100/100/100</f>
        <v>0.36</v>
      </c>
      <c r="CF109" s="1">
        <f>'Původní data'!CB105*prepocet!CF$106*prepocet!CF$4*prepocet!CF$2/100/100/100</f>
        <v>0</v>
      </c>
      <c r="CI109" s="11">
        <f t="shared" si="54"/>
        <v>12</v>
      </c>
      <c r="CJ109" s="25">
        <f t="shared" si="52"/>
        <v>12.043499999999998</v>
      </c>
      <c r="CK109" s="11">
        <f t="shared" si="53"/>
        <v>0.15244936708860757</v>
      </c>
      <c r="CL109" s="11">
        <f t="shared" si="43"/>
        <v>0</v>
      </c>
      <c r="CM109" s="11">
        <f t="shared" si="44"/>
        <v>0</v>
      </c>
      <c r="CN109" s="11">
        <f t="shared" si="45"/>
        <v>1</v>
      </c>
      <c r="CO109" s="11">
        <f t="shared" si="55"/>
        <v>16</v>
      </c>
      <c r="CS109" s="1" t="s">
        <v>81</v>
      </c>
      <c r="CT109" s="29">
        <f>CK117/100</f>
        <v>3.971715189873418E-3</v>
      </c>
      <c r="CU109" s="11">
        <v>0</v>
      </c>
      <c r="CV109" s="11">
        <v>1</v>
      </c>
      <c r="CW109" s="11">
        <v>4</v>
      </c>
      <c r="CX109" s="11">
        <v>18</v>
      </c>
      <c r="CY109" s="11">
        <f t="shared" si="33"/>
        <v>23</v>
      </c>
    </row>
    <row r="110" spans="1:103" x14ac:dyDescent="0.2">
      <c r="B110" s="11">
        <v>1</v>
      </c>
      <c r="C110" s="11">
        <f t="shared" si="50"/>
        <v>0</v>
      </c>
      <c r="D110" s="11">
        <f t="shared" si="51"/>
        <v>0</v>
      </c>
      <c r="E110" s="1" t="s">
        <v>74</v>
      </c>
      <c r="F110" s="1">
        <f>'Původní data'!B106*prepocet!F$106*prepocet!F$4*prepocet!F$2/100/100/100</f>
        <v>0</v>
      </c>
      <c r="G110" s="1">
        <f>'Původní data'!C106*prepocet!G$106*prepocet!G$4*prepocet!G$2/100/100/100</f>
        <v>0</v>
      </c>
      <c r="H110" s="1">
        <f>'Původní data'!D106*prepocet!H$106*prepocet!H$4*prepocet!H$2/100/100/100</f>
        <v>0</v>
      </c>
      <c r="I110" s="1">
        <f>'Původní data'!E106*prepocet!I$106*prepocet!I$4*prepocet!I$2/100/100/100</f>
        <v>0</v>
      </c>
      <c r="J110" s="1">
        <f>'Původní data'!F106*prepocet!J$106*prepocet!J$4*prepocet!J$2/100/100/100</f>
        <v>0</v>
      </c>
      <c r="K110" s="1">
        <f>'Původní data'!G106*prepocet!K$106*prepocet!K$4*prepocet!K$2/100/100/100</f>
        <v>0</v>
      </c>
      <c r="L110" s="1">
        <f>'Původní data'!H106*prepocet!L$106*prepocet!L$4*prepocet!L$2/100/100/100</f>
        <v>0</v>
      </c>
      <c r="M110" s="1">
        <f>'Původní data'!I106*prepocet!M$106*prepocet!M$4*prepocet!M$2/100/100/100</f>
        <v>0</v>
      </c>
      <c r="N110" s="1">
        <f>'Původní data'!J106*prepocet!N$106*prepocet!N$4*prepocet!N$2/100/100/100</f>
        <v>0</v>
      </c>
      <c r="O110" s="1">
        <f>'Původní data'!K106*prepocet!O$106*prepocet!O$4*prepocet!O$2/100/100/100</f>
        <v>0</v>
      </c>
      <c r="P110" s="1">
        <f>'Původní data'!L106*prepocet!P$106*prepocet!P$4*prepocet!P$2/100/100/100</f>
        <v>0</v>
      </c>
      <c r="Q110" s="1">
        <f>'Původní data'!M106*prepocet!Q$106*prepocet!Q$4*prepocet!Q$2/100/100/100</f>
        <v>0</v>
      </c>
      <c r="R110" s="1">
        <f>'Původní data'!N106*prepocet!R$106*prepocet!R$4*prepocet!R$2/100/100/100</f>
        <v>0</v>
      </c>
      <c r="S110" s="1">
        <f>'Původní data'!O106*prepocet!S$106*prepocet!S$4*prepocet!S$2/100/100/100</f>
        <v>0</v>
      </c>
      <c r="T110" s="1">
        <f>'Původní data'!P106*prepocet!T$106*prepocet!T$4*prepocet!T$2/100/100/100</f>
        <v>0</v>
      </c>
      <c r="U110" s="1">
        <f>'Původní data'!Q106*prepocet!U$106*prepocet!U$4*prepocet!U$2/100/100/100</f>
        <v>0</v>
      </c>
      <c r="V110" s="1">
        <f>'Původní data'!R106*prepocet!V$106*prepocet!V$4*prepocet!V$2/100/100/100</f>
        <v>0</v>
      </c>
      <c r="W110" s="1">
        <f>'Původní data'!S106*prepocet!W$106*prepocet!W$4*prepocet!W$2/100/100/100</f>
        <v>0</v>
      </c>
      <c r="X110" s="1">
        <f>'Původní data'!T106*prepocet!X$106*prepocet!X$4*prepocet!X$2/100/100/100</f>
        <v>0</v>
      </c>
      <c r="Y110" s="1">
        <f>'Původní data'!U106*prepocet!Y$106*prepocet!Y$4*prepocet!Y$2/100/100/100</f>
        <v>0.38</v>
      </c>
      <c r="Z110" s="1">
        <f>'Původní data'!V106*prepocet!Z$106*prepocet!Z$4*prepocet!Z$2/100/100/100</f>
        <v>0</v>
      </c>
      <c r="AA110" s="1">
        <f>'Původní data'!W106*prepocet!AA$106*prepocet!AA$4*prepocet!AA$2/100/100/100</f>
        <v>0</v>
      </c>
      <c r="AB110" s="1">
        <f>'Původní data'!X106*prepocet!AB$106*prepocet!AB$4*prepocet!AB$2/100/100/100</f>
        <v>0</v>
      </c>
      <c r="AC110" s="1">
        <f>'Původní data'!Y106*prepocet!AC$106*prepocet!AC$4*prepocet!AC$2/100/100/100</f>
        <v>0</v>
      </c>
      <c r="AD110" s="1">
        <f>'Původní data'!Z106*prepocet!AD$106*prepocet!AD$4*prepocet!AD$2/100/100/100</f>
        <v>0</v>
      </c>
      <c r="AE110" s="1">
        <f>'Původní data'!AA106*prepocet!AE$106*prepocet!AE$4*prepocet!AE$2/100/100/100</f>
        <v>0</v>
      </c>
      <c r="AF110" s="1">
        <f>'Původní data'!AB106*prepocet!AF$106*prepocet!AF$4*prepocet!AF$2/100/100/100</f>
        <v>0</v>
      </c>
      <c r="AG110" s="1">
        <f>'Původní data'!AC106*prepocet!AG$106*prepocet!AG$4*prepocet!AG$2/100/100/100</f>
        <v>0</v>
      </c>
      <c r="AH110" s="1">
        <f>'Původní data'!AD106*prepocet!AH$106*prepocet!AH$4*prepocet!AH$2/100/100/100</f>
        <v>0</v>
      </c>
      <c r="AI110" s="1">
        <f>'Původní data'!AE106*prepocet!AI$106*prepocet!AI$4*prepocet!AI$2/100/100/100</f>
        <v>0</v>
      </c>
      <c r="AJ110" s="1">
        <f>'Původní data'!AF106*prepocet!AJ$106*prepocet!AJ$4*prepocet!AJ$2/100/100/100</f>
        <v>0</v>
      </c>
      <c r="AK110" s="1">
        <f>'Původní data'!AG106*prepocet!AK$106*prepocet!AK$4*prepocet!AK$2/100/100/100</f>
        <v>0</v>
      </c>
      <c r="AL110" s="1">
        <f>'Původní data'!AH106*prepocet!AL$106*prepocet!AL$4*prepocet!AL$2/100/100/100</f>
        <v>3.2000000000000001E-2</v>
      </c>
      <c r="AM110" s="1">
        <f>'Původní data'!AI106*prepocet!AM$106*prepocet!AM$4*prepocet!AM$2/100/100/100</f>
        <v>0</v>
      </c>
      <c r="AN110" s="1">
        <f>'Původní data'!AJ106*prepocet!AN$106*prepocet!AN$4*prepocet!AN$2/100/100/100</f>
        <v>0</v>
      </c>
      <c r="AO110" s="1">
        <f>'Původní data'!AK106*prepocet!AO$106*prepocet!AO$4*prepocet!AO$2/100/100/100</f>
        <v>0</v>
      </c>
      <c r="AP110" s="1">
        <f>'Původní data'!AL106*prepocet!AP$106*prepocet!AP$4*prepocet!AP$2/100/100/100</f>
        <v>0</v>
      </c>
      <c r="AQ110" s="1">
        <f>'Původní data'!AM106*prepocet!AQ$106*prepocet!AQ$4*prepocet!AQ$2/100/100/100</f>
        <v>0.4</v>
      </c>
      <c r="AR110" s="1">
        <f>'Původní data'!AN106*prepocet!AR$106*prepocet!AR$4*prepocet!AR$2/100/100/100</f>
        <v>0</v>
      </c>
      <c r="AS110" s="1">
        <f>'Původní data'!AO106*prepocet!AS$106*prepocet!AS$4*prepocet!AS$2/100/100/100</f>
        <v>0</v>
      </c>
      <c r="AT110" s="1">
        <f>'Původní data'!AP106*prepocet!AT$106*prepocet!AT$4*prepocet!AT$2/100/100/100</f>
        <v>0</v>
      </c>
      <c r="AU110" s="1">
        <f>'Původní data'!AQ106*prepocet!AU$106*prepocet!AU$4*prepocet!AU$2/100/100/100</f>
        <v>0</v>
      </c>
      <c r="AV110" s="1">
        <f>'Původní data'!AR106*prepocet!AV$106*prepocet!AV$4*prepocet!AV$2/100/100/100</f>
        <v>0</v>
      </c>
      <c r="AW110" s="1">
        <f>'Původní data'!AS106*prepocet!AW$106*prepocet!AW$4*prepocet!AW$2/100/100/100</f>
        <v>0</v>
      </c>
      <c r="AX110" s="1">
        <f>'Původní data'!AT106*prepocet!AX$106*prepocet!AX$4*prepocet!AX$2/100/100/100</f>
        <v>0</v>
      </c>
      <c r="AY110" s="1">
        <f>'Původní data'!AU106*prepocet!AY$106*prepocet!AY$4*prepocet!AY$2/100/100/100</f>
        <v>0</v>
      </c>
      <c r="AZ110" s="1">
        <f>'Původní data'!AV106*prepocet!AZ$106*prepocet!AZ$4*prepocet!AZ$2/100/100/100</f>
        <v>0</v>
      </c>
      <c r="BA110" s="1">
        <f>'Původní data'!AW106*prepocet!BA$106*prepocet!BA$4*prepocet!BA$2/100/100/100</f>
        <v>0</v>
      </c>
      <c r="BB110" s="1">
        <f>'Původní data'!AX106*prepocet!BB$106*prepocet!BB$4*prepocet!BB$2/100/100/100</f>
        <v>0</v>
      </c>
      <c r="BC110" s="1">
        <f>'Původní data'!AY106*prepocet!BC$106*prepocet!BC$4*prepocet!BC$2/100/100/100</f>
        <v>0</v>
      </c>
      <c r="BD110" s="1">
        <f>'Původní data'!AZ106*prepocet!BD$106*prepocet!BD$4*prepocet!BD$2/100/100/100</f>
        <v>0</v>
      </c>
      <c r="BE110" s="1">
        <f>'Původní data'!BA106*prepocet!BE$106*prepocet!BE$4*prepocet!BE$2/100/100/100</f>
        <v>0</v>
      </c>
      <c r="BF110" s="1">
        <f>'Původní data'!BB106*prepocet!BF$106*prepocet!BF$4*prepocet!BF$2/100/100/100</f>
        <v>0</v>
      </c>
      <c r="BG110" s="1">
        <f>'Původní data'!BC106*prepocet!BG$106*prepocet!BG$4*prepocet!BG$2/100/100/100</f>
        <v>0</v>
      </c>
      <c r="BH110" s="1">
        <f>'Původní data'!BD106*prepocet!BH$106*prepocet!BH$4*prepocet!BH$2/100/100/100</f>
        <v>0</v>
      </c>
      <c r="BI110" s="1">
        <f>'Původní data'!BE106*prepocet!BI$106*prepocet!BI$4*prepocet!BI$2/100/100/100</f>
        <v>0</v>
      </c>
      <c r="BJ110" s="1">
        <f>'Původní data'!BF106*prepocet!BJ$106*prepocet!BJ$4*prepocet!BJ$2/100/100/100</f>
        <v>0.11199999999999999</v>
      </c>
      <c r="BK110" s="1">
        <f>'Původní data'!BG106*prepocet!BK$106*prepocet!BK$4*prepocet!BK$2/100/100/100</f>
        <v>0</v>
      </c>
      <c r="BL110" s="1">
        <f>'Původní data'!BH106*prepocet!BL$106*prepocet!BL$4*prepocet!BL$2/100/100/100</f>
        <v>0</v>
      </c>
      <c r="BM110" s="1">
        <f>'Původní data'!BI106*prepocet!BM$106*prepocet!BM$4*prepocet!BM$2/100/100/100</f>
        <v>0</v>
      </c>
      <c r="BN110" s="1">
        <f>'Původní data'!BJ106*prepocet!BN$106*prepocet!BN$4*prepocet!BN$2/100/100/100</f>
        <v>0</v>
      </c>
      <c r="BO110" s="1">
        <f>'Původní data'!BK106*prepocet!BO$106*prepocet!BO$4*prepocet!BO$2/100/100/100</f>
        <v>0</v>
      </c>
      <c r="BP110" s="1">
        <f>'Původní data'!BL106*prepocet!BP$106*prepocet!BP$4*prepocet!BP$2/100/100/100</f>
        <v>0</v>
      </c>
      <c r="BQ110" s="1">
        <f>'Původní data'!BM106*prepocet!BQ$106*prepocet!BQ$4*prepocet!BQ$2/100/100/100</f>
        <v>0</v>
      </c>
      <c r="BR110" s="1">
        <f>'Původní data'!BN106*prepocet!BR$106*prepocet!BR$4*prepocet!BR$2/100/100/100</f>
        <v>0</v>
      </c>
      <c r="BS110" s="1">
        <f>'Původní data'!BO106*prepocet!BS$106*prepocet!BS$4*prepocet!BS$2/100/100/100</f>
        <v>0</v>
      </c>
      <c r="BT110" s="1">
        <f>'Původní data'!BP106*prepocet!BT$106*prepocet!BT$4*prepocet!BT$2/100/100/100</f>
        <v>0</v>
      </c>
      <c r="BU110" s="1">
        <f>'Původní data'!BQ106*prepocet!BU$106*prepocet!BU$4*prepocet!BU$2/100/100/100</f>
        <v>0</v>
      </c>
      <c r="BV110" s="1">
        <f>'Původní data'!BR106*prepocet!BV$106*prepocet!BV$4*prepocet!BV$2/100/100/100</f>
        <v>0</v>
      </c>
      <c r="BW110" s="1">
        <f>'Původní data'!BS106*prepocet!BW$106*prepocet!BW$4*prepocet!BW$2/100/100/100</f>
        <v>0</v>
      </c>
      <c r="BX110" s="1">
        <f>'Původní data'!BT106*prepocet!BX$106*prepocet!BX$4*prepocet!BX$2/100/100/100</f>
        <v>0</v>
      </c>
      <c r="BY110" s="1">
        <f>'Původní data'!BU106*prepocet!BY$106*prepocet!BY$4*prepocet!BY$2/100/100/100</f>
        <v>0</v>
      </c>
      <c r="BZ110" s="1">
        <f>'Původní data'!BV106*prepocet!BZ$106*prepocet!BZ$4*prepocet!BZ$2/100/100/100</f>
        <v>0</v>
      </c>
      <c r="CA110" s="1">
        <f>'Původní data'!BW106*prepocet!CA$106*prepocet!CA$4*prepocet!CA$2/100/100/100</f>
        <v>0</v>
      </c>
      <c r="CB110" s="1">
        <f>'Původní data'!BX106*prepocet!CB$106*prepocet!CB$4*prepocet!CB$2/100/100/100</f>
        <v>0</v>
      </c>
      <c r="CC110" s="1">
        <f>'Původní data'!BY106*prepocet!CC$106*prepocet!CC$4*prepocet!CC$2/100/100/100</f>
        <v>0</v>
      </c>
      <c r="CD110" s="1">
        <f>'Původní data'!BZ106*prepocet!CD$106*prepocet!CD$4*prepocet!CD$2/100/100/100</f>
        <v>0</v>
      </c>
      <c r="CE110" s="1">
        <f>'Původní data'!CA106*prepocet!CE$106*prepocet!CE$4*prepocet!CE$2/100/100/100</f>
        <v>0</v>
      </c>
      <c r="CF110" s="1">
        <f>'Původní data'!CB106*prepocet!CF$106*prepocet!CF$4*prepocet!CF$2/100/100/100</f>
        <v>0</v>
      </c>
      <c r="CI110" s="11">
        <f t="shared" si="54"/>
        <v>36</v>
      </c>
      <c r="CJ110" s="25">
        <f t="shared" si="52"/>
        <v>0.92400000000000004</v>
      </c>
      <c r="CK110" s="11">
        <f t="shared" si="53"/>
        <v>1.1696202531645571E-2</v>
      </c>
      <c r="CL110" s="11">
        <f t="shared" si="43"/>
        <v>0</v>
      </c>
      <c r="CM110" s="11">
        <f t="shared" si="44"/>
        <v>0</v>
      </c>
      <c r="CN110" s="11">
        <f t="shared" si="45"/>
        <v>0</v>
      </c>
      <c r="CO110" s="11">
        <f t="shared" si="55"/>
        <v>4</v>
      </c>
      <c r="CS110" s="1" t="s">
        <v>97</v>
      </c>
      <c r="CT110" s="29">
        <f>CK133/100</f>
        <v>3.0960284810126583E-3</v>
      </c>
      <c r="CU110" s="11">
        <v>0</v>
      </c>
      <c r="CV110" s="11">
        <v>0</v>
      </c>
      <c r="CW110" s="11">
        <v>6</v>
      </c>
      <c r="CX110" s="11">
        <v>16</v>
      </c>
      <c r="CY110" s="11">
        <f t="shared" si="33"/>
        <v>22</v>
      </c>
    </row>
    <row r="111" spans="1:103" x14ac:dyDescent="0.2">
      <c r="A111" s="11">
        <v>1</v>
      </c>
      <c r="B111" s="11">
        <v>0</v>
      </c>
      <c r="C111" s="11">
        <f t="shared" si="50"/>
        <v>0</v>
      </c>
      <c r="D111" s="11">
        <f t="shared" si="51"/>
        <v>0</v>
      </c>
      <c r="E111" s="1" t="s">
        <v>75</v>
      </c>
      <c r="F111" s="1">
        <f>'Původní data'!B107*prepocet!F$106*prepocet!F$4*prepocet!F$2/100/100/100</f>
        <v>0</v>
      </c>
      <c r="G111" s="1">
        <f>'Původní data'!C107*prepocet!G$106*prepocet!G$4*prepocet!G$2/100/100/100</f>
        <v>0</v>
      </c>
      <c r="H111" s="1">
        <f>'Původní data'!D107*prepocet!H$106*prepocet!H$4*prepocet!H$2/100/100/100</f>
        <v>0</v>
      </c>
      <c r="I111" s="1">
        <f>'Původní data'!E107*prepocet!I$106*prepocet!I$4*prepocet!I$2/100/100/100</f>
        <v>0</v>
      </c>
      <c r="J111" s="1">
        <f>'Původní data'!F107*prepocet!J$106*prepocet!J$4*prepocet!J$2/100/100/100</f>
        <v>0</v>
      </c>
      <c r="K111" s="1">
        <f>'Původní data'!G107*prepocet!K$106*prepocet!K$4*prepocet!K$2/100/100/100</f>
        <v>0</v>
      </c>
      <c r="L111" s="1">
        <f>'Původní data'!H107*prepocet!L$106*prepocet!L$4*prepocet!L$2/100/100/100</f>
        <v>0</v>
      </c>
      <c r="M111" s="1">
        <f>'Původní data'!I107*prepocet!M$106*prepocet!M$4*prepocet!M$2/100/100/100</f>
        <v>0</v>
      </c>
      <c r="N111" s="1">
        <f>'Původní data'!J107*prepocet!N$106*prepocet!N$4*prepocet!N$2/100/100/100</f>
        <v>0</v>
      </c>
      <c r="O111" s="1">
        <f>'Původní data'!K107*prepocet!O$106*prepocet!O$4*prepocet!O$2/100/100/100</f>
        <v>0</v>
      </c>
      <c r="P111" s="1">
        <f>'Původní data'!L107*prepocet!P$106*prepocet!P$4*prepocet!P$2/100/100/100</f>
        <v>0</v>
      </c>
      <c r="Q111" s="1">
        <f>'Původní data'!M107*prepocet!Q$106*prepocet!Q$4*prepocet!Q$2/100/100/100</f>
        <v>0</v>
      </c>
      <c r="R111" s="1">
        <f>'Původní data'!N107*prepocet!R$106*prepocet!R$4*prepocet!R$2/100/100/100</f>
        <v>0</v>
      </c>
      <c r="S111" s="1">
        <f>'Původní data'!O107*prepocet!S$106*prepocet!S$4*prepocet!S$2/100/100/100</f>
        <v>0</v>
      </c>
      <c r="T111" s="1">
        <f>'Původní data'!P107*prepocet!T$106*prepocet!T$4*prepocet!T$2/100/100/100</f>
        <v>0</v>
      </c>
      <c r="U111" s="1">
        <f>'Původní data'!Q107*prepocet!U$106*prepocet!U$4*prepocet!U$2/100/100/100</f>
        <v>0.13500000000000001</v>
      </c>
      <c r="V111" s="1">
        <f>'Původní data'!R107*prepocet!V$106*prepocet!V$4*prepocet!V$2/100/100/100</f>
        <v>0</v>
      </c>
      <c r="W111" s="1">
        <f>'Původní data'!S107*prepocet!W$106*prepocet!W$4*prepocet!W$2/100/100/100</f>
        <v>0</v>
      </c>
      <c r="X111" s="1">
        <f>'Původní data'!T107*prepocet!X$106*prepocet!X$4*prepocet!X$2/100/100/100</f>
        <v>0</v>
      </c>
      <c r="Y111" s="1">
        <f>'Původní data'!U107*prepocet!Y$106*prepocet!Y$4*prepocet!Y$2/100/100/100</f>
        <v>0</v>
      </c>
      <c r="Z111" s="1">
        <f>'Původní data'!V107*prepocet!Z$106*prepocet!Z$4*prepocet!Z$2/100/100/100</f>
        <v>0</v>
      </c>
      <c r="AA111" s="1">
        <f>'Původní data'!W107*prepocet!AA$106*prepocet!AA$4*prepocet!AA$2/100/100/100</f>
        <v>0</v>
      </c>
      <c r="AB111" s="1">
        <f>'Původní data'!X107*prepocet!AB$106*prepocet!AB$4*prepocet!AB$2/100/100/100</f>
        <v>0</v>
      </c>
      <c r="AC111" s="1">
        <f>'Původní data'!Y107*prepocet!AC$106*prepocet!AC$4*prepocet!AC$2/100/100/100</f>
        <v>0</v>
      </c>
      <c r="AD111" s="1">
        <f>'Původní data'!Z107*prepocet!AD$106*prepocet!AD$4*prepocet!AD$2/100/100/100</f>
        <v>0</v>
      </c>
      <c r="AE111" s="1">
        <f>'Původní data'!AA107*prepocet!AE$106*prepocet!AE$4*prepocet!AE$2/100/100/100</f>
        <v>0</v>
      </c>
      <c r="AF111" s="1">
        <f>'Původní data'!AB107*prepocet!AF$106*prepocet!AF$4*prepocet!AF$2/100/100/100</f>
        <v>0</v>
      </c>
      <c r="AG111" s="1">
        <f>'Původní data'!AC107*prepocet!AG$106*prepocet!AG$4*prepocet!AG$2/100/100/100</f>
        <v>0</v>
      </c>
      <c r="AH111" s="1">
        <f>'Původní data'!AD107*prepocet!AH$106*prepocet!AH$4*prepocet!AH$2/100/100/100</f>
        <v>0</v>
      </c>
      <c r="AI111" s="1">
        <f>'Původní data'!AE107*prepocet!AI$106*prepocet!AI$4*prepocet!AI$2/100/100/100</f>
        <v>0</v>
      </c>
      <c r="AJ111" s="1">
        <f>'Původní data'!AF107*prepocet!AJ$106*prepocet!AJ$4*prepocet!AJ$2/100/100/100</f>
        <v>0</v>
      </c>
      <c r="AK111" s="1">
        <f>'Původní data'!AG107*prepocet!AK$106*prepocet!AK$4*prepocet!AK$2/100/100/100</f>
        <v>0</v>
      </c>
      <c r="AL111" s="1">
        <f>'Původní data'!AH107*prepocet!AL$106*prepocet!AL$4*prepocet!AL$2/100/100/100</f>
        <v>0</v>
      </c>
      <c r="AM111" s="1">
        <f>'Původní data'!AI107*prepocet!AM$106*prepocet!AM$4*prepocet!AM$2/100/100/100</f>
        <v>0</v>
      </c>
      <c r="AN111" s="1">
        <f>'Původní data'!AJ107*prepocet!AN$106*prepocet!AN$4*prepocet!AN$2/100/100/100</f>
        <v>0</v>
      </c>
      <c r="AO111" s="1">
        <f>'Původní data'!AK107*prepocet!AO$106*prepocet!AO$4*prepocet!AO$2/100/100/100</f>
        <v>0</v>
      </c>
      <c r="AP111" s="1">
        <f>'Původní data'!AL107*prepocet!AP$106*prepocet!AP$4*prepocet!AP$2/100/100/100</f>
        <v>0</v>
      </c>
      <c r="AQ111" s="1">
        <f>'Původní data'!AM107*prepocet!AQ$106*prepocet!AQ$4*prepocet!AQ$2/100/100/100</f>
        <v>0</v>
      </c>
      <c r="AR111" s="1">
        <f>'Původní data'!AN107*prepocet!AR$106*prepocet!AR$4*prepocet!AR$2/100/100/100</f>
        <v>0</v>
      </c>
      <c r="AS111" s="1">
        <f>'Původní data'!AO107*prepocet!AS$106*prepocet!AS$4*prepocet!AS$2/100/100/100</f>
        <v>0</v>
      </c>
      <c r="AT111" s="1">
        <f>'Původní data'!AP107*prepocet!AT$106*prepocet!AT$4*prepocet!AT$2/100/100/100</f>
        <v>0</v>
      </c>
      <c r="AU111" s="1">
        <f>'Původní data'!AQ107*prepocet!AU$106*prepocet!AU$4*prepocet!AU$2/100/100/100</f>
        <v>0</v>
      </c>
      <c r="AV111" s="1">
        <f>'Původní data'!AR107*prepocet!AV$106*prepocet!AV$4*prepocet!AV$2/100/100/100</f>
        <v>0</v>
      </c>
      <c r="AW111" s="1">
        <f>'Původní data'!AS107*prepocet!AW$106*prepocet!AW$4*prepocet!AW$2/100/100/100</f>
        <v>0.17499999999999999</v>
      </c>
      <c r="AX111" s="1">
        <f>'Původní data'!AT107*prepocet!AX$106*prepocet!AX$4*prepocet!AX$2/100/100/100</f>
        <v>0</v>
      </c>
      <c r="AY111" s="1">
        <f>'Původní data'!AU107*prepocet!AY$106*prepocet!AY$4*prepocet!AY$2/100/100/100</f>
        <v>0</v>
      </c>
      <c r="AZ111" s="1">
        <f>'Původní data'!AV107*prepocet!AZ$106*prepocet!AZ$4*prepocet!AZ$2/100/100/100</f>
        <v>0</v>
      </c>
      <c r="BA111" s="1">
        <f>'Původní data'!AW107*prepocet!BA$106*prepocet!BA$4*prepocet!BA$2/100/100/100</f>
        <v>0</v>
      </c>
      <c r="BB111" s="1">
        <f>'Původní data'!AX107*prepocet!BB$106*prepocet!BB$4*prepocet!BB$2/100/100/100</f>
        <v>0</v>
      </c>
      <c r="BC111" s="1">
        <f>'Původní data'!AY107*prepocet!BC$106*prepocet!BC$4*prepocet!BC$2/100/100/100</f>
        <v>0</v>
      </c>
      <c r="BD111" s="1">
        <f>'Původní data'!AZ107*prepocet!BD$106*prepocet!BD$4*prepocet!BD$2/100/100/100</f>
        <v>0</v>
      </c>
      <c r="BE111" s="1">
        <f>'Původní data'!BA107*prepocet!BE$106*prepocet!BE$4*prepocet!BE$2/100/100/100</f>
        <v>0</v>
      </c>
      <c r="BF111" s="1">
        <f>'Původní data'!BB107*prepocet!BF$106*prepocet!BF$4*prepocet!BF$2/100/100/100</f>
        <v>0</v>
      </c>
      <c r="BG111" s="1">
        <f>'Původní data'!BC107*prepocet!BG$106*prepocet!BG$4*prepocet!BG$2/100/100/100</f>
        <v>0</v>
      </c>
      <c r="BH111" s="1">
        <f>'Původní data'!BD107*prepocet!BH$106*prepocet!BH$4*prepocet!BH$2/100/100/100</f>
        <v>0</v>
      </c>
      <c r="BI111" s="1">
        <f>'Původní data'!BE107*prepocet!BI$106*prepocet!BI$4*prepocet!BI$2/100/100/100</f>
        <v>0</v>
      </c>
      <c r="BJ111" s="1">
        <f>'Původní data'!BF107*prepocet!BJ$106*prepocet!BJ$4*prepocet!BJ$2/100/100/100</f>
        <v>0.56000000000000005</v>
      </c>
      <c r="BK111" s="1">
        <f>'Původní data'!BG107*prepocet!BK$106*prepocet!BK$4*prepocet!BK$2/100/100/100</f>
        <v>0.84375</v>
      </c>
      <c r="BL111" s="1">
        <f>'Původní data'!BH107*prepocet!BL$106*prepocet!BL$4*prepocet!BL$2/100/100/100</f>
        <v>5.6250000000000001E-2</v>
      </c>
      <c r="BM111" s="1">
        <f>'Původní data'!BI107*prepocet!BM$106*prepocet!BM$4*prepocet!BM$2/100/100/100</f>
        <v>0</v>
      </c>
      <c r="BN111" s="1">
        <f>'Původní data'!BJ107*prepocet!BN$106*prepocet!BN$4*prepocet!BN$2/100/100/100</f>
        <v>0</v>
      </c>
      <c r="BO111" s="1">
        <f>'Původní data'!BK107*prepocet!BO$106*prepocet!BO$4*prepocet!BO$2/100/100/100</f>
        <v>0</v>
      </c>
      <c r="BP111" s="1">
        <f>'Původní data'!BL107*prepocet!BP$106*prepocet!BP$4*prepocet!BP$2/100/100/100</f>
        <v>0</v>
      </c>
      <c r="BQ111" s="1">
        <f>'Původní data'!BM107*prepocet!BQ$106*prepocet!BQ$4*prepocet!BQ$2/100/100/100</f>
        <v>0.48299999999999998</v>
      </c>
      <c r="BR111" s="1">
        <f>'Původní data'!BN107*prepocet!BR$106*prepocet!BR$4*prepocet!BR$2/100/100/100</f>
        <v>0</v>
      </c>
      <c r="BS111" s="1">
        <f>'Původní data'!BO107*prepocet!BS$106*prepocet!BS$4*prepocet!BS$2/100/100/100</f>
        <v>0</v>
      </c>
      <c r="BT111" s="1">
        <f>'Původní data'!BP107*prepocet!BT$106*prepocet!BT$4*prepocet!BT$2/100/100/100</f>
        <v>0</v>
      </c>
      <c r="BU111" s="1">
        <f>'Původní data'!BQ107*prepocet!BU$106*prepocet!BU$4*prepocet!BU$2/100/100/100</f>
        <v>0</v>
      </c>
      <c r="BV111" s="1">
        <f>'Původní data'!BR107*prepocet!BV$106*prepocet!BV$4*prepocet!BV$2/100/100/100</f>
        <v>0</v>
      </c>
      <c r="BW111" s="1">
        <f>'Původní data'!BS107*prepocet!BW$106*prepocet!BW$4*prepocet!BW$2/100/100/100</f>
        <v>0</v>
      </c>
      <c r="BX111" s="1">
        <f>'Původní data'!BT107*prepocet!BX$106*prepocet!BX$4*prepocet!BX$2/100/100/100</f>
        <v>0</v>
      </c>
      <c r="BY111" s="1">
        <f>'Původní data'!BU107*prepocet!BY$106*prepocet!BY$4*prepocet!BY$2/100/100/100</f>
        <v>0</v>
      </c>
      <c r="BZ111" s="1">
        <f>'Původní data'!BV107*prepocet!BZ$106*prepocet!BZ$4*prepocet!BZ$2/100/100/100</f>
        <v>0.36</v>
      </c>
      <c r="CA111" s="1">
        <f>'Původní data'!BW107*prepocet!CA$106*prepocet!CA$4*prepocet!CA$2/100/100/100</f>
        <v>0</v>
      </c>
      <c r="CB111" s="1">
        <f>'Původní data'!BX107*prepocet!CB$106*prepocet!CB$4*prepocet!CB$2/100/100/100</f>
        <v>0</v>
      </c>
      <c r="CC111" s="1">
        <f>'Původní data'!BY107*prepocet!CC$106*prepocet!CC$4*prepocet!CC$2/100/100/100</f>
        <v>0</v>
      </c>
      <c r="CD111" s="1">
        <f>'Původní data'!BZ107*prepocet!CD$106*prepocet!CD$4*prepocet!CD$2/100/100/100</f>
        <v>0</v>
      </c>
      <c r="CE111" s="1">
        <f>'Původní data'!CA107*prepocet!CE$106*prepocet!CE$4*prepocet!CE$2/100/100/100</f>
        <v>0</v>
      </c>
      <c r="CF111" s="1">
        <f>'Původní data'!CB107*prepocet!CF$106*prepocet!CF$4*prepocet!CF$2/100/100/100</f>
        <v>0</v>
      </c>
      <c r="CI111" s="11">
        <f t="shared" si="54"/>
        <v>22</v>
      </c>
      <c r="CJ111" s="25">
        <f t="shared" si="52"/>
        <v>2.613</v>
      </c>
      <c r="CK111" s="11">
        <f t="shared" si="53"/>
        <v>3.307594936708861E-2</v>
      </c>
      <c r="CL111" s="11">
        <f t="shared" si="43"/>
        <v>0</v>
      </c>
      <c r="CM111" s="11">
        <f t="shared" si="44"/>
        <v>0</v>
      </c>
      <c r="CN111" s="11">
        <f t="shared" si="45"/>
        <v>0</v>
      </c>
      <c r="CO111" s="11">
        <f t="shared" si="55"/>
        <v>7</v>
      </c>
      <c r="CS111" s="1" t="s">
        <v>84</v>
      </c>
      <c r="CT111" s="29">
        <f>CK120/100</f>
        <v>2.9581170886075953E-3</v>
      </c>
      <c r="CU111" s="11">
        <v>0</v>
      </c>
      <c r="CV111" s="11">
        <v>1</v>
      </c>
      <c r="CW111" s="11">
        <v>3</v>
      </c>
      <c r="CX111" s="11">
        <v>20</v>
      </c>
      <c r="CY111" s="11">
        <f t="shared" si="33"/>
        <v>24</v>
      </c>
    </row>
    <row r="112" spans="1:103" x14ac:dyDescent="0.2">
      <c r="B112" s="11">
        <v>1</v>
      </c>
      <c r="C112" s="11">
        <f t="shared" si="50"/>
        <v>0</v>
      </c>
      <c r="D112" s="11">
        <f t="shared" si="51"/>
        <v>0</v>
      </c>
      <c r="E112" s="1" t="s">
        <v>76</v>
      </c>
      <c r="F112" s="1">
        <f>'Původní data'!B108*prepocet!F$106*prepocet!F$4*prepocet!F$2/100/100/100</f>
        <v>0</v>
      </c>
      <c r="G112" s="1">
        <f>'Původní data'!C108*prepocet!G$106*prepocet!G$4*prepocet!G$2/100/100/100</f>
        <v>0</v>
      </c>
      <c r="H112" s="1">
        <f>'Původní data'!D108*prepocet!H$106*prepocet!H$4*prepocet!H$2/100/100/100</f>
        <v>0</v>
      </c>
      <c r="I112" s="1">
        <f>'Původní data'!E108*prepocet!I$106*prepocet!I$4*prepocet!I$2/100/100/100</f>
        <v>0</v>
      </c>
      <c r="J112" s="1">
        <f>'Původní data'!F108*prepocet!J$106*prepocet!J$4*prepocet!J$2/100/100/100</f>
        <v>0</v>
      </c>
      <c r="K112" s="1">
        <f>'Původní data'!G108*prepocet!K$106*prepocet!K$4*prepocet!K$2/100/100/100</f>
        <v>0.1125</v>
      </c>
      <c r="L112" s="1">
        <f>'Původní data'!H108*prepocet!L$106*prepocet!L$4*prepocet!L$2/100/100/100</f>
        <v>0</v>
      </c>
      <c r="M112" s="1">
        <f>'Původní data'!I108*prepocet!M$106*prepocet!M$4*prepocet!M$2/100/100/100</f>
        <v>0</v>
      </c>
      <c r="N112" s="1">
        <f>'Původní data'!J108*prepocet!N$106*prepocet!N$4*prepocet!N$2/100/100/100</f>
        <v>0</v>
      </c>
      <c r="O112" s="1">
        <f>'Původní data'!K108*prepocet!O$106*prepocet!O$4*prepocet!O$2/100/100/100</f>
        <v>0</v>
      </c>
      <c r="P112" s="1">
        <f>'Původní data'!L108*prepocet!P$106*prepocet!P$4*prepocet!P$2/100/100/100</f>
        <v>0.17850000000000002</v>
      </c>
      <c r="Q112" s="1">
        <f>'Původní data'!M108*prepocet!Q$106*prepocet!Q$4*prepocet!Q$2/100/100/100</f>
        <v>0</v>
      </c>
      <c r="R112" s="1">
        <f>'Původní data'!N108*prepocet!R$106*prepocet!R$4*prepocet!R$2/100/100/100</f>
        <v>4.8000000000000001E-2</v>
      </c>
      <c r="S112" s="1">
        <f>'Původní data'!O108*prepocet!S$106*prepocet!S$4*prepocet!S$2/100/100/100</f>
        <v>0</v>
      </c>
      <c r="T112" s="1">
        <f>'Původní data'!P108*prepocet!T$106*prepocet!T$4*prepocet!T$2/100/100/100</f>
        <v>0</v>
      </c>
      <c r="U112" s="1">
        <f>'Původní data'!Q108*prepocet!U$106*prepocet!U$4*prepocet!U$2/100/100/100</f>
        <v>5.4000000000000006E-2</v>
      </c>
      <c r="V112" s="1">
        <f>'Původní data'!R108*prepocet!V$106*prepocet!V$4*prepocet!V$2/100/100/100</f>
        <v>0</v>
      </c>
      <c r="W112" s="1">
        <f>'Původní data'!S108*prepocet!W$106*prepocet!W$4*prepocet!W$2/100/100/100</f>
        <v>0</v>
      </c>
      <c r="X112" s="1">
        <f>'Původní data'!T108*prepocet!X$106*prepocet!X$4*prepocet!X$2/100/100/100</f>
        <v>0</v>
      </c>
      <c r="Y112" s="1">
        <f>'Původní data'!U108*prepocet!Y$106*prepocet!Y$4*prepocet!Y$2/100/100/100</f>
        <v>0</v>
      </c>
      <c r="Z112" s="1">
        <f>'Původní data'!V108*prepocet!Z$106*prepocet!Z$4*prepocet!Z$2/100/100/100</f>
        <v>0</v>
      </c>
      <c r="AA112" s="1">
        <f>'Původní data'!W108*prepocet!AA$106*prepocet!AA$4*prepocet!AA$2/100/100/100</f>
        <v>0</v>
      </c>
      <c r="AB112" s="1">
        <f>'Původní data'!X108*prepocet!AB$106*prepocet!AB$4*prepocet!AB$2/100/100/100</f>
        <v>0</v>
      </c>
      <c r="AC112" s="1">
        <f>'Původní data'!Y108*prepocet!AC$106*prepocet!AC$4*prepocet!AC$2/100/100/100</f>
        <v>0</v>
      </c>
      <c r="AD112" s="1">
        <f>'Původní data'!Z108*prepocet!AD$106*prepocet!AD$4*prepocet!AD$2/100/100/100</f>
        <v>0.09</v>
      </c>
      <c r="AE112" s="1">
        <f>'Původní data'!AA108*prepocet!AE$106*prepocet!AE$4*prepocet!AE$2/100/100/100</f>
        <v>0</v>
      </c>
      <c r="AF112" s="1">
        <f>'Původní data'!AB108*prepocet!AF$106*prepocet!AF$4*prepocet!AF$2/100/100/100</f>
        <v>0</v>
      </c>
      <c r="AG112" s="1">
        <f>'Původní data'!AC108*prepocet!AG$106*prepocet!AG$4*prepocet!AG$2/100/100/100</f>
        <v>0</v>
      </c>
      <c r="AH112" s="1">
        <f>'Původní data'!AD108*prepocet!AH$106*prepocet!AH$4*prepocet!AH$2/100/100/100</f>
        <v>7.4999999999999997E-2</v>
      </c>
      <c r="AI112" s="1">
        <f>'Původní data'!AE108*prepocet!AI$106*prepocet!AI$4*prepocet!AI$2/100/100/100</f>
        <v>0</v>
      </c>
      <c r="AJ112" s="1">
        <f>'Původní data'!AF108*prepocet!AJ$106*prepocet!AJ$4*prepocet!AJ$2/100/100/100</f>
        <v>0</v>
      </c>
      <c r="AK112" s="1">
        <f>'Původní data'!AG108*prepocet!AK$106*prepocet!AK$4*prepocet!AK$2/100/100/100</f>
        <v>0</v>
      </c>
      <c r="AL112" s="1">
        <f>'Původní data'!AH108*prepocet!AL$106*prepocet!AL$4*prepocet!AL$2/100/100/100</f>
        <v>0.08</v>
      </c>
      <c r="AM112" s="1">
        <f>'Původní data'!AI108*prepocet!AM$106*prepocet!AM$4*prepocet!AM$2/100/100/100</f>
        <v>0</v>
      </c>
      <c r="AN112" s="1">
        <f>'Původní data'!AJ108*prepocet!AN$106*prepocet!AN$4*prepocet!AN$2/100/100/100</f>
        <v>0</v>
      </c>
      <c r="AO112" s="1">
        <f>'Původní data'!AK108*prepocet!AO$106*prepocet!AO$4*prepocet!AO$2/100/100/100</f>
        <v>0</v>
      </c>
      <c r="AP112" s="1">
        <f>'Původní data'!AL108*prepocet!AP$106*prepocet!AP$4*prepocet!AP$2/100/100/100</f>
        <v>0</v>
      </c>
      <c r="AQ112" s="1">
        <f>'Původní data'!AM108*prepocet!AQ$106*prepocet!AQ$4*prepocet!AQ$2/100/100/100</f>
        <v>0</v>
      </c>
      <c r="AR112" s="1">
        <f>'Původní data'!AN108*prepocet!AR$106*prepocet!AR$4*prepocet!AR$2/100/100/100</f>
        <v>0</v>
      </c>
      <c r="AS112" s="1">
        <f>'Původní data'!AO108*prepocet!AS$106*prepocet!AS$4*prepocet!AS$2/100/100/100</f>
        <v>2.7000000000000003E-2</v>
      </c>
      <c r="AT112" s="1">
        <f>'Původní data'!AP108*prepocet!AT$106*prepocet!AT$4*prepocet!AT$2/100/100/100</f>
        <v>0</v>
      </c>
      <c r="AU112" s="1">
        <f>'Původní data'!AQ108*prepocet!AU$106*prepocet!AU$4*prepocet!AU$2/100/100/100</f>
        <v>0</v>
      </c>
      <c r="AV112" s="1">
        <f>'Původní data'!AR108*prepocet!AV$106*prepocet!AV$4*prepocet!AV$2/100/100/100</f>
        <v>0</v>
      </c>
      <c r="AW112" s="1">
        <f>'Původní data'!AS108*prepocet!AW$106*prepocet!AW$4*prepocet!AW$2/100/100/100</f>
        <v>0</v>
      </c>
      <c r="AX112" s="1">
        <f>'Původní data'!AT108*prepocet!AX$106*prepocet!AX$4*prepocet!AX$2/100/100/100</f>
        <v>0</v>
      </c>
      <c r="AY112" s="1">
        <f>'Původní data'!AU108*prepocet!AY$106*prepocet!AY$4*prepocet!AY$2/100/100/100</f>
        <v>0</v>
      </c>
      <c r="AZ112" s="1">
        <f>'Původní data'!AV108*prepocet!AZ$106*prepocet!AZ$4*prepocet!AZ$2/100/100/100</f>
        <v>0</v>
      </c>
      <c r="BA112" s="1">
        <f>'Původní data'!AW108*prepocet!BA$106*prepocet!BA$4*prepocet!BA$2/100/100/100</f>
        <v>0</v>
      </c>
      <c r="BB112" s="1">
        <f>'Původní data'!AX108*prepocet!BB$106*prepocet!BB$4*prepocet!BB$2/100/100/100</f>
        <v>0</v>
      </c>
      <c r="BC112" s="1">
        <f>'Původní data'!AY108*prepocet!BC$106*prepocet!BC$4*prepocet!BC$2/100/100/100</f>
        <v>0</v>
      </c>
      <c r="BD112" s="1">
        <f>'Původní data'!AZ108*prepocet!BD$106*prepocet!BD$4*prepocet!BD$2/100/100/100</f>
        <v>0</v>
      </c>
      <c r="BE112" s="1">
        <f>'Původní data'!BA108*prepocet!BE$106*prepocet!BE$4*prepocet!BE$2/100/100/100</f>
        <v>0</v>
      </c>
      <c r="BF112" s="1">
        <f>'Původní data'!BB108*prepocet!BF$106*prepocet!BF$4*prepocet!BF$2/100/100/100</f>
        <v>0</v>
      </c>
      <c r="BG112" s="1">
        <f>'Původní data'!BC108*prepocet!BG$106*prepocet!BG$4*prepocet!BG$2/100/100/100</f>
        <v>0</v>
      </c>
      <c r="BH112" s="1">
        <f>'Původní data'!BD108*prepocet!BH$106*prepocet!BH$4*prepocet!BH$2/100/100/100</f>
        <v>0.32400000000000001</v>
      </c>
      <c r="BI112" s="1">
        <f>'Původní data'!BE108*prepocet!BI$106*prepocet!BI$4*prepocet!BI$2/100/100/100</f>
        <v>0</v>
      </c>
      <c r="BJ112" s="1">
        <f>'Původní data'!BF108*prepocet!BJ$106*prepocet!BJ$4*prepocet!BJ$2/100/100/100</f>
        <v>0</v>
      </c>
      <c r="BK112" s="1">
        <f>'Původní data'!BG108*prepocet!BK$106*prepocet!BK$4*prepocet!BK$2/100/100/100</f>
        <v>0</v>
      </c>
      <c r="BL112" s="1">
        <f>'Původní data'!BH108*prepocet!BL$106*prepocet!BL$4*prepocet!BL$2/100/100/100</f>
        <v>0</v>
      </c>
      <c r="BM112" s="1">
        <f>'Původní data'!BI108*prepocet!BM$106*prepocet!BM$4*prepocet!BM$2/100/100/100</f>
        <v>0</v>
      </c>
      <c r="BN112" s="1">
        <f>'Původní data'!BJ108*prepocet!BN$106*prepocet!BN$4*prepocet!BN$2/100/100/100</f>
        <v>0</v>
      </c>
      <c r="BO112" s="1">
        <f>'Původní data'!BK108*prepocet!BO$106*prepocet!BO$4*prepocet!BO$2/100/100/100</f>
        <v>0</v>
      </c>
      <c r="BP112" s="1">
        <f>'Původní data'!BL108*prepocet!BP$106*prepocet!BP$4*prepocet!BP$2/100/100/100</f>
        <v>0</v>
      </c>
      <c r="BQ112" s="1">
        <f>'Původní data'!BM108*prepocet!BQ$106*prepocet!BQ$4*prepocet!BQ$2/100/100/100</f>
        <v>0</v>
      </c>
      <c r="BR112" s="1">
        <f>'Původní data'!BN108*prepocet!BR$106*prepocet!BR$4*prepocet!BR$2/100/100/100</f>
        <v>0</v>
      </c>
      <c r="BS112" s="1">
        <f>'Původní data'!BO108*prepocet!BS$106*prepocet!BS$4*prepocet!BS$2/100/100/100</f>
        <v>0</v>
      </c>
      <c r="BT112" s="1">
        <f>'Původní data'!BP108*prepocet!BT$106*prepocet!BT$4*prepocet!BT$2/100/100/100</f>
        <v>0.24</v>
      </c>
      <c r="BU112" s="1">
        <f>'Původní data'!BQ108*prepocet!BU$106*prepocet!BU$4*prepocet!BU$2/100/100/100</f>
        <v>0</v>
      </c>
      <c r="BV112" s="1">
        <f>'Původní data'!BR108*prepocet!BV$106*prepocet!BV$4*prepocet!BV$2/100/100/100</f>
        <v>0</v>
      </c>
      <c r="BW112" s="1">
        <f>'Původní data'!BS108*prepocet!BW$106*prepocet!BW$4*prepocet!BW$2/100/100/100</f>
        <v>0</v>
      </c>
      <c r="BX112" s="1">
        <f>'Původní data'!BT108*prepocet!BX$106*prepocet!BX$4*prepocet!BX$2/100/100/100</f>
        <v>0</v>
      </c>
      <c r="BY112" s="1">
        <f>'Původní data'!BU108*prepocet!BY$106*prepocet!BY$4*prepocet!BY$2/100/100/100</f>
        <v>0</v>
      </c>
      <c r="BZ112" s="1">
        <f>'Původní data'!BV108*prepocet!BZ$106*prepocet!BZ$4*prepocet!BZ$2/100/100/100</f>
        <v>0</v>
      </c>
      <c r="CA112" s="1">
        <f>'Původní data'!BW108*prepocet!CA$106*prepocet!CA$4*prepocet!CA$2/100/100/100</f>
        <v>0</v>
      </c>
      <c r="CB112" s="1">
        <f>'Původní data'!BX108*prepocet!CB$106*prepocet!CB$4*prepocet!CB$2/100/100/100</f>
        <v>0</v>
      </c>
      <c r="CC112" s="1">
        <f>'Původní data'!BY108*prepocet!CC$106*prepocet!CC$4*prepocet!CC$2/100/100/100</f>
        <v>0</v>
      </c>
      <c r="CD112" s="1">
        <f>'Původní data'!BZ108*prepocet!CD$106*prepocet!CD$4*prepocet!CD$2/100/100/100</f>
        <v>0</v>
      </c>
      <c r="CE112" s="1">
        <f>'Původní data'!CA108*prepocet!CE$106*prepocet!CE$4*prepocet!CE$2/100/100/100</f>
        <v>0</v>
      </c>
      <c r="CF112" s="1">
        <f>'Původní data'!CB108*prepocet!CF$106*prepocet!CF$4*prepocet!CF$2/100/100/100</f>
        <v>0.02</v>
      </c>
      <c r="CI112" s="11">
        <f t="shared" si="54"/>
        <v>31</v>
      </c>
      <c r="CJ112" s="25">
        <f t="shared" si="52"/>
        <v>1.2489999999999999</v>
      </c>
      <c r="CK112" s="11">
        <f t="shared" si="53"/>
        <v>1.581012658227848E-2</v>
      </c>
      <c r="CL112" s="11">
        <f t="shared" si="43"/>
        <v>0</v>
      </c>
      <c r="CM112" s="11">
        <f t="shared" si="44"/>
        <v>0</v>
      </c>
      <c r="CN112" s="11">
        <f t="shared" si="45"/>
        <v>0</v>
      </c>
      <c r="CO112" s="11">
        <f t="shared" si="55"/>
        <v>11</v>
      </c>
      <c r="CY112" s="11">
        <f t="shared" si="33"/>
        <v>0</v>
      </c>
    </row>
    <row r="113" spans="1:93" x14ac:dyDescent="0.2">
      <c r="B113" s="11">
        <v>1</v>
      </c>
      <c r="C113" s="11">
        <f t="shared" si="50"/>
        <v>0</v>
      </c>
      <c r="D113" s="11">
        <f t="shared" si="51"/>
        <v>0</v>
      </c>
      <c r="E113" s="1" t="s">
        <v>77</v>
      </c>
      <c r="F113" s="1">
        <f>'Původní data'!B109*prepocet!F$106*prepocet!F$4*prepocet!F$2/100/100/100</f>
        <v>0</v>
      </c>
      <c r="G113" s="1">
        <f>'Původní data'!C109*prepocet!G$106*prepocet!G$4*prepocet!G$2/100/100/100</f>
        <v>0</v>
      </c>
      <c r="H113" s="1">
        <f>'Původní data'!D109*prepocet!H$106*prepocet!H$4*prepocet!H$2/100/100/100</f>
        <v>0.18</v>
      </c>
      <c r="I113" s="1">
        <f>'Původní data'!E109*prepocet!I$106*prepocet!I$4*prepocet!I$2/100/100/100</f>
        <v>0</v>
      </c>
      <c r="J113" s="1">
        <f>'Původní data'!F109*prepocet!J$106*prepocet!J$4*prepocet!J$2/100/100/100</f>
        <v>0</v>
      </c>
      <c r="K113" s="1">
        <f>'Původní data'!G109*prepocet!K$106*prepocet!K$4*prepocet!K$2/100/100/100</f>
        <v>0</v>
      </c>
      <c r="L113" s="1">
        <f>'Původní data'!H109*prepocet!L$106*prepocet!L$4*prepocet!L$2/100/100/100</f>
        <v>0</v>
      </c>
      <c r="M113" s="1">
        <f>'Původní data'!I109*prepocet!M$106*prepocet!M$4*prepocet!M$2/100/100/100</f>
        <v>0</v>
      </c>
      <c r="N113" s="1">
        <f>'Původní data'!J109*prepocet!N$106*prepocet!N$4*prepocet!N$2/100/100/100</f>
        <v>0</v>
      </c>
      <c r="O113" s="1">
        <f>'Původní data'!K109*prepocet!O$106*prepocet!O$4*prepocet!O$2/100/100/100</f>
        <v>0</v>
      </c>
      <c r="P113" s="1">
        <f>'Původní data'!L109*prepocet!P$106*prepocet!P$4*prepocet!P$2/100/100/100</f>
        <v>0</v>
      </c>
      <c r="Q113" s="1">
        <f>'Původní data'!M109*prepocet!Q$106*prepocet!Q$4*prepocet!Q$2/100/100/100</f>
        <v>0</v>
      </c>
      <c r="R113" s="1">
        <f>'Původní data'!N109*prepocet!R$106*prepocet!R$4*prepocet!R$2/100/100/100</f>
        <v>0</v>
      </c>
      <c r="S113" s="1">
        <f>'Původní data'!O109*prepocet!S$106*prepocet!S$4*prepocet!S$2/100/100/100</f>
        <v>0</v>
      </c>
      <c r="T113" s="1">
        <f>'Původní data'!P109*prepocet!T$106*prepocet!T$4*prepocet!T$2/100/100/100</f>
        <v>0</v>
      </c>
      <c r="U113" s="1">
        <f>'Původní data'!Q109*prepocet!U$106*prepocet!U$4*prepocet!U$2/100/100/100</f>
        <v>0</v>
      </c>
      <c r="V113" s="1">
        <f>'Původní data'!R109*prepocet!V$106*prepocet!V$4*prepocet!V$2/100/100/100</f>
        <v>0</v>
      </c>
      <c r="W113" s="1">
        <f>'Původní data'!S109*prepocet!W$106*prepocet!W$4*prepocet!W$2/100/100/100</f>
        <v>0</v>
      </c>
      <c r="X113" s="1">
        <f>'Původní data'!T109*prepocet!X$106*prepocet!X$4*prepocet!X$2/100/100/100</f>
        <v>0</v>
      </c>
      <c r="Y113" s="1">
        <f>'Původní data'!U109*prepocet!Y$106*prepocet!Y$4*prepocet!Y$2/100/100/100</f>
        <v>0</v>
      </c>
      <c r="Z113" s="1">
        <f>'Původní data'!V109*prepocet!Z$106*prepocet!Z$4*prepocet!Z$2/100/100/100</f>
        <v>0</v>
      </c>
      <c r="AA113" s="1">
        <f>'Původní data'!W109*prepocet!AA$106*prepocet!AA$4*prepocet!AA$2/100/100/100</f>
        <v>0.2205</v>
      </c>
      <c r="AB113" s="1">
        <f>'Původní data'!X109*prepocet!AB$106*prepocet!AB$4*prepocet!AB$2/100/100/100</f>
        <v>0</v>
      </c>
      <c r="AC113" s="1">
        <f>'Původní data'!Y109*prepocet!AC$106*prepocet!AC$4*prepocet!AC$2/100/100/100</f>
        <v>0</v>
      </c>
      <c r="AD113" s="1">
        <f>'Původní data'!Z109*prepocet!AD$106*prepocet!AD$4*prepocet!AD$2/100/100/100</f>
        <v>0</v>
      </c>
      <c r="AE113" s="1">
        <f>'Původní data'!AA109*prepocet!AE$106*prepocet!AE$4*prepocet!AE$2/100/100/100</f>
        <v>0</v>
      </c>
      <c r="AF113" s="1">
        <f>'Původní data'!AB109*prepocet!AF$106*prepocet!AF$4*prepocet!AF$2/100/100/100</f>
        <v>4.4999999999999998E-2</v>
      </c>
      <c r="AG113" s="1">
        <f>'Původní data'!AC109*prepocet!AG$106*prepocet!AG$4*prepocet!AG$2/100/100/100</f>
        <v>0</v>
      </c>
      <c r="AH113" s="1">
        <f>'Původní data'!AD109*prepocet!AH$106*prepocet!AH$4*prepocet!AH$2/100/100/100</f>
        <v>0</v>
      </c>
      <c r="AI113" s="1">
        <f>'Původní data'!AE109*prepocet!AI$106*prepocet!AI$4*prepocet!AI$2/100/100/100</f>
        <v>0</v>
      </c>
      <c r="AJ113" s="1">
        <f>'Původní data'!AF109*prepocet!AJ$106*prepocet!AJ$4*prepocet!AJ$2/100/100/100</f>
        <v>0</v>
      </c>
      <c r="AK113" s="1">
        <f>'Původní data'!AG109*prepocet!AK$106*prepocet!AK$4*prepocet!AK$2/100/100/100</f>
        <v>0</v>
      </c>
      <c r="AL113" s="1">
        <f>'Původní data'!AH109*prepocet!AL$106*prepocet!AL$4*prepocet!AL$2/100/100/100</f>
        <v>0</v>
      </c>
      <c r="AM113" s="1">
        <f>'Původní data'!AI109*prepocet!AM$106*prepocet!AM$4*prepocet!AM$2/100/100/100</f>
        <v>0</v>
      </c>
      <c r="AN113" s="1">
        <f>'Původní data'!AJ109*prepocet!AN$106*prepocet!AN$4*prepocet!AN$2/100/100/100</f>
        <v>0</v>
      </c>
      <c r="AO113" s="1">
        <f>'Původní data'!AK109*prepocet!AO$106*prepocet!AO$4*prepocet!AO$2/100/100/100</f>
        <v>0</v>
      </c>
      <c r="AP113" s="1">
        <f>'Původní data'!AL109*prepocet!AP$106*prepocet!AP$4*prepocet!AP$2/100/100/100</f>
        <v>0.52500000000000002</v>
      </c>
      <c r="AQ113" s="1">
        <f>'Původní data'!AM109*prepocet!AQ$106*prepocet!AQ$4*prepocet!AQ$2/100/100/100</f>
        <v>0</v>
      </c>
      <c r="AR113" s="1">
        <f>'Původní data'!AN109*prepocet!AR$106*prepocet!AR$4*prepocet!AR$2/100/100/100</f>
        <v>0</v>
      </c>
      <c r="AS113" s="1">
        <f>'Původní data'!AO109*prepocet!AS$106*prepocet!AS$4*prepocet!AS$2/100/100/100</f>
        <v>0</v>
      </c>
      <c r="AT113" s="1">
        <f>'Původní data'!AP109*prepocet!AT$106*prepocet!AT$4*prepocet!AT$2/100/100/100</f>
        <v>0</v>
      </c>
      <c r="AU113" s="1">
        <f>'Původní data'!AQ109*prepocet!AU$106*prepocet!AU$4*prepocet!AU$2/100/100/100</f>
        <v>0</v>
      </c>
      <c r="AV113" s="1">
        <f>'Původní data'!AR109*prepocet!AV$106*prepocet!AV$4*prepocet!AV$2/100/100/100</f>
        <v>0</v>
      </c>
      <c r="AW113" s="1">
        <f>'Původní data'!AS109*prepocet!AW$106*prepocet!AW$4*prepocet!AW$2/100/100/100</f>
        <v>0</v>
      </c>
      <c r="AX113" s="1">
        <f>'Původní data'!AT109*prepocet!AX$106*prepocet!AX$4*prepocet!AX$2/100/100/100</f>
        <v>0</v>
      </c>
      <c r="AY113" s="1">
        <f>'Původní data'!AU109*prepocet!AY$106*prepocet!AY$4*prepocet!AY$2/100/100/100</f>
        <v>0</v>
      </c>
      <c r="AZ113" s="1">
        <f>'Původní data'!AV109*prepocet!AZ$106*prepocet!AZ$4*prepocet!AZ$2/100/100/100</f>
        <v>0</v>
      </c>
      <c r="BA113" s="1">
        <f>'Původní data'!AW109*prepocet!BA$106*prepocet!BA$4*prepocet!BA$2/100/100/100</f>
        <v>0</v>
      </c>
      <c r="BB113" s="1">
        <f>'Původní data'!AX109*prepocet!BB$106*prepocet!BB$4*prepocet!BB$2/100/100/100</f>
        <v>0</v>
      </c>
      <c r="BC113" s="1">
        <f>'Původní data'!AY109*prepocet!BC$106*prepocet!BC$4*prepocet!BC$2/100/100/100</f>
        <v>0</v>
      </c>
      <c r="BD113" s="1">
        <f>'Původní data'!AZ109*prepocet!BD$106*prepocet!BD$4*prepocet!BD$2/100/100/100</f>
        <v>0.72</v>
      </c>
      <c r="BE113" s="1">
        <f>'Původní data'!BA109*prepocet!BE$106*prepocet!BE$4*prepocet!BE$2/100/100/100</f>
        <v>0</v>
      </c>
      <c r="BF113" s="1">
        <f>'Původní data'!BB109*prepocet!BF$106*prepocet!BF$4*prepocet!BF$2/100/100/100</f>
        <v>0</v>
      </c>
      <c r="BG113" s="1">
        <f>'Původní data'!BC109*prepocet!BG$106*prepocet!BG$4*prepocet!BG$2/100/100/100</f>
        <v>0</v>
      </c>
      <c r="BH113" s="1">
        <f>'Původní data'!BD109*prepocet!BH$106*prepocet!BH$4*prepocet!BH$2/100/100/100</f>
        <v>0</v>
      </c>
      <c r="BI113" s="1">
        <f>'Původní data'!BE109*prepocet!BI$106*prepocet!BI$4*prepocet!BI$2/100/100/100</f>
        <v>0</v>
      </c>
      <c r="BJ113" s="1">
        <f>'Původní data'!BF109*prepocet!BJ$106*prepocet!BJ$4*prepocet!BJ$2/100/100/100</f>
        <v>0</v>
      </c>
      <c r="BK113" s="1">
        <f>'Původní data'!BG109*prepocet!BK$106*prepocet!BK$4*prepocet!BK$2/100/100/100</f>
        <v>0</v>
      </c>
      <c r="BL113" s="1">
        <f>'Původní data'!BH109*prepocet!BL$106*prepocet!BL$4*prepocet!BL$2/100/100/100</f>
        <v>0</v>
      </c>
      <c r="BM113" s="1">
        <f>'Původní data'!BI109*prepocet!BM$106*prepocet!BM$4*prepocet!BM$2/100/100/100</f>
        <v>0</v>
      </c>
      <c r="BN113" s="1">
        <f>'Původní data'!BJ109*prepocet!BN$106*prepocet!BN$4*prepocet!BN$2/100/100/100</f>
        <v>0</v>
      </c>
      <c r="BO113" s="1">
        <f>'Původní data'!BK109*prepocet!BO$106*prepocet!BO$4*prepocet!BO$2/100/100/100</f>
        <v>0</v>
      </c>
      <c r="BP113" s="1">
        <f>'Původní data'!BL109*prepocet!BP$106*prepocet!BP$4*prepocet!BP$2/100/100/100</f>
        <v>0</v>
      </c>
      <c r="BQ113" s="1">
        <f>'Původní data'!BM109*prepocet!BQ$106*prepocet!BQ$4*prepocet!BQ$2/100/100/100</f>
        <v>0</v>
      </c>
      <c r="BR113" s="1">
        <f>'Původní data'!BN109*prepocet!BR$106*prepocet!BR$4*prepocet!BR$2/100/100/100</f>
        <v>0</v>
      </c>
      <c r="BS113" s="1">
        <f>'Původní data'!BO109*prepocet!BS$106*prepocet!BS$4*prepocet!BS$2/100/100/100</f>
        <v>0</v>
      </c>
      <c r="BT113" s="1">
        <f>'Původní data'!BP109*prepocet!BT$106*prepocet!BT$4*prepocet!BT$2/100/100/100</f>
        <v>0</v>
      </c>
      <c r="BU113" s="1">
        <f>'Původní data'!BQ109*prepocet!BU$106*prepocet!BU$4*prepocet!BU$2/100/100/100</f>
        <v>0</v>
      </c>
      <c r="BV113" s="1">
        <f>'Původní data'!BR109*prepocet!BV$106*prepocet!BV$4*prepocet!BV$2/100/100/100</f>
        <v>0</v>
      </c>
      <c r="BW113" s="1">
        <f>'Původní data'!BS109*prepocet!BW$106*prepocet!BW$4*prepocet!BW$2/100/100/100</f>
        <v>0</v>
      </c>
      <c r="BX113" s="1">
        <f>'Původní data'!BT109*prepocet!BX$106*prepocet!BX$4*prepocet!BX$2/100/100/100</f>
        <v>0</v>
      </c>
      <c r="BY113" s="1">
        <f>'Původní data'!BU109*prepocet!BY$106*prepocet!BY$4*prepocet!BY$2/100/100/100</f>
        <v>0</v>
      </c>
      <c r="BZ113" s="1">
        <f>'Původní data'!BV109*prepocet!BZ$106*prepocet!BZ$4*prepocet!BZ$2/100/100/100</f>
        <v>4.8000000000000001E-2</v>
      </c>
      <c r="CA113" s="1">
        <f>'Původní data'!BW109*prepocet!CA$106*prepocet!CA$4*prepocet!CA$2/100/100/100</f>
        <v>0.49875000000000003</v>
      </c>
      <c r="CB113" s="1">
        <f>'Původní data'!BX109*prepocet!CB$106*prepocet!CB$4*prepocet!CB$2/100/100/100</f>
        <v>0</v>
      </c>
      <c r="CC113" s="1">
        <f>'Původní data'!BY109*prepocet!CC$106*prepocet!CC$4*prepocet!CC$2/100/100/100</f>
        <v>0</v>
      </c>
      <c r="CD113" s="1">
        <f>'Původní data'!BZ109*prepocet!CD$106*prepocet!CD$4*prepocet!CD$2/100/100/100</f>
        <v>0</v>
      </c>
      <c r="CE113" s="1">
        <f>'Původní data'!CA109*prepocet!CE$106*prepocet!CE$4*prepocet!CE$2/100/100/100</f>
        <v>0</v>
      </c>
      <c r="CF113" s="1">
        <f>'Původní data'!CB109*prepocet!CF$106*prepocet!CF$4*prepocet!CF$2/100/100/100</f>
        <v>0</v>
      </c>
      <c r="CI113" s="11">
        <f t="shared" si="54"/>
        <v>25</v>
      </c>
      <c r="CJ113" s="25">
        <f t="shared" si="52"/>
        <v>2.23725</v>
      </c>
      <c r="CK113" s="11">
        <f t="shared" si="53"/>
        <v>2.8319620253164556E-2</v>
      </c>
      <c r="CL113" s="11">
        <f t="shared" si="43"/>
        <v>0</v>
      </c>
      <c r="CM113" s="11">
        <f t="shared" si="44"/>
        <v>0</v>
      </c>
      <c r="CN113" s="11">
        <f t="shared" si="45"/>
        <v>0</v>
      </c>
      <c r="CO113" s="11">
        <f t="shared" si="55"/>
        <v>7</v>
      </c>
    </row>
    <row r="114" spans="1:93" x14ac:dyDescent="0.2">
      <c r="B114" s="11">
        <v>1</v>
      </c>
      <c r="C114" s="11">
        <f t="shared" si="50"/>
        <v>0</v>
      </c>
      <c r="D114" s="11">
        <f t="shared" si="51"/>
        <v>0</v>
      </c>
      <c r="E114" s="1" t="s">
        <v>78</v>
      </c>
      <c r="F114" s="1">
        <f>'Původní data'!B110*prepocet!F$106*prepocet!F$4*prepocet!F$2/100/100/100</f>
        <v>0</v>
      </c>
      <c r="G114" s="1">
        <f>'Původní data'!C110*prepocet!G$106*prepocet!G$4*prepocet!G$2/100/100/100</f>
        <v>0</v>
      </c>
      <c r="H114" s="1">
        <f>'Původní data'!D110*prepocet!H$106*prepocet!H$4*prepocet!H$2/100/100/100</f>
        <v>0</v>
      </c>
      <c r="I114" s="1">
        <f>'Původní data'!E110*prepocet!I$106*prepocet!I$4*prepocet!I$2/100/100/100</f>
        <v>0</v>
      </c>
      <c r="J114" s="1">
        <f>'Původní data'!F110*prepocet!J$106*prepocet!J$4*prepocet!J$2/100/100/100</f>
        <v>0</v>
      </c>
      <c r="K114" s="1">
        <f>'Původní data'!G110*prepocet!K$106*prepocet!K$4*prepocet!K$2/100/100/100</f>
        <v>0</v>
      </c>
      <c r="L114" s="1">
        <f>'Původní data'!H110*prepocet!L$106*prepocet!L$4*prepocet!L$2/100/100/100</f>
        <v>0</v>
      </c>
      <c r="M114" s="1">
        <f>'Původní data'!I110*prepocet!M$106*prepocet!M$4*prepocet!M$2/100/100/100</f>
        <v>0</v>
      </c>
      <c r="N114" s="1">
        <f>'Původní data'!J110*prepocet!N$106*prepocet!N$4*prepocet!N$2/100/100/100</f>
        <v>0</v>
      </c>
      <c r="O114" s="1">
        <f>'Původní data'!K110*prepocet!O$106*prepocet!O$4*prepocet!O$2/100/100/100</f>
        <v>0</v>
      </c>
      <c r="P114" s="1">
        <f>'Původní data'!L110*prepocet!P$106*prepocet!P$4*prepocet!P$2/100/100/100</f>
        <v>0</v>
      </c>
      <c r="Q114" s="1">
        <f>'Původní data'!M110*prepocet!Q$106*prepocet!Q$4*prepocet!Q$2/100/100/100</f>
        <v>0</v>
      </c>
      <c r="R114" s="1">
        <f>'Původní data'!N110*prepocet!R$106*prepocet!R$4*prepocet!R$2/100/100/100</f>
        <v>0</v>
      </c>
      <c r="S114" s="1">
        <f>'Původní data'!O110*prepocet!S$106*prepocet!S$4*prepocet!S$2/100/100/100</f>
        <v>0</v>
      </c>
      <c r="T114" s="1">
        <f>'Původní data'!P110*prepocet!T$106*prepocet!T$4*prepocet!T$2/100/100/100</f>
        <v>0</v>
      </c>
      <c r="U114" s="1">
        <f>'Původní data'!Q110*prepocet!U$106*prepocet!U$4*prepocet!U$2/100/100/100</f>
        <v>0</v>
      </c>
      <c r="V114" s="1">
        <f>'Původní data'!R110*prepocet!V$106*prepocet!V$4*prepocet!V$2/100/100/100</f>
        <v>0</v>
      </c>
      <c r="W114" s="1">
        <f>'Původní data'!S110*prepocet!W$106*prepocet!W$4*prepocet!W$2/100/100/100</f>
        <v>0</v>
      </c>
      <c r="X114" s="1">
        <f>'Původní data'!T110*prepocet!X$106*prepocet!X$4*prepocet!X$2/100/100/100</f>
        <v>0</v>
      </c>
      <c r="Y114" s="1">
        <f>'Původní data'!U110*prepocet!Y$106*prepocet!Y$4*prepocet!Y$2/100/100/100</f>
        <v>0</v>
      </c>
      <c r="Z114" s="1">
        <f>'Původní data'!V110*prepocet!Z$106*prepocet!Z$4*prepocet!Z$2/100/100/100</f>
        <v>0</v>
      </c>
      <c r="AA114" s="1">
        <f>'Původní data'!W110*prepocet!AA$106*prepocet!AA$4*prepocet!AA$2/100/100/100</f>
        <v>0</v>
      </c>
      <c r="AB114" s="1">
        <f>'Původní data'!X110*prepocet!AB$106*prepocet!AB$4*prepocet!AB$2/100/100/100</f>
        <v>0</v>
      </c>
      <c r="AC114" s="1">
        <f>'Původní data'!Y110*prepocet!AC$106*prepocet!AC$4*prepocet!AC$2/100/100/100</f>
        <v>0</v>
      </c>
      <c r="AD114" s="1">
        <f>'Původní data'!Z110*prepocet!AD$106*prepocet!AD$4*prepocet!AD$2/100/100/100</f>
        <v>0</v>
      </c>
      <c r="AE114" s="1">
        <f>'Původní data'!AA110*prepocet!AE$106*prepocet!AE$4*prepocet!AE$2/100/100/100</f>
        <v>0</v>
      </c>
      <c r="AF114" s="1">
        <f>'Původní data'!AB110*prepocet!AF$106*prepocet!AF$4*prepocet!AF$2/100/100/100</f>
        <v>0</v>
      </c>
      <c r="AG114" s="1">
        <f>'Původní data'!AC110*prepocet!AG$106*prepocet!AG$4*prepocet!AG$2/100/100/100</f>
        <v>0</v>
      </c>
      <c r="AH114" s="1">
        <f>'Původní data'!AD110*prepocet!AH$106*prepocet!AH$4*prepocet!AH$2/100/100/100</f>
        <v>0</v>
      </c>
      <c r="AI114" s="1">
        <f>'Původní data'!AE110*prepocet!AI$106*prepocet!AI$4*prepocet!AI$2/100/100/100</f>
        <v>0</v>
      </c>
      <c r="AJ114" s="1">
        <f>'Původní data'!AF110*prepocet!AJ$106*prepocet!AJ$4*prepocet!AJ$2/100/100/100</f>
        <v>0</v>
      </c>
      <c r="AK114" s="1">
        <f>'Původní data'!AG110*prepocet!AK$106*prepocet!AK$4*prepocet!AK$2/100/100/100</f>
        <v>0</v>
      </c>
      <c r="AL114" s="1">
        <f>'Původní data'!AH110*prepocet!AL$106*prepocet!AL$4*prepocet!AL$2/100/100/100</f>
        <v>0</v>
      </c>
      <c r="AM114" s="1">
        <f>'Původní data'!AI110*prepocet!AM$106*prepocet!AM$4*prepocet!AM$2/100/100/100</f>
        <v>0</v>
      </c>
      <c r="AN114" s="1">
        <f>'Původní data'!AJ110*prepocet!AN$106*prepocet!AN$4*prepocet!AN$2/100/100/100</f>
        <v>0</v>
      </c>
      <c r="AO114" s="1">
        <f>'Původní data'!AK110*prepocet!AO$106*prepocet!AO$4*prepocet!AO$2/100/100/100</f>
        <v>0</v>
      </c>
      <c r="AP114" s="1">
        <f>'Původní data'!AL110*prepocet!AP$106*prepocet!AP$4*prepocet!AP$2/100/100/100</f>
        <v>0</v>
      </c>
      <c r="AQ114" s="1">
        <f>'Původní data'!AM110*prepocet!AQ$106*prepocet!AQ$4*prepocet!AQ$2/100/100/100</f>
        <v>0</v>
      </c>
      <c r="AR114" s="1">
        <f>'Původní data'!AN110*prepocet!AR$106*prepocet!AR$4*prepocet!AR$2/100/100/100</f>
        <v>0</v>
      </c>
      <c r="AS114" s="1">
        <f>'Původní data'!AO110*prepocet!AS$106*prepocet!AS$4*prepocet!AS$2/100/100/100</f>
        <v>0</v>
      </c>
      <c r="AT114" s="1">
        <f>'Původní data'!AP110*prepocet!AT$106*prepocet!AT$4*prepocet!AT$2/100/100/100</f>
        <v>0</v>
      </c>
      <c r="AU114" s="1">
        <f>'Původní data'!AQ110*prepocet!AU$106*prepocet!AU$4*prepocet!AU$2/100/100/100</f>
        <v>0</v>
      </c>
      <c r="AV114" s="1">
        <f>'Původní data'!AR110*prepocet!AV$106*prepocet!AV$4*prepocet!AV$2/100/100/100</f>
        <v>0</v>
      </c>
      <c r="AW114" s="1">
        <f>'Původní data'!AS110*prepocet!AW$106*prepocet!AW$4*prepocet!AW$2/100/100/100</f>
        <v>0</v>
      </c>
      <c r="AX114" s="1">
        <f>'Původní data'!AT110*prepocet!AX$106*prepocet!AX$4*prepocet!AX$2/100/100/100</f>
        <v>0</v>
      </c>
      <c r="AY114" s="1">
        <f>'Původní data'!AU110*prepocet!AY$106*prepocet!AY$4*prepocet!AY$2/100/100/100</f>
        <v>0</v>
      </c>
      <c r="AZ114" s="1">
        <f>'Původní data'!AV110*prepocet!AZ$106*prepocet!AZ$4*prepocet!AZ$2/100/100/100</f>
        <v>0</v>
      </c>
      <c r="BA114" s="1">
        <f>'Původní data'!AW110*prepocet!BA$106*prepocet!BA$4*prepocet!BA$2/100/100/100</f>
        <v>0</v>
      </c>
      <c r="BB114" s="1">
        <f>'Původní data'!AX110*prepocet!BB$106*prepocet!BB$4*prepocet!BB$2/100/100/100</f>
        <v>0</v>
      </c>
      <c r="BC114" s="1">
        <f>'Původní data'!AY110*prepocet!BC$106*prepocet!BC$4*prepocet!BC$2/100/100/100</f>
        <v>0</v>
      </c>
      <c r="BD114" s="1">
        <f>'Původní data'!AZ110*prepocet!BD$106*prepocet!BD$4*prepocet!BD$2/100/100/100</f>
        <v>0</v>
      </c>
      <c r="BE114" s="1">
        <f>'Původní data'!BA110*prepocet!BE$106*prepocet!BE$4*prepocet!BE$2/100/100/100</f>
        <v>0</v>
      </c>
      <c r="BF114" s="1">
        <f>'Původní data'!BB110*prepocet!BF$106*prepocet!BF$4*prepocet!BF$2/100/100/100</f>
        <v>0</v>
      </c>
      <c r="BG114" s="1">
        <f>'Původní data'!BC110*prepocet!BG$106*prepocet!BG$4*prepocet!BG$2/100/100/100</f>
        <v>0</v>
      </c>
      <c r="BH114" s="1">
        <f>'Původní data'!BD110*prepocet!BH$106*prepocet!BH$4*prepocet!BH$2/100/100/100</f>
        <v>0</v>
      </c>
      <c r="BI114" s="1">
        <f>'Původní data'!BE110*prepocet!BI$106*prepocet!BI$4*prepocet!BI$2/100/100/100</f>
        <v>0</v>
      </c>
      <c r="BJ114" s="1">
        <f>'Původní data'!BF110*prepocet!BJ$106*prepocet!BJ$4*prepocet!BJ$2/100/100/100</f>
        <v>0</v>
      </c>
      <c r="BK114" s="1">
        <f>'Původní data'!BG110*prepocet!BK$106*prepocet!BK$4*prepocet!BK$2/100/100/100</f>
        <v>0</v>
      </c>
      <c r="BL114" s="1">
        <f>'Původní data'!BH110*prepocet!BL$106*prepocet!BL$4*prepocet!BL$2/100/100/100</f>
        <v>3.7499999999999999E-2</v>
      </c>
      <c r="BM114" s="1">
        <f>'Původní data'!BI110*prepocet!BM$106*prepocet!BM$4*prepocet!BM$2/100/100/100</f>
        <v>0.24</v>
      </c>
      <c r="BN114" s="1">
        <f>'Původní data'!BJ110*prepocet!BN$106*prepocet!BN$4*prepocet!BN$2/100/100/100</f>
        <v>0</v>
      </c>
      <c r="BO114" s="1">
        <f>'Původní data'!BK110*prepocet!BO$106*prepocet!BO$4*prepocet!BO$2/100/100/100</f>
        <v>0</v>
      </c>
      <c r="BP114" s="1">
        <f>'Původní data'!BL110*prepocet!BP$106*prepocet!BP$4*prepocet!BP$2/100/100/100</f>
        <v>0</v>
      </c>
      <c r="BQ114" s="1">
        <f>'Původní data'!BM110*prepocet!BQ$106*prepocet!BQ$4*prepocet!BQ$2/100/100/100</f>
        <v>0</v>
      </c>
      <c r="BR114" s="1">
        <f>'Původní data'!BN110*prepocet!BR$106*prepocet!BR$4*prepocet!BR$2/100/100/100</f>
        <v>0</v>
      </c>
      <c r="BS114" s="1">
        <f>'Původní data'!BO110*prepocet!BS$106*prepocet!BS$4*prepocet!BS$2/100/100/100</f>
        <v>0</v>
      </c>
      <c r="BT114" s="1">
        <f>'Původní data'!BP110*prepocet!BT$106*prepocet!BT$4*prepocet!BT$2/100/100/100</f>
        <v>0</v>
      </c>
      <c r="BU114" s="1">
        <f>'Původní data'!BQ110*prepocet!BU$106*prepocet!BU$4*prepocet!BU$2/100/100/100</f>
        <v>0</v>
      </c>
      <c r="BV114" s="1">
        <f>'Původní data'!BR110*prepocet!BV$106*prepocet!BV$4*prepocet!BV$2/100/100/100</f>
        <v>0</v>
      </c>
      <c r="BW114" s="1">
        <f>'Původní data'!BS110*prepocet!BW$106*prepocet!BW$4*prepocet!BW$2/100/100/100</f>
        <v>0</v>
      </c>
      <c r="BX114" s="1">
        <f>'Původní data'!BT110*prepocet!BX$106*prepocet!BX$4*prepocet!BX$2/100/100/100</f>
        <v>0</v>
      </c>
      <c r="BY114" s="1">
        <f>'Původní data'!BU110*prepocet!BY$106*prepocet!BY$4*prepocet!BY$2/100/100/100</f>
        <v>0</v>
      </c>
      <c r="BZ114" s="1">
        <f>'Původní data'!BV110*prepocet!BZ$106*prepocet!BZ$4*prepocet!BZ$2/100/100/100</f>
        <v>0</v>
      </c>
      <c r="CA114" s="1">
        <f>'Původní data'!BW110*prepocet!CA$106*prepocet!CA$4*prepocet!CA$2/100/100/100</f>
        <v>0</v>
      </c>
      <c r="CB114" s="1">
        <f>'Původní data'!BX110*prepocet!CB$106*prepocet!CB$4*prepocet!CB$2/100/100/100</f>
        <v>0</v>
      </c>
      <c r="CC114" s="1">
        <f>'Původní data'!BY110*prepocet!CC$106*prepocet!CC$4*prepocet!CC$2/100/100/100</f>
        <v>0</v>
      </c>
      <c r="CD114" s="1">
        <f>'Původní data'!BZ110*prepocet!CD$106*prepocet!CD$4*prepocet!CD$2/100/100/100</f>
        <v>0</v>
      </c>
      <c r="CE114" s="1">
        <f>'Původní data'!CA110*prepocet!CE$106*prepocet!CE$4*prepocet!CE$2/100/100/100</f>
        <v>0</v>
      </c>
      <c r="CF114" s="1">
        <f>'Původní data'!CB110*prepocet!CF$106*prepocet!CF$4*prepocet!CF$2/100/100/100</f>
        <v>0</v>
      </c>
      <c r="CI114" s="11">
        <f t="shared" si="54"/>
        <v>44</v>
      </c>
      <c r="CJ114" s="25">
        <f t="shared" si="52"/>
        <v>0.27749999999999997</v>
      </c>
      <c r="CK114" s="11">
        <f t="shared" si="53"/>
        <v>3.5126582278481007E-3</v>
      </c>
      <c r="CL114" s="11">
        <f t="shared" si="43"/>
        <v>0</v>
      </c>
      <c r="CM114" s="11">
        <f t="shared" si="44"/>
        <v>0</v>
      </c>
      <c r="CN114" s="11">
        <f t="shared" si="45"/>
        <v>0</v>
      </c>
      <c r="CO114" s="11">
        <f t="shared" si="55"/>
        <v>2</v>
      </c>
    </row>
    <row r="115" spans="1:93" x14ac:dyDescent="0.2">
      <c r="B115" s="11">
        <v>1</v>
      </c>
      <c r="C115" s="11">
        <f t="shared" si="50"/>
        <v>0</v>
      </c>
      <c r="D115" s="11">
        <f t="shared" si="51"/>
        <v>0.495</v>
      </c>
      <c r="E115" s="1" t="s">
        <v>79</v>
      </c>
      <c r="F115" s="1">
        <f>'Původní data'!B111*prepocet!F$106*prepocet!F$4*prepocet!F$2/100/100/100</f>
        <v>0.495</v>
      </c>
      <c r="G115" s="1">
        <f>'Původní data'!C111*prepocet!G$106*prepocet!G$4*prepocet!G$2/100/100/100</f>
        <v>0</v>
      </c>
      <c r="H115" s="1">
        <f>'Původní data'!D111*prepocet!H$106*prepocet!H$4*prepocet!H$2/100/100/100</f>
        <v>0.09</v>
      </c>
      <c r="I115" s="1">
        <f>'Původní data'!E111*prepocet!I$106*prepocet!I$4*prepocet!I$2/100/100/100</f>
        <v>0</v>
      </c>
      <c r="J115" s="1">
        <f>'Původní data'!F111*prepocet!J$106*prepocet!J$4*prepocet!J$2/100/100/100</f>
        <v>12.96</v>
      </c>
      <c r="K115" s="1">
        <f>'Původní data'!G111*prepocet!K$106*prepocet!K$4*prepocet!K$2/100/100/100</f>
        <v>0.1125</v>
      </c>
      <c r="L115" s="1">
        <f>'Původní data'!H111*prepocet!L$106*prepocet!L$4*prepocet!L$2/100/100/100</f>
        <v>0.41649999999999998</v>
      </c>
      <c r="M115" s="1">
        <f>'Původní data'!I111*prepocet!M$106*prepocet!M$4*prepocet!M$2/100/100/100</f>
        <v>0</v>
      </c>
      <c r="N115" s="1">
        <f>'Původní data'!J111*prepocet!N$106*prepocet!N$4*prepocet!N$2/100/100/100</f>
        <v>0.114</v>
      </c>
      <c r="O115" s="1">
        <f>'Původní data'!K111*prepocet!O$106*prepocet!O$4*prepocet!O$2/100/100/100</f>
        <v>0</v>
      </c>
      <c r="P115" s="1">
        <f>'Původní data'!L111*prepocet!P$106*prepocet!P$4*prepocet!P$2/100/100/100</f>
        <v>0.89249999999999996</v>
      </c>
      <c r="Q115" s="1">
        <f>'Původní data'!M111*prepocet!Q$106*prepocet!Q$4*prepocet!Q$2/100/100/100</f>
        <v>0.58499999999999996</v>
      </c>
      <c r="R115" s="1">
        <f>'Původní data'!N111*prepocet!R$106*prepocet!R$4*prepocet!R$2/100/100/100</f>
        <v>0.48</v>
      </c>
      <c r="S115" s="1">
        <f>'Původní data'!O111*prepocet!S$106*prepocet!S$4*prepocet!S$2/100/100/100</f>
        <v>0.06</v>
      </c>
      <c r="T115" s="1">
        <f>'Původní data'!P111*prepocet!T$106*prepocet!T$4*prepocet!T$2/100/100/100</f>
        <v>0</v>
      </c>
      <c r="U115" s="1">
        <f>'Původní data'!Q111*prepocet!U$106*prepocet!U$4*prepocet!U$2/100/100/100</f>
        <v>0.10800000000000001</v>
      </c>
      <c r="V115" s="1">
        <f>'Původní data'!R111*prepocet!V$106*prepocet!V$4*prepocet!V$2/100/100/100</f>
        <v>0.58499999999999996</v>
      </c>
      <c r="W115" s="1">
        <f>'Původní data'!S111*prepocet!W$106*prepocet!W$4*prepocet!W$2/100/100/100</f>
        <v>0</v>
      </c>
      <c r="X115" s="1">
        <f>'Původní data'!T111*prepocet!X$106*prepocet!X$4*prepocet!X$2/100/100/100</f>
        <v>2.4E-2</v>
      </c>
      <c r="Y115" s="1">
        <f>'Původní data'!U111*prepocet!Y$106*prepocet!Y$4*prepocet!Y$2/100/100/100</f>
        <v>0.76</v>
      </c>
      <c r="Z115" s="1">
        <f>'Původní data'!V111*prepocet!Z$106*prepocet!Z$4*prepocet!Z$2/100/100/100</f>
        <v>0</v>
      </c>
      <c r="AA115" s="1">
        <f>'Původní data'!W111*prepocet!AA$106*prepocet!AA$4*prepocet!AA$2/100/100/100</f>
        <v>0.66150000000000009</v>
      </c>
      <c r="AB115" s="1">
        <f>'Původní data'!X111*prepocet!AB$106*prepocet!AB$4*prepocet!AB$2/100/100/100</f>
        <v>0</v>
      </c>
      <c r="AC115" s="1">
        <f>'Původní data'!Y111*prepocet!AC$106*prepocet!AC$4*prepocet!AC$2/100/100/100</f>
        <v>1.26</v>
      </c>
      <c r="AD115" s="1">
        <f>'Původní data'!Z111*prepocet!AD$106*prepocet!AD$4*prepocet!AD$2/100/100/100</f>
        <v>0.21600000000000003</v>
      </c>
      <c r="AE115" s="1">
        <f>'Původní data'!AA111*prepocet!AE$106*prepocet!AE$4*prepocet!AE$2/100/100/100</f>
        <v>3.7499999999999999E-2</v>
      </c>
      <c r="AF115" s="1">
        <f>'Původní data'!AB111*prepocet!AF$106*prepocet!AF$4*prepocet!AF$2/100/100/100</f>
        <v>0.09</v>
      </c>
      <c r="AG115" s="1">
        <f>'Původní data'!AC111*prepocet!AG$106*prepocet!AG$4*prepocet!AG$2/100/100/100</f>
        <v>0.41437499999999999</v>
      </c>
      <c r="AH115" s="1">
        <f>'Původní data'!AD111*prepocet!AH$106*prepocet!AH$4*prepocet!AH$2/100/100/100</f>
        <v>0</v>
      </c>
      <c r="AI115" s="1">
        <f>'Původní data'!AE111*prepocet!AI$106*prepocet!AI$4*prepocet!AI$2/100/100/100</f>
        <v>0.7</v>
      </c>
      <c r="AJ115" s="1">
        <f>'Původní data'!AF111*prepocet!AJ$106*prepocet!AJ$4*prepocet!AJ$2/100/100/100</f>
        <v>0</v>
      </c>
      <c r="AK115" s="1">
        <f>'Původní data'!AG111*prepocet!AK$106*prepocet!AK$4*prepocet!AK$2/100/100/100</f>
        <v>0</v>
      </c>
      <c r="AL115" s="1">
        <f>'Původní data'!AH111*prepocet!AL$106*prepocet!AL$4*prepocet!AL$2/100/100/100</f>
        <v>0.08</v>
      </c>
      <c r="AM115" s="1">
        <f>'Původní data'!AI111*prepocet!AM$106*prepocet!AM$4*prepocet!AM$2/100/100/100</f>
        <v>0</v>
      </c>
      <c r="AN115" s="1">
        <f>'Původní data'!AJ111*prepocet!AN$106*prepocet!AN$4*prepocet!AN$2/100/100/100</f>
        <v>0</v>
      </c>
      <c r="AO115" s="1">
        <f>'Původní data'!AK111*prepocet!AO$106*prepocet!AO$4*prepocet!AO$2/100/100/100</f>
        <v>0</v>
      </c>
      <c r="AP115" s="1">
        <f>'Původní data'!AL111*prepocet!AP$106*prepocet!AP$4*prepocet!AP$2/100/100/100</f>
        <v>0</v>
      </c>
      <c r="AQ115" s="1">
        <f>'Původní data'!AM111*prepocet!AQ$106*prepocet!AQ$4*prepocet!AQ$2/100/100/100</f>
        <v>1.2</v>
      </c>
      <c r="AR115" s="1">
        <f>'Původní data'!AN111*prepocet!AR$106*prepocet!AR$4*prepocet!AR$2/100/100/100</f>
        <v>1</v>
      </c>
      <c r="AS115" s="1">
        <f>'Původní data'!AO111*prepocet!AS$106*prepocet!AS$4*prepocet!AS$2/100/100/100</f>
        <v>0</v>
      </c>
      <c r="AT115" s="1">
        <f>'Původní data'!AP111*prepocet!AT$106*prepocet!AT$4*prepocet!AT$2/100/100/100</f>
        <v>0</v>
      </c>
      <c r="AU115" s="1">
        <f>'Původní data'!AQ111*prepocet!AU$106*prepocet!AU$4*prepocet!AU$2/100/100/100</f>
        <v>0.1575</v>
      </c>
      <c r="AV115" s="1">
        <f>'Původní data'!AR111*prepocet!AV$106*prepocet!AV$4*prepocet!AV$2/100/100/100</f>
        <v>0</v>
      </c>
      <c r="AW115" s="1">
        <f>'Původní data'!AS111*prepocet!AW$106*prepocet!AW$4*prepocet!AW$2/100/100/100</f>
        <v>0</v>
      </c>
      <c r="AX115" s="1">
        <f>'Původní data'!AT111*prepocet!AX$106*prepocet!AX$4*prepocet!AX$2/100/100/100</f>
        <v>0</v>
      </c>
      <c r="AY115" s="1">
        <f>'Původní data'!AU111*prepocet!AY$106*prepocet!AY$4*prepocet!AY$2/100/100/100</f>
        <v>0</v>
      </c>
      <c r="AZ115" s="1">
        <f>'Původní data'!AV111*prepocet!AZ$106*prepocet!AZ$4*prepocet!AZ$2/100/100/100</f>
        <v>0.11025</v>
      </c>
      <c r="BA115" s="1">
        <f>'Původní data'!AW111*prepocet!BA$106*prepocet!BA$4*prepocet!BA$2/100/100/100</f>
        <v>0.63</v>
      </c>
      <c r="BB115" s="1">
        <f>'Původní data'!AX111*prepocet!BB$106*prepocet!BB$4*prepocet!BB$2/100/100/100</f>
        <v>0.1</v>
      </c>
      <c r="BC115" s="1">
        <f>'Původní data'!AY111*prepocet!BC$106*prepocet!BC$4*prepocet!BC$2/100/100/100</f>
        <v>0</v>
      </c>
      <c r="BD115" s="1">
        <f>'Původní data'!AZ111*prepocet!BD$106*prepocet!BD$4*prepocet!BD$2/100/100/100</f>
        <v>2.4</v>
      </c>
      <c r="BE115" s="1">
        <f>'Původní data'!BA111*prepocet!BE$106*prepocet!BE$4*prepocet!BE$2/100/100/100</f>
        <v>0.25514999999999999</v>
      </c>
      <c r="BF115" s="1">
        <f>'Původní data'!BB111*prepocet!BF$106*prepocet!BF$4*prepocet!BF$2/100/100/100</f>
        <v>0</v>
      </c>
      <c r="BG115" s="1">
        <f>'Původní data'!BC111*prepocet!BG$106*prepocet!BG$4*prepocet!BG$2/100/100/100</f>
        <v>0.63</v>
      </c>
      <c r="BH115" s="1">
        <f>'Původní data'!BD111*prepocet!BH$106*prepocet!BH$4*prepocet!BH$2/100/100/100</f>
        <v>0.43200000000000005</v>
      </c>
      <c r="BI115" s="1">
        <f>'Původní data'!BE111*prepocet!BI$106*prepocet!BI$4*prepocet!BI$2/100/100/100</f>
        <v>1.32</v>
      </c>
      <c r="BJ115" s="1">
        <f>'Původní data'!BF111*prepocet!BJ$106*prepocet!BJ$4*prepocet!BJ$2/100/100/100</f>
        <v>0.56000000000000005</v>
      </c>
      <c r="BK115" s="1">
        <f>'Původní data'!BG111*prepocet!BK$106*prepocet!BK$4*prepocet!BK$2/100/100/100</f>
        <v>0</v>
      </c>
      <c r="BL115" s="1">
        <f>'Původní data'!BH111*prepocet!BL$106*prepocet!BL$4*prepocet!BL$2/100/100/100</f>
        <v>5.6250000000000001E-2</v>
      </c>
      <c r="BM115" s="1">
        <f>'Původní data'!BI111*prepocet!BM$106*prepocet!BM$4*prepocet!BM$2/100/100/100</f>
        <v>0</v>
      </c>
      <c r="BN115" s="1">
        <f>'Původní data'!BJ111*prepocet!BN$106*prepocet!BN$4*prepocet!BN$2/100/100/100</f>
        <v>0</v>
      </c>
      <c r="BO115" s="1">
        <f>'Původní data'!BK111*prepocet!BO$106*prepocet!BO$4*prepocet!BO$2/100/100/100</f>
        <v>0</v>
      </c>
      <c r="BP115" s="1">
        <f>'Původní data'!BL111*prepocet!BP$106*prepocet!BP$4*prepocet!BP$2/100/100/100</f>
        <v>0</v>
      </c>
      <c r="BQ115" s="1">
        <f>'Původní data'!BM111*prepocet!BQ$106*prepocet!BQ$4*prepocet!BQ$2/100/100/100</f>
        <v>0.21</v>
      </c>
      <c r="BR115" s="1">
        <f>'Původní data'!BN111*prepocet!BR$106*prepocet!BR$4*prepocet!BR$2/100/100/100</f>
        <v>0.8640000000000001</v>
      </c>
      <c r="BS115" s="1">
        <f>'Původní data'!BO111*prepocet!BS$106*prepocet!BS$4*prepocet!BS$2/100/100/100</f>
        <v>0.88</v>
      </c>
      <c r="BT115" s="1">
        <f>'Původní data'!BP111*prepocet!BT$106*prepocet!BT$4*prepocet!BT$2/100/100/100</f>
        <v>0</v>
      </c>
      <c r="BU115" s="1">
        <f>'Původní data'!BQ111*prepocet!BU$106*prepocet!BU$4*prepocet!BU$2/100/100/100</f>
        <v>0.42</v>
      </c>
      <c r="BV115" s="1">
        <f>'Původní data'!BR111*prepocet!BV$106*prepocet!BV$4*prepocet!BV$2/100/100/100</f>
        <v>1.875</v>
      </c>
      <c r="BW115" s="1">
        <f>'Původní data'!BS111*prepocet!BW$106*prepocet!BW$4*prepocet!BW$2/100/100/100</f>
        <v>0.38250000000000001</v>
      </c>
      <c r="BX115" s="1">
        <f>'Původní data'!BT111*prepocet!BX$106*prepocet!BX$4*prepocet!BX$2/100/100/100</f>
        <v>0</v>
      </c>
      <c r="BY115" s="1">
        <f>'Původní data'!BU111*prepocet!BY$106*prepocet!BY$4*prepocet!BY$2/100/100/100</f>
        <v>0</v>
      </c>
      <c r="BZ115" s="1">
        <f>'Původní data'!BV111*prepocet!BZ$106*prepocet!BZ$4*prepocet!BZ$2/100/100/100</f>
        <v>0.24</v>
      </c>
      <c r="CA115" s="1">
        <f>'Původní data'!BW111*prepocet!CA$106*prepocet!CA$4*prepocet!CA$2/100/100/100</f>
        <v>0.49875000000000003</v>
      </c>
      <c r="CB115" s="1">
        <f>'Původní data'!BX111*prepocet!CB$106*prepocet!CB$4*prepocet!CB$2/100/100/100</f>
        <v>1.3387500000000001</v>
      </c>
      <c r="CC115" s="1">
        <f>'Původní data'!BY111*prepocet!CC$106*prepocet!CC$4*prepocet!CC$2/100/100/100</f>
        <v>0</v>
      </c>
      <c r="CD115" s="1">
        <f>'Původní data'!BZ111*prepocet!CD$106*prepocet!CD$4*prepocet!CD$2/100/100/100</f>
        <v>0</v>
      </c>
      <c r="CE115" s="1">
        <f>'Původní data'!CA111*prepocet!CE$106*prepocet!CE$4*prepocet!CE$2/100/100/100</f>
        <v>0.27</v>
      </c>
      <c r="CF115" s="1">
        <f>'Původní data'!CB111*prepocet!CF$106*prepocet!CF$4*prepocet!CF$2/100/100/100</f>
        <v>0</v>
      </c>
      <c r="CI115" s="11">
        <f t="shared" si="54"/>
        <v>2</v>
      </c>
      <c r="CJ115" s="25">
        <f t="shared" si="52"/>
        <v>36.972025000000002</v>
      </c>
      <c r="CK115" s="11">
        <f t="shared" si="53"/>
        <v>0.46800031645569623</v>
      </c>
      <c r="CL115" s="11">
        <f t="shared" si="43"/>
        <v>0</v>
      </c>
      <c r="CM115" s="11">
        <f t="shared" si="44"/>
        <v>1</v>
      </c>
      <c r="CN115" s="11">
        <f t="shared" si="45"/>
        <v>6</v>
      </c>
      <c r="CO115" s="11">
        <f t="shared" si="55"/>
        <v>39</v>
      </c>
    </row>
    <row r="116" spans="1:93" x14ac:dyDescent="0.2">
      <c r="B116" s="11">
        <v>1</v>
      </c>
      <c r="C116" s="11">
        <f t="shared" si="50"/>
        <v>0</v>
      </c>
      <c r="D116" s="11">
        <f t="shared" si="51"/>
        <v>0.66</v>
      </c>
      <c r="E116" s="1" t="s">
        <v>80</v>
      </c>
      <c r="F116" s="1">
        <f>'Původní data'!B112*prepocet!F$106*prepocet!F$4*prepocet!F$2/100/100/100</f>
        <v>0.66</v>
      </c>
      <c r="G116" s="1">
        <f>'Původní data'!C112*prepocet!G$106*prepocet!G$4*prepocet!G$2/100/100/100</f>
        <v>0</v>
      </c>
      <c r="H116" s="1">
        <f>'Původní data'!D112*prepocet!H$106*prepocet!H$4*prepocet!H$2/100/100/100</f>
        <v>0</v>
      </c>
      <c r="I116" s="1">
        <f>'Původní data'!E112*prepocet!I$106*prepocet!I$4*prepocet!I$2/100/100/100</f>
        <v>0</v>
      </c>
      <c r="J116" s="1">
        <f>'Původní data'!F112*prepocet!J$106*prepocet!J$4*prepocet!J$2/100/100/100</f>
        <v>0</v>
      </c>
      <c r="K116" s="1">
        <f>'Původní data'!G112*prepocet!K$106*prepocet!K$4*prepocet!K$2/100/100/100</f>
        <v>0</v>
      </c>
      <c r="L116" s="1">
        <f>'Původní data'!H112*prepocet!L$106*prepocet!L$4*prepocet!L$2/100/100/100</f>
        <v>0</v>
      </c>
      <c r="M116" s="1">
        <f>'Původní data'!I112*prepocet!M$106*prepocet!M$4*prepocet!M$2/100/100/100</f>
        <v>0</v>
      </c>
      <c r="N116" s="1">
        <f>'Původní data'!J112*prepocet!N$106*prepocet!N$4*prepocet!N$2/100/100/100</f>
        <v>0</v>
      </c>
      <c r="O116" s="1">
        <f>'Původní data'!K112*prepocet!O$106*prepocet!O$4*prepocet!O$2/100/100/100</f>
        <v>0</v>
      </c>
      <c r="P116" s="1">
        <f>'Původní data'!L112*prepocet!P$106*prepocet!P$4*prepocet!P$2/100/100/100</f>
        <v>0</v>
      </c>
      <c r="Q116" s="1">
        <f>'Původní data'!M112*prepocet!Q$106*prepocet!Q$4*prepocet!Q$2/100/100/100</f>
        <v>0</v>
      </c>
      <c r="R116" s="1">
        <f>'Původní data'!N112*prepocet!R$106*prepocet!R$4*prepocet!R$2/100/100/100</f>
        <v>0</v>
      </c>
      <c r="S116" s="1">
        <f>'Původní data'!O112*prepocet!S$106*prepocet!S$4*prepocet!S$2/100/100/100</f>
        <v>0</v>
      </c>
      <c r="T116" s="1">
        <f>'Původní data'!P112*prepocet!T$106*prepocet!T$4*prepocet!T$2/100/100/100</f>
        <v>0</v>
      </c>
      <c r="U116" s="1">
        <f>'Původní data'!Q112*prepocet!U$106*prepocet!U$4*prepocet!U$2/100/100/100</f>
        <v>5.4000000000000006E-2</v>
      </c>
      <c r="V116" s="1">
        <f>'Původní data'!R112*prepocet!V$106*prepocet!V$4*prepocet!V$2/100/100/100</f>
        <v>0</v>
      </c>
      <c r="W116" s="1">
        <f>'Původní data'!S112*prepocet!W$106*prepocet!W$4*prepocet!W$2/100/100/100</f>
        <v>0</v>
      </c>
      <c r="X116" s="1">
        <f>'Původní data'!T112*prepocet!X$106*prepocet!X$4*prepocet!X$2/100/100/100</f>
        <v>0</v>
      </c>
      <c r="Y116" s="1">
        <f>'Původní data'!U112*prepocet!Y$106*prepocet!Y$4*prepocet!Y$2/100/100/100</f>
        <v>0.19</v>
      </c>
      <c r="Z116" s="1">
        <f>'Původní data'!V112*prepocet!Z$106*prepocet!Z$4*prepocet!Z$2/100/100/100</f>
        <v>0</v>
      </c>
      <c r="AA116" s="1">
        <f>'Původní data'!W112*prepocet!AA$106*prepocet!AA$4*prepocet!AA$2/100/100/100</f>
        <v>0</v>
      </c>
      <c r="AB116" s="1">
        <f>'Původní data'!X112*prepocet!AB$106*prepocet!AB$4*prepocet!AB$2/100/100/100</f>
        <v>0</v>
      </c>
      <c r="AC116" s="1">
        <f>'Původní data'!Y112*prepocet!AC$106*prepocet!AC$4*prepocet!AC$2/100/100/100</f>
        <v>0</v>
      </c>
      <c r="AD116" s="1">
        <f>'Původní data'!Z112*prepocet!AD$106*prepocet!AD$4*prepocet!AD$2/100/100/100</f>
        <v>0</v>
      </c>
      <c r="AE116" s="1">
        <f>'Původní data'!AA112*prepocet!AE$106*prepocet!AE$4*prepocet!AE$2/100/100/100</f>
        <v>0</v>
      </c>
      <c r="AF116" s="1">
        <f>'Původní data'!AB112*prepocet!AF$106*prepocet!AF$4*prepocet!AF$2/100/100/100</f>
        <v>0</v>
      </c>
      <c r="AG116" s="1">
        <f>'Původní data'!AC112*prepocet!AG$106*prepocet!AG$4*prepocet!AG$2/100/100/100</f>
        <v>0</v>
      </c>
      <c r="AH116" s="1">
        <f>'Původní data'!AD112*prepocet!AH$106*prepocet!AH$4*prepocet!AH$2/100/100/100</f>
        <v>0</v>
      </c>
      <c r="AI116" s="1">
        <f>'Původní data'!AE112*prepocet!AI$106*prepocet!AI$4*prepocet!AI$2/100/100/100</f>
        <v>0</v>
      </c>
      <c r="AJ116" s="1">
        <f>'Původní data'!AF112*prepocet!AJ$106*prepocet!AJ$4*prepocet!AJ$2/100/100/100</f>
        <v>0</v>
      </c>
      <c r="AK116" s="1">
        <f>'Původní data'!AG112*prepocet!AK$106*prepocet!AK$4*prepocet!AK$2/100/100/100</f>
        <v>0</v>
      </c>
      <c r="AL116" s="1">
        <f>'Původní data'!AH112*prepocet!AL$106*prepocet!AL$4*prepocet!AL$2/100/100/100</f>
        <v>0</v>
      </c>
      <c r="AM116" s="1">
        <f>'Původní data'!AI112*prepocet!AM$106*prepocet!AM$4*prepocet!AM$2/100/100/100</f>
        <v>0</v>
      </c>
      <c r="AN116" s="1">
        <f>'Původní data'!AJ112*prepocet!AN$106*prepocet!AN$4*prepocet!AN$2/100/100/100</f>
        <v>0</v>
      </c>
      <c r="AO116" s="1">
        <f>'Původní data'!AK112*prepocet!AO$106*prepocet!AO$4*prepocet!AO$2/100/100/100</f>
        <v>0</v>
      </c>
      <c r="AP116" s="1">
        <f>'Původní data'!AL112*prepocet!AP$106*prepocet!AP$4*prepocet!AP$2/100/100/100</f>
        <v>0</v>
      </c>
      <c r="AQ116" s="1">
        <f>'Původní data'!AM112*prepocet!AQ$106*prepocet!AQ$4*prepocet!AQ$2/100/100/100</f>
        <v>0</v>
      </c>
      <c r="AR116" s="1">
        <f>'Původní data'!AN112*prepocet!AR$106*prepocet!AR$4*prepocet!AR$2/100/100/100</f>
        <v>0</v>
      </c>
      <c r="AS116" s="1">
        <f>'Původní data'!AO112*prepocet!AS$106*prepocet!AS$4*prepocet!AS$2/100/100/100</f>
        <v>0</v>
      </c>
      <c r="AT116" s="1">
        <f>'Původní data'!AP112*prepocet!AT$106*prepocet!AT$4*prepocet!AT$2/100/100/100</f>
        <v>0</v>
      </c>
      <c r="AU116" s="1">
        <f>'Původní data'!AQ112*prepocet!AU$106*prepocet!AU$4*prepocet!AU$2/100/100/100</f>
        <v>0</v>
      </c>
      <c r="AV116" s="1">
        <f>'Původní data'!AR112*prepocet!AV$106*prepocet!AV$4*prepocet!AV$2/100/100/100</f>
        <v>0</v>
      </c>
      <c r="AW116" s="1">
        <f>'Původní data'!AS112*prepocet!AW$106*prepocet!AW$4*prepocet!AW$2/100/100/100</f>
        <v>0</v>
      </c>
      <c r="AX116" s="1">
        <f>'Původní data'!AT112*prepocet!AX$106*prepocet!AX$4*prepocet!AX$2/100/100/100</f>
        <v>0</v>
      </c>
      <c r="AY116" s="1">
        <f>'Původní data'!AU112*prepocet!AY$106*prepocet!AY$4*prepocet!AY$2/100/100/100</f>
        <v>0</v>
      </c>
      <c r="AZ116" s="1">
        <f>'Původní data'!AV112*prepocet!AZ$106*prepocet!AZ$4*prepocet!AZ$2/100/100/100</f>
        <v>0</v>
      </c>
      <c r="BA116" s="1">
        <f>'Původní data'!AW112*prepocet!BA$106*prepocet!BA$4*prepocet!BA$2/100/100/100</f>
        <v>0</v>
      </c>
      <c r="BB116" s="1">
        <f>'Původní data'!AX112*prepocet!BB$106*prepocet!BB$4*prepocet!BB$2/100/100/100</f>
        <v>0</v>
      </c>
      <c r="BC116" s="1">
        <f>'Původní data'!AY112*prepocet!BC$106*prepocet!BC$4*prepocet!BC$2/100/100/100</f>
        <v>0</v>
      </c>
      <c r="BD116" s="1">
        <f>'Původní data'!AZ112*prepocet!BD$106*prepocet!BD$4*prepocet!BD$2/100/100/100</f>
        <v>0</v>
      </c>
      <c r="BE116" s="1">
        <f>'Původní data'!BA112*prepocet!BE$106*prepocet!BE$4*prepocet!BE$2/100/100/100</f>
        <v>0</v>
      </c>
      <c r="BF116" s="1">
        <f>'Původní data'!BB112*prepocet!BF$106*prepocet!BF$4*prepocet!BF$2/100/100/100</f>
        <v>0</v>
      </c>
      <c r="BG116" s="1">
        <f>'Původní data'!BC112*prepocet!BG$106*prepocet!BG$4*prepocet!BG$2/100/100/100</f>
        <v>0</v>
      </c>
      <c r="BH116" s="1">
        <f>'Původní data'!BD112*prepocet!BH$106*prepocet!BH$4*prepocet!BH$2/100/100/100</f>
        <v>0</v>
      </c>
      <c r="BI116" s="1">
        <f>'Původní data'!BE112*prepocet!BI$106*prepocet!BI$4*prepocet!BI$2/100/100/100</f>
        <v>0</v>
      </c>
      <c r="BJ116" s="1">
        <f>'Původní data'!BF112*prepocet!BJ$106*prepocet!BJ$4*prepocet!BJ$2/100/100/100</f>
        <v>0</v>
      </c>
      <c r="BK116" s="1">
        <f>'Původní data'!BG112*prepocet!BK$106*prepocet!BK$4*prepocet!BK$2/100/100/100</f>
        <v>0</v>
      </c>
      <c r="BL116" s="1">
        <f>'Původní data'!BH112*prepocet!BL$106*prepocet!BL$4*prepocet!BL$2/100/100/100</f>
        <v>0</v>
      </c>
      <c r="BM116" s="1">
        <f>'Původní data'!BI112*prepocet!BM$106*prepocet!BM$4*prepocet!BM$2/100/100/100</f>
        <v>0</v>
      </c>
      <c r="BN116" s="1">
        <f>'Původní data'!BJ112*prepocet!BN$106*prepocet!BN$4*prepocet!BN$2/100/100/100</f>
        <v>0</v>
      </c>
      <c r="BO116" s="1">
        <f>'Původní data'!BK112*prepocet!BO$106*prepocet!BO$4*prepocet!BO$2/100/100/100</f>
        <v>0</v>
      </c>
      <c r="BP116" s="1">
        <f>'Původní data'!BL112*prepocet!BP$106*prepocet!BP$4*prepocet!BP$2/100/100/100</f>
        <v>0</v>
      </c>
      <c r="BQ116" s="1">
        <f>'Původní data'!BM112*prepocet!BQ$106*prepocet!BQ$4*prepocet!BQ$2/100/100/100</f>
        <v>0</v>
      </c>
      <c r="BR116" s="1">
        <f>'Původní data'!BN112*prepocet!BR$106*prepocet!BR$4*prepocet!BR$2/100/100/100</f>
        <v>0</v>
      </c>
      <c r="BS116" s="1">
        <f>'Původní data'!BO112*prepocet!BS$106*prepocet!BS$4*prepocet!BS$2/100/100/100</f>
        <v>0</v>
      </c>
      <c r="BT116" s="1">
        <f>'Původní data'!BP112*prepocet!BT$106*prepocet!BT$4*prepocet!BT$2/100/100/100</f>
        <v>0</v>
      </c>
      <c r="BU116" s="1">
        <f>'Původní data'!BQ112*prepocet!BU$106*prepocet!BU$4*prepocet!BU$2/100/100/100</f>
        <v>0</v>
      </c>
      <c r="BV116" s="1">
        <f>'Původní data'!BR112*prepocet!BV$106*prepocet!BV$4*prepocet!BV$2/100/100/100</f>
        <v>0</v>
      </c>
      <c r="BW116" s="1">
        <f>'Původní data'!BS112*prepocet!BW$106*prepocet!BW$4*prepocet!BW$2/100/100/100</f>
        <v>0</v>
      </c>
      <c r="BX116" s="1">
        <f>'Původní data'!BT112*prepocet!BX$106*prepocet!BX$4*prepocet!BX$2/100/100/100</f>
        <v>0</v>
      </c>
      <c r="BY116" s="1">
        <f>'Původní data'!BU112*prepocet!BY$106*prepocet!BY$4*prepocet!BY$2/100/100/100</f>
        <v>0</v>
      </c>
      <c r="BZ116" s="1">
        <f>'Původní data'!BV112*prepocet!BZ$106*prepocet!BZ$4*prepocet!BZ$2/100/100/100</f>
        <v>0</v>
      </c>
      <c r="CA116" s="1">
        <f>'Původní data'!BW112*prepocet!CA$106*prepocet!CA$4*prepocet!CA$2/100/100/100</f>
        <v>0</v>
      </c>
      <c r="CB116" s="1">
        <f>'Původní data'!BX112*prepocet!CB$106*prepocet!CB$4*prepocet!CB$2/100/100/100</f>
        <v>0</v>
      </c>
      <c r="CC116" s="1">
        <f>'Původní data'!BY112*prepocet!CC$106*prepocet!CC$4*prepocet!CC$2/100/100/100</f>
        <v>0</v>
      </c>
      <c r="CD116" s="1">
        <f>'Původní data'!BZ112*prepocet!CD$106*prepocet!CD$4*prepocet!CD$2/100/100/100</f>
        <v>0</v>
      </c>
      <c r="CE116" s="1">
        <f>'Původní data'!CA112*prepocet!CE$106*prepocet!CE$4*prepocet!CE$2/100/100/100</f>
        <v>0</v>
      </c>
      <c r="CF116" s="1">
        <f>'Původní data'!CB112*prepocet!CF$106*prepocet!CF$4*prepocet!CF$2/100/100/100</f>
        <v>0.02</v>
      </c>
      <c r="CI116" s="11">
        <f t="shared" si="54"/>
        <v>35</v>
      </c>
      <c r="CJ116" s="25">
        <f t="shared" si="52"/>
        <v>0.92400000000000015</v>
      </c>
      <c r="CK116" s="11">
        <f t="shared" si="53"/>
        <v>1.1696202531645572E-2</v>
      </c>
      <c r="CL116" s="11">
        <f t="shared" si="43"/>
        <v>0</v>
      </c>
      <c r="CM116" s="11">
        <f t="shared" si="44"/>
        <v>0</v>
      </c>
      <c r="CN116" s="11">
        <f t="shared" si="45"/>
        <v>0</v>
      </c>
      <c r="CO116" s="11">
        <f t="shared" si="55"/>
        <v>4</v>
      </c>
    </row>
    <row r="117" spans="1:93" x14ac:dyDescent="0.2">
      <c r="A117" s="11">
        <v>1</v>
      </c>
      <c r="B117" s="11">
        <v>0</v>
      </c>
      <c r="C117" s="11">
        <f t="shared" si="50"/>
        <v>0</v>
      </c>
      <c r="D117" s="11">
        <f t="shared" si="51"/>
        <v>0</v>
      </c>
      <c r="E117" s="1" t="s">
        <v>81</v>
      </c>
      <c r="F117" s="1">
        <f>'Původní data'!B113*prepocet!F$106*prepocet!F$4*prepocet!F$2/100/100/100</f>
        <v>0</v>
      </c>
      <c r="G117" s="1">
        <f>'Původní data'!C113*prepocet!G$106*prepocet!G$4*prepocet!G$2/100/100/100</f>
        <v>0.66</v>
      </c>
      <c r="H117" s="1">
        <f>'Původní data'!D113*prepocet!H$106*prepocet!H$4*prepocet!H$2/100/100/100</f>
        <v>0</v>
      </c>
      <c r="I117" s="1">
        <f>'Původní data'!E113*prepocet!I$106*prepocet!I$4*prepocet!I$2/100/100/100</f>
        <v>0.72</v>
      </c>
      <c r="J117" s="1">
        <f>'Původní data'!F113*prepocet!J$106*prepocet!J$4*prepocet!J$2/100/100/100</f>
        <v>12.96</v>
      </c>
      <c r="K117" s="1">
        <f>'Původní data'!G113*prepocet!K$106*prepocet!K$4*prepocet!K$2/100/100/100</f>
        <v>0.36</v>
      </c>
      <c r="L117" s="1">
        <f>'Původní data'!H113*prepocet!L$106*prepocet!L$4*prepocet!L$2/100/100/100</f>
        <v>0.89249999999999996</v>
      </c>
      <c r="M117" s="1">
        <f>'Původní data'!I113*prepocet!M$106*prepocet!M$4*prepocet!M$2/100/100/100</f>
        <v>0</v>
      </c>
      <c r="N117" s="1">
        <f>'Původní data'!J113*prepocet!N$106*prepocet!N$4*prepocet!N$2/100/100/100</f>
        <v>0</v>
      </c>
      <c r="O117" s="1">
        <f>'Původní data'!K113*prepocet!O$106*prepocet!O$4*prepocet!O$2/100/100/100</f>
        <v>6.7500000000000004E-2</v>
      </c>
      <c r="P117" s="1">
        <f>'Původní data'!L113*prepocet!P$106*prepocet!P$4*prepocet!P$2/100/100/100</f>
        <v>0.89249999999999996</v>
      </c>
      <c r="Q117" s="1">
        <f>'Původní data'!M113*prepocet!Q$106*prepocet!Q$4*prepocet!Q$2/100/100/100</f>
        <v>7.3125</v>
      </c>
      <c r="R117" s="1">
        <f>'Původní data'!N113*prepocet!R$106*prepocet!R$4*prepocet!R$2/100/100/100</f>
        <v>0</v>
      </c>
      <c r="S117" s="1">
        <f>'Původní data'!O113*prepocet!S$106*prepocet!S$4*prepocet!S$2/100/100/100</f>
        <v>0</v>
      </c>
      <c r="T117" s="1">
        <f>'Původní data'!P113*prepocet!T$106*prepocet!T$4*prepocet!T$2/100/100/100</f>
        <v>0</v>
      </c>
      <c r="U117" s="1">
        <f>'Původní data'!Q113*prepocet!U$106*prepocet!U$4*prepocet!U$2/100/100/100</f>
        <v>0.94499999999999995</v>
      </c>
      <c r="V117" s="1">
        <f>'Původní data'!R113*prepocet!V$106*prepocet!V$4*prepocet!V$2/100/100/100</f>
        <v>0</v>
      </c>
      <c r="W117" s="1">
        <f>'Původní data'!S113*prepocet!W$106*prepocet!W$4*prepocet!W$2/100/100/100</f>
        <v>1.1340000000000001</v>
      </c>
      <c r="X117" s="1">
        <f>'Původní data'!T113*prepocet!X$106*prepocet!X$4*prepocet!X$2/100/100/100</f>
        <v>2.4E-2</v>
      </c>
      <c r="Y117" s="1">
        <f>'Původní data'!U113*prepocet!Y$106*prepocet!Y$4*prepocet!Y$2/100/100/100</f>
        <v>1.33</v>
      </c>
      <c r="Z117" s="1">
        <f>'Původní data'!V113*prepocet!Z$106*prepocet!Z$4*prepocet!Z$2/100/100/100</f>
        <v>0</v>
      </c>
      <c r="AA117" s="1">
        <f>'Původní data'!W113*prepocet!AA$106*prepocet!AA$4*prepocet!AA$2/100/100/100</f>
        <v>0</v>
      </c>
      <c r="AB117" s="1">
        <f>'Původní data'!X113*prepocet!AB$106*prepocet!AB$4*prepocet!AB$2/100/100/100</f>
        <v>0.93099999999999994</v>
      </c>
      <c r="AC117" s="1">
        <f>'Původní data'!Y113*prepocet!AC$106*prepocet!AC$4*prepocet!AC$2/100/100/100</f>
        <v>0</v>
      </c>
      <c r="AD117" s="1">
        <f>'Původní data'!Z113*prepocet!AD$106*prepocet!AD$4*prepocet!AD$2/100/100/100</f>
        <v>0</v>
      </c>
      <c r="AE117" s="1">
        <f>'Původní data'!AA113*prepocet!AE$106*prepocet!AE$4*prepocet!AE$2/100/100/100</f>
        <v>0.1125</v>
      </c>
      <c r="AF117" s="1">
        <f>'Původní data'!AB113*prepocet!AF$106*prepocet!AF$4*prepocet!AF$2/100/100/100</f>
        <v>0</v>
      </c>
      <c r="AG117" s="1">
        <f>'Původní data'!AC113*prepocet!AG$106*prepocet!AG$4*prepocet!AG$2/100/100/100</f>
        <v>0.16574999999999998</v>
      </c>
      <c r="AH117" s="1">
        <f>'Původní data'!AD113*prepocet!AH$106*prepocet!AH$4*prepocet!AH$2/100/100/100</f>
        <v>0</v>
      </c>
      <c r="AI117" s="1">
        <f>'Původní data'!AE113*prepocet!AI$106*prepocet!AI$4*prepocet!AI$2/100/100/100</f>
        <v>0</v>
      </c>
      <c r="AJ117" s="1">
        <f>'Původní data'!AF113*prepocet!AJ$106*prepocet!AJ$4*prepocet!AJ$2/100/100/100</f>
        <v>0</v>
      </c>
      <c r="AK117" s="1">
        <f>'Původní data'!AG113*prepocet!AK$106*prepocet!AK$4*prepocet!AK$2/100/100/100</f>
        <v>0</v>
      </c>
      <c r="AL117" s="1">
        <f>'Původní data'!AH113*prepocet!AL$106*prepocet!AL$4*prepocet!AL$2/100/100/100</f>
        <v>0</v>
      </c>
      <c r="AM117" s="1">
        <f>'Původní data'!AI113*prepocet!AM$106*prepocet!AM$4*prepocet!AM$2/100/100/100</f>
        <v>0</v>
      </c>
      <c r="AN117" s="1">
        <f>'Původní data'!AJ113*prepocet!AN$106*prepocet!AN$4*prepocet!AN$2/100/100/100</f>
        <v>0</v>
      </c>
      <c r="AO117" s="1">
        <f>'Původní data'!AK113*prepocet!AO$106*prepocet!AO$4*prepocet!AO$2/100/100/100</f>
        <v>0</v>
      </c>
      <c r="AP117" s="1">
        <f>'Původní data'!AL113*prepocet!AP$106*prepocet!AP$4*prepocet!AP$2/100/100/100</f>
        <v>0</v>
      </c>
      <c r="AQ117" s="1">
        <f>'Původní data'!AM113*prepocet!AQ$106*prepocet!AQ$4*prepocet!AQ$2/100/100/100</f>
        <v>0</v>
      </c>
      <c r="AR117" s="1">
        <f>'Původní data'!AN113*prepocet!AR$106*prepocet!AR$4*prepocet!AR$2/100/100/100</f>
        <v>0</v>
      </c>
      <c r="AS117" s="1">
        <f>'Původní data'!AO113*prepocet!AS$106*prepocet!AS$4*prepocet!AS$2/100/100/100</f>
        <v>0</v>
      </c>
      <c r="AT117" s="1">
        <f>'Původní data'!AP113*prepocet!AT$106*prepocet!AT$4*prepocet!AT$2/100/100/100</f>
        <v>0</v>
      </c>
      <c r="AU117" s="1">
        <f>'Původní data'!AQ113*prepocet!AU$106*prepocet!AU$4*prepocet!AU$2/100/100/100</f>
        <v>0.22500000000000001</v>
      </c>
      <c r="AV117" s="1">
        <f>'Původní data'!AR113*prepocet!AV$106*prepocet!AV$4*prepocet!AV$2/100/100/100</f>
        <v>0</v>
      </c>
      <c r="AW117" s="1">
        <f>'Původní data'!AS113*prepocet!AW$106*prepocet!AW$4*prepocet!AW$2/100/100/100</f>
        <v>0</v>
      </c>
      <c r="AX117" s="1">
        <f>'Původní data'!AT113*prepocet!AX$106*prepocet!AX$4*prepocet!AX$2/100/100/100</f>
        <v>0</v>
      </c>
      <c r="AY117" s="1">
        <f>'Původní data'!AU113*prepocet!AY$106*prepocet!AY$4*prepocet!AY$2/100/100/100</f>
        <v>0</v>
      </c>
      <c r="AZ117" s="1">
        <f>'Původní data'!AV113*prepocet!AZ$106*prepocet!AZ$4*prepocet!AZ$2/100/100/100</f>
        <v>0</v>
      </c>
      <c r="BA117" s="1">
        <f>'Původní data'!AW113*prepocet!BA$106*prepocet!BA$4*prepocet!BA$2/100/100/100</f>
        <v>0.78749999999999998</v>
      </c>
      <c r="BB117" s="1">
        <f>'Původní data'!AX113*prepocet!BB$106*prepocet!BB$4*prepocet!BB$2/100/100/100</f>
        <v>0.1</v>
      </c>
      <c r="BC117" s="1">
        <f>'Původní data'!AY113*prepocet!BC$106*prepocet!BC$4*prepocet!BC$2/100/100/100</f>
        <v>0</v>
      </c>
      <c r="BD117" s="1">
        <f>'Původní data'!AZ113*prepocet!BD$106*prepocet!BD$4*prepocet!BD$2/100/100/100</f>
        <v>0</v>
      </c>
      <c r="BE117" s="1">
        <f>'Původní data'!BA113*prepocet!BE$106*prepocet!BE$4*prepocet!BE$2/100/100/100</f>
        <v>0.2268</v>
      </c>
      <c r="BF117" s="1">
        <f>'Původní data'!BB113*prepocet!BF$106*prepocet!BF$4*prepocet!BF$2/100/100/100</f>
        <v>0</v>
      </c>
      <c r="BG117" s="1">
        <f>'Původní data'!BC113*prepocet!BG$106*prepocet!BG$4*prepocet!BG$2/100/100/100</f>
        <v>0</v>
      </c>
      <c r="BH117" s="1">
        <f>'Původní data'!BD113*prepocet!BH$106*prepocet!BH$4*prepocet!BH$2/100/100/100</f>
        <v>0</v>
      </c>
      <c r="BI117" s="1">
        <f>'Původní data'!BE113*prepocet!BI$106*prepocet!BI$4*prepocet!BI$2/100/100/100</f>
        <v>0</v>
      </c>
      <c r="BJ117" s="1">
        <f>'Původní data'!BF113*prepocet!BJ$106*prepocet!BJ$4*prepocet!BJ$2/100/100/100</f>
        <v>0</v>
      </c>
      <c r="BK117" s="1">
        <f>'Původní data'!BG113*prepocet!BK$106*prepocet!BK$4*prepocet!BK$2/100/100/100</f>
        <v>0</v>
      </c>
      <c r="BL117" s="1">
        <f>'Původní data'!BH113*prepocet!BL$106*prepocet!BL$4*prepocet!BL$2/100/100/100</f>
        <v>0</v>
      </c>
      <c r="BM117" s="1">
        <f>'Původní data'!BI113*prepocet!BM$106*prepocet!BM$4*prepocet!BM$2/100/100/100</f>
        <v>0</v>
      </c>
      <c r="BN117" s="1">
        <f>'Původní data'!BJ113*prepocet!BN$106*prepocet!BN$4*prepocet!BN$2/100/100/100</f>
        <v>0</v>
      </c>
      <c r="BO117" s="1">
        <f>'Původní data'!BK113*prepocet!BO$106*prepocet!BO$4*prepocet!BO$2/100/100/100</f>
        <v>0</v>
      </c>
      <c r="BP117" s="1">
        <f>'Původní data'!BL113*prepocet!BP$106*prepocet!BP$4*prepocet!BP$2/100/100/100</f>
        <v>0</v>
      </c>
      <c r="BQ117" s="1">
        <f>'Původní data'!BM113*prepocet!BQ$106*prepocet!BQ$4*prepocet!BQ$2/100/100/100</f>
        <v>0</v>
      </c>
      <c r="BR117" s="1">
        <f>'Původní data'!BN113*prepocet!BR$106*prepocet!BR$4*prepocet!BR$2/100/100/100</f>
        <v>0</v>
      </c>
      <c r="BS117" s="1">
        <f>'Původní data'!BO113*prepocet!BS$106*prepocet!BS$4*prepocet!BS$2/100/100/100</f>
        <v>0</v>
      </c>
      <c r="BT117" s="1">
        <f>'Původní data'!BP113*prepocet!BT$106*prepocet!BT$4*prepocet!BT$2/100/100/100</f>
        <v>0.24</v>
      </c>
      <c r="BU117" s="1">
        <f>'Původní data'!BQ113*prepocet!BU$106*prepocet!BU$4*prepocet!BU$2/100/100/100</f>
        <v>1.05</v>
      </c>
      <c r="BV117" s="1">
        <f>'Původní data'!BR113*prepocet!BV$106*prepocet!BV$4*prepocet!BV$2/100/100/100</f>
        <v>0</v>
      </c>
      <c r="BW117" s="1">
        <f>'Původní data'!BS113*prepocet!BW$106*prepocet!BW$4*prepocet!BW$2/100/100/100</f>
        <v>0</v>
      </c>
      <c r="BX117" s="1">
        <f>'Původní data'!BT113*prepocet!BX$106*prepocet!BX$4*prepocet!BX$2/100/100/100</f>
        <v>0</v>
      </c>
      <c r="BY117" s="1">
        <f>'Původní data'!BU113*prepocet!BY$106*prepocet!BY$4*prepocet!BY$2/100/100/100</f>
        <v>0</v>
      </c>
      <c r="BZ117" s="1">
        <f>'Původní data'!BV113*prepocet!BZ$106*prepocet!BZ$4*prepocet!BZ$2/100/100/100</f>
        <v>0.24</v>
      </c>
      <c r="CA117" s="1">
        <f>'Původní data'!BW113*prepocet!CA$106*prepocet!CA$4*prepocet!CA$2/100/100/100</f>
        <v>0</v>
      </c>
      <c r="CB117" s="1">
        <f>'Původní data'!BX113*prepocet!CB$106*prepocet!CB$4*prepocet!CB$2/100/100/100</f>
        <v>0</v>
      </c>
      <c r="CC117" s="1">
        <f>'Původní data'!BY113*prepocet!CC$106*prepocet!CC$4*prepocet!CC$2/100/100/100</f>
        <v>0</v>
      </c>
      <c r="CD117" s="1">
        <f>'Původní data'!BZ113*prepocet!CD$106*prepocet!CD$4*prepocet!CD$2/100/100/100</f>
        <v>0</v>
      </c>
      <c r="CE117" s="1">
        <f>'Původní data'!CA113*prepocet!CE$106*prepocet!CE$4*prepocet!CE$2/100/100/100</f>
        <v>0</v>
      </c>
      <c r="CF117" s="1">
        <f>'Původní data'!CB113*prepocet!CF$106*prepocet!CF$4*prepocet!CF$2/100/100/100</f>
        <v>0</v>
      </c>
      <c r="CI117" s="11">
        <f t="shared" si="54"/>
        <v>3</v>
      </c>
      <c r="CJ117" s="25">
        <f t="shared" si="52"/>
        <v>31.376550000000005</v>
      </c>
      <c r="CK117" s="11">
        <f t="shared" si="53"/>
        <v>0.39717151898734182</v>
      </c>
      <c r="CL117" s="11">
        <f t="shared" si="43"/>
        <v>0</v>
      </c>
      <c r="CM117" s="11">
        <f t="shared" si="44"/>
        <v>1</v>
      </c>
      <c r="CN117" s="11">
        <f t="shared" si="45"/>
        <v>4</v>
      </c>
      <c r="CO117" s="11">
        <f t="shared" si="55"/>
        <v>18</v>
      </c>
    </row>
    <row r="118" spans="1:93" x14ac:dyDescent="0.2">
      <c r="B118" s="11">
        <v>0</v>
      </c>
      <c r="C118" s="11">
        <f t="shared" si="50"/>
        <v>0</v>
      </c>
      <c r="D118" s="11">
        <f t="shared" si="51"/>
        <v>0</v>
      </c>
      <c r="E118" s="1" t="s">
        <v>82</v>
      </c>
      <c r="F118" s="1">
        <f>'Původní data'!B114*prepocet!F$106*prepocet!F$4*prepocet!F$2/100/100/100</f>
        <v>0</v>
      </c>
      <c r="G118" s="1">
        <f>'Původní data'!C114*prepocet!G$106*prepocet!G$4*prepocet!G$2/100/100/100</f>
        <v>0</v>
      </c>
      <c r="H118" s="1">
        <f>'Původní data'!D114*prepocet!H$106*prepocet!H$4*prepocet!H$2/100/100/100</f>
        <v>0</v>
      </c>
      <c r="I118" s="1">
        <f>'Původní data'!E114*prepocet!I$106*prepocet!I$4*prepocet!I$2/100/100/100</f>
        <v>0</v>
      </c>
      <c r="J118" s="1">
        <f>'Původní data'!F114*prepocet!J$106*prepocet!J$4*prepocet!J$2/100/100/100</f>
        <v>0</v>
      </c>
      <c r="K118" s="1">
        <f>'Původní data'!G114*prepocet!K$106*prepocet!K$4*prepocet!K$2/100/100/100</f>
        <v>0</v>
      </c>
      <c r="L118" s="1">
        <f>'Původní data'!H114*prepocet!L$106*prepocet!L$4*prepocet!L$2/100/100/100</f>
        <v>5.9500000000000004E-2</v>
      </c>
      <c r="M118" s="1">
        <f>'Původní data'!I114*prepocet!M$106*prepocet!M$4*prepocet!M$2/100/100/100</f>
        <v>0</v>
      </c>
      <c r="N118" s="1">
        <f>'Původní data'!J114*prepocet!N$106*prepocet!N$4*prepocet!N$2/100/100/100</f>
        <v>0.19</v>
      </c>
      <c r="O118" s="1">
        <f>'Původní data'!K114*prepocet!O$106*prepocet!O$4*prepocet!O$2/100/100/100</f>
        <v>0.50624999999999998</v>
      </c>
      <c r="P118" s="1">
        <f>'Původní data'!L114*prepocet!P$106*prepocet!P$4*prepocet!P$2/100/100/100</f>
        <v>0</v>
      </c>
      <c r="Q118" s="1">
        <f>'Původní data'!M114*prepocet!Q$106*prepocet!Q$4*prepocet!Q$2/100/100/100</f>
        <v>0</v>
      </c>
      <c r="R118" s="1">
        <f>'Původní data'!N114*prepocet!R$106*prepocet!R$4*prepocet!R$2/100/100/100</f>
        <v>4.8000000000000001E-2</v>
      </c>
      <c r="S118" s="1">
        <f>'Původní data'!O114*prepocet!S$106*prepocet!S$4*prepocet!S$2/100/100/100</f>
        <v>0</v>
      </c>
      <c r="T118" s="1">
        <f>'Původní data'!P114*prepocet!T$106*prepocet!T$4*prepocet!T$2/100/100/100</f>
        <v>0</v>
      </c>
      <c r="U118" s="1">
        <f>'Původní data'!Q114*prepocet!U$106*prepocet!U$4*prepocet!U$2/100/100/100</f>
        <v>0</v>
      </c>
      <c r="V118" s="1">
        <f>'Původní data'!R114*prepocet!V$106*prepocet!V$4*prepocet!V$2/100/100/100</f>
        <v>0.58499999999999996</v>
      </c>
      <c r="W118" s="1">
        <f>'Původní data'!S114*prepocet!W$106*prepocet!W$4*prepocet!W$2/100/100/100</f>
        <v>0</v>
      </c>
      <c r="X118" s="1">
        <f>'Původní data'!T114*prepocet!X$106*prepocet!X$4*prepocet!X$2/100/100/100</f>
        <v>2.4E-2</v>
      </c>
      <c r="Y118" s="1">
        <f>'Původní data'!U114*prepocet!Y$106*prepocet!Y$4*prepocet!Y$2/100/100/100</f>
        <v>0.19</v>
      </c>
      <c r="Z118" s="1">
        <f>'Původní data'!V114*prepocet!Z$106*prepocet!Z$4*prepocet!Z$2/100/100/100</f>
        <v>0</v>
      </c>
      <c r="AA118" s="1">
        <f>'Původní data'!W114*prepocet!AA$106*prepocet!AA$4*prepocet!AA$2/100/100/100</f>
        <v>0.66150000000000009</v>
      </c>
      <c r="AB118" s="1">
        <f>'Původní data'!X114*prepocet!AB$106*prepocet!AB$4*prepocet!AB$2/100/100/100</f>
        <v>0</v>
      </c>
      <c r="AC118" s="1">
        <f>'Původní data'!Y114*prepocet!AC$106*prepocet!AC$4*prepocet!AC$2/100/100/100</f>
        <v>0</v>
      </c>
      <c r="AD118" s="1">
        <f>'Původní data'!Z114*prepocet!AD$106*prepocet!AD$4*prepocet!AD$2/100/100/100</f>
        <v>0</v>
      </c>
      <c r="AE118" s="1">
        <f>'Původní data'!AA114*prepocet!AE$106*prepocet!AE$4*prepocet!AE$2/100/100/100</f>
        <v>0</v>
      </c>
      <c r="AF118" s="1">
        <f>'Původní data'!AB114*prepocet!AF$106*prepocet!AF$4*prepocet!AF$2/100/100/100</f>
        <v>0</v>
      </c>
      <c r="AG118" s="1">
        <f>'Původní data'!AC114*prepocet!AG$106*prepocet!AG$4*prepocet!AG$2/100/100/100</f>
        <v>0</v>
      </c>
      <c r="AH118" s="1">
        <f>'Původní data'!AD114*prepocet!AH$106*prepocet!AH$4*prepocet!AH$2/100/100/100</f>
        <v>0</v>
      </c>
      <c r="AI118" s="1">
        <f>'Původní data'!AE114*prepocet!AI$106*prepocet!AI$4*prepocet!AI$2/100/100/100</f>
        <v>0</v>
      </c>
      <c r="AJ118" s="1">
        <f>'Původní data'!AF114*prepocet!AJ$106*prepocet!AJ$4*prepocet!AJ$2/100/100/100</f>
        <v>5.5999999999999994E-2</v>
      </c>
      <c r="AK118" s="1">
        <f>'Původní data'!AG114*prepocet!AK$106*prepocet!AK$4*prepocet!AK$2/100/100/100</f>
        <v>0</v>
      </c>
      <c r="AL118" s="1">
        <f>'Původní data'!AH114*prepocet!AL$106*prepocet!AL$4*prepocet!AL$2/100/100/100</f>
        <v>0.08</v>
      </c>
      <c r="AM118" s="1">
        <f>'Původní data'!AI114*prepocet!AM$106*prepocet!AM$4*prepocet!AM$2/100/100/100</f>
        <v>0</v>
      </c>
      <c r="AN118" s="1">
        <f>'Původní data'!AJ114*prepocet!AN$106*prepocet!AN$4*prepocet!AN$2/100/100/100</f>
        <v>0</v>
      </c>
      <c r="AO118" s="1">
        <f>'Původní data'!AK114*prepocet!AO$106*prepocet!AO$4*prepocet!AO$2/100/100/100</f>
        <v>0</v>
      </c>
      <c r="AP118" s="1">
        <f>'Původní data'!AL114*prepocet!AP$106*prepocet!AP$4*prepocet!AP$2/100/100/100</f>
        <v>0</v>
      </c>
      <c r="AQ118" s="1">
        <f>'Původní data'!AM114*prepocet!AQ$106*prepocet!AQ$4*prepocet!AQ$2/100/100/100</f>
        <v>0</v>
      </c>
      <c r="AR118" s="1">
        <f>'Původní data'!AN114*prepocet!AR$106*prepocet!AR$4*prepocet!AR$2/100/100/100</f>
        <v>0</v>
      </c>
      <c r="AS118" s="1">
        <f>'Původní data'!AO114*prepocet!AS$106*prepocet!AS$4*prepocet!AS$2/100/100/100</f>
        <v>0</v>
      </c>
      <c r="AT118" s="1">
        <f>'Původní data'!AP114*prepocet!AT$106*prepocet!AT$4*prepocet!AT$2/100/100/100</f>
        <v>0</v>
      </c>
      <c r="AU118" s="1">
        <f>'Původní data'!AQ114*prepocet!AU$106*prepocet!AU$4*prepocet!AU$2/100/100/100</f>
        <v>0</v>
      </c>
      <c r="AV118" s="1">
        <f>'Původní data'!AR114*prepocet!AV$106*prepocet!AV$4*prepocet!AV$2/100/100/100</f>
        <v>0</v>
      </c>
      <c r="AW118" s="1">
        <f>'Původní data'!AS114*prepocet!AW$106*prepocet!AW$4*prepocet!AW$2/100/100/100</f>
        <v>0</v>
      </c>
      <c r="AX118" s="1">
        <f>'Původní data'!AT114*prepocet!AX$106*prepocet!AX$4*prepocet!AX$2/100/100/100</f>
        <v>0</v>
      </c>
      <c r="AY118" s="1">
        <f>'Původní data'!AU114*prepocet!AY$106*prepocet!AY$4*prepocet!AY$2/100/100/100</f>
        <v>0</v>
      </c>
      <c r="AZ118" s="1">
        <f>'Původní data'!AV114*prepocet!AZ$106*prepocet!AZ$4*prepocet!AZ$2/100/100/100</f>
        <v>0.2205</v>
      </c>
      <c r="BA118" s="1">
        <f>'Původní data'!AW114*prepocet!BA$106*prepocet!BA$4*prepocet!BA$2/100/100/100</f>
        <v>0</v>
      </c>
      <c r="BB118" s="1">
        <f>'Původní data'!AX114*prepocet!BB$106*prepocet!BB$4*prepocet!BB$2/100/100/100</f>
        <v>0</v>
      </c>
      <c r="BC118" s="1">
        <f>'Původní data'!AY114*prepocet!BC$106*prepocet!BC$4*prepocet!BC$2/100/100/100</f>
        <v>0</v>
      </c>
      <c r="BD118" s="1">
        <f>'Původní data'!AZ114*prepocet!BD$106*prepocet!BD$4*prepocet!BD$2/100/100/100</f>
        <v>0</v>
      </c>
      <c r="BE118" s="1">
        <f>'Původní data'!BA114*prepocet!BE$106*prepocet!BE$4*prepocet!BE$2/100/100/100</f>
        <v>0</v>
      </c>
      <c r="BF118" s="1">
        <f>'Původní data'!BB114*prepocet!BF$106*prepocet!BF$4*prepocet!BF$2/100/100/100</f>
        <v>0</v>
      </c>
      <c r="BG118" s="1">
        <f>'Původní data'!BC114*prepocet!BG$106*prepocet!BG$4*prepocet!BG$2/100/100/100</f>
        <v>0</v>
      </c>
      <c r="BH118" s="1">
        <f>'Původní data'!BD114*prepocet!BH$106*prepocet!BH$4*prepocet!BH$2/100/100/100</f>
        <v>0.10800000000000001</v>
      </c>
      <c r="BI118" s="1">
        <f>'Původní data'!BE114*prepocet!BI$106*prepocet!BI$4*prepocet!BI$2/100/100/100</f>
        <v>0</v>
      </c>
      <c r="BJ118" s="1">
        <f>'Původní data'!BF114*prepocet!BJ$106*prepocet!BJ$4*prepocet!BJ$2/100/100/100</f>
        <v>0</v>
      </c>
      <c r="BK118" s="1">
        <f>'Původní data'!BG114*prepocet!BK$106*prepocet!BK$4*prepocet!BK$2/100/100/100</f>
        <v>0</v>
      </c>
      <c r="BL118" s="1">
        <f>'Původní data'!BH114*prepocet!BL$106*prepocet!BL$4*prepocet!BL$2/100/100/100</f>
        <v>0</v>
      </c>
      <c r="BM118" s="1">
        <f>'Původní data'!BI114*prepocet!BM$106*prepocet!BM$4*prepocet!BM$2/100/100/100</f>
        <v>0</v>
      </c>
      <c r="BN118" s="1">
        <f>'Původní data'!BJ114*prepocet!BN$106*prepocet!BN$4*prepocet!BN$2/100/100/100</f>
        <v>6.7500000000000004E-2</v>
      </c>
      <c r="BO118" s="1">
        <f>'Původní data'!BK114*prepocet!BO$106*prepocet!BO$4*prepocet!BO$2/100/100/100</f>
        <v>0</v>
      </c>
      <c r="BP118" s="1">
        <f>'Původní data'!BL114*prepocet!BP$106*prepocet!BP$4*prepocet!BP$2/100/100/100</f>
        <v>0</v>
      </c>
      <c r="BQ118" s="1">
        <f>'Původní data'!BM114*prepocet!BQ$106*prepocet!BQ$4*prepocet!BQ$2/100/100/100</f>
        <v>0</v>
      </c>
      <c r="BR118" s="1">
        <f>'Původní data'!BN114*prepocet!BR$106*prepocet!BR$4*prepocet!BR$2/100/100/100</f>
        <v>1.2</v>
      </c>
      <c r="BS118" s="1">
        <f>'Původní data'!BO114*prepocet!BS$106*prepocet!BS$4*prepocet!BS$2/100/100/100</f>
        <v>0.44</v>
      </c>
      <c r="BT118" s="1">
        <f>'Původní data'!BP114*prepocet!BT$106*prepocet!BT$4*prepocet!BT$2/100/100/100</f>
        <v>0.24</v>
      </c>
      <c r="BU118" s="1">
        <f>'Původní data'!BQ114*prepocet!BU$106*prepocet!BU$4*prepocet!BU$2/100/100/100</f>
        <v>0</v>
      </c>
      <c r="BV118" s="1">
        <f>'Původní data'!BR114*prepocet!BV$106*prepocet!BV$4*prepocet!BV$2/100/100/100</f>
        <v>0</v>
      </c>
      <c r="BW118" s="1">
        <f>'Původní data'!BS114*prepocet!BW$106*prepocet!BW$4*prepocet!BW$2/100/100/100</f>
        <v>0</v>
      </c>
      <c r="BX118" s="1">
        <f>'Původní data'!BT114*prepocet!BX$106*prepocet!BX$4*prepocet!BX$2/100/100/100</f>
        <v>0.2205</v>
      </c>
      <c r="BY118" s="1">
        <f>'Původní data'!BU114*prepocet!BY$106*prepocet!BY$4*prepocet!BY$2/100/100/100</f>
        <v>0</v>
      </c>
      <c r="BZ118" s="1">
        <f>'Původní data'!BV114*prepocet!BZ$106*prepocet!BZ$4*prepocet!BZ$2/100/100/100</f>
        <v>0</v>
      </c>
      <c r="CA118" s="1">
        <f>'Původní data'!BW114*prepocet!CA$106*prepocet!CA$4*prepocet!CA$2/100/100/100</f>
        <v>0</v>
      </c>
      <c r="CB118" s="1">
        <f>'Původní data'!BX114*prepocet!CB$106*prepocet!CB$4*prepocet!CB$2/100/100/100</f>
        <v>0.89249999999999996</v>
      </c>
      <c r="CC118" s="1">
        <f>'Původní data'!BY114*prepocet!CC$106*prepocet!CC$4*prepocet!CC$2/100/100/100</f>
        <v>0</v>
      </c>
      <c r="CD118" s="1">
        <f>'Původní data'!BZ114*prepocet!CD$106*prepocet!CD$4*prepocet!CD$2/100/100/100</f>
        <v>0</v>
      </c>
      <c r="CE118" s="1">
        <f>'Původní data'!CA114*prepocet!CE$106*prepocet!CE$4*prepocet!CE$2/100/100/100</f>
        <v>0</v>
      </c>
      <c r="CF118" s="1">
        <f>'Původní data'!CB114*prepocet!CF$106*prepocet!CF$4*prepocet!CF$2/100/100/100</f>
        <v>0</v>
      </c>
      <c r="CI118" s="11">
        <f t="shared" si="54"/>
        <v>14</v>
      </c>
      <c r="CJ118" s="25">
        <f t="shared" si="52"/>
        <v>5.7892500000000009</v>
      </c>
      <c r="CK118" s="11">
        <f t="shared" si="53"/>
        <v>7.328164556962026E-2</v>
      </c>
      <c r="CL118" s="11">
        <f t="shared" si="43"/>
        <v>0</v>
      </c>
      <c r="CM118" s="11">
        <f t="shared" si="44"/>
        <v>0</v>
      </c>
      <c r="CN118" s="11">
        <f t="shared" si="45"/>
        <v>1</v>
      </c>
      <c r="CO118" s="11">
        <f t="shared" si="55"/>
        <v>17</v>
      </c>
    </row>
    <row r="119" spans="1:93" x14ac:dyDescent="0.2">
      <c r="B119" s="11">
        <v>1</v>
      </c>
      <c r="C119" s="11">
        <f t="shared" si="50"/>
        <v>0</v>
      </c>
      <c r="D119" s="11">
        <f t="shared" si="51"/>
        <v>0.495</v>
      </c>
      <c r="E119" s="1" t="s">
        <v>83</v>
      </c>
      <c r="F119" s="1">
        <f>'Původní data'!B115*prepocet!F$106*prepocet!F$4*prepocet!F$2/100/100/100</f>
        <v>0.495</v>
      </c>
      <c r="G119" s="1">
        <f>'Původní data'!C115*prepocet!G$106*prepocet!G$4*prepocet!G$2/100/100/100</f>
        <v>0.2475</v>
      </c>
      <c r="H119" s="1">
        <f>'Původní data'!D115*prepocet!H$106*prepocet!H$4*prepocet!H$2/100/100/100</f>
        <v>0</v>
      </c>
      <c r="I119" s="1">
        <f>'Původní data'!E115*prepocet!I$106*prepocet!I$4*prepocet!I$2/100/100/100</f>
        <v>0</v>
      </c>
      <c r="J119" s="1">
        <f>'Původní data'!F115*prepocet!J$106*prepocet!J$4*prepocet!J$2/100/100/100</f>
        <v>0</v>
      </c>
      <c r="K119" s="1">
        <f>'Původní data'!G115*prepocet!K$106*prepocet!K$4*prepocet!K$2/100/100/100</f>
        <v>0</v>
      </c>
      <c r="L119" s="1">
        <f>'Původní data'!H115*prepocet!L$106*prepocet!L$4*prepocet!L$2/100/100/100</f>
        <v>0</v>
      </c>
      <c r="M119" s="1">
        <f>'Původní data'!I115*prepocet!M$106*prepocet!M$4*prepocet!M$2/100/100/100</f>
        <v>0</v>
      </c>
      <c r="N119" s="1">
        <f>'Původní data'!J115*prepocet!N$106*prepocet!N$4*prepocet!N$2/100/100/100</f>
        <v>0</v>
      </c>
      <c r="O119" s="1">
        <f>'Původní data'!K115*prepocet!O$106*prepocet!O$4*prepocet!O$2/100/100/100</f>
        <v>0.33750000000000002</v>
      </c>
      <c r="P119" s="1">
        <f>'Původní data'!L115*prepocet!P$106*prepocet!P$4*prepocet!P$2/100/100/100</f>
        <v>0.89249999999999996</v>
      </c>
      <c r="Q119" s="1">
        <f>'Původní data'!M115*prepocet!Q$106*prepocet!Q$4*prepocet!Q$2/100/100/100</f>
        <v>2.9249999999999998</v>
      </c>
      <c r="R119" s="1">
        <f>'Původní data'!N115*prepocet!R$106*prepocet!R$4*prepocet!R$2/100/100/100</f>
        <v>0</v>
      </c>
      <c r="S119" s="1">
        <f>'Původní data'!O115*prepocet!S$106*prepocet!S$4*prepocet!S$2/100/100/100</f>
        <v>0</v>
      </c>
      <c r="T119" s="1">
        <f>'Původní data'!P115*prepocet!T$106*prepocet!T$4*prepocet!T$2/100/100/100</f>
        <v>0</v>
      </c>
      <c r="U119" s="1">
        <f>'Původní data'!Q115*prepocet!U$106*prepocet!U$4*prepocet!U$2/100/100/100</f>
        <v>0.40500000000000003</v>
      </c>
      <c r="V119" s="1">
        <f>'Původní data'!R115*prepocet!V$106*prepocet!V$4*prepocet!V$2/100/100/100</f>
        <v>0</v>
      </c>
      <c r="W119" s="1">
        <f>'Původní data'!S115*prepocet!W$106*prepocet!W$4*prepocet!W$2/100/100/100</f>
        <v>0</v>
      </c>
      <c r="X119" s="1">
        <f>'Původní data'!T115*prepocet!X$106*prepocet!X$4*prepocet!X$2/100/100/100</f>
        <v>0</v>
      </c>
      <c r="Y119" s="1">
        <f>'Původní data'!U115*prepocet!Y$106*prepocet!Y$4*prepocet!Y$2/100/100/100</f>
        <v>0</v>
      </c>
      <c r="Z119" s="1">
        <f>'Původní data'!V115*prepocet!Z$106*prepocet!Z$4*prepocet!Z$2/100/100/100</f>
        <v>0</v>
      </c>
      <c r="AA119" s="1">
        <f>'Původní data'!W115*prepocet!AA$106*prepocet!AA$4*prepocet!AA$2/100/100/100</f>
        <v>0</v>
      </c>
      <c r="AB119" s="1">
        <f>'Původní data'!X115*prepocet!AB$106*prepocet!AB$4*prepocet!AB$2/100/100/100</f>
        <v>0</v>
      </c>
      <c r="AC119" s="1">
        <f>'Původní data'!Y115*prepocet!AC$106*prepocet!AC$4*prepocet!AC$2/100/100/100</f>
        <v>0</v>
      </c>
      <c r="AD119" s="1">
        <f>'Původní data'!Z115*prepocet!AD$106*prepocet!AD$4*prepocet!AD$2/100/100/100</f>
        <v>0.72</v>
      </c>
      <c r="AE119" s="1">
        <f>'Původní data'!AA115*prepocet!AE$106*prepocet!AE$4*prepocet!AE$2/100/100/100</f>
        <v>0.1125</v>
      </c>
      <c r="AF119" s="1">
        <f>'Původní data'!AB115*prepocet!AF$106*prepocet!AF$4*prepocet!AF$2/100/100/100</f>
        <v>0</v>
      </c>
      <c r="AG119" s="1">
        <f>'Původní data'!AC115*prepocet!AG$106*prepocet!AG$4*prepocet!AG$2/100/100/100</f>
        <v>1.243125</v>
      </c>
      <c r="AH119" s="1">
        <f>'Původní data'!AD115*prepocet!AH$106*prepocet!AH$4*prepocet!AH$2/100/100/100</f>
        <v>0</v>
      </c>
      <c r="AI119" s="1">
        <f>'Původní data'!AE115*prepocet!AI$106*prepocet!AI$4*prepocet!AI$2/100/100/100</f>
        <v>0</v>
      </c>
      <c r="AJ119" s="1">
        <f>'Původní data'!AF115*prepocet!AJ$106*prepocet!AJ$4*prepocet!AJ$2/100/100/100</f>
        <v>0</v>
      </c>
      <c r="AK119" s="1">
        <f>'Původní data'!AG115*prepocet!AK$106*prepocet!AK$4*prepocet!AK$2/100/100/100</f>
        <v>2.6775000000000002</v>
      </c>
      <c r="AL119" s="1">
        <f>'Původní data'!AH115*prepocet!AL$106*prepocet!AL$4*prepocet!AL$2/100/100/100</f>
        <v>0.38400000000000001</v>
      </c>
      <c r="AM119" s="1">
        <f>'Původní data'!AI115*prepocet!AM$106*prepocet!AM$4*prepocet!AM$2/100/100/100</f>
        <v>0</v>
      </c>
      <c r="AN119" s="1">
        <f>'Původní data'!AJ115*prepocet!AN$106*prepocet!AN$4*prepocet!AN$2/100/100/100</f>
        <v>2.2499999999999999E-2</v>
      </c>
      <c r="AO119" s="1">
        <f>'Původní data'!AK115*prepocet!AO$106*prepocet!AO$4*prepocet!AO$2/100/100/100</f>
        <v>0</v>
      </c>
      <c r="AP119" s="1">
        <f>'Původní data'!AL115*prepocet!AP$106*prepocet!AP$4*prepocet!AP$2/100/100/100</f>
        <v>0</v>
      </c>
      <c r="AQ119" s="1">
        <f>'Původní data'!AM115*prepocet!AQ$106*prepocet!AQ$4*prepocet!AQ$2/100/100/100</f>
        <v>0</v>
      </c>
      <c r="AR119" s="1">
        <f>'Původní data'!AN115*prepocet!AR$106*prepocet!AR$4*prepocet!AR$2/100/100/100</f>
        <v>0</v>
      </c>
      <c r="AS119" s="1">
        <f>'Původní data'!AO115*prepocet!AS$106*prepocet!AS$4*prepocet!AS$2/100/100/100</f>
        <v>0.81</v>
      </c>
      <c r="AT119" s="1">
        <f>'Původní data'!AP115*prepocet!AT$106*prepocet!AT$4*prepocet!AT$2/100/100/100</f>
        <v>1</v>
      </c>
      <c r="AU119" s="1">
        <f>'Původní data'!AQ115*prepocet!AU$106*prepocet!AU$4*prepocet!AU$2/100/100/100</f>
        <v>0.29249999999999998</v>
      </c>
      <c r="AV119" s="1">
        <f>'Původní data'!AR115*prepocet!AV$106*prepocet!AV$4*prepocet!AV$2/100/100/100</f>
        <v>1.75</v>
      </c>
      <c r="AW119" s="1">
        <f>'Původní data'!AS115*prepocet!AW$106*prepocet!AW$4*prepocet!AW$2/100/100/100</f>
        <v>0</v>
      </c>
      <c r="AX119" s="1">
        <f>'Původní data'!AT115*prepocet!AX$106*prepocet!AX$4*prepocet!AX$2/100/100/100</f>
        <v>0</v>
      </c>
      <c r="AY119" s="1">
        <f>'Původní data'!AU115*prepocet!AY$106*prepocet!AY$4*prepocet!AY$2/100/100/100</f>
        <v>0</v>
      </c>
      <c r="AZ119" s="1">
        <f>'Původní data'!AV115*prepocet!AZ$106*prepocet!AZ$4*prepocet!AZ$2/100/100/100</f>
        <v>0.15435000000000001</v>
      </c>
      <c r="BA119" s="1">
        <f>'Původní data'!AW115*prepocet!BA$106*prepocet!BA$4*prepocet!BA$2/100/100/100</f>
        <v>0</v>
      </c>
      <c r="BB119" s="1">
        <f>'Původní data'!AX115*prepocet!BB$106*prepocet!BB$4*prepocet!BB$2/100/100/100</f>
        <v>0.16</v>
      </c>
      <c r="BC119" s="1">
        <f>'Původní data'!AY115*prepocet!BC$106*prepocet!BC$4*prepocet!BC$2/100/100/100</f>
        <v>0</v>
      </c>
      <c r="BD119" s="1">
        <f>'Původní data'!AZ115*prepocet!BD$106*prepocet!BD$4*prepocet!BD$2/100/100/100</f>
        <v>0</v>
      </c>
      <c r="BE119" s="1">
        <f>'Původní data'!BA115*prepocet!BE$106*prepocet!BE$4*prepocet!BE$2/100/100/100</f>
        <v>0.25514999999999999</v>
      </c>
      <c r="BF119" s="1">
        <f>'Původní data'!BB115*prepocet!BF$106*prepocet!BF$4*prepocet!BF$2/100/100/100</f>
        <v>0.3</v>
      </c>
      <c r="BG119" s="1">
        <f>'Původní data'!BC115*prepocet!BG$106*prepocet!BG$4*prepocet!BG$2/100/100/100</f>
        <v>0</v>
      </c>
      <c r="BH119" s="1">
        <f>'Původní data'!BD115*prepocet!BH$106*prepocet!BH$4*prepocet!BH$2/100/100/100</f>
        <v>0.43200000000000005</v>
      </c>
      <c r="BI119" s="1">
        <f>'Původní data'!BE115*prepocet!BI$106*prepocet!BI$4*prepocet!BI$2/100/100/100</f>
        <v>0</v>
      </c>
      <c r="BJ119" s="1">
        <f>'Původní data'!BF115*prepocet!BJ$106*prepocet!BJ$4*prepocet!BJ$2/100/100/100</f>
        <v>0</v>
      </c>
      <c r="BK119" s="1">
        <f>'Původní data'!BG115*prepocet!BK$106*prepocet!BK$4*prepocet!BK$2/100/100/100</f>
        <v>0</v>
      </c>
      <c r="BL119" s="1">
        <f>'Původní data'!BH115*prepocet!BL$106*prepocet!BL$4*prepocet!BL$2/100/100/100</f>
        <v>0</v>
      </c>
      <c r="BM119" s="1">
        <f>'Původní data'!BI115*prepocet!BM$106*prepocet!BM$4*prepocet!BM$2/100/100/100</f>
        <v>0.48</v>
      </c>
      <c r="BN119" s="1">
        <f>'Původní data'!BJ115*prepocet!BN$106*prepocet!BN$4*prepocet!BN$2/100/100/100</f>
        <v>0</v>
      </c>
      <c r="BO119" s="1">
        <f>'Původní data'!BK115*prepocet!BO$106*prepocet!BO$4*prepocet!BO$2/100/100/100</f>
        <v>8.1000000000000003E-2</v>
      </c>
      <c r="BP119" s="1">
        <f>'Původní data'!BL115*prepocet!BP$106*prepocet!BP$4*prepocet!BP$2/100/100/100</f>
        <v>1.26</v>
      </c>
      <c r="BQ119" s="1">
        <f>'Původní data'!BM115*prepocet!BQ$106*prepocet!BQ$4*prepocet!BQ$2/100/100/100</f>
        <v>0</v>
      </c>
      <c r="BR119" s="1">
        <f>'Původní data'!BN115*prepocet!BR$106*prepocet!BR$4*prepocet!BR$2/100/100/100</f>
        <v>0.8640000000000001</v>
      </c>
      <c r="BS119" s="1">
        <f>'Původní data'!BO115*prepocet!BS$106*prepocet!BS$4*prepocet!BS$2/100/100/100</f>
        <v>0.66</v>
      </c>
      <c r="BT119" s="1">
        <f>'Původní data'!BP115*prepocet!BT$106*prepocet!BT$4*prepocet!BT$2/100/100/100</f>
        <v>0.72</v>
      </c>
      <c r="BU119" s="1">
        <f>'Původní data'!BQ115*prepocet!BU$106*prepocet!BU$4*prepocet!BU$2/100/100/100</f>
        <v>0</v>
      </c>
      <c r="BV119" s="1">
        <f>'Původní data'!BR115*prepocet!BV$106*prepocet!BV$4*prepocet!BV$2/100/100/100</f>
        <v>0</v>
      </c>
      <c r="BW119" s="1">
        <f>'Původní data'!BS115*prepocet!BW$106*prepocet!BW$4*prepocet!BW$2/100/100/100</f>
        <v>0.76500000000000001</v>
      </c>
      <c r="BX119" s="1">
        <f>'Původní data'!BT115*prepocet!BX$106*prepocet!BX$4*prepocet!BX$2/100/100/100</f>
        <v>0</v>
      </c>
      <c r="BY119" s="1">
        <f>'Původní data'!BU115*prepocet!BY$106*prepocet!BY$4*prepocet!BY$2/100/100/100</f>
        <v>0.40500000000000003</v>
      </c>
      <c r="BZ119" s="1">
        <f>'Původní data'!BV115*prepocet!BZ$106*prepocet!BZ$4*prepocet!BZ$2/100/100/100</f>
        <v>0.12</v>
      </c>
      <c r="CA119" s="1">
        <f>'Původní data'!BW115*prepocet!CA$106*prepocet!CA$4*prepocet!CA$2/100/100/100</f>
        <v>0</v>
      </c>
      <c r="CB119" s="1">
        <f>'Původní data'!BX115*prepocet!CB$106*prepocet!CB$4*prepocet!CB$2/100/100/100</f>
        <v>0</v>
      </c>
      <c r="CC119" s="1">
        <f>'Původní data'!BY115*prepocet!CC$106*prepocet!CC$4*prepocet!CC$2/100/100/100</f>
        <v>0.2205</v>
      </c>
      <c r="CD119" s="1">
        <f>'Původní data'!BZ115*prepocet!CD$106*prepocet!CD$4*prepocet!CD$2/100/100/100</f>
        <v>0</v>
      </c>
      <c r="CE119" s="1">
        <f>'Původní data'!CA115*prepocet!CE$106*prepocet!CE$4*prepocet!CE$2/100/100/100</f>
        <v>0</v>
      </c>
      <c r="CF119" s="1">
        <f>'Původní data'!CB115*prepocet!CF$106*prepocet!CF$4*prepocet!CF$2/100/100/100</f>
        <v>0</v>
      </c>
      <c r="CI119" s="11">
        <f t="shared" si="54"/>
        <v>6</v>
      </c>
      <c r="CJ119" s="25">
        <f t="shared" si="52"/>
        <v>21.191625000000009</v>
      </c>
      <c r="CK119" s="11">
        <f t="shared" si="53"/>
        <v>0.26824841772151908</v>
      </c>
      <c r="CL119" s="11">
        <f t="shared" si="43"/>
        <v>0</v>
      </c>
      <c r="CM119" s="11">
        <f t="shared" si="44"/>
        <v>0</v>
      </c>
      <c r="CN119" s="11">
        <f t="shared" si="45"/>
        <v>5</v>
      </c>
      <c r="CO119" s="11">
        <f t="shared" si="55"/>
        <v>26</v>
      </c>
    </row>
    <row r="120" spans="1:93" x14ac:dyDescent="0.2">
      <c r="B120" s="11">
        <v>1</v>
      </c>
      <c r="C120" s="11">
        <f t="shared" si="50"/>
        <v>0</v>
      </c>
      <c r="D120" s="11">
        <f t="shared" si="51"/>
        <v>0</v>
      </c>
      <c r="E120" s="1" t="s">
        <v>84</v>
      </c>
      <c r="F120" s="1">
        <f>'Původní data'!B116*prepocet!F$106*prepocet!F$4*prepocet!F$2/100/100/100</f>
        <v>0</v>
      </c>
      <c r="G120" s="1">
        <f>'Původní data'!C116*prepocet!G$106*prepocet!G$4*prepocet!G$2/100/100/100</f>
        <v>0</v>
      </c>
      <c r="H120" s="1">
        <f>'Původní data'!D116*prepocet!H$106*prepocet!H$4*prepocet!H$2/100/100/100</f>
        <v>0</v>
      </c>
      <c r="I120" s="1">
        <f>'Původní data'!E116*prepocet!I$106*prepocet!I$4*prepocet!I$2/100/100/100</f>
        <v>0</v>
      </c>
      <c r="J120" s="1">
        <f>'Původní data'!F116*prepocet!J$106*prepocet!J$4*prepocet!J$2/100/100/100</f>
        <v>12.96</v>
      </c>
      <c r="K120" s="1">
        <f>'Původní data'!G116*prepocet!K$106*prepocet!K$4*prepocet!K$2/100/100/100</f>
        <v>0</v>
      </c>
      <c r="L120" s="1">
        <f>'Původní data'!H116*prepocet!L$106*prepocet!L$4*prepocet!L$2/100/100/100</f>
        <v>0.89249999999999996</v>
      </c>
      <c r="M120" s="1">
        <f>'Původní data'!I116*prepocet!M$106*prepocet!M$4*prepocet!M$2/100/100/100</f>
        <v>0</v>
      </c>
      <c r="N120" s="1">
        <f>'Původní data'!J116*prepocet!N$106*prepocet!N$4*prepocet!N$2/100/100/100</f>
        <v>0.19</v>
      </c>
      <c r="O120" s="1">
        <f>'Původní data'!K116*prepocet!O$106*prepocet!O$4*prepocet!O$2/100/100/100</f>
        <v>0</v>
      </c>
      <c r="P120" s="1">
        <f>'Původní data'!L116*prepocet!P$106*prepocet!P$4*prepocet!P$2/100/100/100</f>
        <v>0.44624999999999998</v>
      </c>
      <c r="Q120" s="1">
        <f>'Původní data'!M116*prepocet!Q$106*prepocet!Q$4*prepocet!Q$2/100/100/100</f>
        <v>0</v>
      </c>
      <c r="R120" s="1">
        <f>'Původní data'!N116*prepocet!R$106*prepocet!R$4*prepocet!R$2/100/100/100</f>
        <v>0</v>
      </c>
      <c r="S120" s="1">
        <f>'Původní data'!O116*prepocet!S$106*prepocet!S$4*prepocet!S$2/100/100/100</f>
        <v>0</v>
      </c>
      <c r="T120" s="1">
        <f>'Původní data'!P116*prepocet!T$106*prepocet!T$4*prepocet!T$2/100/100/100</f>
        <v>0</v>
      </c>
      <c r="U120" s="1">
        <f>'Původní data'!Q116*prepocet!U$106*prepocet!U$4*prepocet!U$2/100/100/100</f>
        <v>5.4000000000000006E-2</v>
      </c>
      <c r="V120" s="1">
        <f>'Původní data'!R116*prepocet!V$106*prepocet!V$4*prepocet!V$2/100/100/100</f>
        <v>0.43874999999999997</v>
      </c>
      <c r="W120" s="1">
        <f>'Původní data'!S116*prepocet!W$106*prepocet!W$4*prepocet!W$2/100/100/100</f>
        <v>0</v>
      </c>
      <c r="X120" s="1">
        <f>'Původní data'!T116*prepocet!X$106*prepocet!X$4*prepocet!X$2/100/100/100</f>
        <v>2.4E-2</v>
      </c>
      <c r="Y120" s="1">
        <f>'Původní data'!U116*prepocet!Y$106*prepocet!Y$4*prepocet!Y$2/100/100/100</f>
        <v>0.19</v>
      </c>
      <c r="Z120" s="1">
        <f>'Původní data'!V116*prepocet!Z$106*prepocet!Z$4*prepocet!Z$2/100/100/100</f>
        <v>0</v>
      </c>
      <c r="AA120" s="1">
        <f>'Původní data'!W116*prepocet!AA$106*prepocet!AA$4*prepocet!AA$2/100/100/100</f>
        <v>0</v>
      </c>
      <c r="AB120" s="1">
        <f>'Původní data'!X116*prepocet!AB$106*prepocet!AB$4*prepocet!AB$2/100/100/100</f>
        <v>0.93099999999999994</v>
      </c>
      <c r="AC120" s="1">
        <f>'Původní data'!Y116*prepocet!AC$106*prepocet!AC$4*prepocet!AC$2/100/100/100</f>
        <v>0</v>
      </c>
      <c r="AD120" s="1">
        <f>'Původní data'!Z116*prepocet!AD$106*prepocet!AD$4*prepocet!AD$2/100/100/100</f>
        <v>0</v>
      </c>
      <c r="AE120" s="1">
        <f>'Původní data'!AA116*prepocet!AE$106*prepocet!AE$4*prepocet!AE$2/100/100/100</f>
        <v>0</v>
      </c>
      <c r="AF120" s="1">
        <f>'Původní data'!AB116*prepocet!AF$106*prepocet!AF$4*prepocet!AF$2/100/100/100</f>
        <v>0</v>
      </c>
      <c r="AG120" s="1">
        <f>'Původní data'!AC116*prepocet!AG$106*prepocet!AG$4*prepocet!AG$2/100/100/100</f>
        <v>1.243125</v>
      </c>
      <c r="AH120" s="1">
        <f>'Původní data'!AD116*prepocet!AH$106*prepocet!AH$4*prepocet!AH$2/100/100/100</f>
        <v>0</v>
      </c>
      <c r="AI120" s="1">
        <f>'Původní data'!AE116*prepocet!AI$106*prepocet!AI$4*prepocet!AI$2/100/100/100</f>
        <v>0</v>
      </c>
      <c r="AJ120" s="1">
        <f>'Původní data'!AF116*prepocet!AJ$106*prepocet!AJ$4*prepocet!AJ$2/100/100/100</f>
        <v>0</v>
      </c>
      <c r="AK120" s="1">
        <f>'Původní data'!AG116*prepocet!AK$106*prepocet!AK$4*prepocet!AK$2/100/100/100</f>
        <v>0</v>
      </c>
      <c r="AL120" s="1">
        <f>'Původní data'!AH116*prepocet!AL$106*prepocet!AL$4*prepocet!AL$2/100/100/100</f>
        <v>0.08</v>
      </c>
      <c r="AM120" s="1">
        <f>'Původní data'!AI116*prepocet!AM$106*prepocet!AM$4*prepocet!AM$2/100/100/100</f>
        <v>0</v>
      </c>
      <c r="AN120" s="1">
        <f>'Původní data'!AJ116*prepocet!AN$106*prepocet!AN$4*prepocet!AN$2/100/100/100</f>
        <v>0</v>
      </c>
      <c r="AO120" s="1">
        <f>'Původní data'!AK116*prepocet!AO$106*prepocet!AO$4*prepocet!AO$2/100/100/100</f>
        <v>0</v>
      </c>
      <c r="AP120" s="1">
        <f>'Původní data'!AL116*prepocet!AP$106*prepocet!AP$4*prepocet!AP$2/100/100/100</f>
        <v>0</v>
      </c>
      <c r="AQ120" s="1">
        <f>'Původní data'!AM116*prepocet!AQ$106*prepocet!AQ$4*prepocet!AQ$2/100/100/100</f>
        <v>0</v>
      </c>
      <c r="AR120" s="1">
        <f>'Původní data'!AN116*prepocet!AR$106*prepocet!AR$4*prepocet!AR$2/100/100/100</f>
        <v>0</v>
      </c>
      <c r="AS120" s="1">
        <f>'Původní data'!AO116*prepocet!AS$106*prepocet!AS$4*prepocet!AS$2/100/100/100</f>
        <v>0</v>
      </c>
      <c r="AT120" s="1">
        <f>'Původní data'!AP116*prepocet!AT$106*prepocet!AT$4*prepocet!AT$2/100/100/100</f>
        <v>0</v>
      </c>
      <c r="AU120" s="1">
        <f>'Původní data'!AQ116*prepocet!AU$106*prepocet!AU$4*prepocet!AU$2/100/100/100</f>
        <v>4.4999999999999998E-2</v>
      </c>
      <c r="AV120" s="1">
        <f>'Původní data'!AR116*prepocet!AV$106*prepocet!AV$4*prepocet!AV$2/100/100/100</f>
        <v>0</v>
      </c>
      <c r="AW120" s="1">
        <f>'Původní data'!AS116*prepocet!AW$106*prepocet!AW$4*prepocet!AW$2/100/100/100</f>
        <v>0</v>
      </c>
      <c r="AX120" s="1">
        <f>'Původní data'!AT116*prepocet!AX$106*prepocet!AX$4*prepocet!AX$2/100/100/100</f>
        <v>0</v>
      </c>
      <c r="AY120" s="1">
        <f>'Původní data'!AU116*prepocet!AY$106*prepocet!AY$4*prepocet!AY$2/100/100/100</f>
        <v>0</v>
      </c>
      <c r="AZ120" s="1">
        <f>'Původní data'!AV116*prepocet!AZ$106*prepocet!AZ$4*prepocet!AZ$2/100/100/100</f>
        <v>0</v>
      </c>
      <c r="BA120" s="1">
        <f>'Původní data'!AW116*prepocet!BA$106*prepocet!BA$4*prepocet!BA$2/100/100/100</f>
        <v>0</v>
      </c>
      <c r="BB120" s="1">
        <f>'Původní data'!AX116*prepocet!BB$106*prepocet!BB$4*prepocet!BB$2/100/100/100</f>
        <v>0</v>
      </c>
      <c r="BC120" s="1">
        <f>'Původní data'!AY116*prepocet!BC$106*prepocet!BC$4*prepocet!BC$2/100/100/100</f>
        <v>0</v>
      </c>
      <c r="BD120" s="1">
        <f>'Původní data'!AZ116*prepocet!BD$106*prepocet!BD$4*prepocet!BD$2/100/100/100</f>
        <v>0</v>
      </c>
      <c r="BE120" s="1">
        <f>'Původní data'!BA116*prepocet!BE$106*prepocet!BE$4*prepocet!BE$2/100/100/100</f>
        <v>0</v>
      </c>
      <c r="BF120" s="1">
        <f>'Původní data'!BB116*prepocet!BF$106*prepocet!BF$4*prepocet!BF$2/100/100/100</f>
        <v>0</v>
      </c>
      <c r="BG120" s="1">
        <f>'Původní data'!BC116*prepocet!BG$106*prepocet!BG$4*prepocet!BG$2/100/100/100</f>
        <v>0.21</v>
      </c>
      <c r="BH120" s="1">
        <f>'Původní data'!BD116*prepocet!BH$106*prepocet!BH$4*prepocet!BH$2/100/100/100</f>
        <v>0</v>
      </c>
      <c r="BI120" s="1">
        <f>'Původní data'!BE116*prepocet!BI$106*prepocet!BI$4*prepocet!BI$2/100/100/100</f>
        <v>1.1220000000000001</v>
      </c>
      <c r="BJ120" s="1">
        <f>'Původní data'!BF116*prepocet!BJ$106*prepocet!BJ$4*prepocet!BJ$2/100/100/100</f>
        <v>0.44799999999999995</v>
      </c>
      <c r="BK120" s="1">
        <f>'Původní data'!BG116*prepocet!BK$106*prepocet!BK$4*prepocet!BK$2/100/100/100</f>
        <v>0.16875000000000001</v>
      </c>
      <c r="BL120" s="1">
        <f>'Původní data'!BH116*prepocet!BL$106*prepocet!BL$4*prepocet!BL$2/100/100/100</f>
        <v>0</v>
      </c>
      <c r="BM120" s="1">
        <f>'Původní data'!BI116*prepocet!BM$106*prepocet!BM$4*prepocet!BM$2/100/100/100</f>
        <v>0</v>
      </c>
      <c r="BN120" s="1">
        <f>'Původní data'!BJ116*prepocet!BN$106*prepocet!BN$4*prepocet!BN$2/100/100/100</f>
        <v>0</v>
      </c>
      <c r="BO120" s="1">
        <f>'Původní data'!BK116*prepocet!BO$106*prepocet!BO$4*prepocet!BO$2/100/100/100</f>
        <v>0</v>
      </c>
      <c r="BP120" s="1">
        <f>'Původní data'!BL116*prepocet!BP$106*prepocet!BP$4*prepocet!BP$2/100/100/100</f>
        <v>0.63</v>
      </c>
      <c r="BQ120" s="1">
        <f>'Původní data'!BM116*prepocet!BQ$106*prepocet!BQ$4*prepocet!BQ$2/100/100/100</f>
        <v>0</v>
      </c>
      <c r="BR120" s="1">
        <f>'Původní data'!BN116*prepocet!BR$106*prepocet!BR$4*prepocet!BR$2/100/100/100</f>
        <v>0.43200000000000005</v>
      </c>
      <c r="BS120" s="1">
        <f>'Původní data'!BO116*prepocet!BS$106*prepocet!BS$4*prepocet!BS$2/100/100/100</f>
        <v>0.44</v>
      </c>
      <c r="BT120" s="1">
        <f>'Původní data'!BP116*prepocet!BT$106*prepocet!BT$4*prepocet!BT$2/100/100/100</f>
        <v>0</v>
      </c>
      <c r="BU120" s="1">
        <f>'Původní data'!BQ116*prepocet!BU$106*prepocet!BU$4*prepocet!BU$2/100/100/100</f>
        <v>0</v>
      </c>
      <c r="BV120" s="1">
        <f>'Původní data'!BR116*prepocet!BV$106*prepocet!BV$4*prepocet!BV$2/100/100/100</f>
        <v>1.5</v>
      </c>
      <c r="BW120" s="1">
        <f>'Původní data'!BS116*prepocet!BW$106*prepocet!BW$4*prepocet!BW$2/100/100/100</f>
        <v>0</v>
      </c>
      <c r="BX120" s="1">
        <f>'Původní data'!BT116*prepocet!BX$106*prepocet!BX$4*prepocet!BX$2/100/100/100</f>
        <v>0</v>
      </c>
      <c r="BY120" s="1">
        <f>'Původní data'!BU116*prepocet!BY$106*prepocet!BY$4*prepocet!BY$2/100/100/100</f>
        <v>0</v>
      </c>
      <c r="BZ120" s="1">
        <f>'Původní data'!BV116*prepocet!BZ$106*prepocet!BZ$4*prepocet!BZ$2/100/100/100</f>
        <v>0.12</v>
      </c>
      <c r="CA120" s="1">
        <f>'Původní data'!BW116*prepocet!CA$106*prepocet!CA$4*prepocet!CA$2/100/100/100</f>
        <v>0.78374999999999995</v>
      </c>
      <c r="CB120" s="1">
        <f>'Původní data'!BX116*prepocet!CB$106*prepocet!CB$4*prepocet!CB$2/100/100/100</f>
        <v>0</v>
      </c>
      <c r="CC120" s="1">
        <f>'Původní data'!BY116*prepocet!CC$106*prepocet!CC$4*prepocet!CC$2/100/100/100</f>
        <v>0</v>
      </c>
      <c r="CD120" s="1">
        <f>'Původní data'!BZ116*prepocet!CD$106*prepocet!CD$4*prepocet!CD$2/100/100/100</f>
        <v>0</v>
      </c>
      <c r="CE120" s="1">
        <f>'Původní data'!CA116*prepocet!CE$106*prepocet!CE$4*prepocet!CE$2/100/100/100</f>
        <v>0</v>
      </c>
      <c r="CF120" s="1">
        <f>'Původní data'!CB116*prepocet!CF$106*prepocet!CF$4*prepocet!CF$2/100/100/100</f>
        <v>0.02</v>
      </c>
      <c r="CI120" s="11">
        <f t="shared" si="54"/>
        <v>5</v>
      </c>
      <c r="CJ120" s="25">
        <f t="shared" si="52"/>
        <v>23.369125</v>
      </c>
      <c r="CK120" s="11">
        <f t="shared" si="53"/>
        <v>0.29581170886075953</v>
      </c>
      <c r="CL120" s="11">
        <f t="shared" si="43"/>
        <v>0</v>
      </c>
      <c r="CM120" s="11">
        <f t="shared" si="44"/>
        <v>1</v>
      </c>
      <c r="CN120" s="11">
        <f t="shared" si="45"/>
        <v>3</v>
      </c>
      <c r="CO120" s="11">
        <f t="shared" si="55"/>
        <v>20</v>
      </c>
    </row>
    <row r="121" spans="1:93" x14ac:dyDescent="0.2">
      <c r="B121" s="11">
        <v>1</v>
      </c>
      <c r="C121" s="11">
        <f t="shared" si="50"/>
        <v>0</v>
      </c>
      <c r="D121" s="11">
        <f t="shared" si="51"/>
        <v>0</v>
      </c>
      <c r="E121" s="1" t="s">
        <v>85</v>
      </c>
      <c r="F121" s="1">
        <f>'Původní data'!B117*prepocet!F$106*prepocet!F$4*prepocet!F$2/100/100/100</f>
        <v>0</v>
      </c>
      <c r="G121" s="1">
        <f>'Původní data'!C117*prepocet!G$106*prepocet!G$4*prepocet!G$2/100/100/100</f>
        <v>0</v>
      </c>
      <c r="H121" s="1">
        <f>'Původní data'!D117*prepocet!H$106*prepocet!H$4*prepocet!H$2/100/100/100</f>
        <v>0</v>
      </c>
      <c r="I121" s="1">
        <f>'Původní data'!E117*prepocet!I$106*prepocet!I$4*prepocet!I$2/100/100/100</f>
        <v>0</v>
      </c>
      <c r="J121" s="1">
        <f>'Původní data'!F117*prepocet!J$106*prepocet!J$4*prepocet!J$2/100/100/100</f>
        <v>4.5360000000000005</v>
      </c>
      <c r="K121" s="1">
        <f>'Původní data'!G117*prepocet!K$106*prepocet!K$4*prepocet!K$2/100/100/100</f>
        <v>0.1125</v>
      </c>
      <c r="L121" s="1">
        <f>'Původní data'!H117*prepocet!L$106*prepocet!L$4*prepocet!L$2/100/100/100</f>
        <v>0</v>
      </c>
      <c r="M121" s="1">
        <f>'Původní data'!I117*prepocet!M$106*prepocet!M$4*prepocet!M$2/100/100/100</f>
        <v>0</v>
      </c>
      <c r="N121" s="1">
        <f>'Původní data'!J117*prepocet!N$106*prepocet!N$4*prepocet!N$2/100/100/100</f>
        <v>0</v>
      </c>
      <c r="O121" s="1">
        <f>'Původní data'!K117*prepocet!O$106*prepocet!O$4*prepocet!O$2/100/100/100</f>
        <v>0</v>
      </c>
      <c r="P121" s="1">
        <f>'Původní data'!L117*prepocet!P$106*prepocet!P$4*prepocet!P$2/100/100/100</f>
        <v>0</v>
      </c>
      <c r="Q121" s="1">
        <f>'Původní data'!M117*prepocet!Q$106*prepocet!Q$4*prepocet!Q$2/100/100/100</f>
        <v>0</v>
      </c>
      <c r="R121" s="1">
        <f>'Původní data'!N117*prepocet!R$106*prepocet!R$4*prepocet!R$2/100/100/100</f>
        <v>0</v>
      </c>
      <c r="S121" s="1">
        <f>'Původní data'!O117*prepocet!S$106*prepocet!S$4*prepocet!S$2/100/100/100</f>
        <v>0</v>
      </c>
      <c r="T121" s="1">
        <f>'Původní data'!P117*prepocet!T$106*prepocet!T$4*prepocet!T$2/100/100/100</f>
        <v>0</v>
      </c>
      <c r="U121" s="1">
        <f>'Původní data'!Q117*prepocet!U$106*prepocet!U$4*prepocet!U$2/100/100/100</f>
        <v>0</v>
      </c>
      <c r="V121" s="1">
        <f>'Původní data'!R117*prepocet!V$106*prepocet!V$4*prepocet!V$2/100/100/100</f>
        <v>0</v>
      </c>
      <c r="W121" s="1">
        <f>'Původní data'!S117*prepocet!W$106*prepocet!W$4*prepocet!W$2/100/100/100</f>
        <v>0</v>
      </c>
      <c r="X121" s="1">
        <f>'Původní data'!T117*prepocet!X$106*prepocet!X$4*prepocet!X$2/100/100/100</f>
        <v>0</v>
      </c>
      <c r="Y121" s="1">
        <f>'Původní data'!U117*prepocet!Y$106*prepocet!Y$4*prepocet!Y$2/100/100/100</f>
        <v>0</v>
      </c>
      <c r="Z121" s="1">
        <f>'Původní data'!V117*prepocet!Z$106*prepocet!Z$4*prepocet!Z$2/100/100/100</f>
        <v>0</v>
      </c>
      <c r="AA121" s="1">
        <f>'Původní data'!W117*prepocet!AA$106*prepocet!AA$4*prepocet!AA$2/100/100/100</f>
        <v>0</v>
      </c>
      <c r="AB121" s="1">
        <f>'Původní data'!X117*prepocet!AB$106*prepocet!AB$4*prepocet!AB$2/100/100/100</f>
        <v>0</v>
      </c>
      <c r="AC121" s="1">
        <f>'Původní data'!Y117*prepocet!AC$106*prepocet!AC$4*prepocet!AC$2/100/100/100</f>
        <v>0</v>
      </c>
      <c r="AD121" s="1">
        <f>'Původní data'!Z117*prepocet!AD$106*prepocet!AD$4*prepocet!AD$2/100/100/100</f>
        <v>0.09</v>
      </c>
      <c r="AE121" s="1">
        <f>'Původní data'!AA117*prepocet!AE$106*prepocet!AE$4*prepocet!AE$2/100/100/100</f>
        <v>0</v>
      </c>
      <c r="AF121" s="1">
        <f>'Původní data'!AB117*prepocet!AF$106*prepocet!AF$4*prepocet!AF$2/100/100/100</f>
        <v>0</v>
      </c>
      <c r="AG121" s="1">
        <f>'Původní data'!AC117*prepocet!AG$106*prepocet!AG$4*prepocet!AG$2/100/100/100</f>
        <v>0</v>
      </c>
      <c r="AH121" s="1">
        <f>'Původní data'!AD117*prepocet!AH$106*prepocet!AH$4*prepocet!AH$2/100/100/100</f>
        <v>0</v>
      </c>
      <c r="AI121" s="1">
        <f>'Původní data'!AE117*prepocet!AI$106*prepocet!AI$4*prepocet!AI$2/100/100/100</f>
        <v>0</v>
      </c>
      <c r="AJ121" s="1">
        <f>'Původní data'!AF117*prepocet!AJ$106*prepocet!AJ$4*prepocet!AJ$2/100/100/100</f>
        <v>0</v>
      </c>
      <c r="AK121" s="1">
        <f>'Původní data'!AG117*prepocet!AK$106*prepocet!AK$4*prepocet!AK$2/100/100/100</f>
        <v>0</v>
      </c>
      <c r="AL121" s="1">
        <f>'Původní data'!AH117*prepocet!AL$106*prepocet!AL$4*prepocet!AL$2/100/100/100</f>
        <v>0</v>
      </c>
      <c r="AM121" s="1">
        <f>'Původní data'!AI117*prepocet!AM$106*prepocet!AM$4*prepocet!AM$2/100/100/100</f>
        <v>0</v>
      </c>
      <c r="AN121" s="1">
        <f>'Původní data'!AJ117*prepocet!AN$106*prepocet!AN$4*prepocet!AN$2/100/100/100</f>
        <v>0</v>
      </c>
      <c r="AO121" s="1">
        <f>'Původní data'!AK117*prepocet!AO$106*prepocet!AO$4*prepocet!AO$2/100/100/100</f>
        <v>0</v>
      </c>
      <c r="AP121" s="1">
        <f>'Původní data'!AL117*prepocet!AP$106*prepocet!AP$4*prepocet!AP$2/100/100/100</f>
        <v>0.52500000000000002</v>
      </c>
      <c r="AQ121" s="1">
        <f>'Původní data'!AM117*prepocet!AQ$106*prepocet!AQ$4*prepocet!AQ$2/100/100/100</f>
        <v>0</v>
      </c>
      <c r="AR121" s="1">
        <f>'Původní data'!AN117*prepocet!AR$106*prepocet!AR$4*prepocet!AR$2/100/100/100</f>
        <v>0</v>
      </c>
      <c r="AS121" s="1">
        <f>'Původní data'!AO117*prepocet!AS$106*prepocet!AS$4*prepocet!AS$2/100/100/100</f>
        <v>0</v>
      </c>
      <c r="AT121" s="1">
        <f>'Původní data'!AP117*prepocet!AT$106*prepocet!AT$4*prepocet!AT$2/100/100/100</f>
        <v>0</v>
      </c>
      <c r="AU121" s="1">
        <f>'Původní data'!AQ117*prepocet!AU$106*prepocet!AU$4*prepocet!AU$2/100/100/100</f>
        <v>0</v>
      </c>
      <c r="AV121" s="1">
        <f>'Původní data'!AR117*prepocet!AV$106*prepocet!AV$4*prepocet!AV$2/100/100/100</f>
        <v>0</v>
      </c>
      <c r="AW121" s="1">
        <f>'Původní data'!AS117*prepocet!AW$106*prepocet!AW$4*prepocet!AW$2/100/100/100</f>
        <v>0</v>
      </c>
      <c r="AX121" s="1">
        <f>'Původní data'!AT117*prepocet!AX$106*prepocet!AX$4*prepocet!AX$2/100/100/100</f>
        <v>0</v>
      </c>
      <c r="AY121" s="1">
        <f>'Původní data'!AU117*prepocet!AY$106*prepocet!AY$4*prepocet!AY$2/100/100/100</f>
        <v>0</v>
      </c>
      <c r="AZ121" s="1">
        <f>'Původní data'!AV117*prepocet!AZ$106*prepocet!AZ$4*prepocet!AZ$2/100/100/100</f>
        <v>0</v>
      </c>
      <c r="BA121" s="1">
        <f>'Původní data'!AW117*prepocet!BA$106*prepocet!BA$4*prepocet!BA$2/100/100/100</f>
        <v>0</v>
      </c>
      <c r="BB121" s="1">
        <f>'Původní data'!AX117*prepocet!BB$106*prepocet!BB$4*prepocet!BB$2/100/100/100</f>
        <v>0</v>
      </c>
      <c r="BC121" s="1">
        <f>'Původní data'!AY117*prepocet!BC$106*prepocet!BC$4*prepocet!BC$2/100/100/100</f>
        <v>0</v>
      </c>
      <c r="BD121" s="1">
        <f>'Původní data'!AZ117*prepocet!BD$106*prepocet!BD$4*prepocet!BD$2/100/100/100</f>
        <v>0</v>
      </c>
      <c r="BE121" s="1">
        <f>'Původní data'!BA117*prepocet!BE$106*prepocet!BE$4*prepocet!BE$2/100/100/100</f>
        <v>0</v>
      </c>
      <c r="BF121" s="1">
        <f>'Původní data'!BB117*prepocet!BF$106*prepocet!BF$4*prepocet!BF$2/100/100/100</f>
        <v>0</v>
      </c>
      <c r="BG121" s="1">
        <f>'Původní data'!BC117*prepocet!BG$106*prepocet!BG$4*prepocet!BG$2/100/100/100</f>
        <v>0</v>
      </c>
      <c r="BH121" s="1">
        <f>'Původní data'!BD117*prepocet!BH$106*prepocet!BH$4*prepocet!BH$2/100/100/100</f>
        <v>0</v>
      </c>
      <c r="BI121" s="1">
        <f>'Původní data'!BE117*prepocet!BI$106*prepocet!BI$4*prepocet!BI$2/100/100/100</f>
        <v>0</v>
      </c>
      <c r="BJ121" s="1">
        <f>'Původní data'!BF117*prepocet!BJ$106*prepocet!BJ$4*prepocet!BJ$2/100/100/100</f>
        <v>0</v>
      </c>
      <c r="BK121" s="1">
        <f>'Původní data'!BG117*prepocet!BK$106*prepocet!BK$4*prepocet!BK$2/100/100/100</f>
        <v>0</v>
      </c>
      <c r="BL121" s="1">
        <f>'Původní data'!BH117*prepocet!BL$106*prepocet!BL$4*prepocet!BL$2/100/100/100</f>
        <v>0</v>
      </c>
      <c r="BM121" s="1">
        <f>'Původní data'!BI117*prepocet!BM$106*prepocet!BM$4*prepocet!BM$2/100/100/100</f>
        <v>0</v>
      </c>
      <c r="BN121" s="1">
        <f>'Původní data'!BJ117*prepocet!BN$106*prepocet!BN$4*prepocet!BN$2/100/100/100</f>
        <v>0</v>
      </c>
      <c r="BO121" s="1">
        <f>'Původní data'!BK117*prepocet!BO$106*prepocet!BO$4*prepocet!BO$2/100/100/100</f>
        <v>0</v>
      </c>
      <c r="BP121" s="1">
        <f>'Původní data'!BL117*prepocet!BP$106*prepocet!BP$4*prepocet!BP$2/100/100/100</f>
        <v>0</v>
      </c>
      <c r="BQ121" s="1">
        <f>'Původní data'!BM117*prepocet!BQ$106*prepocet!BQ$4*prepocet!BQ$2/100/100/100</f>
        <v>0</v>
      </c>
      <c r="BR121" s="1">
        <f>'Původní data'!BN117*prepocet!BR$106*prepocet!BR$4*prepocet!BR$2/100/100/100</f>
        <v>0</v>
      </c>
      <c r="BS121" s="1">
        <f>'Původní data'!BO117*prepocet!BS$106*prepocet!BS$4*prepocet!BS$2/100/100/100</f>
        <v>0</v>
      </c>
      <c r="BT121" s="1">
        <f>'Původní data'!BP117*prepocet!BT$106*prepocet!BT$4*prepocet!BT$2/100/100/100</f>
        <v>0</v>
      </c>
      <c r="BU121" s="1">
        <f>'Původní data'!BQ117*prepocet!BU$106*prepocet!BU$4*prepocet!BU$2/100/100/100</f>
        <v>0</v>
      </c>
      <c r="BV121" s="1">
        <f>'Původní data'!BR117*prepocet!BV$106*prepocet!BV$4*prepocet!BV$2/100/100/100</f>
        <v>0</v>
      </c>
      <c r="BW121" s="1">
        <f>'Původní data'!BS117*prepocet!BW$106*prepocet!BW$4*prepocet!BW$2/100/100/100</f>
        <v>0.38250000000000001</v>
      </c>
      <c r="BX121" s="1">
        <f>'Původní data'!BT117*prepocet!BX$106*prepocet!BX$4*prepocet!BX$2/100/100/100</f>
        <v>0</v>
      </c>
      <c r="BY121" s="1">
        <f>'Původní data'!BU117*prepocet!BY$106*prepocet!BY$4*prepocet!BY$2/100/100/100</f>
        <v>0</v>
      </c>
      <c r="BZ121" s="1">
        <f>'Původní data'!BV117*prepocet!BZ$106*prepocet!BZ$4*prepocet!BZ$2/100/100/100</f>
        <v>0</v>
      </c>
      <c r="CA121" s="1">
        <f>'Původní data'!BW117*prepocet!CA$106*prepocet!CA$4*prepocet!CA$2/100/100/100</f>
        <v>0</v>
      </c>
      <c r="CB121" s="1">
        <f>'Původní data'!BX117*prepocet!CB$106*prepocet!CB$4*prepocet!CB$2/100/100/100</f>
        <v>0</v>
      </c>
      <c r="CC121" s="1">
        <f>'Původní data'!BY117*prepocet!CC$106*prepocet!CC$4*prepocet!CC$2/100/100/100</f>
        <v>0</v>
      </c>
      <c r="CD121" s="1">
        <f>'Původní data'!BZ117*prepocet!CD$106*prepocet!CD$4*prepocet!CD$2/100/100/100</f>
        <v>0</v>
      </c>
      <c r="CE121" s="1">
        <f>'Původní data'!CA117*prepocet!CE$106*prepocet!CE$4*prepocet!CE$2/100/100/100</f>
        <v>0</v>
      </c>
      <c r="CF121" s="1">
        <f>'Původní data'!CB117*prepocet!CF$106*prepocet!CF$4*prepocet!CF$2/100/100/100</f>
        <v>0</v>
      </c>
      <c r="CI121" s="11">
        <f t="shared" si="54"/>
        <v>15</v>
      </c>
      <c r="CJ121" s="25">
        <f t="shared" si="52"/>
        <v>5.6460000000000008</v>
      </c>
      <c r="CK121" s="11">
        <f t="shared" si="53"/>
        <v>7.1468354430379757E-2</v>
      </c>
      <c r="CL121" s="11">
        <f t="shared" si="43"/>
        <v>0</v>
      </c>
      <c r="CM121" s="11">
        <f t="shared" si="44"/>
        <v>0</v>
      </c>
      <c r="CN121" s="11">
        <f t="shared" si="45"/>
        <v>1</v>
      </c>
      <c r="CO121" s="11">
        <f t="shared" si="55"/>
        <v>4</v>
      </c>
    </row>
    <row r="122" spans="1:93" x14ac:dyDescent="0.2">
      <c r="B122" s="11">
        <v>1</v>
      </c>
      <c r="C122" s="11">
        <f t="shared" si="50"/>
        <v>0</v>
      </c>
      <c r="D122" s="11">
        <f t="shared" si="51"/>
        <v>0</v>
      </c>
      <c r="E122" s="1" t="s">
        <v>86</v>
      </c>
      <c r="F122" s="1">
        <f>'Původní data'!B118*prepocet!F$106*prepocet!F$4*prepocet!F$2/100/100/100</f>
        <v>0</v>
      </c>
      <c r="G122" s="1">
        <f>'Původní data'!C118*prepocet!G$106*prepocet!G$4*prepocet!G$2/100/100/100</f>
        <v>0</v>
      </c>
      <c r="H122" s="1">
        <f>'Původní data'!D118*prepocet!H$106*prepocet!H$4*prepocet!H$2/100/100/100</f>
        <v>0</v>
      </c>
      <c r="I122" s="1">
        <f>'Původní data'!E118*prepocet!I$106*prepocet!I$4*prepocet!I$2/100/100/100</f>
        <v>0</v>
      </c>
      <c r="J122" s="1">
        <f>'Původní data'!F118*prepocet!J$106*prepocet!J$4*prepocet!J$2/100/100/100</f>
        <v>0</v>
      </c>
      <c r="K122" s="1">
        <f>'Původní data'!G118*prepocet!K$106*prepocet!K$4*prepocet!K$2/100/100/100</f>
        <v>0</v>
      </c>
      <c r="L122" s="1">
        <f>'Původní data'!H118*prepocet!L$106*prepocet!L$4*prepocet!L$2/100/100/100</f>
        <v>0</v>
      </c>
      <c r="M122" s="1">
        <f>'Původní data'!I118*prepocet!M$106*prepocet!M$4*prepocet!M$2/100/100/100</f>
        <v>0</v>
      </c>
      <c r="N122" s="1">
        <f>'Původní data'!J118*prepocet!N$106*prepocet!N$4*prepocet!N$2/100/100/100</f>
        <v>0</v>
      </c>
      <c r="O122" s="1">
        <f>'Původní data'!K118*prepocet!O$106*prepocet!O$4*prepocet!O$2/100/100/100</f>
        <v>0</v>
      </c>
      <c r="P122" s="1">
        <f>'Původní data'!L118*prepocet!P$106*prepocet!P$4*prepocet!P$2/100/100/100</f>
        <v>0</v>
      </c>
      <c r="Q122" s="1">
        <f>'Původní data'!M118*prepocet!Q$106*prepocet!Q$4*prepocet!Q$2/100/100/100</f>
        <v>0</v>
      </c>
      <c r="R122" s="1">
        <f>'Původní data'!N118*prepocet!R$106*prepocet!R$4*prepocet!R$2/100/100/100</f>
        <v>0</v>
      </c>
      <c r="S122" s="1">
        <f>'Původní data'!O118*prepocet!S$106*prepocet!S$4*prepocet!S$2/100/100/100</f>
        <v>0</v>
      </c>
      <c r="T122" s="1">
        <f>'Původní data'!P118*prepocet!T$106*prepocet!T$4*prepocet!T$2/100/100/100</f>
        <v>0</v>
      </c>
      <c r="U122" s="1">
        <f>'Původní data'!Q118*prepocet!U$106*prepocet!U$4*prepocet!U$2/100/100/100</f>
        <v>0</v>
      </c>
      <c r="V122" s="1">
        <f>'Původní data'!R118*prepocet!V$106*prepocet!V$4*prepocet!V$2/100/100/100</f>
        <v>0</v>
      </c>
      <c r="W122" s="1">
        <f>'Původní data'!S118*prepocet!W$106*prepocet!W$4*prepocet!W$2/100/100/100</f>
        <v>0</v>
      </c>
      <c r="X122" s="1">
        <f>'Původní data'!T118*prepocet!X$106*prepocet!X$4*prepocet!X$2/100/100/100</f>
        <v>0</v>
      </c>
      <c r="Y122" s="1">
        <f>'Původní data'!U118*prepocet!Y$106*prepocet!Y$4*prepocet!Y$2/100/100/100</f>
        <v>0</v>
      </c>
      <c r="Z122" s="1">
        <f>'Původní data'!V118*prepocet!Z$106*prepocet!Z$4*prepocet!Z$2/100/100/100</f>
        <v>0</v>
      </c>
      <c r="AA122" s="1">
        <f>'Původní data'!W118*prepocet!AA$106*prepocet!AA$4*prepocet!AA$2/100/100/100</f>
        <v>0</v>
      </c>
      <c r="AB122" s="1">
        <f>'Původní data'!X118*prepocet!AB$106*prepocet!AB$4*prepocet!AB$2/100/100/100</f>
        <v>0</v>
      </c>
      <c r="AC122" s="1">
        <f>'Původní data'!Y118*prepocet!AC$106*prepocet!AC$4*prepocet!AC$2/100/100/100</f>
        <v>0</v>
      </c>
      <c r="AD122" s="1">
        <f>'Původní data'!Z118*prepocet!AD$106*prepocet!AD$4*prepocet!AD$2/100/100/100</f>
        <v>0</v>
      </c>
      <c r="AE122" s="1">
        <f>'Původní data'!AA118*prepocet!AE$106*prepocet!AE$4*prepocet!AE$2/100/100/100</f>
        <v>0</v>
      </c>
      <c r="AF122" s="1">
        <f>'Původní data'!AB118*prepocet!AF$106*prepocet!AF$4*prepocet!AF$2/100/100/100</f>
        <v>0</v>
      </c>
      <c r="AG122" s="1">
        <f>'Původní data'!AC118*prepocet!AG$106*prepocet!AG$4*prepocet!AG$2/100/100/100</f>
        <v>0</v>
      </c>
      <c r="AH122" s="1">
        <f>'Původní data'!AD118*prepocet!AH$106*prepocet!AH$4*prepocet!AH$2/100/100/100</f>
        <v>0</v>
      </c>
      <c r="AI122" s="1">
        <f>'Původní data'!AE118*prepocet!AI$106*prepocet!AI$4*prepocet!AI$2/100/100/100</f>
        <v>0</v>
      </c>
      <c r="AJ122" s="1">
        <f>'Původní data'!AF118*prepocet!AJ$106*prepocet!AJ$4*prepocet!AJ$2/100/100/100</f>
        <v>0</v>
      </c>
      <c r="AK122" s="1">
        <f>'Původní data'!AG118*prepocet!AK$106*prepocet!AK$4*prepocet!AK$2/100/100/100</f>
        <v>0</v>
      </c>
      <c r="AL122" s="1">
        <f>'Původní data'!AH118*prepocet!AL$106*prepocet!AL$4*prepocet!AL$2/100/100/100</f>
        <v>0</v>
      </c>
      <c r="AM122" s="1">
        <f>'Původní data'!AI118*prepocet!AM$106*prepocet!AM$4*prepocet!AM$2/100/100/100</f>
        <v>0</v>
      </c>
      <c r="AN122" s="1">
        <f>'Původní data'!AJ118*prepocet!AN$106*prepocet!AN$4*prepocet!AN$2/100/100/100</f>
        <v>0</v>
      </c>
      <c r="AO122" s="1">
        <f>'Původní data'!AK118*prepocet!AO$106*prepocet!AO$4*prepocet!AO$2/100/100/100</f>
        <v>0</v>
      </c>
      <c r="AP122" s="1">
        <f>'Původní data'!AL118*prepocet!AP$106*prepocet!AP$4*prepocet!AP$2/100/100/100</f>
        <v>0</v>
      </c>
      <c r="AQ122" s="1">
        <f>'Původní data'!AM118*prepocet!AQ$106*prepocet!AQ$4*prepocet!AQ$2/100/100/100</f>
        <v>0</v>
      </c>
      <c r="AR122" s="1">
        <f>'Původní data'!AN118*prepocet!AR$106*prepocet!AR$4*prepocet!AR$2/100/100/100</f>
        <v>0</v>
      </c>
      <c r="AS122" s="1">
        <f>'Původní data'!AO118*prepocet!AS$106*prepocet!AS$4*prepocet!AS$2/100/100/100</f>
        <v>0</v>
      </c>
      <c r="AT122" s="1">
        <f>'Původní data'!AP118*prepocet!AT$106*prepocet!AT$4*prepocet!AT$2/100/100/100</f>
        <v>0</v>
      </c>
      <c r="AU122" s="1">
        <f>'Původní data'!AQ118*prepocet!AU$106*prepocet!AU$4*prepocet!AU$2/100/100/100</f>
        <v>0</v>
      </c>
      <c r="AV122" s="1">
        <f>'Původní data'!AR118*prepocet!AV$106*prepocet!AV$4*prepocet!AV$2/100/100/100</f>
        <v>0</v>
      </c>
      <c r="AW122" s="1">
        <f>'Původní data'!AS118*prepocet!AW$106*prepocet!AW$4*prepocet!AW$2/100/100/100</f>
        <v>0</v>
      </c>
      <c r="AX122" s="1">
        <f>'Původní data'!AT118*prepocet!AX$106*prepocet!AX$4*prepocet!AX$2/100/100/100</f>
        <v>0</v>
      </c>
      <c r="AY122" s="1">
        <f>'Původní data'!AU118*prepocet!AY$106*prepocet!AY$4*prepocet!AY$2/100/100/100</f>
        <v>0</v>
      </c>
      <c r="AZ122" s="1">
        <f>'Původní data'!AV118*prepocet!AZ$106*prepocet!AZ$4*prepocet!AZ$2/100/100/100</f>
        <v>0</v>
      </c>
      <c r="BA122" s="1">
        <f>'Původní data'!AW118*prepocet!BA$106*prepocet!BA$4*prepocet!BA$2/100/100/100</f>
        <v>0</v>
      </c>
      <c r="BB122" s="1">
        <f>'Původní data'!AX118*prepocet!BB$106*prepocet!BB$4*prepocet!BB$2/100/100/100</f>
        <v>0</v>
      </c>
      <c r="BC122" s="1">
        <f>'Původní data'!AY118*prepocet!BC$106*prepocet!BC$4*prepocet!BC$2/100/100/100</f>
        <v>0</v>
      </c>
      <c r="BD122" s="1">
        <f>'Původní data'!AZ118*prepocet!BD$106*prepocet!BD$4*prepocet!BD$2/100/100/100</f>
        <v>0</v>
      </c>
      <c r="BE122" s="1">
        <f>'Původní data'!BA118*prepocet!BE$106*prepocet!BE$4*prepocet!BE$2/100/100/100</f>
        <v>0</v>
      </c>
      <c r="BF122" s="1">
        <f>'Původní data'!BB118*prepocet!BF$106*prepocet!BF$4*prepocet!BF$2/100/100/100</f>
        <v>0</v>
      </c>
      <c r="BG122" s="1">
        <f>'Původní data'!BC118*prepocet!BG$106*prepocet!BG$4*prepocet!BG$2/100/100/100</f>
        <v>0</v>
      </c>
      <c r="BH122" s="1">
        <f>'Původní data'!BD118*prepocet!BH$106*prepocet!BH$4*prepocet!BH$2/100/100/100</f>
        <v>0</v>
      </c>
      <c r="BI122" s="1">
        <f>'Původní data'!BE118*prepocet!BI$106*prepocet!BI$4*prepocet!BI$2/100/100/100</f>
        <v>0.19800000000000001</v>
      </c>
      <c r="BJ122" s="1">
        <f>'Původní data'!BF118*prepocet!BJ$106*prepocet!BJ$4*prepocet!BJ$2/100/100/100</f>
        <v>0</v>
      </c>
      <c r="BK122" s="1">
        <f>'Původní data'!BG118*prepocet!BK$106*prepocet!BK$4*prepocet!BK$2/100/100/100</f>
        <v>3.3750000000000002E-2</v>
      </c>
      <c r="BL122" s="1">
        <f>'Původní data'!BH118*prepocet!BL$106*prepocet!BL$4*prepocet!BL$2/100/100/100</f>
        <v>0</v>
      </c>
      <c r="BM122" s="1">
        <f>'Původní data'!BI118*prepocet!BM$106*prepocet!BM$4*prepocet!BM$2/100/100/100</f>
        <v>0</v>
      </c>
      <c r="BN122" s="1">
        <f>'Původní data'!BJ118*prepocet!BN$106*prepocet!BN$4*prepocet!BN$2/100/100/100</f>
        <v>0</v>
      </c>
      <c r="BO122" s="1">
        <f>'Původní data'!BK118*prepocet!BO$106*prepocet!BO$4*prepocet!BO$2/100/100/100</f>
        <v>0</v>
      </c>
      <c r="BP122" s="1">
        <f>'Původní data'!BL118*prepocet!BP$106*prepocet!BP$4*prepocet!BP$2/100/100/100</f>
        <v>0</v>
      </c>
      <c r="BQ122" s="1">
        <f>'Původní data'!BM118*prepocet!BQ$106*prepocet!BQ$4*prepocet!BQ$2/100/100/100</f>
        <v>0</v>
      </c>
      <c r="BR122" s="1">
        <f>'Původní data'!BN118*prepocet!BR$106*prepocet!BR$4*prepocet!BR$2/100/100/100</f>
        <v>0</v>
      </c>
      <c r="BS122" s="1">
        <f>'Původní data'!BO118*prepocet!BS$106*prepocet!BS$4*prepocet!BS$2/100/100/100</f>
        <v>0</v>
      </c>
      <c r="BT122" s="1">
        <f>'Původní data'!BP118*prepocet!BT$106*prepocet!BT$4*prepocet!BT$2/100/100/100</f>
        <v>0</v>
      </c>
      <c r="BU122" s="1">
        <f>'Původní data'!BQ118*prepocet!BU$106*prepocet!BU$4*prepocet!BU$2/100/100/100</f>
        <v>0</v>
      </c>
      <c r="BV122" s="1">
        <f>'Původní data'!BR118*prepocet!BV$106*prepocet!BV$4*prepocet!BV$2/100/100/100</f>
        <v>0</v>
      </c>
      <c r="BW122" s="1">
        <f>'Původní data'!BS118*prepocet!BW$106*prepocet!BW$4*prepocet!BW$2/100/100/100</f>
        <v>0</v>
      </c>
      <c r="BX122" s="1">
        <f>'Původní data'!BT118*prepocet!BX$106*prepocet!BX$4*prepocet!BX$2/100/100/100</f>
        <v>0</v>
      </c>
      <c r="BY122" s="1">
        <f>'Původní data'!BU118*prepocet!BY$106*prepocet!BY$4*prepocet!BY$2/100/100/100</f>
        <v>0</v>
      </c>
      <c r="BZ122" s="1">
        <f>'Původní data'!BV118*prepocet!BZ$106*prepocet!BZ$4*prepocet!BZ$2/100/100/100</f>
        <v>0</v>
      </c>
      <c r="CA122" s="1">
        <f>'Původní data'!BW118*prepocet!CA$106*prepocet!CA$4*prepocet!CA$2/100/100/100</f>
        <v>0</v>
      </c>
      <c r="CB122" s="1">
        <f>'Původní data'!BX118*prepocet!CB$106*prepocet!CB$4*prepocet!CB$2/100/100/100</f>
        <v>0</v>
      </c>
      <c r="CC122" s="1">
        <f>'Původní data'!BY118*prepocet!CC$106*prepocet!CC$4*prepocet!CC$2/100/100/100</f>
        <v>0</v>
      </c>
      <c r="CD122" s="1">
        <f>'Původní data'!BZ118*prepocet!CD$106*prepocet!CD$4*prepocet!CD$2/100/100/100</f>
        <v>0</v>
      </c>
      <c r="CE122" s="1">
        <f>'Původní data'!CA118*prepocet!CE$106*prepocet!CE$4*prepocet!CE$2/100/100/100</f>
        <v>0</v>
      </c>
      <c r="CF122" s="1">
        <f>'Původní data'!CB118*prepocet!CF$106*prepocet!CF$4*prepocet!CF$2/100/100/100</f>
        <v>0</v>
      </c>
      <c r="CI122" s="11">
        <f t="shared" si="54"/>
        <v>46</v>
      </c>
      <c r="CJ122" s="25">
        <f t="shared" si="52"/>
        <v>0.23175000000000001</v>
      </c>
      <c r="CK122" s="11">
        <f t="shared" si="53"/>
        <v>2.9335443037974687E-3</v>
      </c>
      <c r="CL122" s="11">
        <f t="shared" si="43"/>
        <v>0</v>
      </c>
      <c r="CM122" s="11">
        <f t="shared" si="44"/>
        <v>0</v>
      </c>
      <c r="CN122" s="11">
        <f t="shared" si="45"/>
        <v>0</v>
      </c>
      <c r="CO122" s="11">
        <f t="shared" si="55"/>
        <v>2</v>
      </c>
    </row>
    <row r="123" spans="1:93" x14ac:dyDescent="0.2">
      <c r="A123" s="11">
        <v>1</v>
      </c>
      <c r="B123" s="11">
        <v>0</v>
      </c>
      <c r="C123" s="11">
        <f t="shared" si="50"/>
        <v>0</v>
      </c>
      <c r="D123" s="11">
        <f t="shared" si="51"/>
        <v>0</v>
      </c>
      <c r="E123" s="1" t="s">
        <v>87</v>
      </c>
      <c r="F123" s="1">
        <f>'Původní data'!B119*prepocet!F$106*prepocet!F$4*prepocet!F$2/100/100/100</f>
        <v>0</v>
      </c>
      <c r="G123" s="1">
        <f>'Původní data'!C119*prepocet!G$106*prepocet!G$4*prepocet!G$2/100/100/100</f>
        <v>0</v>
      </c>
      <c r="H123" s="1">
        <f>'Původní data'!D119*prepocet!H$106*prepocet!H$4*prepocet!H$2/100/100/100</f>
        <v>0</v>
      </c>
      <c r="I123" s="1">
        <f>'Původní data'!E119*prepocet!I$106*prepocet!I$4*prepocet!I$2/100/100/100</f>
        <v>0</v>
      </c>
      <c r="J123" s="1">
        <f>'Původní data'!F119*prepocet!J$106*prepocet!J$4*prepocet!J$2/100/100/100</f>
        <v>0</v>
      </c>
      <c r="K123" s="1">
        <f>'Původní data'!G119*prepocet!K$106*prepocet!K$4*prepocet!K$2/100/100/100</f>
        <v>0</v>
      </c>
      <c r="L123" s="1">
        <f>'Původní data'!H119*prepocet!L$106*prepocet!L$4*prepocet!L$2/100/100/100</f>
        <v>0</v>
      </c>
      <c r="M123" s="1">
        <f>'Původní data'!I119*prepocet!M$106*prepocet!M$4*prepocet!M$2/100/100/100</f>
        <v>0</v>
      </c>
      <c r="N123" s="1">
        <f>'Původní data'!J119*prepocet!N$106*prepocet!N$4*prepocet!N$2/100/100/100</f>
        <v>0</v>
      </c>
      <c r="O123" s="1">
        <f>'Původní data'!K119*prepocet!O$106*prepocet!O$4*prepocet!O$2/100/100/100</f>
        <v>0</v>
      </c>
      <c r="P123" s="1">
        <f>'Původní data'!L119*prepocet!P$106*prepocet!P$4*prepocet!P$2/100/100/100</f>
        <v>0</v>
      </c>
      <c r="Q123" s="1">
        <f>'Původní data'!M119*prepocet!Q$106*prepocet!Q$4*prepocet!Q$2/100/100/100</f>
        <v>0</v>
      </c>
      <c r="R123" s="1">
        <f>'Původní data'!N119*prepocet!R$106*prepocet!R$4*prepocet!R$2/100/100/100</f>
        <v>0</v>
      </c>
      <c r="S123" s="1">
        <f>'Původní data'!O119*prepocet!S$106*prepocet!S$4*prepocet!S$2/100/100/100</f>
        <v>0</v>
      </c>
      <c r="T123" s="1">
        <f>'Původní data'!P119*prepocet!T$106*prepocet!T$4*prepocet!T$2/100/100/100</f>
        <v>0</v>
      </c>
      <c r="U123" s="1">
        <f>'Původní data'!Q119*prepocet!U$106*prepocet!U$4*prepocet!U$2/100/100/100</f>
        <v>0</v>
      </c>
      <c r="V123" s="1">
        <f>'Původní data'!R119*prepocet!V$106*prepocet!V$4*prepocet!V$2/100/100/100</f>
        <v>0</v>
      </c>
      <c r="W123" s="1">
        <f>'Původní data'!S119*prepocet!W$106*prepocet!W$4*prepocet!W$2/100/100/100</f>
        <v>0</v>
      </c>
      <c r="X123" s="1">
        <f>'Původní data'!T119*prepocet!X$106*prepocet!X$4*prepocet!X$2/100/100/100</f>
        <v>0</v>
      </c>
      <c r="Y123" s="1">
        <f>'Původní data'!U119*prepocet!Y$106*prepocet!Y$4*prepocet!Y$2/100/100/100</f>
        <v>0</v>
      </c>
      <c r="Z123" s="1">
        <f>'Původní data'!V119*prepocet!Z$106*prepocet!Z$4*prepocet!Z$2/100/100/100</f>
        <v>0</v>
      </c>
      <c r="AA123" s="1">
        <f>'Původní data'!W119*prepocet!AA$106*prepocet!AA$4*prepocet!AA$2/100/100/100</f>
        <v>0</v>
      </c>
      <c r="AB123" s="1">
        <f>'Původní data'!X119*prepocet!AB$106*prepocet!AB$4*prepocet!AB$2/100/100/100</f>
        <v>0</v>
      </c>
      <c r="AC123" s="1">
        <f>'Původní data'!Y119*prepocet!AC$106*prepocet!AC$4*prepocet!AC$2/100/100/100</f>
        <v>0</v>
      </c>
      <c r="AD123" s="1">
        <f>'Původní data'!Z119*prepocet!AD$106*prepocet!AD$4*prepocet!AD$2/100/100/100</f>
        <v>0</v>
      </c>
      <c r="AE123" s="1">
        <f>'Původní data'!AA119*prepocet!AE$106*prepocet!AE$4*prepocet!AE$2/100/100/100</f>
        <v>0</v>
      </c>
      <c r="AF123" s="1">
        <f>'Původní data'!AB119*prepocet!AF$106*prepocet!AF$4*prepocet!AF$2/100/100/100</f>
        <v>0</v>
      </c>
      <c r="AG123" s="1">
        <f>'Původní data'!AC119*prepocet!AG$106*prepocet!AG$4*prepocet!AG$2/100/100/100</f>
        <v>0</v>
      </c>
      <c r="AH123" s="1">
        <f>'Původní data'!AD119*prepocet!AH$106*prepocet!AH$4*prepocet!AH$2/100/100/100</f>
        <v>0.22500000000000001</v>
      </c>
      <c r="AI123" s="1">
        <f>'Původní data'!AE119*prepocet!AI$106*prepocet!AI$4*prepocet!AI$2/100/100/100</f>
        <v>0</v>
      </c>
      <c r="AJ123" s="1">
        <f>'Původní data'!AF119*prepocet!AJ$106*prepocet!AJ$4*prepocet!AJ$2/100/100/100</f>
        <v>0</v>
      </c>
      <c r="AK123" s="1">
        <f>'Původní data'!AG119*prepocet!AK$106*prepocet!AK$4*prepocet!AK$2/100/100/100</f>
        <v>0</v>
      </c>
      <c r="AL123" s="1">
        <f>'Původní data'!AH119*prepocet!AL$106*prepocet!AL$4*prepocet!AL$2/100/100/100</f>
        <v>0</v>
      </c>
      <c r="AM123" s="1">
        <f>'Původní data'!AI119*prepocet!AM$106*prepocet!AM$4*prepocet!AM$2/100/100/100</f>
        <v>0</v>
      </c>
      <c r="AN123" s="1">
        <f>'Původní data'!AJ119*prepocet!AN$106*prepocet!AN$4*prepocet!AN$2/100/100/100</f>
        <v>0</v>
      </c>
      <c r="AO123" s="1">
        <f>'Původní data'!AK119*prepocet!AO$106*prepocet!AO$4*prepocet!AO$2/100/100/100</f>
        <v>0</v>
      </c>
      <c r="AP123" s="1">
        <f>'Původní data'!AL119*prepocet!AP$106*prepocet!AP$4*prepocet!AP$2/100/100/100</f>
        <v>0</v>
      </c>
      <c r="AQ123" s="1">
        <f>'Původní data'!AM119*prepocet!AQ$106*prepocet!AQ$4*prepocet!AQ$2/100/100/100</f>
        <v>0.8</v>
      </c>
      <c r="AR123" s="1">
        <f>'Původní data'!AN119*prepocet!AR$106*prepocet!AR$4*prepocet!AR$2/100/100/100</f>
        <v>0</v>
      </c>
      <c r="AS123" s="1">
        <f>'Původní data'!AO119*prepocet!AS$106*prepocet!AS$4*prepocet!AS$2/100/100/100</f>
        <v>0</v>
      </c>
      <c r="AT123" s="1">
        <f>'Původní data'!AP119*prepocet!AT$106*prepocet!AT$4*prepocet!AT$2/100/100/100</f>
        <v>0</v>
      </c>
      <c r="AU123" s="1">
        <f>'Původní data'!AQ119*prepocet!AU$106*prepocet!AU$4*prepocet!AU$2/100/100/100</f>
        <v>0</v>
      </c>
      <c r="AV123" s="1">
        <f>'Původní data'!AR119*prepocet!AV$106*prepocet!AV$4*prepocet!AV$2/100/100/100</f>
        <v>0</v>
      </c>
      <c r="AW123" s="1">
        <f>'Původní data'!AS119*prepocet!AW$106*prepocet!AW$4*prepocet!AW$2/100/100/100</f>
        <v>0</v>
      </c>
      <c r="AX123" s="1">
        <f>'Původní data'!AT119*prepocet!AX$106*prepocet!AX$4*prepocet!AX$2/100/100/100</f>
        <v>0</v>
      </c>
      <c r="AY123" s="1">
        <f>'Původní data'!AU119*prepocet!AY$106*prepocet!AY$4*prepocet!AY$2/100/100/100</f>
        <v>0</v>
      </c>
      <c r="AZ123" s="1">
        <f>'Původní data'!AV119*prepocet!AZ$106*prepocet!AZ$4*prepocet!AZ$2/100/100/100</f>
        <v>2.205E-2</v>
      </c>
      <c r="BA123" s="1">
        <f>'Původní data'!AW119*prepocet!BA$106*prepocet!BA$4*prepocet!BA$2/100/100/100</f>
        <v>0</v>
      </c>
      <c r="BB123" s="1">
        <f>'Původní data'!AX119*prepocet!BB$106*prepocet!BB$4*prepocet!BB$2/100/100/100</f>
        <v>0</v>
      </c>
      <c r="BC123" s="1">
        <f>'Původní data'!AY119*prepocet!BC$106*prepocet!BC$4*prepocet!BC$2/100/100/100</f>
        <v>0</v>
      </c>
      <c r="BD123" s="1">
        <f>'Původní data'!AZ119*prepocet!BD$106*prepocet!BD$4*prepocet!BD$2/100/100/100</f>
        <v>0</v>
      </c>
      <c r="BE123" s="1">
        <f>'Původní data'!BA119*prepocet!BE$106*prepocet!BE$4*prepocet!BE$2/100/100/100</f>
        <v>0</v>
      </c>
      <c r="BF123" s="1">
        <f>'Původní data'!BB119*prepocet!BF$106*prepocet!BF$4*prepocet!BF$2/100/100/100</f>
        <v>0</v>
      </c>
      <c r="BG123" s="1">
        <f>'Původní data'!BC119*prepocet!BG$106*prepocet!BG$4*prepocet!BG$2/100/100/100</f>
        <v>0</v>
      </c>
      <c r="BH123" s="1">
        <f>'Původní data'!BD119*prepocet!BH$106*prepocet!BH$4*prepocet!BH$2/100/100/100</f>
        <v>0</v>
      </c>
      <c r="BI123" s="1">
        <f>'Původní data'!BE119*prepocet!BI$106*prepocet!BI$4*prepocet!BI$2/100/100/100</f>
        <v>0</v>
      </c>
      <c r="BJ123" s="1">
        <f>'Původní data'!BF119*prepocet!BJ$106*prepocet!BJ$4*prepocet!BJ$2/100/100/100</f>
        <v>0</v>
      </c>
      <c r="BK123" s="1">
        <f>'Původní data'!BG119*prepocet!BK$106*prepocet!BK$4*prepocet!BK$2/100/100/100</f>
        <v>0</v>
      </c>
      <c r="BL123" s="1">
        <f>'Původní data'!BH119*prepocet!BL$106*prepocet!BL$4*prepocet!BL$2/100/100/100</f>
        <v>0</v>
      </c>
      <c r="BM123" s="1">
        <f>'Původní data'!BI119*prepocet!BM$106*prepocet!BM$4*prepocet!BM$2/100/100/100</f>
        <v>0</v>
      </c>
      <c r="BN123" s="1">
        <f>'Původní data'!BJ119*prepocet!BN$106*prepocet!BN$4*prepocet!BN$2/100/100/100</f>
        <v>0</v>
      </c>
      <c r="BO123" s="1">
        <f>'Původní data'!BK119*prepocet!BO$106*prepocet!BO$4*prepocet!BO$2/100/100/100</f>
        <v>0</v>
      </c>
      <c r="BP123" s="1">
        <f>'Původní data'!BL119*prepocet!BP$106*prepocet!BP$4*prepocet!BP$2/100/100/100</f>
        <v>0</v>
      </c>
      <c r="BQ123" s="1">
        <f>'Původní data'!BM119*prepocet!BQ$106*prepocet!BQ$4*prepocet!BQ$2/100/100/100</f>
        <v>0</v>
      </c>
      <c r="BR123" s="1">
        <f>'Původní data'!BN119*prepocet!BR$106*prepocet!BR$4*prepocet!BR$2/100/100/100</f>
        <v>0</v>
      </c>
      <c r="BS123" s="1">
        <f>'Původní data'!BO119*prepocet!BS$106*prepocet!BS$4*prepocet!BS$2/100/100/100</f>
        <v>0</v>
      </c>
      <c r="BT123" s="1">
        <f>'Původní data'!BP119*prepocet!BT$106*prepocet!BT$4*prepocet!BT$2/100/100/100</f>
        <v>0</v>
      </c>
      <c r="BU123" s="1">
        <f>'Původní data'!BQ119*prepocet!BU$106*prepocet!BU$4*prepocet!BU$2/100/100/100</f>
        <v>0</v>
      </c>
      <c r="BV123" s="1">
        <f>'Původní data'!BR119*prepocet!BV$106*prepocet!BV$4*prepocet!BV$2/100/100/100</f>
        <v>0</v>
      </c>
      <c r="BW123" s="1">
        <f>'Původní data'!BS119*prepocet!BW$106*prepocet!BW$4*prepocet!BW$2/100/100/100</f>
        <v>0</v>
      </c>
      <c r="BX123" s="1">
        <f>'Původní data'!BT119*prepocet!BX$106*prepocet!BX$4*prepocet!BX$2/100/100/100</f>
        <v>0</v>
      </c>
      <c r="BY123" s="1">
        <f>'Původní data'!BU119*prepocet!BY$106*prepocet!BY$4*prepocet!BY$2/100/100/100</f>
        <v>0</v>
      </c>
      <c r="BZ123" s="1">
        <f>'Původní data'!BV119*prepocet!BZ$106*prepocet!BZ$4*prepocet!BZ$2/100/100/100</f>
        <v>0</v>
      </c>
      <c r="CA123" s="1">
        <f>'Původní data'!BW119*prepocet!CA$106*prepocet!CA$4*prepocet!CA$2/100/100/100</f>
        <v>0</v>
      </c>
      <c r="CB123" s="1">
        <f>'Původní data'!BX119*prepocet!CB$106*prepocet!CB$4*prepocet!CB$2/100/100/100</f>
        <v>0</v>
      </c>
      <c r="CC123" s="1">
        <f>'Původní data'!BY119*prepocet!CC$106*prepocet!CC$4*prepocet!CC$2/100/100/100</f>
        <v>0</v>
      </c>
      <c r="CD123" s="1">
        <f>'Původní data'!BZ119*prepocet!CD$106*prepocet!CD$4*prepocet!CD$2/100/100/100</f>
        <v>0</v>
      </c>
      <c r="CE123" s="1">
        <f>'Původní data'!CA119*prepocet!CE$106*prepocet!CE$4*prepocet!CE$2/100/100/100</f>
        <v>0</v>
      </c>
      <c r="CF123" s="1">
        <f>'Původní data'!CB119*prepocet!CF$106*prepocet!CF$4*prepocet!CF$2/100/100/100</f>
        <v>0</v>
      </c>
      <c r="CI123" s="11">
        <f t="shared" si="54"/>
        <v>34</v>
      </c>
      <c r="CJ123" s="25">
        <f t="shared" si="52"/>
        <v>1.04705</v>
      </c>
      <c r="CK123" s="11">
        <f t="shared" si="53"/>
        <v>1.3253797468354431E-2</v>
      </c>
      <c r="CL123" s="11">
        <f t="shared" si="43"/>
        <v>0</v>
      </c>
      <c r="CM123" s="11">
        <f t="shared" si="44"/>
        <v>0</v>
      </c>
      <c r="CN123" s="11">
        <f t="shared" si="45"/>
        <v>0</v>
      </c>
      <c r="CO123" s="11">
        <f t="shared" si="55"/>
        <v>3</v>
      </c>
    </row>
    <row r="124" spans="1:93" x14ac:dyDescent="0.2">
      <c r="A124" s="11">
        <v>1</v>
      </c>
      <c r="B124" s="11">
        <v>0</v>
      </c>
      <c r="C124" s="11">
        <f t="shared" si="50"/>
        <v>0.16500000000000001</v>
      </c>
      <c r="D124" s="11">
        <f t="shared" si="51"/>
        <v>0</v>
      </c>
      <c r="E124" s="1" t="s">
        <v>88</v>
      </c>
      <c r="F124" s="1">
        <f>'Původní data'!B120*prepocet!F$106*prepocet!F$4*prepocet!F$2/100/100/100</f>
        <v>0.16500000000000001</v>
      </c>
      <c r="G124" s="1">
        <f>'Původní data'!C120*prepocet!G$106*prepocet!G$4*prepocet!G$2/100/100/100</f>
        <v>0</v>
      </c>
      <c r="H124" s="1">
        <f>'Původní data'!D120*prepocet!H$106*prepocet!H$4*prepocet!H$2/100/100/100</f>
        <v>0</v>
      </c>
      <c r="I124" s="1">
        <f>'Původní data'!E120*prepocet!I$106*prepocet!I$4*prepocet!I$2/100/100/100</f>
        <v>0</v>
      </c>
      <c r="J124" s="1">
        <f>'Původní data'!F120*prepocet!J$106*prepocet!J$4*prepocet!J$2/100/100/100</f>
        <v>3.24</v>
      </c>
      <c r="K124" s="1">
        <f>'Původní data'!G120*prepocet!K$106*prepocet!K$4*prepocet!K$2/100/100/100</f>
        <v>0.1125</v>
      </c>
      <c r="L124" s="1">
        <f>'Původní data'!H120*prepocet!L$106*prepocet!L$4*prepocet!L$2/100/100/100</f>
        <v>0</v>
      </c>
      <c r="M124" s="1">
        <f>'Původní data'!I120*prepocet!M$106*prepocet!M$4*prepocet!M$2/100/100/100</f>
        <v>0</v>
      </c>
      <c r="N124" s="1">
        <f>'Původní data'!J120*prepocet!N$106*prepocet!N$4*prepocet!N$2/100/100/100</f>
        <v>0</v>
      </c>
      <c r="O124" s="1">
        <f>'Původní data'!K120*prepocet!O$106*prepocet!O$4*prepocet!O$2/100/100/100</f>
        <v>6.7500000000000004E-2</v>
      </c>
      <c r="P124" s="1">
        <f>'Původní data'!L120*prepocet!P$106*prepocet!P$4*prepocet!P$2/100/100/100</f>
        <v>0</v>
      </c>
      <c r="Q124" s="1">
        <f>'Původní data'!M120*prepocet!Q$106*prepocet!Q$4*prepocet!Q$2/100/100/100</f>
        <v>0.58499999999999996</v>
      </c>
      <c r="R124" s="1">
        <f>'Původní data'!N120*prepocet!R$106*prepocet!R$4*prepocet!R$2/100/100/100</f>
        <v>0.24</v>
      </c>
      <c r="S124" s="1">
        <f>'Původní data'!O120*prepocet!S$106*prepocet!S$4*prepocet!S$2/100/100/100</f>
        <v>0</v>
      </c>
      <c r="T124" s="1">
        <f>'Původní data'!P120*prepocet!T$106*prepocet!T$4*prepocet!T$2/100/100/100</f>
        <v>1.0395000000000001</v>
      </c>
      <c r="U124" s="1">
        <f>'Původní data'!Q120*prepocet!U$106*prepocet!U$4*prepocet!U$2/100/100/100</f>
        <v>0.13500000000000001</v>
      </c>
      <c r="V124" s="1">
        <f>'Původní data'!R120*prepocet!V$106*prepocet!V$4*prepocet!V$2/100/100/100</f>
        <v>0.11699999999999999</v>
      </c>
      <c r="W124" s="1">
        <f>'Původní data'!S120*prepocet!W$106*prepocet!W$4*prepocet!W$2/100/100/100</f>
        <v>1.7009999999999998</v>
      </c>
      <c r="X124" s="1">
        <f>'Původní data'!T120*prepocet!X$106*prepocet!X$4*prepocet!X$2/100/100/100</f>
        <v>1.2E-2</v>
      </c>
      <c r="Y124" s="1">
        <f>'Původní data'!U120*prepocet!Y$106*prepocet!Y$4*prepocet!Y$2/100/100/100</f>
        <v>0</v>
      </c>
      <c r="Z124" s="1">
        <f>'Původní data'!V120*prepocet!Z$106*prepocet!Z$4*prepocet!Z$2/100/100/100</f>
        <v>0</v>
      </c>
      <c r="AA124" s="1">
        <f>'Původní data'!W120*prepocet!AA$106*prepocet!AA$4*prepocet!AA$2/100/100/100</f>
        <v>0</v>
      </c>
      <c r="AB124" s="1">
        <f>'Původní data'!X120*prepocet!AB$106*prepocet!AB$4*prepocet!AB$2/100/100/100</f>
        <v>0.33250000000000002</v>
      </c>
      <c r="AC124" s="1">
        <f>'Původní data'!Y120*prepocet!AC$106*prepocet!AC$4*prepocet!AC$2/100/100/100</f>
        <v>2.52</v>
      </c>
      <c r="AD124" s="1">
        <f>'Původní data'!Z120*prepocet!AD$106*prepocet!AD$4*prepocet!AD$2/100/100/100</f>
        <v>3.6000000000000004E-2</v>
      </c>
      <c r="AE124" s="1">
        <f>'Původní data'!AA120*prepocet!AE$106*prepocet!AE$4*prepocet!AE$2/100/100/100</f>
        <v>7.4999999999999997E-2</v>
      </c>
      <c r="AF124" s="1">
        <f>'Původní data'!AB120*prepocet!AF$106*prepocet!AF$4*prepocet!AF$2/100/100/100</f>
        <v>0</v>
      </c>
      <c r="AG124" s="1">
        <f>'Původní data'!AC120*prepocet!AG$106*prepocet!AG$4*prepocet!AG$2/100/100/100</f>
        <v>0</v>
      </c>
      <c r="AH124" s="1">
        <f>'Původní data'!AD120*prepocet!AH$106*prepocet!AH$4*prepocet!AH$2/100/100/100</f>
        <v>0</v>
      </c>
      <c r="AI124" s="1">
        <f>'Původní data'!AE120*prepocet!AI$106*prepocet!AI$4*prepocet!AI$2/100/100/100</f>
        <v>0.52500000000000002</v>
      </c>
      <c r="AJ124" s="1">
        <f>'Původní data'!AF120*prepocet!AJ$106*prepocet!AJ$4*prepocet!AJ$2/100/100/100</f>
        <v>0</v>
      </c>
      <c r="AK124" s="1">
        <f>'Původní data'!AG120*prepocet!AK$106*prepocet!AK$4*prepocet!AK$2/100/100/100</f>
        <v>0.76500000000000001</v>
      </c>
      <c r="AL124" s="1">
        <f>'Původní data'!AH120*prepocet!AL$106*prepocet!AL$4*prepocet!AL$2/100/100/100</f>
        <v>0.08</v>
      </c>
      <c r="AM124" s="1">
        <f>'Původní data'!AI120*prepocet!AM$106*prepocet!AM$4*prepocet!AM$2/100/100/100</f>
        <v>0</v>
      </c>
      <c r="AN124" s="1">
        <f>'Původní data'!AJ120*prepocet!AN$106*prepocet!AN$4*prepocet!AN$2/100/100/100</f>
        <v>0</v>
      </c>
      <c r="AO124" s="1">
        <f>'Původní data'!AK120*prepocet!AO$106*prepocet!AO$4*prepocet!AO$2/100/100/100</f>
        <v>0</v>
      </c>
      <c r="AP124" s="1">
        <f>'Původní data'!AL120*prepocet!AP$106*prepocet!AP$4*prepocet!AP$2/100/100/100</f>
        <v>0</v>
      </c>
      <c r="AQ124" s="1">
        <f>'Původní data'!AM120*prepocet!AQ$106*prepocet!AQ$4*prepocet!AQ$2/100/100/100</f>
        <v>0.4</v>
      </c>
      <c r="AR124" s="1">
        <f>'Původní data'!AN120*prepocet!AR$106*prepocet!AR$4*prepocet!AR$2/100/100/100</f>
        <v>0</v>
      </c>
      <c r="AS124" s="1">
        <f>'Původní data'!AO120*prepocet!AS$106*prepocet!AS$4*prepocet!AS$2/100/100/100</f>
        <v>5.4000000000000006E-2</v>
      </c>
      <c r="AT124" s="1">
        <f>'Původní data'!AP120*prepocet!AT$106*prepocet!AT$4*prepocet!AT$2/100/100/100</f>
        <v>0</v>
      </c>
      <c r="AU124" s="1">
        <f>'Původní data'!AQ120*prepocet!AU$106*prepocet!AU$4*prepocet!AU$2/100/100/100</f>
        <v>0.1125</v>
      </c>
      <c r="AV124" s="1">
        <f>'Původní data'!AR120*prepocet!AV$106*prepocet!AV$4*prepocet!AV$2/100/100/100</f>
        <v>0</v>
      </c>
      <c r="AW124" s="1">
        <f>'Původní data'!AS120*prepocet!AW$106*prepocet!AW$4*prepocet!AW$2/100/100/100</f>
        <v>0</v>
      </c>
      <c r="AX124" s="1">
        <f>'Původní data'!AT120*prepocet!AX$106*prepocet!AX$4*prepocet!AX$2/100/100/100</f>
        <v>0.23749999999999999</v>
      </c>
      <c r="AY124" s="1">
        <f>'Původní data'!AU120*prepocet!AY$106*prepocet!AY$4*prepocet!AY$2/100/100/100</f>
        <v>0</v>
      </c>
      <c r="AZ124" s="1">
        <f>'Původní data'!AV120*prepocet!AZ$106*prepocet!AZ$4*prepocet!AZ$2/100/100/100</f>
        <v>0.11025</v>
      </c>
      <c r="BA124" s="1">
        <f>'Původní data'!AW120*prepocet!BA$106*prepocet!BA$4*prepocet!BA$2/100/100/100</f>
        <v>0.2205</v>
      </c>
      <c r="BB124" s="1">
        <f>'Původní data'!AX120*prepocet!BB$106*prepocet!BB$4*prepocet!BB$2/100/100/100</f>
        <v>0.1</v>
      </c>
      <c r="BC124" s="1">
        <f>'Původní data'!AY120*prepocet!BC$106*prepocet!BC$4*prepocet!BC$2/100/100/100</f>
        <v>0</v>
      </c>
      <c r="BD124" s="1">
        <f>'Původní data'!AZ120*prepocet!BD$106*prepocet!BD$4*prepocet!BD$2/100/100/100</f>
        <v>0</v>
      </c>
      <c r="BE124" s="1">
        <f>'Původní data'!BA120*prepocet!BE$106*prepocet!BE$4*prepocet!BE$2/100/100/100</f>
        <v>0</v>
      </c>
      <c r="BF124" s="1">
        <f>'Původní data'!BB120*prepocet!BF$106*prepocet!BF$4*prepocet!BF$2/100/100/100</f>
        <v>0</v>
      </c>
      <c r="BG124" s="1">
        <f>'Původní data'!BC120*prepocet!BG$106*prepocet!BG$4*prepocet!BG$2/100/100/100</f>
        <v>0.84</v>
      </c>
      <c r="BH124" s="1">
        <f>'Původní data'!BD120*prepocet!BH$106*prepocet!BH$4*prepocet!BH$2/100/100/100</f>
        <v>0.27</v>
      </c>
      <c r="BI124" s="1">
        <f>'Původní data'!BE120*prepocet!BI$106*prepocet!BI$4*prepocet!BI$2/100/100/100</f>
        <v>0</v>
      </c>
      <c r="BJ124" s="1">
        <f>'Původní data'!BF120*prepocet!BJ$106*prepocet!BJ$4*prepocet!BJ$2/100/100/100</f>
        <v>0.78400000000000003</v>
      </c>
      <c r="BK124" s="1">
        <f>'Původní data'!BG120*prepocet!BK$106*prepocet!BK$4*prepocet!BK$2/100/100/100</f>
        <v>0</v>
      </c>
      <c r="BL124" s="1">
        <f>'Původní data'!BH120*prepocet!BL$106*prepocet!BL$4*prepocet!BL$2/100/100/100</f>
        <v>0</v>
      </c>
      <c r="BM124" s="1">
        <f>'Původní data'!BI120*prepocet!BM$106*prepocet!BM$4*prepocet!BM$2/100/100/100</f>
        <v>0.48</v>
      </c>
      <c r="BN124" s="1">
        <f>'Původní data'!BJ120*prepocet!BN$106*prepocet!BN$4*prepocet!BN$2/100/100/100</f>
        <v>4.4999999999999998E-2</v>
      </c>
      <c r="BO124" s="1">
        <f>'Původní data'!BK120*prepocet!BO$106*prepocet!BO$4*prepocet!BO$2/100/100/100</f>
        <v>4.0500000000000001E-2</v>
      </c>
      <c r="BP124" s="1">
        <f>'Původní data'!BL120*prepocet!BP$106*prepocet!BP$4*prepocet!BP$2/100/100/100</f>
        <v>0.315</v>
      </c>
      <c r="BQ124" s="1">
        <f>'Původní data'!BM120*prepocet!BQ$106*prepocet!BQ$4*prepocet!BQ$2/100/100/100</f>
        <v>0</v>
      </c>
      <c r="BR124" s="1">
        <f>'Původní data'!BN120*prepocet!BR$106*prepocet!BR$4*prepocet!BR$2/100/100/100</f>
        <v>0</v>
      </c>
      <c r="BS124" s="1">
        <f>'Původní data'!BO120*prepocet!BS$106*prepocet!BS$4*prepocet!BS$2/100/100/100</f>
        <v>0</v>
      </c>
      <c r="BT124" s="1">
        <f>'Původní data'!BP120*prepocet!BT$106*prepocet!BT$4*prepocet!BT$2/100/100/100</f>
        <v>0</v>
      </c>
      <c r="BU124" s="1">
        <f>'Původní data'!BQ120*prepocet!BU$106*prepocet!BU$4*prepocet!BU$2/100/100/100</f>
        <v>0</v>
      </c>
      <c r="BV124" s="1">
        <f>'Původní data'!BR120*prepocet!BV$106*prepocet!BV$4*prepocet!BV$2/100/100/100</f>
        <v>0</v>
      </c>
      <c r="BW124" s="1">
        <f>'Původní data'!BS120*prepocet!BW$106*prepocet!BW$4*prepocet!BW$2/100/100/100</f>
        <v>0.57374999999999998</v>
      </c>
      <c r="BX124" s="1">
        <f>'Původní data'!BT120*prepocet!BX$106*prepocet!BX$4*prepocet!BX$2/100/100/100</f>
        <v>0.36749999999999999</v>
      </c>
      <c r="BY124" s="1">
        <f>'Původní data'!BU120*prepocet!BY$106*prepocet!BY$4*prepocet!BY$2/100/100/100</f>
        <v>0.30375000000000002</v>
      </c>
      <c r="BZ124" s="1">
        <f>'Původní data'!BV120*prepocet!BZ$106*prepocet!BZ$4*prepocet!BZ$2/100/100/100</f>
        <v>0.12</v>
      </c>
      <c r="CA124" s="1">
        <f>'Původní data'!BW120*prepocet!CA$106*prepocet!CA$4*prepocet!CA$2/100/100/100</f>
        <v>0.28499999999999998</v>
      </c>
      <c r="CB124" s="1">
        <f>'Původní data'!BX120*prepocet!CB$106*prepocet!CB$4*prepocet!CB$2/100/100/100</f>
        <v>0.44624999999999998</v>
      </c>
      <c r="CC124" s="1">
        <f>'Původní data'!BY120*prepocet!CC$106*prepocet!CC$4*prepocet!CC$2/100/100/100</f>
        <v>0.245</v>
      </c>
      <c r="CD124" s="1">
        <f>'Původní data'!BZ120*prepocet!CD$106*prepocet!CD$4*prepocet!CD$2/100/100/100</f>
        <v>0.36</v>
      </c>
      <c r="CE124" s="1">
        <f>'Původní data'!CA120*prepocet!CE$106*prepocet!CE$4*prepocet!CE$2/100/100/100</f>
        <v>0</v>
      </c>
      <c r="CF124" s="1">
        <f>'Původní data'!CB120*prepocet!CF$106*prepocet!CF$4*prepocet!CF$2/100/100/100</f>
        <v>0</v>
      </c>
      <c r="CI124" s="11">
        <f t="shared" si="54"/>
        <v>8</v>
      </c>
      <c r="CJ124" s="25">
        <f t="shared" si="52"/>
        <v>18.458500000000001</v>
      </c>
      <c r="CK124" s="11">
        <f t="shared" si="53"/>
        <v>0.23365189873417722</v>
      </c>
      <c r="CL124" s="11">
        <f t="shared" si="43"/>
        <v>0</v>
      </c>
      <c r="CM124" s="11">
        <f t="shared" si="44"/>
        <v>0</v>
      </c>
      <c r="CN124" s="11">
        <f t="shared" si="45"/>
        <v>4</v>
      </c>
      <c r="CO124" s="11">
        <f t="shared" si="55"/>
        <v>36</v>
      </c>
    </row>
    <row r="125" spans="1:93" x14ac:dyDescent="0.2">
      <c r="B125" s="11">
        <v>0</v>
      </c>
      <c r="C125" s="11">
        <f t="shared" si="50"/>
        <v>0</v>
      </c>
      <c r="D125" s="11">
        <f t="shared" si="51"/>
        <v>0</v>
      </c>
      <c r="E125" s="1" t="s">
        <v>89</v>
      </c>
      <c r="F125" s="1">
        <f>'Původní data'!B121*prepocet!F$106*prepocet!F$4*prepocet!F$2/100/100/100</f>
        <v>0.495</v>
      </c>
      <c r="G125" s="1">
        <f>'Původní data'!C121*prepocet!G$106*prepocet!G$4*prepocet!G$2/100/100/100</f>
        <v>0.41249999999999998</v>
      </c>
      <c r="H125" s="1">
        <f>'Původní data'!D121*prepocet!H$106*prepocet!H$4*prepocet!H$2/100/100/100</f>
        <v>0.18</v>
      </c>
      <c r="I125" s="1">
        <f>'Původní data'!E121*prepocet!I$106*prepocet!I$4*prepocet!I$2/100/100/100</f>
        <v>0</v>
      </c>
      <c r="J125" s="1">
        <f>'Původní data'!F121*prepocet!J$106*prepocet!J$4*prepocet!J$2/100/100/100</f>
        <v>0</v>
      </c>
      <c r="K125" s="1">
        <f>'Původní data'!G121*prepocet!K$106*prepocet!K$4*prepocet!K$2/100/100/100</f>
        <v>0.22500000000000001</v>
      </c>
      <c r="L125" s="1">
        <f>'Původní data'!H121*prepocet!L$106*prepocet!L$4*prepocet!L$2/100/100/100</f>
        <v>0</v>
      </c>
      <c r="M125" s="1">
        <f>'Původní data'!I121*prepocet!M$106*prepocet!M$4*prepocet!M$2/100/100/100</f>
        <v>0.3</v>
      </c>
      <c r="N125" s="1">
        <f>'Původní data'!J121*prepocet!N$106*prepocet!N$4*prepocet!N$2/100/100/100</f>
        <v>0</v>
      </c>
      <c r="O125" s="1">
        <f>'Původní data'!K121*prepocet!O$106*prepocet!O$4*prepocet!O$2/100/100/100</f>
        <v>0.27</v>
      </c>
      <c r="P125" s="1">
        <f>'Původní data'!L121*prepocet!P$106*prepocet!P$4*prepocet!P$2/100/100/100</f>
        <v>0.89249999999999996</v>
      </c>
      <c r="Q125" s="1">
        <f>'Původní data'!M121*prepocet!Q$106*prepocet!Q$4*prepocet!Q$2/100/100/100</f>
        <v>4.3875000000000002</v>
      </c>
      <c r="R125" s="1">
        <f>'Původní data'!N121*prepocet!R$106*prepocet!R$4*prepocet!R$2/100/100/100</f>
        <v>0.24</v>
      </c>
      <c r="S125" s="1">
        <f>'Původní data'!O121*prepocet!S$106*prepocet!S$4*prepocet!S$2/100/100/100</f>
        <v>0</v>
      </c>
      <c r="T125" s="1">
        <f>'Původní data'!P121*prepocet!T$106*prepocet!T$4*prepocet!T$2/100/100/100</f>
        <v>0</v>
      </c>
      <c r="U125" s="1">
        <f>'Původní data'!Q121*prepocet!U$106*prepocet!U$4*prepocet!U$2/100/100/100</f>
        <v>0</v>
      </c>
      <c r="V125" s="1">
        <f>'Původní data'!R121*prepocet!V$106*prepocet!V$4*prepocet!V$2/100/100/100</f>
        <v>0</v>
      </c>
      <c r="W125" s="1">
        <f>'Původní data'!S121*prepocet!W$106*prepocet!W$4*prepocet!W$2/100/100/100</f>
        <v>0</v>
      </c>
      <c r="X125" s="1">
        <f>'Původní data'!T121*prepocet!X$106*prepocet!X$4*prepocet!X$2/100/100/100</f>
        <v>0.24</v>
      </c>
      <c r="Y125" s="1">
        <f>'Původní data'!U121*prepocet!Y$106*prepocet!Y$4*prepocet!Y$2/100/100/100</f>
        <v>0</v>
      </c>
      <c r="Z125" s="1">
        <f>'Původní data'!V121*prepocet!Z$106*prepocet!Z$4*prepocet!Z$2/100/100/100</f>
        <v>0</v>
      </c>
      <c r="AA125" s="1">
        <f>'Původní data'!W121*prepocet!AA$106*prepocet!AA$4*prepocet!AA$2/100/100/100</f>
        <v>0.2205</v>
      </c>
      <c r="AB125" s="1">
        <f>'Původní data'!X121*prepocet!AB$106*prepocet!AB$4*prepocet!AB$2/100/100/100</f>
        <v>0.66500000000000004</v>
      </c>
      <c r="AC125" s="1">
        <f>'Původní data'!Y121*prepocet!AC$106*prepocet!AC$4*prepocet!AC$2/100/100/100</f>
        <v>0</v>
      </c>
      <c r="AD125" s="1">
        <f>'Původní data'!Z121*prepocet!AD$106*prepocet!AD$4*prepocet!AD$2/100/100/100</f>
        <v>0</v>
      </c>
      <c r="AE125" s="1">
        <f>'Původní data'!AA121*prepocet!AE$106*prepocet!AE$4*prepocet!AE$2/100/100/100</f>
        <v>3.7499999999999999E-2</v>
      </c>
      <c r="AF125" s="1">
        <f>'Původní data'!AB121*prepocet!AF$106*prepocet!AF$4*prepocet!AF$2/100/100/100</f>
        <v>4.4999999999999998E-2</v>
      </c>
      <c r="AG125" s="1">
        <f>'Původní data'!AC121*prepocet!AG$106*prepocet!AG$4*prepocet!AG$2/100/100/100</f>
        <v>0</v>
      </c>
      <c r="AH125" s="1">
        <f>'Původní data'!AD121*prepocet!AH$106*prepocet!AH$4*prepocet!AH$2/100/100/100</f>
        <v>0.22500000000000001</v>
      </c>
      <c r="AI125" s="1">
        <f>'Původní data'!AE121*prepocet!AI$106*prepocet!AI$4*prepocet!AI$2/100/100/100</f>
        <v>0</v>
      </c>
      <c r="AJ125" s="1">
        <f>'Původní data'!AF121*prepocet!AJ$106*prepocet!AJ$4*prepocet!AJ$2/100/100/100</f>
        <v>8.4000000000000005E-2</v>
      </c>
      <c r="AK125" s="1">
        <f>'Původní data'!AG121*prepocet!AK$106*prepocet!AK$4*prepocet!AK$2/100/100/100</f>
        <v>0</v>
      </c>
      <c r="AL125" s="1">
        <f>'Původní data'!AH121*prepocet!AL$106*prepocet!AL$4*prepocet!AL$2/100/100/100</f>
        <v>0</v>
      </c>
      <c r="AM125" s="1">
        <f>'Původní data'!AI121*prepocet!AM$106*prepocet!AM$4*prepocet!AM$2/100/100/100</f>
        <v>0.36</v>
      </c>
      <c r="AN125" s="1">
        <f>'Původní data'!AJ121*prepocet!AN$106*prepocet!AN$4*prepocet!AN$2/100/100/100</f>
        <v>6.7500000000000004E-2</v>
      </c>
      <c r="AO125" s="1">
        <f>'Původní data'!AK121*prepocet!AO$106*prepocet!AO$4*prepocet!AO$2/100/100/100</f>
        <v>0.72</v>
      </c>
      <c r="AP125" s="1">
        <f>'Původní data'!AL121*prepocet!AP$106*prepocet!AP$4*prepocet!AP$2/100/100/100</f>
        <v>0</v>
      </c>
      <c r="AQ125" s="1">
        <f>'Původní data'!AM121*prepocet!AQ$106*prepocet!AQ$4*prepocet!AQ$2/100/100/100</f>
        <v>0</v>
      </c>
      <c r="AR125" s="1">
        <f>'Původní data'!AN121*prepocet!AR$106*prepocet!AR$4*prepocet!AR$2/100/100/100</f>
        <v>0</v>
      </c>
      <c r="AS125" s="1">
        <f>'Původní data'!AO121*prepocet!AS$106*prepocet!AS$4*prepocet!AS$2/100/100/100</f>
        <v>0.45899999999999996</v>
      </c>
      <c r="AT125" s="1">
        <f>'Původní data'!AP121*prepocet!AT$106*prepocet!AT$4*prepocet!AT$2/100/100/100</f>
        <v>0</v>
      </c>
      <c r="AU125" s="1">
        <f>'Původní data'!AQ121*prepocet!AU$106*prepocet!AU$4*prepocet!AU$2/100/100/100</f>
        <v>0.1125</v>
      </c>
      <c r="AV125" s="1">
        <f>'Původní data'!AR121*prepocet!AV$106*prepocet!AV$4*prepocet!AV$2/100/100/100</f>
        <v>0</v>
      </c>
      <c r="AW125" s="1">
        <f>'Původní data'!AS121*prepocet!AW$106*prepocet!AW$4*prepocet!AW$2/100/100/100</f>
        <v>0</v>
      </c>
      <c r="AX125" s="1">
        <f>'Původní data'!AT121*prepocet!AX$106*prepocet!AX$4*prepocet!AX$2/100/100/100</f>
        <v>0</v>
      </c>
      <c r="AY125" s="1">
        <f>'Původní data'!AU121*prepocet!AY$106*prepocet!AY$4*prepocet!AY$2/100/100/100</f>
        <v>0</v>
      </c>
      <c r="AZ125" s="1">
        <f>'Původní data'!AV121*prepocet!AZ$106*prepocet!AZ$4*prepocet!AZ$2/100/100/100</f>
        <v>0</v>
      </c>
      <c r="BA125" s="1">
        <f>'Původní data'!AW121*prepocet!BA$106*prepocet!BA$4*prepocet!BA$2/100/100/100</f>
        <v>0.2205</v>
      </c>
      <c r="BB125" s="1">
        <f>'Původní data'!AX121*prepocet!BB$106*prepocet!BB$4*prepocet!BB$2/100/100/100</f>
        <v>0.24</v>
      </c>
      <c r="BC125" s="1">
        <f>'Původní data'!AY121*prepocet!BC$106*prepocet!BC$4*prepocet!BC$2/100/100/100</f>
        <v>0</v>
      </c>
      <c r="BD125" s="1">
        <f>'Původní data'!AZ121*prepocet!BD$106*prepocet!BD$4*prepocet!BD$2/100/100/100</f>
        <v>2.4</v>
      </c>
      <c r="BE125" s="1">
        <f>'Původní data'!BA121*prepocet!BE$106*prepocet!BE$4*prepocet!BE$2/100/100/100</f>
        <v>0.25514999999999999</v>
      </c>
      <c r="BF125" s="1">
        <f>'Původní data'!BB121*prepocet!BF$106*prepocet!BF$4*prepocet!BF$2/100/100/100</f>
        <v>0</v>
      </c>
      <c r="BG125" s="1">
        <f>'Původní data'!BC121*prepocet!BG$106*prepocet!BG$4*prepocet!BG$2/100/100/100</f>
        <v>0.42</v>
      </c>
      <c r="BH125" s="1">
        <f>'Původní data'!BD121*prepocet!BH$106*prepocet!BH$4*prepocet!BH$2/100/100/100</f>
        <v>0.81</v>
      </c>
      <c r="BI125" s="1">
        <f>'Původní data'!BE121*prepocet!BI$106*prepocet!BI$4*prepocet!BI$2/100/100/100</f>
        <v>0</v>
      </c>
      <c r="BJ125" s="1">
        <f>'Původní data'!BF121*prepocet!BJ$106*prepocet!BJ$4*prepocet!BJ$2/100/100/100</f>
        <v>0.28000000000000003</v>
      </c>
      <c r="BK125" s="1">
        <f>'Původní data'!BG121*prepocet!BK$106*prepocet!BK$4*prepocet!BK$2/100/100/100</f>
        <v>0.40500000000000003</v>
      </c>
      <c r="BL125" s="1">
        <f>'Původní data'!BH121*prepocet!BL$106*prepocet!BL$4*prepocet!BL$2/100/100/100</f>
        <v>5.6250000000000001E-2</v>
      </c>
      <c r="BM125" s="1">
        <f>'Původní data'!BI121*prepocet!BM$106*prepocet!BM$4*prepocet!BM$2/100/100/100</f>
        <v>0</v>
      </c>
      <c r="BN125" s="1">
        <f>'Původní data'!BJ121*prepocet!BN$106*prepocet!BN$4*prepocet!BN$2/100/100/100</f>
        <v>2.2499999999999999E-2</v>
      </c>
      <c r="BO125" s="1">
        <f>'Původní data'!BK121*prepocet!BO$106*prepocet!BO$4*prepocet!BO$2/100/100/100</f>
        <v>0</v>
      </c>
      <c r="BP125" s="1">
        <f>'Původní data'!BL121*prepocet!BP$106*prepocet!BP$4*prepocet!BP$2/100/100/100</f>
        <v>0</v>
      </c>
      <c r="BQ125" s="1">
        <f>'Původní data'!BM121*prepocet!BQ$106*prepocet!BQ$4*prepocet!BQ$2/100/100/100</f>
        <v>0</v>
      </c>
      <c r="BR125" s="1">
        <f>'Původní data'!BN121*prepocet!BR$106*prepocet!BR$4*prepocet!BR$2/100/100/100</f>
        <v>0</v>
      </c>
      <c r="BS125" s="1">
        <f>'Původní data'!BO121*prepocet!BS$106*prepocet!BS$4*prepocet!BS$2/100/100/100</f>
        <v>0.35200000000000004</v>
      </c>
      <c r="BT125" s="1">
        <f>'Původní data'!BP121*prepocet!BT$106*prepocet!BT$4*prepocet!BT$2/100/100/100</f>
        <v>0.24</v>
      </c>
      <c r="BU125" s="1">
        <f>'Původní data'!BQ121*prepocet!BU$106*prepocet!BU$4*prepocet!BU$2/100/100/100</f>
        <v>0.42</v>
      </c>
      <c r="BV125" s="1">
        <f>'Původní data'!BR121*prepocet!BV$106*prepocet!BV$4*prepocet!BV$2/100/100/100</f>
        <v>0.75</v>
      </c>
      <c r="BW125" s="1">
        <f>'Původní data'!BS121*prepocet!BW$106*prepocet!BW$4*prepocet!BW$2/100/100/100</f>
        <v>0.57374999999999998</v>
      </c>
      <c r="BX125" s="1">
        <f>'Původní data'!BT121*prepocet!BX$106*prepocet!BX$4*prepocet!BX$2/100/100/100</f>
        <v>0</v>
      </c>
      <c r="BY125" s="1">
        <f>'Původní data'!BU121*prepocet!BY$106*prepocet!BY$4*prepocet!BY$2/100/100/100</f>
        <v>0.40500000000000003</v>
      </c>
      <c r="BZ125" s="1">
        <f>'Původní data'!BV121*prepocet!BZ$106*prepocet!BZ$4*prepocet!BZ$2/100/100/100</f>
        <v>0.24</v>
      </c>
      <c r="CA125" s="1">
        <f>'Původní data'!BW121*prepocet!CA$106*prepocet!CA$4*prepocet!CA$2/100/100/100</f>
        <v>0</v>
      </c>
      <c r="CB125" s="1">
        <f>'Původní data'!BX121*prepocet!CB$106*prepocet!CB$4*prepocet!CB$2/100/100/100</f>
        <v>0.44624999999999998</v>
      </c>
      <c r="CC125" s="1">
        <f>'Původní data'!BY121*prepocet!CC$106*prepocet!CC$4*prepocet!CC$2/100/100/100</f>
        <v>0.245</v>
      </c>
      <c r="CD125" s="1">
        <f>'Původní data'!BZ121*prepocet!CD$106*prepocet!CD$4*prepocet!CD$2/100/100/100</f>
        <v>0</v>
      </c>
      <c r="CE125" s="1">
        <f>'Původní data'!CA121*prepocet!CE$106*prepocet!CE$4*prepocet!CE$2/100/100/100</f>
        <v>0.23399999999999999</v>
      </c>
      <c r="CF125" s="1">
        <f>'Původní data'!CB121*prepocet!CF$106*prepocet!CF$4*prepocet!CF$2/100/100/100</f>
        <v>0.25</v>
      </c>
      <c r="CI125" s="11">
        <f t="shared" si="54"/>
        <v>7</v>
      </c>
      <c r="CJ125" s="25">
        <f t="shared" si="52"/>
        <v>19.9039</v>
      </c>
      <c r="CK125" s="11">
        <f t="shared" si="53"/>
        <v>0.25194810126582279</v>
      </c>
      <c r="CL125" s="11">
        <f t="shared" si="43"/>
        <v>0</v>
      </c>
      <c r="CM125" s="11">
        <f t="shared" si="44"/>
        <v>0</v>
      </c>
      <c r="CN125" s="11">
        <f t="shared" si="45"/>
        <v>2</v>
      </c>
      <c r="CO125" s="11">
        <f t="shared" si="55"/>
        <v>40</v>
      </c>
    </row>
    <row r="126" spans="1:93" x14ac:dyDescent="0.2">
      <c r="B126" s="11">
        <v>1</v>
      </c>
      <c r="C126" s="11">
        <f t="shared" si="50"/>
        <v>0</v>
      </c>
      <c r="D126" s="11">
        <f t="shared" si="51"/>
        <v>0</v>
      </c>
      <c r="E126" s="1" t="s">
        <v>90</v>
      </c>
      <c r="F126" s="1">
        <f>'Původní data'!B122*prepocet!F$106*prepocet!F$4*prepocet!F$2/100/100/100</f>
        <v>0</v>
      </c>
      <c r="G126" s="1">
        <f>'Původní data'!C122*prepocet!G$106*prepocet!G$4*prepocet!G$2/100/100/100</f>
        <v>0</v>
      </c>
      <c r="H126" s="1">
        <f>'Původní data'!D122*prepocet!H$106*prepocet!H$4*prepocet!H$2/100/100/100</f>
        <v>0.09</v>
      </c>
      <c r="I126" s="1">
        <f>'Původní data'!E122*prepocet!I$106*prepocet!I$4*prepocet!I$2/100/100/100</f>
        <v>0</v>
      </c>
      <c r="J126" s="1">
        <f>'Původní data'!F122*prepocet!J$106*prepocet!J$4*prepocet!J$2/100/100/100</f>
        <v>0</v>
      </c>
      <c r="K126" s="1">
        <f>'Původní data'!G122*prepocet!K$106*prepocet!K$4*prepocet!K$2/100/100/100</f>
        <v>0</v>
      </c>
      <c r="L126" s="1">
        <f>'Původní data'!H122*prepocet!L$106*prepocet!L$4*prepocet!L$2/100/100/100</f>
        <v>0</v>
      </c>
      <c r="M126" s="1">
        <f>'Původní data'!I122*prepocet!M$106*prepocet!M$4*prepocet!M$2/100/100/100</f>
        <v>0</v>
      </c>
      <c r="N126" s="1">
        <f>'Původní data'!J122*prepocet!N$106*prepocet!N$4*prepocet!N$2/100/100/100</f>
        <v>7.5999999999999998E-2</v>
      </c>
      <c r="O126" s="1">
        <f>'Původní data'!K122*prepocet!O$106*prepocet!O$4*prepocet!O$2/100/100/100</f>
        <v>0</v>
      </c>
      <c r="P126" s="1">
        <f>'Původní data'!L122*prepocet!P$106*prepocet!P$4*prepocet!P$2/100/100/100</f>
        <v>0</v>
      </c>
      <c r="Q126" s="1">
        <f>'Původní data'!M122*prepocet!Q$106*prepocet!Q$4*prepocet!Q$2/100/100/100</f>
        <v>0</v>
      </c>
      <c r="R126" s="1">
        <f>'Původní data'!N122*prepocet!R$106*prepocet!R$4*prepocet!R$2/100/100/100</f>
        <v>0</v>
      </c>
      <c r="S126" s="1">
        <f>'Původní data'!O122*prepocet!S$106*prepocet!S$4*prepocet!S$2/100/100/100</f>
        <v>0</v>
      </c>
      <c r="T126" s="1">
        <f>'Původní data'!P122*prepocet!T$106*prepocet!T$4*prepocet!T$2/100/100/100</f>
        <v>0</v>
      </c>
      <c r="U126" s="1">
        <f>'Původní data'!Q122*prepocet!U$106*prepocet!U$4*prepocet!U$2/100/100/100</f>
        <v>0</v>
      </c>
      <c r="V126" s="1">
        <f>'Původní data'!R122*prepocet!V$106*prepocet!V$4*prepocet!V$2/100/100/100</f>
        <v>0</v>
      </c>
      <c r="W126" s="1">
        <f>'Původní data'!S122*prepocet!W$106*prepocet!W$4*prepocet!W$2/100/100/100</f>
        <v>0</v>
      </c>
      <c r="X126" s="1">
        <f>'Původní data'!T122*prepocet!X$106*prepocet!X$4*prepocet!X$2/100/100/100</f>
        <v>8.4000000000000005E-2</v>
      </c>
      <c r="Y126" s="1">
        <f>'Původní data'!U122*prepocet!Y$106*prepocet!Y$4*prepocet!Y$2/100/100/100</f>
        <v>0</v>
      </c>
      <c r="Z126" s="1">
        <f>'Původní data'!V122*prepocet!Z$106*prepocet!Z$4*prepocet!Z$2/100/100/100</f>
        <v>0</v>
      </c>
      <c r="AA126" s="1">
        <f>'Původní data'!W122*prepocet!AA$106*prepocet!AA$4*prepocet!AA$2/100/100/100</f>
        <v>0</v>
      </c>
      <c r="AB126" s="1">
        <f>'Původní data'!X122*prepocet!AB$106*prepocet!AB$4*prepocet!AB$2/100/100/100</f>
        <v>0</v>
      </c>
      <c r="AC126" s="1">
        <f>'Původní data'!Y122*prepocet!AC$106*prepocet!AC$4*prepocet!AC$2/100/100/100</f>
        <v>0</v>
      </c>
      <c r="AD126" s="1">
        <f>'Původní data'!Z122*prepocet!AD$106*prepocet!AD$4*prepocet!AD$2/100/100/100</f>
        <v>0</v>
      </c>
      <c r="AE126" s="1">
        <f>'Původní data'!AA122*prepocet!AE$106*prepocet!AE$4*prepocet!AE$2/100/100/100</f>
        <v>7.4999999999999997E-2</v>
      </c>
      <c r="AF126" s="1">
        <f>'Původní data'!AB122*prepocet!AF$106*prepocet!AF$4*prepocet!AF$2/100/100/100</f>
        <v>0</v>
      </c>
      <c r="AG126" s="1">
        <f>'Původní data'!AC122*prepocet!AG$106*prepocet!AG$4*prepocet!AG$2/100/100/100</f>
        <v>1.243125</v>
      </c>
      <c r="AH126" s="1">
        <f>'Původní data'!AD122*prepocet!AH$106*prepocet!AH$4*prepocet!AH$2/100/100/100</f>
        <v>0</v>
      </c>
      <c r="AI126" s="1">
        <f>'Původní data'!AE122*prepocet!AI$106*prepocet!AI$4*prepocet!AI$2/100/100/100</f>
        <v>0</v>
      </c>
      <c r="AJ126" s="1">
        <f>'Původní data'!AF122*prepocet!AJ$106*prepocet!AJ$4*prepocet!AJ$2/100/100/100</f>
        <v>8.4000000000000005E-2</v>
      </c>
      <c r="AK126" s="1">
        <f>'Původní data'!AG122*prepocet!AK$106*prepocet!AK$4*prepocet!AK$2/100/100/100</f>
        <v>0</v>
      </c>
      <c r="AL126" s="1">
        <f>'Původní data'!AH122*prepocet!AL$106*prepocet!AL$4*prepocet!AL$2/100/100/100</f>
        <v>0</v>
      </c>
      <c r="AM126" s="1">
        <f>'Původní data'!AI122*prepocet!AM$106*prepocet!AM$4*prepocet!AM$2/100/100/100</f>
        <v>0</v>
      </c>
      <c r="AN126" s="1">
        <f>'Původní data'!AJ122*prepocet!AN$106*prepocet!AN$4*prepocet!AN$2/100/100/100</f>
        <v>0</v>
      </c>
      <c r="AO126" s="1">
        <f>'Původní data'!AK122*prepocet!AO$106*prepocet!AO$4*prepocet!AO$2/100/100/100</f>
        <v>1.08</v>
      </c>
      <c r="AP126" s="1">
        <f>'Původní data'!AL122*prepocet!AP$106*prepocet!AP$4*prepocet!AP$2/100/100/100</f>
        <v>0</v>
      </c>
      <c r="AQ126" s="1">
        <f>'Původní data'!AM122*prepocet!AQ$106*prepocet!AQ$4*prepocet!AQ$2/100/100/100</f>
        <v>0</v>
      </c>
      <c r="AR126" s="1">
        <f>'Původní data'!AN122*prepocet!AR$106*prepocet!AR$4*prepocet!AR$2/100/100/100</f>
        <v>0</v>
      </c>
      <c r="AS126" s="1">
        <f>'Původní data'!AO122*prepocet!AS$106*prepocet!AS$4*prepocet!AS$2/100/100/100</f>
        <v>0</v>
      </c>
      <c r="AT126" s="1">
        <f>'Původní data'!AP122*prepocet!AT$106*prepocet!AT$4*prepocet!AT$2/100/100/100</f>
        <v>0</v>
      </c>
      <c r="AU126" s="1">
        <f>'Původní data'!AQ122*prepocet!AU$106*prepocet!AU$4*prepocet!AU$2/100/100/100</f>
        <v>0</v>
      </c>
      <c r="AV126" s="1">
        <f>'Původní data'!AR122*prepocet!AV$106*prepocet!AV$4*prepocet!AV$2/100/100/100</f>
        <v>0.875</v>
      </c>
      <c r="AW126" s="1">
        <f>'Původní data'!AS122*prepocet!AW$106*prepocet!AW$4*prepocet!AW$2/100/100/100</f>
        <v>2.5000000000000001E-2</v>
      </c>
      <c r="AX126" s="1">
        <f>'Původní data'!AT122*prepocet!AX$106*prepocet!AX$4*prepocet!AX$2/100/100/100</f>
        <v>0</v>
      </c>
      <c r="AY126" s="1">
        <f>'Původní data'!AU122*prepocet!AY$106*prepocet!AY$4*prepocet!AY$2/100/100/100</f>
        <v>0</v>
      </c>
      <c r="AZ126" s="1">
        <f>'Původní data'!AV122*prepocet!AZ$106*prepocet!AZ$4*prepocet!AZ$2/100/100/100</f>
        <v>0</v>
      </c>
      <c r="BA126" s="1">
        <f>'Původní data'!AW122*prepocet!BA$106*prepocet!BA$4*prepocet!BA$2/100/100/100</f>
        <v>0.2205</v>
      </c>
      <c r="BB126" s="1">
        <f>'Původní data'!AX122*prepocet!BB$106*prepocet!BB$4*prepocet!BB$2/100/100/100</f>
        <v>0</v>
      </c>
      <c r="BC126" s="1">
        <f>'Původní data'!AY122*prepocet!BC$106*prepocet!BC$4*prepocet!BC$2/100/100/100</f>
        <v>0</v>
      </c>
      <c r="BD126" s="1">
        <f>'Původní data'!AZ122*prepocet!BD$106*prepocet!BD$4*prepocet!BD$2/100/100/100</f>
        <v>1.2</v>
      </c>
      <c r="BE126" s="1">
        <f>'Původní data'!BA122*prepocet!BE$106*prepocet!BE$4*prepocet!BE$2/100/100/100</f>
        <v>0.25514999999999999</v>
      </c>
      <c r="BF126" s="1">
        <f>'Původní data'!BB122*prepocet!BF$106*prepocet!BF$4*prepocet!BF$2/100/100/100</f>
        <v>0.12</v>
      </c>
      <c r="BG126" s="1">
        <f>'Původní data'!BC122*prepocet!BG$106*prepocet!BG$4*prepocet!BG$2/100/100/100</f>
        <v>0.42</v>
      </c>
      <c r="BH126" s="1">
        <f>'Původní data'!BD122*prepocet!BH$106*prepocet!BH$4*prepocet!BH$2/100/100/100</f>
        <v>0.54</v>
      </c>
      <c r="BI126" s="1">
        <f>'Původní data'!BE122*prepocet!BI$106*prepocet!BI$4*prepocet!BI$2/100/100/100</f>
        <v>0.46200000000000002</v>
      </c>
      <c r="BJ126" s="1">
        <f>'Původní data'!BF122*prepocet!BJ$106*prepocet!BJ$4*prepocet!BJ$2/100/100/100</f>
        <v>0.56000000000000005</v>
      </c>
      <c r="BK126" s="1">
        <f>'Původní data'!BG122*prepocet!BK$106*prepocet!BK$4*prepocet!BK$2/100/100/100</f>
        <v>0</v>
      </c>
      <c r="BL126" s="1">
        <f>'Původní data'!BH122*prepocet!BL$106*prepocet!BL$4*prepocet!BL$2/100/100/100</f>
        <v>0</v>
      </c>
      <c r="BM126" s="1">
        <f>'Původní data'!BI122*prepocet!BM$106*prepocet!BM$4*prepocet!BM$2/100/100/100</f>
        <v>0</v>
      </c>
      <c r="BN126" s="1">
        <f>'Původní data'!BJ122*prepocet!BN$106*prepocet!BN$4*prepocet!BN$2/100/100/100</f>
        <v>0</v>
      </c>
      <c r="BO126" s="1">
        <f>'Původní data'!BK122*prepocet!BO$106*prepocet!BO$4*prepocet!BO$2/100/100/100</f>
        <v>0</v>
      </c>
      <c r="BP126" s="1">
        <f>'Původní data'!BL122*prepocet!BP$106*prepocet!BP$4*prepocet!BP$2/100/100/100</f>
        <v>0</v>
      </c>
      <c r="BQ126" s="1">
        <f>'Původní data'!BM122*prepocet!BQ$106*prepocet!BQ$4*prepocet!BQ$2/100/100/100</f>
        <v>0</v>
      </c>
      <c r="BR126" s="1">
        <f>'Původní data'!BN122*prepocet!BR$106*prepocet!BR$4*prepocet!BR$2/100/100/100</f>
        <v>0</v>
      </c>
      <c r="BS126" s="1">
        <f>'Původní data'!BO122*prepocet!BS$106*prepocet!BS$4*prepocet!BS$2/100/100/100</f>
        <v>0</v>
      </c>
      <c r="BT126" s="1">
        <f>'Původní data'!BP122*prepocet!BT$106*prepocet!BT$4*prepocet!BT$2/100/100/100</f>
        <v>0</v>
      </c>
      <c r="BU126" s="1">
        <f>'Původní data'!BQ122*prepocet!BU$106*prepocet!BU$4*prepocet!BU$2/100/100/100</f>
        <v>0</v>
      </c>
      <c r="BV126" s="1">
        <f>'Původní data'!BR122*prepocet!BV$106*prepocet!BV$4*prepocet!BV$2/100/100/100</f>
        <v>0</v>
      </c>
      <c r="BW126" s="1">
        <f>'Původní data'!BS122*prepocet!BW$106*prepocet!BW$4*prepocet!BW$2/100/100/100</f>
        <v>0</v>
      </c>
      <c r="BX126" s="1">
        <f>'Původní data'!BT122*prepocet!BX$106*prepocet!BX$4*prepocet!BX$2/100/100/100</f>
        <v>0</v>
      </c>
      <c r="BY126" s="1">
        <f>'Původní data'!BU122*prepocet!BY$106*prepocet!BY$4*prepocet!BY$2/100/100/100</f>
        <v>0</v>
      </c>
      <c r="BZ126" s="1">
        <f>'Původní data'!BV122*prepocet!BZ$106*prepocet!BZ$4*prepocet!BZ$2/100/100/100</f>
        <v>0</v>
      </c>
      <c r="CA126" s="1">
        <f>'Původní data'!BW122*prepocet!CA$106*prepocet!CA$4*prepocet!CA$2/100/100/100</f>
        <v>0</v>
      </c>
      <c r="CB126" s="1">
        <f>'Původní data'!BX122*prepocet!CB$106*prepocet!CB$4*prepocet!CB$2/100/100/100</f>
        <v>0</v>
      </c>
      <c r="CC126" s="1">
        <f>'Původní data'!BY122*prepocet!CC$106*prepocet!CC$4*prepocet!CC$2/100/100/100</f>
        <v>0</v>
      </c>
      <c r="CD126" s="1">
        <f>'Původní data'!BZ122*prepocet!CD$106*prepocet!CD$4*prepocet!CD$2/100/100/100</f>
        <v>0</v>
      </c>
      <c r="CE126" s="1">
        <f>'Původní data'!CA122*prepocet!CE$106*prepocet!CE$4*prepocet!CE$2/100/100/100</f>
        <v>0</v>
      </c>
      <c r="CF126" s="1">
        <f>'Původní data'!CB122*prepocet!CF$106*prepocet!CF$4*prepocet!CF$2/100/100/100</f>
        <v>0.12</v>
      </c>
      <c r="CI126" s="11">
        <f t="shared" si="54"/>
        <v>13</v>
      </c>
      <c r="CJ126" s="25">
        <f t="shared" si="52"/>
        <v>7.5297749999999999</v>
      </c>
      <c r="CK126" s="11">
        <f t="shared" si="53"/>
        <v>9.5313607594936706E-2</v>
      </c>
      <c r="CL126" s="11">
        <f t="shared" si="43"/>
        <v>0</v>
      </c>
      <c r="CM126" s="11">
        <f t="shared" si="44"/>
        <v>0</v>
      </c>
      <c r="CN126" s="11">
        <f t="shared" si="45"/>
        <v>3</v>
      </c>
      <c r="CO126" s="11">
        <f t="shared" si="55"/>
        <v>15</v>
      </c>
    </row>
    <row r="127" spans="1:93" x14ac:dyDescent="0.2">
      <c r="A127" s="11">
        <v>1</v>
      </c>
      <c r="B127" s="11">
        <v>0</v>
      </c>
      <c r="C127" s="11">
        <f t="shared" si="50"/>
        <v>0</v>
      </c>
      <c r="D127" s="11">
        <f t="shared" si="51"/>
        <v>0</v>
      </c>
      <c r="E127" s="1" t="s">
        <v>91</v>
      </c>
      <c r="F127" s="1">
        <f>'Původní data'!B123*prepocet!F$106*prepocet!F$4*prepocet!F$2/100/100/100</f>
        <v>0</v>
      </c>
      <c r="G127" s="1">
        <f>'Původní data'!C123*prepocet!G$106*prepocet!G$4*prepocet!G$2/100/100/100</f>
        <v>0</v>
      </c>
      <c r="H127" s="1">
        <f>'Původní data'!D123*prepocet!H$106*prepocet!H$4*prepocet!H$2/100/100/100</f>
        <v>0</v>
      </c>
      <c r="I127" s="1">
        <f>'Původní data'!E123*prepocet!I$106*prepocet!I$4*prepocet!I$2/100/100/100</f>
        <v>0</v>
      </c>
      <c r="J127" s="1">
        <f>'Původní data'!F123*prepocet!J$106*prepocet!J$4*prepocet!J$2/100/100/100</f>
        <v>0</v>
      </c>
      <c r="K127" s="1">
        <f>'Původní data'!G123*prepocet!K$106*prepocet!K$4*prepocet!K$2/100/100/100</f>
        <v>0</v>
      </c>
      <c r="L127" s="1">
        <f>'Původní data'!H123*prepocet!L$106*prepocet!L$4*prepocet!L$2/100/100/100</f>
        <v>0</v>
      </c>
      <c r="M127" s="1">
        <f>'Původní data'!I123*prepocet!M$106*prepocet!M$4*prepocet!M$2/100/100/100</f>
        <v>0</v>
      </c>
      <c r="N127" s="1">
        <f>'Původní data'!J123*prepocet!N$106*prepocet!N$4*prepocet!N$2/100/100/100</f>
        <v>0</v>
      </c>
      <c r="O127" s="1">
        <f>'Původní data'!K123*prepocet!O$106*prepocet!O$4*prepocet!O$2/100/100/100</f>
        <v>0</v>
      </c>
      <c r="P127" s="1">
        <f>'Původní data'!L123*prepocet!P$106*prepocet!P$4*prepocet!P$2/100/100/100</f>
        <v>0</v>
      </c>
      <c r="Q127" s="1">
        <f>'Původní data'!M123*prepocet!Q$106*prepocet!Q$4*prepocet!Q$2/100/100/100</f>
        <v>0</v>
      </c>
      <c r="R127" s="1">
        <f>'Původní data'!N123*prepocet!R$106*prepocet!R$4*prepocet!R$2/100/100/100</f>
        <v>4.8000000000000001E-2</v>
      </c>
      <c r="S127" s="1">
        <f>'Původní data'!O123*prepocet!S$106*prepocet!S$4*prepocet!S$2/100/100/100</f>
        <v>0</v>
      </c>
      <c r="T127" s="1">
        <f>'Původní data'!P123*prepocet!T$106*prepocet!T$4*prepocet!T$2/100/100/100</f>
        <v>0</v>
      </c>
      <c r="U127" s="1">
        <f>'Původní data'!Q123*prepocet!U$106*prepocet!U$4*prepocet!U$2/100/100/100</f>
        <v>0</v>
      </c>
      <c r="V127" s="1">
        <f>'Původní data'!R123*prepocet!V$106*prepocet!V$4*prepocet!V$2/100/100/100</f>
        <v>0</v>
      </c>
      <c r="W127" s="1">
        <f>'Původní data'!S123*prepocet!W$106*prepocet!W$4*prepocet!W$2/100/100/100</f>
        <v>0</v>
      </c>
      <c r="X127" s="1">
        <f>'Původní data'!T123*prepocet!X$106*prepocet!X$4*prepocet!X$2/100/100/100</f>
        <v>0.12</v>
      </c>
      <c r="Y127" s="1">
        <f>'Původní data'!U123*prepocet!Y$106*prepocet!Y$4*prepocet!Y$2/100/100/100</f>
        <v>0</v>
      </c>
      <c r="Z127" s="1">
        <f>'Původní data'!V123*prepocet!Z$106*prepocet!Z$4*prepocet!Z$2/100/100/100</f>
        <v>0</v>
      </c>
      <c r="AA127" s="1">
        <f>'Původní data'!W123*prepocet!AA$106*prepocet!AA$4*prepocet!AA$2/100/100/100</f>
        <v>0</v>
      </c>
      <c r="AB127" s="1">
        <f>'Původní data'!X123*prepocet!AB$106*prepocet!AB$4*prepocet!AB$2/100/100/100</f>
        <v>0</v>
      </c>
      <c r="AC127" s="1">
        <f>'Původní data'!Y123*prepocet!AC$106*prepocet!AC$4*prepocet!AC$2/100/100/100</f>
        <v>0</v>
      </c>
      <c r="AD127" s="1">
        <f>'Původní data'!Z123*prepocet!AD$106*prepocet!AD$4*prepocet!AD$2/100/100/100</f>
        <v>0</v>
      </c>
      <c r="AE127" s="1">
        <f>'Původní data'!AA123*prepocet!AE$106*prepocet!AE$4*prepocet!AE$2/100/100/100</f>
        <v>7.4999999999999997E-2</v>
      </c>
      <c r="AF127" s="1">
        <f>'Původní data'!AB123*prepocet!AF$106*prepocet!AF$4*prepocet!AF$2/100/100/100</f>
        <v>0</v>
      </c>
      <c r="AG127" s="1">
        <f>'Původní data'!AC123*prepocet!AG$106*prepocet!AG$4*prepocet!AG$2/100/100/100</f>
        <v>0</v>
      </c>
      <c r="AH127" s="1">
        <f>'Původní data'!AD123*prepocet!AH$106*prepocet!AH$4*prepocet!AH$2/100/100/100</f>
        <v>0</v>
      </c>
      <c r="AI127" s="1">
        <f>'Původní data'!AE123*prepocet!AI$106*prepocet!AI$4*prepocet!AI$2/100/100/100</f>
        <v>0</v>
      </c>
      <c r="AJ127" s="1">
        <f>'Původní data'!AF123*prepocet!AJ$106*prepocet!AJ$4*prepocet!AJ$2/100/100/100</f>
        <v>0</v>
      </c>
      <c r="AK127" s="1">
        <f>'Původní data'!AG123*prepocet!AK$106*prepocet!AK$4*prepocet!AK$2/100/100/100</f>
        <v>0.76500000000000001</v>
      </c>
      <c r="AL127" s="1">
        <f>'Původní data'!AH123*prepocet!AL$106*prepocet!AL$4*prepocet!AL$2/100/100/100</f>
        <v>0</v>
      </c>
      <c r="AM127" s="1">
        <f>'Původní data'!AI123*prepocet!AM$106*prepocet!AM$4*prepocet!AM$2/100/100/100</f>
        <v>0</v>
      </c>
      <c r="AN127" s="1">
        <f>'Původní data'!AJ123*prepocet!AN$106*prepocet!AN$4*prepocet!AN$2/100/100/100</f>
        <v>0</v>
      </c>
      <c r="AO127" s="1">
        <f>'Původní data'!AK123*prepocet!AO$106*prepocet!AO$4*prepocet!AO$2/100/100/100</f>
        <v>0</v>
      </c>
      <c r="AP127" s="1">
        <f>'Původní data'!AL123*prepocet!AP$106*prepocet!AP$4*prepocet!AP$2/100/100/100</f>
        <v>0</v>
      </c>
      <c r="AQ127" s="1">
        <f>'Původní data'!AM123*prepocet!AQ$106*prepocet!AQ$4*prepocet!AQ$2/100/100/100</f>
        <v>0</v>
      </c>
      <c r="AR127" s="1">
        <f>'Původní data'!AN123*prepocet!AR$106*prepocet!AR$4*prepocet!AR$2/100/100/100</f>
        <v>0</v>
      </c>
      <c r="AS127" s="1">
        <f>'Původní data'!AO123*prepocet!AS$106*prepocet!AS$4*prepocet!AS$2/100/100/100</f>
        <v>0</v>
      </c>
      <c r="AT127" s="1">
        <f>'Původní data'!AP123*prepocet!AT$106*prepocet!AT$4*prepocet!AT$2/100/100/100</f>
        <v>0</v>
      </c>
      <c r="AU127" s="1">
        <f>'Původní data'!AQ123*prepocet!AU$106*prepocet!AU$4*prepocet!AU$2/100/100/100</f>
        <v>0.1125</v>
      </c>
      <c r="AV127" s="1">
        <f>'Původní data'!AR123*prepocet!AV$106*prepocet!AV$4*prepocet!AV$2/100/100/100</f>
        <v>0.875</v>
      </c>
      <c r="AW127" s="1">
        <f>'Původní data'!AS123*prepocet!AW$106*prepocet!AW$4*prepocet!AW$2/100/100/100</f>
        <v>0</v>
      </c>
      <c r="AX127" s="1">
        <f>'Původní data'!AT123*prepocet!AX$106*prepocet!AX$4*prepocet!AX$2/100/100/100</f>
        <v>0</v>
      </c>
      <c r="AY127" s="1">
        <f>'Původní data'!AU123*prepocet!AY$106*prepocet!AY$4*prepocet!AY$2/100/100/100</f>
        <v>0</v>
      </c>
      <c r="AZ127" s="1">
        <f>'Původní data'!AV123*prepocet!AZ$106*prepocet!AZ$4*prepocet!AZ$2/100/100/100</f>
        <v>0</v>
      </c>
      <c r="BA127" s="1">
        <f>'Původní data'!AW123*prepocet!BA$106*prepocet!BA$4*prepocet!BA$2/100/100/100</f>
        <v>0</v>
      </c>
      <c r="BB127" s="1">
        <f>'Původní data'!AX123*prepocet!BB$106*prepocet!BB$4*prepocet!BB$2/100/100/100</f>
        <v>0.36</v>
      </c>
      <c r="BC127" s="1">
        <f>'Původní data'!AY123*prepocet!BC$106*prepocet!BC$4*prepocet!BC$2/100/100/100</f>
        <v>0</v>
      </c>
      <c r="BD127" s="1">
        <f>'Původní data'!AZ123*prepocet!BD$106*prepocet!BD$4*prepocet!BD$2/100/100/100</f>
        <v>0</v>
      </c>
      <c r="BE127" s="1">
        <f>'Původní data'!BA123*prepocet!BE$106*prepocet!BE$4*prepocet!BE$2/100/100/100</f>
        <v>0</v>
      </c>
      <c r="BF127" s="1">
        <f>'Původní data'!BB123*prepocet!BF$106*prepocet!BF$4*prepocet!BF$2/100/100/100</f>
        <v>0.06</v>
      </c>
      <c r="BG127" s="1">
        <f>'Původní data'!BC123*prepocet!BG$106*prepocet!BG$4*prepocet!BG$2/100/100/100</f>
        <v>0</v>
      </c>
      <c r="BH127" s="1">
        <f>'Původní data'!BD123*prepocet!BH$106*prepocet!BH$4*prepocet!BH$2/100/100/100</f>
        <v>0.43200000000000005</v>
      </c>
      <c r="BI127" s="1">
        <f>'Původní data'!BE123*prepocet!BI$106*prepocet!BI$4*prepocet!BI$2/100/100/100</f>
        <v>0</v>
      </c>
      <c r="BJ127" s="1">
        <f>'Původní data'!BF123*prepocet!BJ$106*prepocet!BJ$4*prepocet!BJ$2/100/100/100</f>
        <v>0.28000000000000003</v>
      </c>
      <c r="BK127" s="1">
        <f>'Původní data'!BG123*prepocet!BK$106*prepocet!BK$4*prepocet!BK$2/100/100/100</f>
        <v>0</v>
      </c>
      <c r="BL127" s="1">
        <f>'Původní data'!BH123*prepocet!BL$106*prepocet!BL$4*prepocet!BL$2/100/100/100</f>
        <v>0</v>
      </c>
      <c r="BM127" s="1">
        <f>'Původní data'!BI123*prepocet!BM$106*prepocet!BM$4*prepocet!BM$2/100/100/100</f>
        <v>0.6</v>
      </c>
      <c r="BN127" s="1">
        <f>'Původní data'!BJ123*prepocet!BN$106*prepocet!BN$4*prepocet!BN$2/100/100/100</f>
        <v>0</v>
      </c>
      <c r="BO127" s="1">
        <f>'Původní data'!BK123*prepocet!BO$106*prepocet!BO$4*prepocet!BO$2/100/100/100</f>
        <v>0</v>
      </c>
      <c r="BP127" s="1">
        <f>'Původní data'!BL123*prepocet!BP$106*prepocet!BP$4*prepocet!BP$2/100/100/100</f>
        <v>0</v>
      </c>
      <c r="BQ127" s="1">
        <f>'Původní data'!BM123*prepocet!BQ$106*prepocet!BQ$4*prepocet!BQ$2/100/100/100</f>
        <v>0</v>
      </c>
      <c r="BR127" s="1">
        <f>'Původní data'!BN123*prepocet!BR$106*prepocet!BR$4*prepocet!BR$2/100/100/100</f>
        <v>0.24</v>
      </c>
      <c r="BS127" s="1">
        <f>'Původní data'!BO123*prepocet!BS$106*prepocet!BS$4*prepocet!BS$2/100/100/100</f>
        <v>0</v>
      </c>
      <c r="BT127" s="1">
        <f>'Původní data'!BP123*prepocet!BT$106*prepocet!BT$4*prepocet!BT$2/100/100/100</f>
        <v>0</v>
      </c>
      <c r="BU127" s="1">
        <f>'Původní data'!BQ123*prepocet!BU$106*prepocet!BU$4*prepocet!BU$2/100/100/100</f>
        <v>0</v>
      </c>
      <c r="BV127" s="1">
        <f>'Původní data'!BR123*prepocet!BV$106*prepocet!BV$4*prepocet!BV$2/100/100/100</f>
        <v>0</v>
      </c>
      <c r="BW127" s="1">
        <f>'Původní data'!BS123*prepocet!BW$106*prepocet!BW$4*prepocet!BW$2/100/100/100</f>
        <v>0</v>
      </c>
      <c r="BX127" s="1">
        <f>'Původní data'!BT123*prepocet!BX$106*prepocet!BX$4*prepocet!BX$2/100/100/100</f>
        <v>0</v>
      </c>
      <c r="BY127" s="1">
        <f>'Původní data'!BU123*prepocet!BY$106*prepocet!BY$4*prepocet!BY$2/100/100/100</f>
        <v>0</v>
      </c>
      <c r="BZ127" s="1">
        <f>'Původní data'!BV123*prepocet!BZ$106*prepocet!BZ$4*prepocet!BZ$2/100/100/100</f>
        <v>0</v>
      </c>
      <c r="CA127" s="1">
        <f>'Původní data'!BW123*prepocet!CA$106*prepocet!CA$4*prepocet!CA$2/100/100/100</f>
        <v>0</v>
      </c>
      <c r="CB127" s="1">
        <f>'Původní data'!BX123*prepocet!CB$106*prepocet!CB$4*prepocet!CB$2/100/100/100</f>
        <v>0</v>
      </c>
      <c r="CC127" s="1">
        <f>'Původní data'!BY123*prepocet!CC$106*prepocet!CC$4*prepocet!CC$2/100/100/100</f>
        <v>0</v>
      </c>
      <c r="CD127" s="1">
        <f>'Původní data'!BZ123*prepocet!CD$106*prepocet!CD$4*prepocet!CD$2/100/100/100</f>
        <v>0</v>
      </c>
      <c r="CE127" s="1">
        <f>'Původní data'!CA123*prepocet!CE$106*prepocet!CE$4*prepocet!CE$2/100/100/100</f>
        <v>0</v>
      </c>
      <c r="CF127" s="1">
        <f>'Původní data'!CB123*prepocet!CF$106*prepocet!CF$4*prepocet!CF$2/100/100/100</f>
        <v>0.12</v>
      </c>
      <c r="CI127" s="11">
        <f t="shared" si="54"/>
        <v>21</v>
      </c>
      <c r="CJ127" s="25">
        <f t="shared" si="52"/>
        <v>4.0875000000000004</v>
      </c>
      <c r="CK127" s="11">
        <f t="shared" si="53"/>
        <v>5.1740506329113929E-2</v>
      </c>
      <c r="CL127" s="11">
        <f t="shared" si="43"/>
        <v>0</v>
      </c>
      <c r="CM127" s="11">
        <f t="shared" si="44"/>
        <v>0</v>
      </c>
      <c r="CN127" s="11">
        <f t="shared" si="45"/>
        <v>0</v>
      </c>
      <c r="CO127" s="11">
        <f t="shared" si="55"/>
        <v>13</v>
      </c>
    </row>
    <row r="128" spans="1:93" x14ac:dyDescent="0.2">
      <c r="A128" s="11">
        <v>1</v>
      </c>
      <c r="B128" s="11">
        <v>0</v>
      </c>
      <c r="C128" s="11">
        <f t="shared" si="50"/>
        <v>0</v>
      </c>
      <c r="D128" s="11">
        <f t="shared" si="51"/>
        <v>0</v>
      </c>
      <c r="E128" s="1" t="s">
        <v>92</v>
      </c>
      <c r="F128" s="1">
        <f>'Původní data'!B124*prepocet!F$106*prepocet!F$4*prepocet!F$2/100/100/100</f>
        <v>0</v>
      </c>
      <c r="G128" s="1">
        <f>'Původní data'!C124*prepocet!G$106*prepocet!G$4*prepocet!G$2/100/100/100</f>
        <v>0</v>
      </c>
      <c r="H128" s="1">
        <f>'Původní data'!D124*prepocet!H$106*prepocet!H$4*prepocet!H$2/100/100/100</f>
        <v>0.09</v>
      </c>
      <c r="I128" s="1">
        <f>'Původní data'!E124*prepocet!I$106*prepocet!I$4*prepocet!I$2/100/100/100</f>
        <v>0.09</v>
      </c>
      <c r="J128" s="1">
        <f>'Původní data'!F124*prepocet!J$106*prepocet!J$4*prepocet!J$2/100/100/100</f>
        <v>0</v>
      </c>
      <c r="K128" s="1">
        <f>'Původní data'!G124*prepocet!K$106*prepocet!K$4*prepocet!K$2/100/100/100</f>
        <v>0.45</v>
      </c>
      <c r="L128" s="1">
        <f>'Původní data'!H124*prepocet!L$106*prepocet!L$4*prepocet!L$2/100/100/100</f>
        <v>0.11900000000000001</v>
      </c>
      <c r="M128" s="1">
        <f>'Původní data'!I124*prepocet!M$106*prepocet!M$4*prepocet!M$2/100/100/100</f>
        <v>0</v>
      </c>
      <c r="N128" s="1">
        <f>'Původní data'!J124*prepocet!N$106*prepocet!N$4*prepocet!N$2/100/100/100</f>
        <v>0.38</v>
      </c>
      <c r="O128" s="1">
        <f>'Původní data'!K124*prepocet!O$106*prepocet!O$4*prepocet!O$2/100/100/100</f>
        <v>0.10125000000000001</v>
      </c>
      <c r="P128" s="1">
        <f>'Původní data'!L124*prepocet!P$106*prepocet!P$4*prepocet!P$2/100/100/100</f>
        <v>0.89249999999999996</v>
      </c>
      <c r="Q128" s="1">
        <f>'Původní data'!M124*prepocet!Q$106*prepocet!Q$4*prepocet!Q$2/100/100/100</f>
        <v>0</v>
      </c>
      <c r="R128" s="1">
        <f>'Původní data'!N124*prepocet!R$106*prepocet!R$4*prepocet!R$2/100/100/100</f>
        <v>0.48</v>
      </c>
      <c r="S128" s="1">
        <f>'Původní data'!O124*prepocet!S$106*prepocet!S$4*prepocet!S$2/100/100/100</f>
        <v>0.06</v>
      </c>
      <c r="T128" s="1">
        <f>'Původní data'!P124*prepocet!T$106*prepocet!T$4*prepocet!T$2/100/100/100</f>
        <v>0</v>
      </c>
      <c r="U128" s="1">
        <f>'Původní data'!Q124*prepocet!U$106*prepocet!U$4*prepocet!U$2/100/100/100</f>
        <v>5.4000000000000006E-2</v>
      </c>
      <c r="V128" s="1">
        <f>'Původní data'!R124*prepocet!V$106*prepocet!V$4*prepocet!V$2/100/100/100</f>
        <v>0.29249999999999998</v>
      </c>
      <c r="W128" s="1">
        <f>'Původní data'!S124*prepocet!W$106*prepocet!W$4*prepocet!W$2/100/100/100</f>
        <v>0</v>
      </c>
      <c r="X128" s="1">
        <f>'Původní data'!T124*prepocet!X$106*prepocet!X$4*prepocet!X$2/100/100/100</f>
        <v>0</v>
      </c>
      <c r="Y128" s="1">
        <f>'Původní data'!U124*prepocet!Y$106*prepocet!Y$4*prepocet!Y$2/100/100/100</f>
        <v>0</v>
      </c>
      <c r="Z128" s="1">
        <f>'Původní data'!V124*prepocet!Z$106*prepocet!Z$4*prepocet!Z$2/100/100/100</f>
        <v>0</v>
      </c>
      <c r="AA128" s="1">
        <f>'Původní data'!W124*prepocet!AA$106*prepocet!AA$4*prepocet!AA$2/100/100/100</f>
        <v>0.2205</v>
      </c>
      <c r="AB128" s="1">
        <f>'Původní data'!X124*prepocet!AB$106*prepocet!AB$4*prepocet!AB$2/100/100/100</f>
        <v>0.33250000000000002</v>
      </c>
      <c r="AC128" s="1">
        <f>'Původní data'!Y124*prepocet!AC$106*prepocet!AC$4*prepocet!AC$2/100/100/100</f>
        <v>3.78</v>
      </c>
      <c r="AD128" s="1">
        <f>'Původní data'!Z124*prepocet!AD$106*prepocet!AD$4*prepocet!AD$2/100/100/100</f>
        <v>0</v>
      </c>
      <c r="AE128" s="1">
        <f>'Původní data'!AA124*prepocet!AE$106*prepocet!AE$4*prepocet!AE$2/100/100/100</f>
        <v>0</v>
      </c>
      <c r="AF128" s="1">
        <f>'Původní data'!AB124*prepocet!AF$106*prepocet!AF$4*prepocet!AF$2/100/100/100</f>
        <v>0</v>
      </c>
      <c r="AG128" s="1">
        <f>'Původní data'!AC124*prepocet!AG$106*prepocet!AG$4*prepocet!AG$2/100/100/100</f>
        <v>0.41437499999999999</v>
      </c>
      <c r="AH128" s="1">
        <f>'Původní data'!AD124*prepocet!AH$106*prepocet!AH$4*prepocet!AH$2/100/100/100</f>
        <v>0.52500000000000002</v>
      </c>
      <c r="AI128" s="1">
        <f>'Původní data'!AE124*prepocet!AI$106*prepocet!AI$4*prepocet!AI$2/100/100/100</f>
        <v>0.7</v>
      </c>
      <c r="AJ128" s="1">
        <f>'Původní data'!AF124*prepocet!AJ$106*prepocet!AJ$4*prepocet!AJ$2/100/100/100</f>
        <v>0.11199999999999999</v>
      </c>
      <c r="AK128" s="1">
        <f>'Původní data'!AG124*prepocet!AK$106*prepocet!AK$4*prepocet!AK$2/100/100/100</f>
        <v>0.76500000000000001</v>
      </c>
      <c r="AL128" s="1">
        <f>'Původní data'!AH124*prepocet!AL$106*prepocet!AL$4*prepocet!AL$2/100/100/100</f>
        <v>0.16</v>
      </c>
      <c r="AM128" s="1">
        <f>'Původní data'!AI124*prepocet!AM$106*prepocet!AM$4*prepocet!AM$2/100/100/100</f>
        <v>0</v>
      </c>
      <c r="AN128" s="1">
        <f>'Původní data'!AJ124*prepocet!AN$106*prepocet!AN$4*prepocet!AN$2/100/100/100</f>
        <v>0</v>
      </c>
      <c r="AO128" s="1">
        <f>'Původní data'!AK124*prepocet!AO$106*prepocet!AO$4*prepocet!AO$2/100/100/100</f>
        <v>0.24</v>
      </c>
      <c r="AP128" s="1">
        <f>'Původní data'!AL124*prepocet!AP$106*prepocet!AP$4*prepocet!AP$2/100/100/100</f>
        <v>0</v>
      </c>
      <c r="AQ128" s="1">
        <f>'Původní data'!AM124*prepocet!AQ$106*prepocet!AQ$4*prepocet!AQ$2/100/100/100</f>
        <v>0</v>
      </c>
      <c r="AR128" s="1">
        <f>'Původní data'!AN124*prepocet!AR$106*prepocet!AR$4*prepocet!AR$2/100/100/100</f>
        <v>0</v>
      </c>
      <c r="AS128" s="1">
        <f>'Původní data'!AO124*prepocet!AS$106*prepocet!AS$4*prepocet!AS$2/100/100/100</f>
        <v>0.94499999999999995</v>
      </c>
      <c r="AT128" s="1">
        <f>'Původní data'!AP124*prepocet!AT$106*prepocet!AT$4*prepocet!AT$2/100/100/100</f>
        <v>1</v>
      </c>
      <c r="AU128" s="1">
        <f>'Původní data'!AQ124*prepocet!AU$106*prepocet!AU$4*prepocet!AU$2/100/100/100</f>
        <v>0</v>
      </c>
      <c r="AV128" s="1">
        <f>'Původní data'!AR124*prepocet!AV$106*prepocet!AV$4*prepocet!AV$2/100/100/100</f>
        <v>0</v>
      </c>
      <c r="AW128" s="1">
        <f>'Původní data'!AS124*prepocet!AW$106*prepocet!AW$4*prepocet!AW$2/100/100/100</f>
        <v>0</v>
      </c>
      <c r="AX128" s="1">
        <f>'Původní data'!AT124*prepocet!AX$106*prepocet!AX$4*prepocet!AX$2/100/100/100</f>
        <v>0.35625000000000001</v>
      </c>
      <c r="AY128" s="1">
        <f>'Původní data'!AU124*prepocet!AY$106*prepocet!AY$4*prepocet!AY$2/100/100/100</f>
        <v>0</v>
      </c>
      <c r="AZ128" s="1">
        <f>'Původní data'!AV124*prepocet!AZ$106*prepocet!AZ$4*prepocet!AZ$2/100/100/100</f>
        <v>0.11025</v>
      </c>
      <c r="BA128" s="1">
        <f>'Původní data'!AW124*prepocet!BA$106*prepocet!BA$4*prepocet!BA$2/100/100/100</f>
        <v>0</v>
      </c>
      <c r="BB128" s="1">
        <f>'Původní data'!AX124*prepocet!BB$106*prepocet!BB$4*prepocet!BB$2/100/100/100</f>
        <v>0</v>
      </c>
      <c r="BC128" s="1">
        <f>'Původní data'!AY124*prepocet!BC$106*prepocet!BC$4*prepocet!BC$2/100/100/100</f>
        <v>0</v>
      </c>
      <c r="BD128" s="1">
        <f>'Původní data'!AZ124*prepocet!BD$106*prepocet!BD$4*prepocet!BD$2/100/100/100</f>
        <v>0</v>
      </c>
      <c r="BE128" s="1">
        <f>'Původní data'!BA124*prepocet!BE$106*prepocet!BE$4*prepocet!BE$2/100/100/100</f>
        <v>0</v>
      </c>
      <c r="BF128" s="1">
        <f>'Původní data'!BB124*prepocet!BF$106*prepocet!BF$4*prepocet!BF$2/100/100/100</f>
        <v>0.06</v>
      </c>
      <c r="BG128" s="1">
        <f>'Původní data'!BC124*prepocet!BG$106*prepocet!BG$4*prepocet!BG$2/100/100/100</f>
        <v>0</v>
      </c>
      <c r="BH128" s="1">
        <f>'Původní data'!BD124*prepocet!BH$106*prepocet!BH$4*prepocet!BH$2/100/100/100</f>
        <v>0</v>
      </c>
      <c r="BI128" s="1">
        <f>'Původní data'!BE124*prepocet!BI$106*prepocet!BI$4*prepocet!BI$2/100/100/100</f>
        <v>0</v>
      </c>
      <c r="BJ128" s="1">
        <f>'Původní data'!BF124*prepocet!BJ$106*prepocet!BJ$4*prepocet!BJ$2/100/100/100</f>
        <v>0</v>
      </c>
      <c r="BK128" s="1">
        <f>'Původní data'!BG124*prepocet!BK$106*prepocet!BK$4*prepocet!BK$2/100/100/100</f>
        <v>0</v>
      </c>
      <c r="BL128" s="1">
        <f>'Původní data'!BH124*prepocet!BL$106*prepocet!BL$4*prepocet!BL$2/100/100/100</f>
        <v>0</v>
      </c>
      <c r="BM128" s="1">
        <f>'Původní data'!BI124*prepocet!BM$106*prepocet!BM$4*prepocet!BM$2/100/100/100</f>
        <v>0</v>
      </c>
      <c r="BN128" s="1">
        <f>'Původní data'!BJ124*prepocet!BN$106*prepocet!BN$4*prepocet!BN$2/100/100/100</f>
        <v>0</v>
      </c>
      <c r="BO128" s="1">
        <f>'Původní data'!BK124*prepocet!BO$106*prepocet!BO$4*prepocet!BO$2/100/100/100</f>
        <v>0</v>
      </c>
      <c r="BP128" s="1">
        <f>'Původní data'!BL124*prepocet!BP$106*prepocet!BP$4*prepocet!BP$2/100/100/100</f>
        <v>0</v>
      </c>
      <c r="BQ128" s="1">
        <f>'Původní data'!BM124*prepocet!BQ$106*prepocet!BQ$4*prepocet!BQ$2/100/100/100</f>
        <v>0</v>
      </c>
      <c r="BR128" s="1">
        <f>'Původní data'!BN124*prepocet!BR$106*prepocet!BR$4*prepocet!BR$2/100/100/100</f>
        <v>0</v>
      </c>
      <c r="BS128" s="1">
        <f>'Původní data'!BO124*prepocet!BS$106*prepocet!BS$4*prepocet!BS$2/100/100/100</f>
        <v>0.44</v>
      </c>
      <c r="BT128" s="1">
        <f>'Původní data'!BP124*prepocet!BT$106*prepocet!BT$4*prepocet!BT$2/100/100/100</f>
        <v>0</v>
      </c>
      <c r="BU128" s="1">
        <f>'Původní data'!BQ124*prepocet!BU$106*prepocet!BU$4*prepocet!BU$2/100/100/100</f>
        <v>1.05</v>
      </c>
      <c r="BV128" s="1">
        <f>'Původní data'!BR124*prepocet!BV$106*prepocet!BV$4*prepocet!BV$2/100/100/100</f>
        <v>0</v>
      </c>
      <c r="BW128" s="1">
        <f>'Původní data'!BS124*prepocet!BW$106*prepocet!BW$4*prepocet!BW$2/100/100/100</f>
        <v>0.76500000000000001</v>
      </c>
      <c r="BX128" s="1">
        <f>'Původní data'!BT124*prepocet!BX$106*prepocet!BX$4*prepocet!BX$2/100/100/100</f>
        <v>0</v>
      </c>
      <c r="BY128" s="1">
        <f>'Původní data'!BU124*prepocet!BY$106*prepocet!BY$4*prepocet!BY$2/100/100/100</f>
        <v>0.50624999999999998</v>
      </c>
      <c r="BZ128" s="1">
        <f>'Původní data'!BV124*prepocet!BZ$106*prepocet!BZ$4*prepocet!BZ$2/100/100/100</f>
        <v>0.24</v>
      </c>
      <c r="CA128" s="1">
        <f>'Původní data'!BW124*prepocet!CA$106*prepocet!CA$4*prepocet!CA$2/100/100/100</f>
        <v>0</v>
      </c>
      <c r="CB128" s="1">
        <f>'Původní data'!BX124*prepocet!CB$106*prepocet!CB$4*prepocet!CB$2/100/100/100</f>
        <v>0.26774999999999999</v>
      </c>
      <c r="CC128" s="1">
        <f>'Původní data'!BY124*prepocet!CC$106*prepocet!CC$4*prepocet!CC$2/100/100/100</f>
        <v>0</v>
      </c>
      <c r="CD128" s="1">
        <f>'Původní data'!BZ124*prepocet!CD$106*prepocet!CD$4*prepocet!CD$2/100/100/100</f>
        <v>1.68</v>
      </c>
      <c r="CE128" s="1">
        <f>'Původní data'!CA124*prepocet!CE$106*prepocet!CE$4*prepocet!CE$2/100/100/100</f>
        <v>0</v>
      </c>
      <c r="CF128" s="1">
        <f>'Původní data'!CB124*prepocet!CF$106*prepocet!CF$4*prepocet!CF$2/100/100/100</f>
        <v>0</v>
      </c>
      <c r="CI128" s="11">
        <f t="shared" si="54"/>
        <v>9</v>
      </c>
      <c r="CJ128" s="25">
        <f t="shared" si="52"/>
        <v>17.679125000000003</v>
      </c>
      <c r="CK128" s="11">
        <f t="shared" si="53"/>
        <v>0.22378639240506332</v>
      </c>
      <c r="CL128" s="11">
        <f t="shared" si="43"/>
        <v>0</v>
      </c>
      <c r="CM128" s="11">
        <f t="shared" si="44"/>
        <v>0</v>
      </c>
      <c r="CN128" s="11">
        <f t="shared" si="45"/>
        <v>3</v>
      </c>
      <c r="CO128" s="11">
        <f t="shared" si="55"/>
        <v>30</v>
      </c>
    </row>
    <row r="129" spans="1:93" x14ac:dyDescent="0.2">
      <c r="B129" s="11">
        <v>1</v>
      </c>
      <c r="C129" s="11">
        <f t="shared" si="50"/>
        <v>0</v>
      </c>
      <c r="D129" s="11">
        <f t="shared" si="51"/>
        <v>0</v>
      </c>
      <c r="E129" s="1" t="s">
        <v>93</v>
      </c>
      <c r="F129" s="1">
        <f>'Původní data'!B125*prepocet!F$106*prepocet!F$4*prepocet!F$2/100/100/100</f>
        <v>0</v>
      </c>
      <c r="G129" s="1">
        <f>'Původní data'!C125*prepocet!G$106*prepocet!G$4*prepocet!G$2/100/100/100</f>
        <v>0.16500000000000001</v>
      </c>
      <c r="H129" s="1">
        <f>'Původní data'!D125*prepocet!H$106*prepocet!H$4*prepocet!H$2/100/100/100</f>
        <v>0.09</v>
      </c>
      <c r="I129" s="1">
        <f>'Původní data'!E125*prepocet!I$106*prepocet!I$4*prepocet!I$2/100/100/100</f>
        <v>0</v>
      </c>
      <c r="J129" s="1">
        <f>'Původní data'!F125*prepocet!J$106*prepocet!J$4*prepocet!J$2/100/100/100</f>
        <v>12.96</v>
      </c>
      <c r="K129" s="1">
        <f>'Původní data'!G125*prepocet!K$106*prepocet!K$4*prepocet!K$2/100/100/100</f>
        <v>0.1125</v>
      </c>
      <c r="L129" s="1">
        <f>'Původní data'!H125*prepocet!L$106*prepocet!L$4*prepocet!L$2/100/100/100</f>
        <v>3.57</v>
      </c>
      <c r="M129" s="1">
        <f>'Původní data'!I125*prepocet!M$106*prepocet!M$4*prepocet!M$2/100/100/100</f>
        <v>0</v>
      </c>
      <c r="N129" s="1">
        <f>'Původní data'!J125*prepocet!N$106*prepocet!N$4*prepocet!N$2/100/100/100</f>
        <v>1.9</v>
      </c>
      <c r="O129" s="1">
        <f>'Původní data'!K125*prepocet!O$106*prepocet!O$4*prepocet!O$2/100/100/100</f>
        <v>0.16875000000000001</v>
      </c>
      <c r="P129" s="1">
        <f>'Původní data'!L125*prepocet!P$106*prepocet!P$4*prepocet!P$2/100/100/100</f>
        <v>0.89249999999999996</v>
      </c>
      <c r="Q129" s="1">
        <f>'Původní data'!M125*prepocet!Q$106*prepocet!Q$4*prepocet!Q$2/100/100/100</f>
        <v>7.3125</v>
      </c>
      <c r="R129" s="1">
        <f>'Původní data'!N125*prepocet!R$106*prepocet!R$4*prepocet!R$2/100/100/100</f>
        <v>0.48</v>
      </c>
      <c r="S129" s="1">
        <f>'Původní data'!O125*prepocet!S$106*prepocet!S$4*prepocet!S$2/100/100/100</f>
        <v>0.6</v>
      </c>
      <c r="T129" s="1">
        <f>'Původní data'!P125*prepocet!T$106*prepocet!T$4*prepocet!T$2/100/100/100</f>
        <v>0</v>
      </c>
      <c r="U129" s="1">
        <f>'Původní data'!Q125*prepocet!U$106*prepocet!U$4*prepocet!U$2/100/100/100</f>
        <v>0.67500000000000004</v>
      </c>
      <c r="V129" s="1">
        <f>'Původní data'!R125*prepocet!V$106*prepocet!V$4*prepocet!V$2/100/100/100</f>
        <v>0.58499999999999996</v>
      </c>
      <c r="W129" s="1">
        <f>'Původní data'!S125*prepocet!W$106*prepocet!W$4*prepocet!W$2/100/100/100</f>
        <v>0</v>
      </c>
      <c r="X129" s="1">
        <f>'Původní data'!T125*prepocet!X$106*prepocet!X$4*prepocet!X$2/100/100/100</f>
        <v>0.12</v>
      </c>
      <c r="Y129" s="1">
        <f>'Původní data'!U125*prepocet!Y$106*prepocet!Y$4*prepocet!Y$2/100/100/100</f>
        <v>0</v>
      </c>
      <c r="Z129" s="1">
        <f>'Původní data'!V125*prepocet!Z$106*prepocet!Z$4*prepocet!Z$2/100/100/100</f>
        <v>0</v>
      </c>
      <c r="AA129" s="1">
        <f>'Původní data'!W125*prepocet!AA$106*prepocet!AA$4*prepocet!AA$2/100/100/100</f>
        <v>0.66150000000000009</v>
      </c>
      <c r="AB129" s="1">
        <f>'Původní data'!X125*prepocet!AB$106*prepocet!AB$4*prepocet!AB$2/100/100/100</f>
        <v>1.33</v>
      </c>
      <c r="AC129" s="1">
        <f>'Původní data'!Y125*prepocet!AC$106*prepocet!AC$4*prepocet!AC$2/100/100/100</f>
        <v>0</v>
      </c>
      <c r="AD129" s="1">
        <f>'Původní data'!Z125*prepocet!AD$106*prepocet!AD$4*prepocet!AD$2/100/100/100</f>
        <v>0</v>
      </c>
      <c r="AE129" s="1">
        <f>'Původní data'!AA125*prepocet!AE$106*prepocet!AE$4*prepocet!AE$2/100/100/100</f>
        <v>7.4999999999999997E-2</v>
      </c>
      <c r="AF129" s="1">
        <f>'Původní data'!AB125*prepocet!AF$106*prepocet!AF$4*prepocet!AF$2/100/100/100</f>
        <v>0.13500000000000001</v>
      </c>
      <c r="AG129" s="1">
        <f>'Původní data'!AC125*prepocet!AG$106*prepocet!AG$4*prepocet!AG$2/100/100/100</f>
        <v>0.82874999999999999</v>
      </c>
      <c r="AH129" s="1">
        <f>'Původní data'!AD125*prepocet!AH$106*prepocet!AH$4*prepocet!AH$2/100/100/100</f>
        <v>0.45</v>
      </c>
      <c r="AI129" s="1">
        <f>'Původní data'!AE125*prepocet!AI$106*prepocet!AI$4*prepocet!AI$2/100/100/100</f>
        <v>0.35</v>
      </c>
      <c r="AJ129" s="1">
        <f>'Původní data'!AF125*prepocet!AJ$106*prepocet!AJ$4*prepocet!AJ$2/100/100/100</f>
        <v>0.11199999999999999</v>
      </c>
      <c r="AK129" s="1">
        <f>'Původní data'!AG125*prepocet!AK$106*prepocet!AK$4*prepocet!AK$2/100/100/100</f>
        <v>0.38250000000000001</v>
      </c>
      <c r="AL129" s="1">
        <f>'Původní data'!AH125*prepocet!AL$106*prepocet!AL$4*prepocet!AL$2/100/100/100</f>
        <v>0.08</v>
      </c>
      <c r="AM129" s="1">
        <f>'Původní data'!AI125*prepocet!AM$106*prepocet!AM$4*prepocet!AM$2/100/100/100</f>
        <v>0.36</v>
      </c>
      <c r="AN129" s="1">
        <f>'Původní data'!AJ125*prepocet!AN$106*prepocet!AN$4*prepocet!AN$2/100/100/100</f>
        <v>0.10875</v>
      </c>
      <c r="AO129" s="1">
        <f>'Původní data'!AK125*prepocet!AO$106*prepocet!AO$4*prepocet!AO$2/100/100/100</f>
        <v>0.24</v>
      </c>
      <c r="AP129" s="1">
        <f>'Původní data'!AL125*prepocet!AP$106*prepocet!AP$4*prepocet!AP$2/100/100/100</f>
        <v>0</v>
      </c>
      <c r="AQ129" s="1">
        <f>'Původní data'!AM125*prepocet!AQ$106*prepocet!AQ$4*prepocet!AQ$2/100/100/100</f>
        <v>0</v>
      </c>
      <c r="AR129" s="1">
        <f>'Původní data'!AN125*prepocet!AR$106*prepocet!AR$4*prepocet!AR$2/100/100/100</f>
        <v>0</v>
      </c>
      <c r="AS129" s="1">
        <f>'Původní data'!AO125*prepocet!AS$106*prepocet!AS$4*prepocet!AS$2/100/100/100</f>
        <v>0</v>
      </c>
      <c r="AT129" s="1">
        <f>'Původní data'!AP125*prepocet!AT$106*prepocet!AT$4*prepocet!AT$2/100/100/100</f>
        <v>0</v>
      </c>
      <c r="AU129" s="1">
        <f>'Původní data'!AQ125*prepocet!AU$106*prepocet!AU$4*prepocet!AU$2/100/100/100</f>
        <v>0.22500000000000001</v>
      </c>
      <c r="AV129" s="1">
        <f>'Původní data'!AR125*prepocet!AV$106*prepocet!AV$4*prepocet!AV$2/100/100/100</f>
        <v>0</v>
      </c>
      <c r="AW129" s="1">
        <f>'Původní data'!AS125*prepocet!AW$106*prepocet!AW$4*prepocet!AW$2/100/100/100</f>
        <v>0</v>
      </c>
      <c r="AX129" s="1">
        <f>'Původní data'!AT125*prepocet!AX$106*prepocet!AX$4*prepocet!AX$2/100/100/100</f>
        <v>0.68874999999999997</v>
      </c>
      <c r="AY129" s="1">
        <f>'Původní data'!AU125*prepocet!AY$106*prepocet!AY$4*prepocet!AY$2/100/100/100</f>
        <v>0</v>
      </c>
      <c r="AZ129" s="1">
        <f>'Původní data'!AV125*prepocet!AZ$106*prepocet!AZ$4*prepocet!AZ$2/100/100/100</f>
        <v>0</v>
      </c>
      <c r="BA129" s="1">
        <f>'Původní data'!AW125*prepocet!BA$106*prepocet!BA$4*prepocet!BA$2/100/100/100</f>
        <v>0</v>
      </c>
      <c r="BB129" s="1">
        <f>'Původní data'!AX125*prepocet!BB$106*prepocet!BB$4*prepocet!BB$2/100/100/100</f>
        <v>0.04</v>
      </c>
      <c r="BC129" s="1">
        <f>'Původní data'!AY125*prepocet!BC$106*prepocet!BC$4*prepocet!BC$2/100/100/100</f>
        <v>1</v>
      </c>
      <c r="BD129" s="1">
        <f>'Původní data'!AZ125*prepocet!BD$106*prepocet!BD$4*prepocet!BD$2/100/100/100</f>
        <v>2.4</v>
      </c>
      <c r="BE129" s="1">
        <f>'Původní data'!BA125*prepocet!BE$106*prepocet!BE$4*prepocet!BE$2/100/100/100</f>
        <v>0.25514999999999999</v>
      </c>
      <c r="BF129" s="1">
        <f>'Původní data'!BB125*prepocet!BF$106*prepocet!BF$4*prepocet!BF$2/100/100/100</f>
        <v>0</v>
      </c>
      <c r="BG129" s="1">
        <f>'Původní data'!BC125*prepocet!BG$106*prepocet!BG$4*prepocet!BG$2/100/100/100</f>
        <v>0.84</v>
      </c>
      <c r="BH129" s="1">
        <f>'Původní data'!BD125*prepocet!BH$106*prepocet!BH$4*prepocet!BH$2/100/100/100</f>
        <v>0.70200000000000007</v>
      </c>
      <c r="BI129" s="1">
        <f>'Původní data'!BE125*prepocet!BI$106*prepocet!BI$4*prepocet!BI$2/100/100/100</f>
        <v>0.99</v>
      </c>
      <c r="BJ129" s="1">
        <f>'Původní data'!BF125*prepocet!BJ$106*prepocet!BJ$4*prepocet!BJ$2/100/100/100</f>
        <v>0.44799999999999995</v>
      </c>
      <c r="BK129" s="1">
        <f>'Původní data'!BG125*prepocet!BK$106*prepocet!BK$4*prepocet!BK$2/100/100/100</f>
        <v>6.7500000000000004E-2</v>
      </c>
      <c r="BL129" s="1">
        <f>'Původní data'!BH125*prepocet!BL$106*prepocet!BL$4*prepocet!BL$2/100/100/100</f>
        <v>0</v>
      </c>
      <c r="BM129" s="1">
        <f>'Původní data'!BI125*prepocet!BM$106*prepocet!BM$4*prepocet!BM$2/100/100/100</f>
        <v>0.14400000000000002</v>
      </c>
      <c r="BN129" s="1">
        <f>'Původní data'!BJ125*prepocet!BN$106*prepocet!BN$4*prepocet!BN$2/100/100/100</f>
        <v>5.6250000000000001E-2</v>
      </c>
      <c r="BO129" s="1">
        <f>'Původní data'!BK125*prepocet!BO$106*prepocet!BO$4*prepocet!BO$2/100/100/100</f>
        <v>5.4000000000000006E-2</v>
      </c>
      <c r="BP129" s="1">
        <f>'Původní data'!BL125*prepocet!BP$106*prepocet!BP$4*prepocet!BP$2/100/100/100</f>
        <v>1.26</v>
      </c>
      <c r="BQ129" s="1">
        <f>'Původní data'!BM125*prepocet!BQ$106*prepocet!BQ$4*prepocet!BQ$2/100/100/100</f>
        <v>0</v>
      </c>
      <c r="BR129" s="1">
        <f>'Původní data'!BN125*prepocet!BR$106*prepocet!BR$4*prepocet!BR$2/100/100/100</f>
        <v>0.38400000000000001</v>
      </c>
      <c r="BS129" s="1">
        <f>'Původní data'!BO125*prepocet!BS$106*prepocet!BS$4*prepocet!BS$2/100/100/100</f>
        <v>0.66</v>
      </c>
      <c r="BT129" s="1">
        <f>'Původní data'!BP125*prepocet!BT$106*prepocet!BT$4*prepocet!BT$2/100/100/100</f>
        <v>9.6000000000000002E-2</v>
      </c>
      <c r="BU129" s="1">
        <f>'Původní data'!BQ125*prepocet!BU$106*prepocet!BU$4*prepocet!BU$2/100/100/100</f>
        <v>0</v>
      </c>
      <c r="BV129" s="1">
        <f>'Původní data'!BR125*prepocet!BV$106*prepocet!BV$4*prepocet!BV$2/100/100/100</f>
        <v>1.5</v>
      </c>
      <c r="BW129" s="1">
        <f>'Původní data'!BS125*prepocet!BW$106*prepocet!BW$4*prepocet!BW$2/100/100/100</f>
        <v>0</v>
      </c>
      <c r="BX129" s="1">
        <f>'Původní data'!BT125*prepocet!BX$106*prepocet!BX$4*prepocet!BX$2/100/100/100</f>
        <v>0.441</v>
      </c>
      <c r="BY129" s="1">
        <f>'Původní data'!BU125*prepocet!BY$106*prepocet!BY$4*prepocet!BY$2/100/100/100</f>
        <v>0.1215</v>
      </c>
      <c r="BZ129" s="1">
        <f>'Původní data'!BV125*prepocet!BZ$106*prepocet!BZ$4*prepocet!BZ$2/100/100/100</f>
        <v>7.2000000000000008E-2</v>
      </c>
      <c r="CA129" s="1">
        <f>'Původní data'!BW125*prepocet!CA$106*prepocet!CA$4*prepocet!CA$2/100/100/100</f>
        <v>0</v>
      </c>
      <c r="CB129" s="1">
        <f>'Původní data'!BX125*prepocet!CB$106*prepocet!CB$4*prepocet!CB$2/100/100/100</f>
        <v>0</v>
      </c>
      <c r="CC129" s="1">
        <f>'Původní data'!BY125*prepocet!CC$106*prepocet!CC$4*prepocet!CC$2/100/100/100</f>
        <v>0.245</v>
      </c>
      <c r="CD129" s="1">
        <f>'Původní data'!BZ125*prepocet!CD$106*prepocet!CD$4*prepocet!CD$2/100/100/100</f>
        <v>0.36</v>
      </c>
      <c r="CE129" s="1">
        <f>'Původní data'!CA125*prepocet!CE$106*prepocet!CE$4*prepocet!CE$2/100/100/100</f>
        <v>0.18</v>
      </c>
      <c r="CF129" s="1">
        <f>'Původní data'!CB125*prepocet!CF$106*prepocet!CF$4*prepocet!CF$2/100/100/100</f>
        <v>0.2</v>
      </c>
      <c r="CI129" s="11">
        <f t="shared" si="54"/>
        <v>1</v>
      </c>
      <c r="CJ129" s="25">
        <f t="shared" si="52"/>
        <v>48.174900000000008</v>
      </c>
      <c r="CK129" s="38">
        <f t="shared" si="53"/>
        <v>0.60980886075949381</v>
      </c>
      <c r="CL129" s="11">
        <f t="shared" si="43"/>
        <v>0</v>
      </c>
      <c r="CM129" s="11">
        <f t="shared" si="44"/>
        <v>1</v>
      </c>
      <c r="CN129" s="11">
        <f t="shared" si="45"/>
        <v>7</v>
      </c>
      <c r="CO129" s="11">
        <f t="shared" si="55"/>
        <v>46</v>
      </c>
    </row>
    <row r="130" spans="1:93" x14ac:dyDescent="0.2">
      <c r="B130" s="11">
        <v>1</v>
      </c>
      <c r="C130" s="11">
        <f t="shared" si="50"/>
        <v>0</v>
      </c>
      <c r="D130" s="11">
        <f t="shared" si="51"/>
        <v>0.16500000000000001</v>
      </c>
      <c r="E130" s="1" t="s">
        <v>94</v>
      </c>
      <c r="F130" s="1">
        <f>'Původní data'!B126*prepocet!F$106*prepocet!F$4*prepocet!F$2/100/100/100</f>
        <v>0.16500000000000001</v>
      </c>
      <c r="G130" s="1">
        <f>'Původní data'!C126*prepocet!G$106*prepocet!G$4*prepocet!G$2/100/100/100</f>
        <v>0</v>
      </c>
      <c r="H130" s="1">
        <f>'Původní data'!D126*prepocet!H$106*prepocet!H$4*prepocet!H$2/100/100/100</f>
        <v>0</v>
      </c>
      <c r="I130" s="1">
        <f>'Původní data'!E126*prepocet!I$106*prepocet!I$4*prepocet!I$2/100/100/100</f>
        <v>0</v>
      </c>
      <c r="J130" s="1">
        <f>'Původní data'!F126*prepocet!J$106*prepocet!J$4*prepocet!J$2/100/100/100</f>
        <v>0</v>
      </c>
      <c r="K130" s="1">
        <f>'Původní data'!G126*prepocet!K$106*prepocet!K$4*prepocet!K$2/100/100/100</f>
        <v>0</v>
      </c>
      <c r="L130" s="1">
        <f>'Původní data'!H126*prepocet!L$106*prepocet!L$4*prepocet!L$2/100/100/100</f>
        <v>0</v>
      </c>
      <c r="M130" s="1">
        <f>'Původní data'!I126*prepocet!M$106*prepocet!M$4*prepocet!M$2/100/100/100</f>
        <v>0</v>
      </c>
      <c r="N130" s="1">
        <f>'Původní data'!J126*prepocet!N$106*prepocet!N$4*prepocet!N$2/100/100/100</f>
        <v>0</v>
      </c>
      <c r="O130" s="1">
        <f>'Původní data'!K126*prepocet!O$106*prepocet!O$4*prepocet!O$2/100/100/100</f>
        <v>0</v>
      </c>
      <c r="P130" s="1">
        <f>'Původní data'!L126*prepocet!P$106*prepocet!P$4*prepocet!P$2/100/100/100</f>
        <v>0</v>
      </c>
      <c r="Q130" s="1">
        <f>'Původní data'!M126*prepocet!Q$106*prepocet!Q$4*prepocet!Q$2/100/100/100</f>
        <v>0</v>
      </c>
      <c r="R130" s="1">
        <f>'Původní data'!N126*prepocet!R$106*prepocet!R$4*prepocet!R$2/100/100/100</f>
        <v>7.2000000000000008E-2</v>
      </c>
      <c r="S130" s="1">
        <f>'Původní data'!O126*prepocet!S$106*prepocet!S$4*prepocet!S$2/100/100/100</f>
        <v>0.06</v>
      </c>
      <c r="T130" s="1">
        <f>'Původní data'!P126*prepocet!T$106*prepocet!T$4*prepocet!T$2/100/100/100</f>
        <v>0</v>
      </c>
      <c r="U130" s="1">
        <f>'Původní data'!Q126*prepocet!U$106*prepocet!U$4*prepocet!U$2/100/100/100</f>
        <v>0</v>
      </c>
      <c r="V130" s="1">
        <f>'Původní data'!R126*prepocet!V$106*prepocet!V$4*prepocet!V$2/100/100/100</f>
        <v>0</v>
      </c>
      <c r="W130" s="1">
        <f>'Původní data'!S126*prepocet!W$106*prepocet!W$4*prepocet!W$2/100/100/100</f>
        <v>0</v>
      </c>
      <c r="X130" s="1">
        <f>'Původní data'!T126*prepocet!X$106*prepocet!X$4*prepocet!X$2/100/100/100</f>
        <v>0</v>
      </c>
      <c r="Y130" s="1">
        <f>'Původní data'!U126*prepocet!Y$106*prepocet!Y$4*prepocet!Y$2/100/100/100</f>
        <v>0</v>
      </c>
      <c r="Z130" s="1">
        <f>'Původní data'!V126*prepocet!Z$106*prepocet!Z$4*prepocet!Z$2/100/100/100</f>
        <v>0</v>
      </c>
      <c r="AA130" s="1">
        <f>'Původní data'!W126*prepocet!AA$106*prepocet!AA$4*prepocet!AA$2/100/100/100</f>
        <v>0.66150000000000009</v>
      </c>
      <c r="AB130" s="1">
        <f>'Původní data'!X126*prepocet!AB$106*prepocet!AB$4*prepocet!AB$2/100/100/100</f>
        <v>1.6625000000000001</v>
      </c>
      <c r="AC130" s="1">
        <f>'Původní data'!Y126*prepocet!AC$106*prepocet!AC$4*prepocet!AC$2/100/100/100</f>
        <v>0</v>
      </c>
      <c r="AD130" s="1">
        <f>'Původní data'!Z126*prepocet!AD$106*prepocet!AD$4*prepocet!AD$2/100/100/100</f>
        <v>0</v>
      </c>
      <c r="AE130" s="1">
        <f>'Původní data'!AA126*prepocet!AE$106*prepocet!AE$4*prepocet!AE$2/100/100/100</f>
        <v>7.4999999999999997E-2</v>
      </c>
      <c r="AF130" s="1">
        <f>'Původní data'!AB126*prepocet!AF$106*prepocet!AF$4*prepocet!AF$2/100/100/100</f>
        <v>0</v>
      </c>
      <c r="AG130" s="1">
        <f>'Původní data'!AC126*prepocet!AG$106*prepocet!AG$4*prepocet!AG$2/100/100/100</f>
        <v>0.16574999999999998</v>
      </c>
      <c r="AH130" s="1">
        <f>'Původní data'!AD126*prepocet!AH$106*prepocet!AH$4*prepocet!AH$2/100/100/100</f>
        <v>0</v>
      </c>
      <c r="AI130" s="1">
        <f>'Původní data'!AE126*prepocet!AI$106*prepocet!AI$4*prepocet!AI$2/100/100/100</f>
        <v>0</v>
      </c>
      <c r="AJ130" s="1">
        <f>'Původní data'!AF126*prepocet!AJ$106*prepocet!AJ$4*prepocet!AJ$2/100/100/100</f>
        <v>0</v>
      </c>
      <c r="AK130" s="1">
        <f>'Původní data'!AG126*prepocet!AK$106*prepocet!AK$4*prepocet!AK$2/100/100/100</f>
        <v>0</v>
      </c>
      <c r="AL130" s="1">
        <f>'Původní data'!AH126*prepocet!AL$106*prepocet!AL$4*prepocet!AL$2/100/100/100</f>
        <v>0</v>
      </c>
      <c r="AM130" s="1">
        <f>'Původní data'!AI126*prepocet!AM$106*prepocet!AM$4*prepocet!AM$2/100/100/100</f>
        <v>0</v>
      </c>
      <c r="AN130" s="1">
        <f>'Původní data'!AJ126*prepocet!AN$106*prepocet!AN$4*prepocet!AN$2/100/100/100</f>
        <v>6.7500000000000004E-2</v>
      </c>
      <c r="AO130" s="1">
        <f>'Původní data'!AK126*prepocet!AO$106*prepocet!AO$4*prepocet!AO$2/100/100/100</f>
        <v>0.12</v>
      </c>
      <c r="AP130" s="1">
        <f>'Původní data'!AL126*prepocet!AP$106*prepocet!AP$4*prepocet!AP$2/100/100/100</f>
        <v>2.2050000000000001</v>
      </c>
      <c r="AQ130" s="1">
        <f>'Původní data'!AM126*prepocet!AQ$106*prepocet!AQ$4*prepocet!AQ$2/100/100/100</f>
        <v>0</v>
      </c>
      <c r="AR130" s="1">
        <f>'Původní data'!AN126*prepocet!AR$106*prepocet!AR$4*prepocet!AR$2/100/100/100</f>
        <v>0</v>
      </c>
      <c r="AS130" s="1">
        <f>'Původní data'!AO126*prepocet!AS$106*prepocet!AS$4*prepocet!AS$2/100/100/100</f>
        <v>0</v>
      </c>
      <c r="AT130" s="1">
        <f>'Původní data'!AP126*prepocet!AT$106*prepocet!AT$4*prepocet!AT$2/100/100/100</f>
        <v>0</v>
      </c>
      <c r="AU130" s="1">
        <f>'Původní data'!AQ126*prepocet!AU$106*prepocet!AU$4*prepocet!AU$2/100/100/100</f>
        <v>0.1125</v>
      </c>
      <c r="AV130" s="1">
        <f>'Původní data'!AR126*prepocet!AV$106*prepocet!AV$4*prepocet!AV$2/100/100/100</f>
        <v>0</v>
      </c>
      <c r="AW130" s="1">
        <f>'Původní data'!AS126*prepocet!AW$106*prepocet!AW$4*prepocet!AW$2/100/100/100</f>
        <v>0.1</v>
      </c>
      <c r="AX130" s="1">
        <f>'Původní data'!AT126*prepocet!AX$106*prepocet!AX$4*prepocet!AX$2/100/100/100</f>
        <v>0</v>
      </c>
      <c r="AY130" s="1">
        <f>'Původní data'!AU126*prepocet!AY$106*prepocet!AY$4*prepocet!AY$2/100/100/100</f>
        <v>0</v>
      </c>
      <c r="AZ130" s="1">
        <f>'Původní data'!AV126*prepocet!AZ$106*prepocet!AZ$4*prepocet!AZ$2/100/100/100</f>
        <v>0</v>
      </c>
      <c r="BA130" s="1">
        <f>'Původní data'!AW126*prepocet!BA$106*prepocet!BA$4*prepocet!BA$2/100/100/100</f>
        <v>0</v>
      </c>
      <c r="BB130" s="1">
        <f>'Původní data'!AX126*prepocet!BB$106*prepocet!BB$4*prepocet!BB$2/100/100/100</f>
        <v>0</v>
      </c>
      <c r="BC130" s="1">
        <f>'Původní data'!AY126*prepocet!BC$106*prepocet!BC$4*prepocet!BC$2/100/100/100</f>
        <v>0</v>
      </c>
      <c r="BD130" s="1">
        <f>'Původní data'!AZ126*prepocet!BD$106*prepocet!BD$4*prepocet!BD$2/100/100/100</f>
        <v>0.48</v>
      </c>
      <c r="BE130" s="1">
        <f>'Původní data'!BA126*prepocet!BE$106*prepocet!BE$4*prepocet!BE$2/100/100/100</f>
        <v>0.42524999999999996</v>
      </c>
      <c r="BF130" s="1">
        <f>'Původní data'!BB126*prepocet!BF$106*prepocet!BF$4*prepocet!BF$2/100/100/100</f>
        <v>3.6000000000000004E-2</v>
      </c>
      <c r="BG130" s="1">
        <f>'Původní data'!BC126*prepocet!BG$106*prepocet!BG$4*prepocet!BG$2/100/100/100</f>
        <v>0</v>
      </c>
      <c r="BH130" s="1">
        <f>'Původní data'!BD126*prepocet!BH$106*prepocet!BH$4*prepocet!BH$2/100/100/100</f>
        <v>0.54</v>
      </c>
      <c r="BI130" s="1">
        <f>'Původní data'!BE126*prepocet!BI$106*prepocet!BI$4*prepocet!BI$2/100/100/100</f>
        <v>0.85799999999999998</v>
      </c>
      <c r="BJ130" s="1">
        <f>'Původní data'!BF126*prepocet!BJ$106*prepocet!BJ$4*prepocet!BJ$2/100/100/100</f>
        <v>0</v>
      </c>
      <c r="BK130" s="1">
        <f>'Původní data'!BG126*prepocet!BK$106*prepocet!BK$4*prepocet!BK$2/100/100/100</f>
        <v>0.50624999999999998</v>
      </c>
      <c r="BL130" s="1">
        <f>'Původní data'!BH126*prepocet!BL$106*prepocet!BL$4*prepocet!BL$2/100/100/100</f>
        <v>5.6250000000000001E-2</v>
      </c>
      <c r="BM130" s="1">
        <f>'Původní data'!BI126*prepocet!BM$106*prepocet!BM$4*prepocet!BM$2/100/100/100</f>
        <v>0.14400000000000002</v>
      </c>
      <c r="BN130" s="1">
        <f>'Původní data'!BJ126*prepocet!BN$106*prepocet!BN$4*prepocet!BN$2/100/100/100</f>
        <v>0</v>
      </c>
      <c r="BO130" s="1">
        <f>'Původní data'!BK126*prepocet!BO$106*prepocet!BO$4*prepocet!BO$2/100/100/100</f>
        <v>0</v>
      </c>
      <c r="BP130" s="1">
        <f>'Původní data'!BL126*prepocet!BP$106*prepocet!BP$4*prepocet!BP$2/100/100/100</f>
        <v>0.94499999999999995</v>
      </c>
      <c r="BQ130" s="1">
        <f>'Původní data'!BM126*prepocet!BQ$106*prepocet!BQ$4*prepocet!BQ$2/100/100/100</f>
        <v>0</v>
      </c>
      <c r="BR130" s="1">
        <f>'Původní data'!BN126*prepocet!BR$106*prepocet!BR$4*prepocet!BR$2/100/100/100</f>
        <v>0</v>
      </c>
      <c r="BS130" s="1">
        <f>'Původní data'!BO126*prepocet!BS$106*prepocet!BS$4*prepocet!BS$2/100/100/100</f>
        <v>0.44</v>
      </c>
      <c r="BT130" s="1">
        <f>'Původní data'!BP126*prepocet!BT$106*prepocet!BT$4*prepocet!BT$2/100/100/100</f>
        <v>2.2080000000000002</v>
      </c>
      <c r="BU130" s="1">
        <f>'Původní data'!BQ126*prepocet!BU$106*prepocet!BU$4*prepocet!BU$2/100/100/100</f>
        <v>0</v>
      </c>
      <c r="BV130" s="1">
        <f>'Původní data'!BR126*prepocet!BV$106*prepocet!BV$4*prepocet!BV$2/100/100/100</f>
        <v>0</v>
      </c>
      <c r="BW130" s="1">
        <f>'Původní data'!BS126*prepocet!BW$106*prepocet!BW$4*prepocet!BW$2/100/100/100</f>
        <v>0</v>
      </c>
      <c r="BX130" s="1">
        <f>'Původní data'!BT126*prepocet!BX$106*prepocet!BX$4*prepocet!BX$2/100/100/100</f>
        <v>0.441</v>
      </c>
      <c r="BY130" s="1">
        <f>'Původní data'!BU126*prepocet!BY$106*prepocet!BY$4*prepocet!BY$2/100/100/100</f>
        <v>0</v>
      </c>
      <c r="BZ130" s="1">
        <f>'Původní data'!BV126*prepocet!BZ$106*prepocet!BZ$4*prepocet!BZ$2/100/100/100</f>
        <v>0</v>
      </c>
      <c r="CA130" s="1">
        <f>'Původní data'!BW126*prepocet!CA$106*prepocet!CA$4*prepocet!CA$2/100/100/100</f>
        <v>0</v>
      </c>
      <c r="CB130" s="1">
        <f>'Původní data'!BX126*prepocet!CB$106*prepocet!CB$4*prepocet!CB$2/100/100/100</f>
        <v>0</v>
      </c>
      <c r="CC130" s="1">
        <f>'Původní data'!BY126*prepocet!CC$106*prepocet!CC$4*prepocet!CC$2/100/100/100</f>
        <v>0</v>
      </c>
      <c r="CD130" s="1">
        <f>'Původní data'!BZ126*prepocet!CD$106*prepocet!CD$4*prepocet!CD$2/100/100/100</f>
        <v>0</v>
      </c>
      <c r="CE130" s="1">
        <f>'Původní data'!CA126*prepocet!CE$106*prepocet!CE$4*prepocet!CE$2/100/100/100</f>
        <v>0</v>
      </c>
      <c r="CF130" s="1">
        <f>'Původní data'!CB126*prepocet!CF$106*prepocet!CF$4*prepocet!CF$2/100/100/100</f>
        <v>0</v>
      </c>
      <c r="CI130" s="11">
        <f t="shared" si="54"/>
        <v>11</v>
      </c>
      <c r="CJ130" s="25">
        <f t="shared" si="52"/>
        <v>12.5465</v>
      </c>
      <c r="CK130" s="11">
        <f t="shared" si="53"/>
        <v>0.15881645569620254</v>
      </c>
      <c r="CL130" s="11">
        <f t="shared" si="43"/>
        <v>0</v>
      </c>
      <c r="CM130" s="11">
        <f t="shared" si="44"/>
        <v>0</v>
      </c>
      <c r="CN130" s="11">
        <f t="shared" si="45"/>
        <v>3</v>
      </c>
      <c r="CO130" s="11">
        <f t="shared" si="55"/>
        <v>21</v>
      </c>
    </row>
    <row r="131" spans="1:93" x14ac:dyDescent="0.2">
      <c r="B131" s="11">
        <v>0</v>
      </c>
      <c r="C131" s="11">
        <f t="shared" si="50"/>
        <v>0</v>
      </c>
      <c r="D131" s="11">
        <f t="shared" si="51"/>
        <v>0</v>
      </c>
      <c r="E131" s="1" t="s">
        <v>95</v>
      </c>
      <c r="F131" s="1">
        <f>'Původní data'!B127*prepocet!F$106*prepocet!F$4*prepocet!F$2/100/100/100</f>
        <v>0</v>
      </c>
      <c r="G131" s="1">
        <f>'Původní data'!C127*prepocet!G$106*prepocet!G$4*prepocet!G$2/100/100/100</f>
        <v>0</v>
      </c>
      <c r="H131" s="1">
        <f>'Původní data'!D127*prepocet!H$106*prepocet!H$4*prepocet!H$2/100/100/100</f>
        <v>0.18</v>
      </c>
      <c r="I131" s="1">
        <f>'Původní data'!E127*prepocet!I$106*prepocet!I$4*prepocet!I$2/100/100/100</f>
        <v>0</v>
      </c>
      <c r="J131" s="1">
        <f>'Původní data'!F127*prepocet!J$106*prepocet!J$4*prepocet!J$2/100/100/100</f>
        <v>0</v>
      </c>
      <c r="K131" s="1">
        <f>'Původní data'!G127*prepocet!K$106*prepocet!K$4*prepocet!K$2/100/100/100</f>
        <v>0</v>
      </c>
      <c r="L131" s="1">
        <f>'Původní data'!H127*prepocet!L$106*prepocet!L$4*prepocet!L$2/100/100/100</f>
        <v>0</v>
      </c>
      <c r="M131" s="1">
        <f>'Původní data'!I127*prepocet!M$106*prepocet!M$4*prepocet!M$2/100/100/100</f>
        <v>0</v>
      </c>
      <c r="N131" s="1">
        <f>'Původní data'!J127*prepocet!N$106*prepocet!N$4*prepocet!N$2/100/100/100</f>
        <v>0.45600000000000002</v>
      </c>
      <c r="O131" s="1">
        <f>'Původní data'!K127*prepocet!O$106*prepocet!O$4*prepocet!O$2/100/100/100</f>
        <v>0</v>
      </c>
      <c r="P131" s="1">
        <f>'Původní data'!L127*prepocet!P$106*prepocet!P$4*prepocet!P$2/100/100/100</f>
        <v>0</v>
      </c>
      <c r="Q131" s="1">
        <f>'Původní data'!M127*prepocet!Q$106*prepocet!Q$4*prepocet!Q$2/100/100/100</f>
        <v>0</v>
      </c>
      <c r="R131" s="1">
        <f>'Původní data'!N127*prepocet!R$106*prepocet!R$4*prepocet!R$2/100/100/100</f>
        <v>4.8000000000000001E-2</v>
      </c>
      <c r="S131" s="1">
        <f>'Původní data'!O127*prepocet!S$106*prepocet!S$4*prepocet!S$2/100/100/100</f>
        <v>0.6</v>
      </c>
      <c r="T131" s="1">
        <f>'Původní data'!P127*prepocet!T$106*prepocet!T$4*prepocet!T$2/100/100/100</f>
        <v>0</v>
      </c>
      <c r="U131" s="1">
        <f>'Původní data'!Q127*prepocet!U$106*prepocet!U$4*prepocet!U$2/100/100/100</f>
        <v>0</v>
      </c>
      <c r="V131" s="1">
        <f>'Původní data'!R127*prepocet!V$106*prepocet!V$4*prepocet!V$2/100/100/100</f>
        <v>0</v>
      </c>
      <c r="W131" s="1">
        <f>'Původní data'!S127*prepocet!W$106*prepocet!W$4*prepocet!W$2/100/100/100</f>
        <v>0</v>
      </c>
      <c r="X131" s="1">
        <f>'Původní data'!T127*prepocet!X$106*prepocet!X$4*prepocet!X$2/100/100/100</f>
        <v>0</v>
      </c>
      <c r="Y131" s="1">
        <f>'Původní data'!U127*prepocet!Y$106*prepocet!Y$4*prepocet!Y$2/100/100/100</f>
        <v>0.38</v>
      </c>
      <c r="Z131" s="1">
        <f>'Původní data'!V127*prepocet!Z$106*prepocet!Z$4*prepocet!Z$2/100/100/100</f>
        <v>0</v>
      </c>
      <c r="AA131" s="1">
        <f>'Původní data'!W127*prepocet!AA$106*prepocet!AA$4*prepocet!AA$2/100/100/100</f>
        <v>0</v>
      </c>
      <c r="AB131" s="1">
        <f>'Původní data'!X127*prepocet!AB$106*prepocet!AB$4*prepocet!AB$2/100/100/100</f>
        <v>0</v>
      </c>
      <c r="AC131" s="1">
        <f>'Původní data'!Y127*prepocet!AC$106*prepocet!AC$4*prepocet!AC$2/100/100/100</f>
        <v>0</v>
      </c>
      <c r="AD131" s="1">
        <f>'Původní data'!Z127*prepocet!AD$106*prepocet!AD$4*prepocet!AD$2/100/100/100</f>
        <v>0</v>
      </c>
      <c r="AE131" s="1">
        <f>'Původní data'!AA127*prepocet!AE$106*prepocet!AE$4*prepocet!AE$2/100/100/100</f>
        <v>0</v>
      </c>
      <c r="AF131" s="1">
        <f>'Původní data'!AB127*prepocet!AF$106*prepocet!AF$4*prepocet!AF$2/100/100/100</f>
        <v>2.2499999999999999E-2</v>
      </c>
      <c r="AG131" s="1">
        <f>'Původní data'!AC127*prepocet!AG$106*prepocet!AG$4*prepocet!AG$2/100/100/100</f>
        <v>0</v>
      </c>
      <c r="AH131" s="1">
        <f>'Původní data'!AD127*prepocet!AH$106*prepocet!AH$4*prepocet!AH$2/100/100/100</f>
        <v>0</v>
      </c>
      <c r="AI131" s="1">
        <f>'Původní data'!AE127*prepocet!AI$106*prepocet!AI$4*prepocet!AI$2/100/100/100</f>
        <v>0</v>
      </c>
      <c r="AJ131" s="1">
        <f>'Původní data'!AF127*prepocet!AJ$106*prepocet!AJ$4*prepocet!AJ$2/100/100/100</f>
        <v>0</v>
      </c>
      <c r="AK131" s="1">
        <f>'Původní data'!AG127*prepocet!AK$106*prepocet!AK$4*prepocet!AK$2/100/100/100</f>
        <v>0</v>
      </c>
      <c r="AL131" s="1">
        <f>'Původní data'!AH127*prepocet!AL$106*prepocet!AL$4*prepocet!AL$2/100/100/100</f>
        <v>0</v>
      </c>
      <c r="AM131" s="1">
        <f>'Původní data'!AI127*prepocet!AM$106*prepocet!AM$4*prepocet!AM$2/100/100/100</f>
        <v>0</v>
      </c>
      <c r="AN131" s="1">
        <f>'Původní data'!AJ127*prepocet!AN$106*prepocet!AN$4*prepocet!AN$2/100/100/100</f>
        <v>0</v>
      </c>
      <c r="AO131" s="1">
        <f>'Původní data'!AK127*prepocet!AO$106*prepocet!AO$4*prepocet!AO$2/100/100/100</f>
        <v>0</v>
      </c>
      <c r="AP131" s="1">
        <f>'Původní data'!AL127*prepocet!AP$106*prepocet!AP$4*prepocet!AP$2/100/100/100</f>
        <v>0</v>
      </c>
      <c r="AQ131" s="1">
        <f>'Původní data'!AM127*prepocet!AQ$106*prepocet!AQ$4*prepocet!AQ$2/100/100/100</f>
        <v>0</v>
      </c>
      <c r="AR131" s="1">
        <f>'Původní data'!AN127*prepocet!AR$106*prepocet!AR$4*prepocet!AR$2/100/100/100</f>
        <v>0</v>
      </c>
      <c r="AS131" s="1">
        <f>'Původní data'!AO127*prepocet!AS$106*prepocet!AS$4*prepocet!AS$2/100/100/100</f>
        <v>5.4000000000000006E-2</v>
      </c>
      <c r="AT131" s="1">
        <f>'Původní data'!AP127*prepocet!AT$106*prepocet!AT$4*prepocet!AT$2/100/100/100</f>
        <v>0</v>
      </c>
      <c r="AU131" s="1">
        <f>'Původní data'!AQ127*prepocet!AU$106*prepocet!AU$4*prepocet!AU$2/100/100/100</f>
        <v>0.1125</v>
      </c>
      <c r="AV131" s="1">
        <f>'Původní data'!AR127*prepocet!AV$106*prepocet!AV$4*prepocet!AV$2/100/100/100</f>
        <v>0</v>
      </c>
      <c r="AW131" s="1">
        <f>'Původní data'!AS127*prepocet!AW$106*prepocet!AW$4*prepocet!AW$2/100/100/100</f>
        <v>2.5000000000000001E-2</v>
      </c>
      <c r="AX131" s="1">
        <f>'Původní data'!AT127*prepocet!AX$106*prepocet!AX$4*prepocet!AX$2/100/100/100</f>
        <v>0.95</v>
      </c>
      <c r="AY131" s="1">
        <f>'Původní data'!AU127*prepocet!AY$106*prepocet!AY$4*prepocet!AY$2/100/100/100</f>
        <v>0</v>
      </c>
      <c r="AZ131" s="1">
        <f>'Původní data'!AV127*prepocet!AZ$106*prepocet!AZ$4*prepocet!AZ$2/100/100/100</f>
        <v>0</v>
      </c>
      <c r="BA131" s="1">
        <f>'Původní data'!AW127*prepocet!BA$106*prepocet!BA$4*prepocet!BA$2/100/100/100</f>
        <v>0</v>
      </c>
      <c r="BB131" s="1">
        <f>'Původní data'!AX127*prepocet!BB$106*prepocet!BB$4*prepocet!BB$2/100/100/100</f>
        <v>0.3</v>
      </c>
      <c r="BC131" s="1">
        <f>'Původní data'!AY127*prepocet!BC$106*prepocet!BC$4*prepocet!BC$2/100/100/100</f>
        <v>0</v>
      </c>
      <c r="BD131" s="1">
        <f>'Původní data'!AZ127*prepocet!BD$106*prepocet!BD$4*prepocet!BD$2/100/100/100</f>
        <v>0</v>
      </c>
      <c r="BE131" s="1">
        <f>'Původní data'!BA127*prepocet!BE$106*prepocet!BE$4*prepocet!BE$2/100/100/100</f>
        <v>0.1134</v>
      </c>
      <c r="BF131" s="1">
        <f>'Původní data'!BB127*prepocet!BF$106*prepocet!BF$4*prepocet!BF$2/100/100/100</f>
        <v>0</v>
      </c>
      <c r="BG131" s="1">
        <f>'Původní data'!BC127*prepocet!BG$106*prepocet!BG$4*prepocet!BG$2/100/100/100</f>
        <v>0</v>
      </c>
      <c r="BH131" s="1">
        <f>'Původní data'!BD127*prepocet!BH$106*prepocet!BH$4*prepocet!BH$2/100/100/100</f>
        <v>0</v>
      </c>
      <c r="BI131" s="1">
        <f>'Původní data'!BE127*prepocet!BI$106*prepocet!BI$4*prepocet!BI$2/100/100/100</f>
        <v>0</v>
      </c>
      <c r="BJ131" s="1">
        <f>'Původní data'!BF127*prepocet!BJ$106*prepocet!BJ$4*prepocet!BJ$2/100/100/100</f>
        <v>0</v>
      </c>
      <c r="BK131" s="1">
        <f>'Původní data'!BG127*prepocet!BK$106*prepocet!BK$4*prepocet!BK$2/100/100/100</f>
        <v>0.50624999999999998</v>
      </c>
      <c r="BL131" s="1">
        <f>'Původní data'!BH127*prepocet!BL$106*prepocet!BL$4*prepocet!BL$2/100/100/100</f>
        <v>0</v>
      </c>
      <c r="BM131" s="1">
        <f>'Původní data'!BI127*prepocet!BM$106*prepocet!BM$4*prepocet!BM$2/100/100/100</f>
        <v>0</v>
      </c>
      <c r="BN131" s="1">
        <f>'Původní data'!BJ127*prepocet!BN$106*prepocet!BN$4*prepocet!BN$2/100/100/100</f>
        <v>0</v>
      </c>
      <c r="BO131" s="1">
        <f>'Původní data'!BK127*prepocet!BO$106*prepocet!BO$4*prepocet!BO$2/100/100/100</f>
        <v>0</v>
      </c>
      <c r="BP131" s="1">
        <f>'Původní data'!BL127*prepocet!BP$106*prepocet!BP$4*prepocet!BP$2/100/100/100</f>
        <v>0</v>
      </c>
      <c r="BQ131" s="1">
        <f>'Původní data'!BM127*prepocet!BQ$106*prepocet!BQ$4*prepocet!BQ$2/100/100/100</f>
        <v>0</v>
      </c>
      <c r="BR131" s="1">
        <f>'Původní data'!BN127*prepocet!BR$106*prepocet!BR$4*prepocet!BR$2/100/100/100</f>
        <v>0</v>
      </c>
      <c r="BS131" s="1">
        <f>'Původní data'!BO127*prepocet!BS$106*prepocet!BS$4*prepocet!BS$2/100/100/100</f>
        <v>0</v>
      </c>
      <c r="BT131" s="1">
        <f>'Původní data'!BP127*prepocet!BT$106*prepocet!BT$4*prepocet!BT$2/100/100/100</f>
        <v>0</v>
      </c>
      <c r="BU131" s="1">
        <f>'Původní data'!BQ127*prepocet!BU$106*prepocet!BU$4*prepocet!BU$2/100/100/100</f>
        <v>0</v>
      </c>
      <c r="BV131" s="1">
        <f>'Původní data'!BR127*prepocet!BV$106*prepocet!BV$4*prepocet!BV$2/100/100/100</f>
        <v>0.375</v>
      </c>
      <c r="BW131" s="1">
        <f>'Původní data'!BS127*prepocet!BW$106*prepocet!BW$4*prepocet!BW$2/100/100/100</f>
        <v>0</v>
      </c>
      <c r="BX131" s="1">
        <f>'Původní data'!BT127*prepocet!BX$106*prepocet!BX$4*prepocet!BX$2/100/100/100</f>
        <v>0</v>
      </c>
      <c r="BY131" s="1">
        <f>'Původní data'!BU127*prepocet!BY$106*prepocet!BY$4*prepocet!BY$2/100/100/100</f>
        <v>0</v>
      </c>
      <c r="BZ131" s="1">
        <f>'Původní data'!BV127*prepocet!BZ$106*prepocet!BZ$4*prepocet!BZ$2/100/100/100</f>
        <v>0</v>
      </c>
      <c r="CA131" s="1">
        <f>'Původní data'!BW127*prepocet!CA$106*prepocet!CA$4*prepocet!CA$2/100/100/100</f>
        <v>1.0687500000000001</v>
      </c>
      <c r="CB131" s="1">
        <f>'Původní data'!BX127*prepocet!CB$106*prepocet!CB$4*prepocet!CB$2/100/100/100</f>
        <v>0</v>
      </c>
      <c r="CC131" s="1">
        <f>'Původní data'!BY127*prepocet!CC$106*prepocet!CC$4*prepocet!CC$2/100/100/100</f>
        <v>0.1225</v>
      </c>
      <c r="CD131" s="1">
        <f>'Původní data'!BZ127*prepocet!CD$106*prepocet!CD$4*prepocet!CD$2/100/100/100</f>
        <v>0</v>
      </c>
      <c r="CE131" s="1">
        <f>'Původní data'!CA127*prepocet!CE$106*prepocet!CE$4*prepocet!CE$2/100/100/100</f>
        <v>0.09</v>
      </c>
      <c r="CF131" s="1">
        <f>'Původní data'!CB127*prepocet!CF$106*prepocet!CF$4*prepocet!CF$2/100/100/100</f>
        <v>0.04</v>
      </c>
      <c r="CI131" s="11">
        <f t="shared" si="54"/>
        <v>16</v>
      </c>
      <c r="CJ131" s="25">
        <f t="shared" si="52"/>
        <v>5.4438999999999993</v>
      </c>
      <c r="CK131" s="11">
        <f t="shared" si="53"/>
        <v>6.8910126582278478E-2</v>
      </c>
      <c r="CL131" s="11">
        <f t="shared" si="43"/>
        <v>0</v>
      </c>
      <c r="CM131" s="11">
        <f t="shared" si="44"/>
        <v>0</v>
      </c>
      <c r="CN131" s="11">
        <f t="shared" si="45"/>
        <v>1</v>
      </c>
      <c r="CO131" s="11">
        <f t="shared" si="55"/>
        <v>17</v>
      </c>
    </row>
    <row r="132" spans="1:93" x14ac:dyDescent="0.2">
      <c r="B132" s="11">
        <v>0</v>
      </c>
      <c r="C132" s="11">
        <f t="shared" si="50"/>
        <v>0</v>
      </c>
      <c r="D132" s="11">
        <f t="shared" si="51"/>
        <v>0</v>
      </c>
      <c r="E132" s="1" t="s">
        <v>96</v>
      </c>
      <c r="F132" s="1">
        <f>'Původní data'!B128*prepocet!F$106*prepocet!F$4*prepocet!F$2/100/100/100</f>
        <v>0.16500000000000001</v>
      </c>
      <c r="G132" s="1">
        <f>'Původní data'!C128*prepocet!G$106*prepocet!G$4*prepocet!G$2/100/100/100</f>
        <v>0</v>
      </c>
      <c r="H132" s="1">
        <f>'Původní data'!D128*prepocet!H$106*prepocet!H$4*prepocet!H$2/100/100/100</f>
        <v>0</v>
      </c>
      <c r="I132" s="1">
        <f>'Původní data'!E128*prepocet!I$106*prepocet!I$4*prepocet!I$2/100/100/100</f>
        <v>0</v>
      </c>
      <c r="J132" s="1">
        <f>'Původní data'!F128*prepocet!J$106*prepocet!J$4*prepocet!J$2/100/100/100</f>
        <v>0</v>
      </c>
      <c r="K132" s="1">
        <f>'Původní data'!G128*prepocet!K$106*prepocet!K$4*prepocet!K$2/100/100/100</f>
        <v>0</v>
      </c>
      <c r="L132" s="1">
        <f>'Původní data'!H128*prepocet!L$106*prepocet!L$4*prepocet!L$2/100/100/100</f>
        <v>0</v>
      </c>
      <c r="M132" s="1">
        <f>'Původní data'!I128*prepocet!M$106*prepocet!M$4*prepocet!M$2/100/100/100</f>
        <v>0</v>
      </c>
      <c r="N132" s="1">
        <f>'Původní data'!J128*prepocet!N$106*prepocet!N$4*prepocet!N$2/100/100/100</f>
        <v>0.114</v>
      </c>
      <c r="O132" s="1">
        <f>'Původní data'!K128*prepocet!O$106*prepocet!O$4*prepocet!O$2/100/100/100</f>
        <v>1.35</v>
      </c>
      <c r="P132" s="1">
        <f>'Původní data'!L128*prepocet!P$106*prepocet!P$4*prepocet!P$2/100/100/100</f>
        <v>0.80325000000000002</v>
      </c>
      <c r="Q132" s="1">
        <f>'Původní data'!M128*prepocet!Q$106*prepocet!Q$4*prepocet!Q$2/100/100/100</f>
        <v>1.4624999999999999</v>
      </c>
      <c r="R132" s="1">
        <f>'Původní data'!N128*prepocet!R$106*prepocet!R$4*prepocet!R$2/100/100/100</f>
        <v>0.14400000000000002</v>
      </c>
      <c r="S132" s="1">
        <f>'Původní data'!O128*prepocet!S$106*prepocet!S$4*prepocet!S$2/100/100/100</f>
        <v>0.6</v>
      </c>
      <c r="T132" s="1">
        <f>'Původní data'!P128*prepocet!T$106*prepocet!T$4*prepocet!T$2/100/100/100</f>
        <v>0</v>
      </c>
      <c r="U132" s="1">
        <f>'Původní data'!Q128*prepocet!U$106*prepocet!U$4*prepocet!U$2/100/100/100</f>
        <v>5.4000000000000006E-2</v>
      </c>
      <c r="V132" s="1">
        <f>'Původní data'!R128*prepocet!V$106*prepocet!V$4*prepocet!V$2/100/100/100</f>
        <v>0.29249999999999998</v>
      </c>
      <c r="W132" s="1">
        <f>'Původní data'!S128*prepocet!W$106*prepocet!W$4*prepocet!W$2/100/100/100</f>
        <v>0</v>
      </c>
      <c r="X132" s="1">
        <f>'Původní data'!T128*prepocet!X$106*prepocet!X$4*prepocet!X$2/100/100/100</f>
        <v>2.4E-2</v>
      </c>
      <c r="Y132" s="1">
        <f>'Původní data'!U128*prepocet!Y$106*prepocet!Y$4*prepocet!Y$2/100/100/100</f>
        <v>0</v>
      </c>
      <c r="Z132" s="1">
        <f>'Původní data'!V128*prepocet!Z$106*prepocet!Z$4*prepocet!Z$2/100/100/100</f>
        <v>0</v>
      </c>
      <c r="AA132" s="1">
        <f>'Původní data'!W128*prepocet!AA$106*prepocet!AA$4*prepocet!AA$2/100/100/100</f>
        <v>0.66150000000000009</v>
      </c>
      <c r="AB132" s="1">
        <f>'Původní data'!X128*prepocet!AB$106*prepocet!AB$4*prepocet!AB$2/100/100/100</f>
        <v>0</v>
      </c>
      <c r="AC132" s="1">
        <f>'Původní data'!Y128*prepocet!AC$106*prepocet!AC$4*prepocet!AC$2/100/100/100</f>
        <v>0</v>
      </c>
      <c r="AD132" s="1">
        <f>'Původní data'!Z128*prepocet!AD$106*prepocet!AD$4*prepocet!AD$2/100/100/100</f>
        <v>0.09</v>
      </c>
      <c r="AE132" s="1">
        <f>'Původní data'!AA128*prepocet!AE$106*prepocet!AE$4*prepocet!AE$2/100/100/100</f>
        <v>0</v>
      </c>
      <c r="AF132" s="1">
        <f>'Původní data'!AB128*prepocet!AF$106*prepocet!AF$4*prepocet!AF$2/100/100/100</f>
        <v>0</v>
      </c>
      <c r="AG132" s="1">
        <f>'Původní data'!AC128*prepocet!AG$106*prepocet!AG$4*prepocet!AG$2/100/100/100</f>
        <v>0</v>
      </c>
      <c r="AH132" s="1">
        <f>'Původní data'!AD128*prepocet!AH$106*prepocet!AH$4*prepocet!AH$2/100/100/100</f>
        <v>0</v>
      </c>
      <c r="AI132" s="1">
        <f>'Původní data'!AE128*prepocet!AI$106*prepocet!AI$4*prepocet!AI$2/100/100/100</f>
        <v>0.52500000000000002</v>
      </c>
      <c r="AJ132" s="1">
        <f>'Původní data'!AF128*prepocet!AJ$106*prepocet!AJ$4*prepocet!AJ$2/100/100/100</f>
        <v>0.11199999999999999</v>
      </c>
      <c r="AK132" s="1">
        <f>'Původní data'!AG128*prepocet!AK$106*prepocet!AK$4*prepocet!AK$2/100/100/100</f>
        <v>0</v>
      </c>
      <c r="AL132" s="1">
        <f>'Původní data'!AH128*prepocet!AL$106*prepocet!AL$4*prepocet!AL$2/100/100/100</f>
        <v>0.16</v>
      </c>
      <c r="AM132" s="1">
        <f>'Původní data'!AI128*prepocet!AM$106*prepocet!AM$4*prepocet!AM$2/100/100/100</f>
        <v>1.2</v>
      </c>
      <c r="AN132" s="1">
        <f>'Původní data'!AJ128*prepocet!AN$106*prepocet!AN$4*prepocet!AN$2/100/100/100</f>
        <v>0</v>
      </c>
      <c r="AO132" s="1">
        <f>'Původní data'!AK128*prepocet!AO$106*prepocet!AO$4*prepocet!AO$2/100/100/100</f>
        <v>0</v>
      </c>
      <c r="AP132" s="1">
        <f>'Původní data'!AL128*prepocet!AP$106*prepocet!AP$4*prepocet!AP$2/100/100/100</f>
        <v>0</v>
      </c>
      <c r="AQ132" s="1">
        <f>'Původní data'!AM128*prepocet!AQ$106*prepocet!AQ$4*prepocet!AQ$2/100/100/100</f>
        <v>1.2</v>
      </c>
      <c r="AR132" s="1">
        <f>'Původní data'!AN128*prepocet!AR$106*prepocet!AR$4*prepocet!AR$2/100/100/100</f>
        <v>0</v>
      </c>
      <c r="AS132" s="1">
        <f>'Původní data'!AO128*prepocet!AS$106*prepocet!AS$4*prepocet!AS$2/100/100/100</f>
        <v>0</v>
      </c>
      <c r="AT132" s="1">
        <f>'Původní data'!AP128*prepocet!AT$106*prepocet!AT$4*prepocet!AT$2/100/100/100</f>
        <v>0</v>
      </c>
      <c r="AU132" s="1">
        <f>'Původní data'!AQ128*prepocet!AU$106*prepocet!AU$4*prepocet!AU$2/100/100/100</f>
        <v>0</v>
      </c>
      <c r="AV132" s="1">
        <f>'Původní data'!AR128*prepocet!AV$106*prepocet!AV$4*prepocet!AV$2/100/100/100</f>
        <v>0</v>
      </c>
      <c r="AW132" s="1">
        <f>'Původní data'!AS128*prepocet!AW$106*prepocet!AW$4*prepocet!AW$2/100/100/100</f>
        <v>0</v>
      </c>
      <c r="AX132" s="1">
        <f>'Původní data'!AT128*prepocet!AX$106*prepocet!AX$4*prepocet!AX$2/100/100/100</f>
        <v>0</v>
      </c>
      <c r="AY132" s="1">
        <f>'Původní data'!AU128*prepocet!AY$106*prepocet!AY$4*prepocet!AY$2/100/100/100</f>
        <v>0</v>
      </c>
      <c r="AZ132" s="1">
        <f>'Původní data'!AV128*prepocet!AZ$106*prepocet!AZ$4*prepocet!AZ$2/100/100/100</f>
        <v>0.11025</v>
      </c>
      <c r="BA132" s="1">
        <f>'Původní data'!AW128*prepocet!BA$106*prepocet!BA$4*prepocet!BA$2/100/100/100</f>
        <v>0.47249999999999998</v>
      </c>
      <c r="BB132" s="1">
        <f>'Původní data'!AX128*prepocet!BB$106*prepocet!BB$4*prepocet!BB$2/100/100/100</f>
        <v>0</v>
      </c>
      <c r="BC132" s="1">
        <f>'Původní data'!AY128*prepocet!BC$106*prepocet!BC$4*prepocet!BC$2/100/100/100</f>
        <v>0</v>
      </c>
      <c r="BD132" s="1">
        <f>'Původní data'!AZ128*prepocet!BD$106*prepocet!BD$4*prepocet!BD$2/100/100/100</f>
        <v>0</v>
      </c>
      <c r="BE132" s="1">
        <f>'Původní data'!BA128*prepocet!BE$106*prepocet!BE$4*prepocet!BE$2/100/100/100</f>
        <v>0</v>
      </c>
      <c r="BF132" s="1">
        <f>'Původní data'!BB128*prepocet!BF$106*prepocet!BF$4*prepocet!BF$2/100/100/100</f>
        <v>0</v>
      </c>
      <c r="BG132" s="1">
        <f>'Původní data'!BC128*prepocet!BG$106*prepocet!BG$4*prepocet!BG$2/100/100/100</f>
        <v>0.84</v>
      </c>
      <c r="BH132" s="1">
        <f>'Původní data'!BD128*prepocet!BH$106*prepocet!BH$4*prepocet!BH$2/100/100/100</f>
        <v>0.48599999999999999</v>
      </c>
      <c r="BI132" s="1">
        <f>'Původní data'!BE128*prepocet!BI$106*prepocet!BI$4*prepocet!BI$2/100/100/100</f>
        <v>0.79200000000000004</v>
      </c>
      <c r="BJ132" s="1">
        <f>'Původní data'!BF128*prepocet!BJ$106*prepocet!BJ$4*prepocet!BJ$2/100/100/100</f>
        <v>0.56000000000000005</v>
      </c>
      <c r="BK132" s="1">
        <f>'Původní data'!BG128*prepocet!BK$106*prepocet!BK$4*prepocet!BK$2/100/100/100</f>
        <v>0</v>
      </c>
      <c r="BL132" s="1">
        <f>'Původní data'!BH128*prepocet!BL$106*prepocet!BL$4*prepocet!BL$2/100/100/100</f>
        <v>0</v>
      </c>
      <c r="BM132" s="1">
        <f>'Původní data'!BI128*prepocet!BM$106*prepocet!BM$4*prepocet!BM$2/100/100/100</f>
        <v>0.14400000000000002</v>
      </c>
      <c r="BN132" s="1">
        <f>'Původní data'!BJ128*prepocet!BN$106*prepocet!BN$4*prepocet!BN$2/100/100/100</f>
        <v>0</v>
      </c>
      <c r="BO132" s="1">
        <f>'Původní data'!BK128*prepocet!BO$106*prepocet!BO$4*prepocet!BO$2/100/100/100</f>
        <v>0</v>
      </c>
      <c r="BP132" s="1">
        <f>'Původní data'!BL128*prepocet!BP$106*prepocet!BP$4*prepocet!BP$2/100/100/100</f>
        <v>0.94499999999999995</v>
      </c>
      <c r="BQ132" s="1">
        <f>'Původní data'!BM128*prepocet!BQ$106*prepocet!BQ$4*prepocet!BQ$2/100/100/100</f>
        <v>0</v>
      </c>
      <c r="BR132" s="1">
        <f>'Původní data'!BN128*prepocet!BR$106*prepocet!BR$4*prepocet!BR$2/100/100/100</f>
        <v>0.33600000000000002</v>
      </c>
      <c r="BS132" s="1">
        <f>'Původní data'!BO128*prepocet!BS$106*prepocet!BS$4*prepocet!BS$2/100/100/100</f>
        <v>0</v>
      </c>
      <c r="BT132" s="1">
        <f>'Původní data'!BP128*prepocet!BT$106*prepocet!BT$4*prepocet!BT$2/100/100/100</f>
        <v>0.48</v>
      </c>
      <c r="BU132" s="1">
        <f>'Původní data'!BQ128*prepocet!BU$106*prepocet!BU$4*prepocet!BU$2/100/100/100</f>
        <v>0.21</v>
      </c>
      <c r="BV132" s="1">
        <f>'Původní data'!BR128*prepocet!BV$106*prepocet!BV$4*prepocet!BV$2/100/100/100</f>
        <v>0.97499999999999998</v>
      </c>
      <c r="BW132" s="1">
        <f>'Původní data'!BS128*prepocet!BW$106*prepocet!BW$4*prepocet!BW$2/100/100/100</f>
        <v>0</v>
      </c>
      <c r="BX132" s="1">
        <f>'Původní data'!BT128*prepocet!BX$106*prepocet!BX$4*prepocet!BX$2/100/100/100</f>
        <v>0</v>
      </c>
      <c r="BY132" s="1">
        <f>'Původní data'!BU128*prepocet!BY$106*prepocet!BY$4*prepocet!BY$2/100/100/100</f>
        <v>0</v>
      </c>
      <c r="BZ132" s="1">
        <f>'Původní data'!BV128*prepocet!BZ$106*prepocet!BZ$4*prepocet!BZ$2/100/100/100</f>
        <v>7.2000000000000008E-2</v>
      </c>
      <c r="CA132" s="1">
        <f>'Původní data'!BW128*prepocet!CA$106*prepocet!CA$4*prepocet!CA$2/100/100/100</f>
        <v>0</v>
      </c>
      <c r="CB132" s="1">
        <f>'Původní data'!BX128*prepocet!CB$106*prepocet!CB$4*prepocet!CB$2/100/100/100</f>
        <v>2.2312500000000002</v>
      </c>
      <c r="CC132" s="1">
        <f>'Původní data'!BY128*prepocet!CC$106*prepocet!CC$4*prepocet!CC$2/100/100/100</f>
        <v>0</v>
      </c>
      <c r="CD132" s="1">
        <f>'Původní data'!BZ128*prepocet!CD$106*prepocet!CD$4*prepocet!CD$2/100/100/100</f>
        <v>0</v>
      </c>
      <c r="CE132" s="1">
        <f>'Původní data'!CA128*prepocet!CE$106*prepocet!CE$4*prepocet!CE$2/100/100/100</f>
        <v>0</v>
      </c>
      <c r="CF132" s="1">
        <f>'Původní data'!CB128*prepocet!CF$106*prepocet!CF$4*prepocet!CF$2/100/100/100</f>
        <v>0</v>
      </c>
      <c r="CI132" s="11">
        <f t="shared" si="54"/>
        <v>10</v>
      </c>
      <c r="CJ132" s="25">
        <f t="shared" si="52"/>
        <v>17.611750000000001</v>
      </c>
      <c r="CK132" s="11">
        <f t="shared" si="53"/>
        <v>0.22293354430379747</v>
      </c>
      <c r="CL132" s="11">
        <f t="shared" si="43"/>
        <v>0</v>
      </c>
      <c r="CM132" s="11">
        <f t="shared" si="44"/>
        <v>0</v>
      </c>
      <c r="CN132" s="11">
        <f t="shared" si="45"/>
        <v>5</v>
      </c>
      <c r="CO132" s="11">
        <f t="shared" si="55"/>
        <v>26</v>
      </c>
    </row>
    <row r="133" spans="1:93" x14ac:dyDescent="0.2">
      <c r="A133" s="11">
        <v>1</v>
      </c>
      <c r="B133" s="11">
        <v>0</v>
      </c>
      <c r="C133" s="11">
        <f t="shared" si="50"/>
        <v>0</v>
      </c>
      <c r="D133" s="11">
        <f t="shared" si="51"/>
        <v>0</v>
      </c>
      <c r="E133" s="1" t="s">
        <v>97</v>
      </c>
      <c r="F133" s="1">
        <f>'Původní data'!B129*prepocet!F$106*prepocet!F$4*prepocet!F$2/100/100/100</f>
        <v>0</v>
      </c>
      <c r="G133" s="1">
        <f>'Původní data'!C129*prepocet!G$106*prepocet!G$4*prepocet!G$2/100/100/100</f>
        <v>0</v>
      </c>
      <c r="H133" s="1">
        <f>'Původní data'!D129*prepocet!H$106*prepocet!H$4*prepocet!H$2/100/100/100</f>
        <v>0</v>
      </c>
      <c r="I133" s="1">
        <f>'Původní data'!E129*prepocet!I$106*prepocet!I$4*prepocet!I$2/100/100/100</f>
        <v>0</v>
      </c>
      <c r="J133" s="1">
        <f>'Původní data'!F129*prepocet!J$106*prepocet!J$4*prepocet!J$2/100/100/100</f>
        <v>5.1840000000000002</v>
      </c>
      <c r="K133" s="1">
        <f>'Původní data'!G129*prepocet!K$106*prepocet!K$4*prepocet!K$2/100/100/100</f>
        <v>0.1125</v>
      </c>
      <c r="L133" s="1">
        <f>'Původní data'!H129*prepocet!L$106*prepocet!L$4*prepocet!L$2/100/100/100</f>
        <v>0</v>
      </c>
      <c r="M133" s="1">
        <f>'Původní data'!I129*prepocet!M$106*prepocet!M$4*prepocet!M$2/100/100/100</f>
        <v>0</v>
      </c>
      <c r="N133" s="1">
        <f>'Původní data'!J129*prepocet!N$106*prepocet!N$4*prepocet!N$2/100/100/100</f>
        <v>0</v>
      </c>
      <c r="O133" s="1">
        <f>'Původní data'!K129*prepocet!O$106*prepocet!O$4*prepocet!O$2/100/100/100</f>
        <v>0</v>
      </c>
      <c r="P133" s="1">
        <f>'Původní data'!L129*prepocet!P$106*prepocet!P$4*prepocet!P$2/100/100/100</f>
        <v>0.89249999999999996</v>
      </c>
      <c r="Q133" s="1">
        <f>'Původní data'!M129*prepocet!Q$106*prepocet!Q$4*prepocet!Q$2/100/100/100</f>
        <v>0</v>
      </c>
      <c r="R133" s="1">
        <f>'Původní data'!N129*prepocet!R$106*prepocet!R$4*prepocet!R$2/100/100/100</f>
        <v>0</v>
      </c>
      <c r="S133" s="1">
        <f>'Původní data'!O129*prepocet!S$106*prepocet!S$4*prepocet!S$2/100/100/100</f>
        <v>0</v>
      </c>
      <c r="T133" s="1">
        <f>'Původní data'!P129*prepocet!T$106*prepocet!T$4*prepocet!T$2/100/100/100</f>
        <v>0.8909999999999999</v>
      </c>
      <c r="U133" s="1">
        <f>'Původní data'!Q129*prepocet!U$106*prepocet!U$4*prepocet!U$2/100/100/100</f>
        <v>0</v>
      </c>
      <c r="V133" s="1">
        <f>'Původní data'!R129*prepocet!V$106*prepocet!V$4*prepocet!V$2/100/100/100</f>
        <v>0</v>
      </c>
      <c r="W133" s="1">
        <f>'Původní data'!S129*prepocet!W$106*prepocet!W$4*prepocet!W$2/100/100/100</f>
        <v>2.2680000000000002</v>
      </c>
      <c r="X133" s="1">
        <f>'Původní data'!T129*prepocet!X$106*prepocet!X$4*prepocet!X$2/100/100/100</f>
        <v>0</v>
      </c>
      <c r="Y133" s="1">
        <f>'Původní data'!U129*prepocet!Y$106*prepocet!Y$4*prepocet!Y$2/100/100/100</f>
        <v>0</v>
      </c>
      <c r="Z133" s="1">
        <f>'Původní data'!V129*prepocet!Z$106*prepocet!Z$4*prepocet!Z$2/100/100/100</f>
        <v>0</v>
      </c>
      <c r="AA133" s="1">
        <f>'Původní data'!W129*prepocet!AA$106*prepocet!AA$4*prepocet!AA$2/100/100/100</f>
        <v>0.2205</v>
      </c>
      <c r="AB133" s="1">
        <f>'Původní data'!X129*prepocet!AB$106*prepocet!AB$4*prepocet!AB$2/100/100/100</f>
        <v>0.33250000000000002</v>
      </c>
      <c r="AC133" s="1">
        <f>'Původní data'!Y129*prepocet!AC$106*prepocet!AC$4*prepocet!AC$2/100/100/100</f>
        <v>0</v>
      </c>
      <c r="AD133" s="1">
        <f>'Původní data'!Z129*prepocet!AD$106*prepocet!AD$4*prepocet!AD$2/100/100/100</f>
        <v>0</v>
      </c>
      <c r="AE133" s="1">
        <f>'Původní data'!AA129*prepocet!AE$106*prepocet!AE$4*prepocet!AE$2/100/100/100</f>
        <v>3.7499999999999999E-2</v>
      </c>
      <c r="AF133" s="1">
        <f>'Původní data'!AB129*prepocet!AF$106*prepocet!AF$4*prepocet!AF$2/100/100/100</f>
        <v>0</v>
      </c>
      <c r="AG133" s="1">
        <f>'Původní data'!AC129*prepocet!AG$106*prepocet!AG$4*prepocet!AG$2/100/100/100</f>
        <v>2.0718749999999999</v>
      </c>
      <c r="AH133" s="1">
        <f>'Původní data'!AD129*prepocet!AH$106*prepocet!AH$4*prepocet!AH$2/100/100/100</f>
        <v>0</v>
      </c>
      <c r="AI133" s="1">
        <f>'Původní data'!AE129*prepocet!AI$106*prepocet!AI$4*prepocet!AI$2/100/100/100</f>
        <v>0.7</v>
      </c>
      <c r="AJ133" s="1">
        <f>'Původní data'!AF129*prepocet!AJ$106*prepocet!AJ$4*prepocet!AJ$2/100/100/100</f>
        <v>0</v>
      </c>
      <c r="AK133" s="1">
        <f>'Původní data'!AG129*prepocet!AK$106*prepocet!AK$4*prepocet!AK$2/100/100/100</f>
        <v>0</v>
      </c>
      <c r="AL133" s="1">
        <f>'Původní data'!AH129*prepocet!AL$106*prepocet!AL$4*prepocet!AL$2/100/100/100</f>
        <v>0</v>
      </c>
      <c r="AM133" s="1">
        <f>'Původní data'!AI129*prepocet!AM$106*prepocet!AM$4*prepocet!AM$2/100/100/100</f>
        <v>0</v>
      </c>
      <c r="AN133" s="1">
        <f>'Původní data'!AJ129*prepocet!AN$106*prepocet!AN$4*prepocet!AN$2/100/100/100</f>
        <v>0</v>
      </c>
      <c r="AO133" s="1">
        <f>'Původní data'!AK129*prepocet!AO$106*prepocet!AO$4*prepocet!AO$2/100/100/100</f>
        <v>0</v>
      </c>
      <c r="AP133" s="1">
        <f>'Původní data'!AL129*prepocet!AP$106*prepocet!AP$4*prepocet!AP$2/100/100/100</f>
        <v>0.17499999999999999</v>
      </c>
      <c r="AQ133" s="1">
        <f>'Původní data'!AM129*prepocet!AQ$106*prepocet!AQ$4*prepocet!AQ$2/100/100/100</f>
        <v>0</v>
      </c>
      <c r="AR133" s="1">
        <f>'Původní data'!AN129*prepocet!AR$106*prepocet!AR$4*prepocet!AR$2/100/100/100</f>
        <v>1</v>
      </c>
      <c r="AS133" s="1">
        <f>'Původní data'!AO129*prepocet!AS$106*prepocet!AS$4*prepocet!AS$2/100/100/100</f>
        <v>0</v>
      </c>
      <c r="AT133" s="1">
        <f>'Původní data'!AP129*prepocet!AT$106*prepocet!AT$4*prepocet!AT$2/100/100/100</f>
        <v>0</v>
      </c>
      <c r="AU133" s="1">
        <f>'Původní data'!AQ129*prepocet!AU$106*prepocet!AU$4*prepocet!AU$2/100/100/100</f>
        <v>0.1125</v>
      </c>
      <c r="AV133" s="1">
        <f>'Původní data'!AR129*prepocet!AV$106*prepocet!AV$4*prepocet!AV$2/100/100/100</f>
        <v>0</v>
      </c>
      <c r="AW133" s="1">
        <f>'Původní data'!AS129*prepocet!AW$106*prepocet!AW$4*prepocet!AW$2/100/100/100</f>
        <v>0.125</v>
      </c>
      <c r="AX133" s="1">
        <f>'Původní data'!AT129*prepocet!AX$106*prepocet!AX$4*prepocet!AX$2/100/100/100</f>
        <v>0</v>
      </c>
      <c r="AY133" s="1">
        <f>'Původní data'!AU129*prepocet!AY$106*prepocet!AY$4*prepocet!AY$2/100/100/100</f>
        <v>0</v>
      </c>
      <c r="AZ133" s="1">
        <f>'Původní data'!AV129*prepocet!AZ$106*prepocet!AZ$4*prepocet!AZ$2/100/100/100</f>
        <v>0.2205</v>
      </c>
      <c r="BA133" s="1">
        <f>'Původní data'!AW129*prepocet!BA$106*prepocet!BA$4*prepocet!BA$2/100/100/100</f>
        <v>0.47249999999999998</v>
      </c>
      <c r="BB133" s="1">
        <f>'Původní data'!AX129*prepocet!BB$106*prepocet!BB$4*prepocet!BB$2/100/100/100</f>
        <v>0</v>
      </c>
      <c r="BC133" s="1">
        <f>'Původní data'!AY129*prepocet!BC$106*prepocet!BC$4*prepocet!BC$2/100/100/100</f>
        <v>0</v>
      </c>
      <c r="BD133" s="1">
        <f>'Původní data'!AZ129*prepocet!BD$106*prepocet!BD$4*prepocet!BD$2/100/100/100</f>
        <v>2.88</v>
      </c>
      <c r="BE133" s="1">
        <f>'Původní data'!BA129*prepocet!BE$106*prepocet!BE$4*prepocet!BE$2/100/100/100</f>
        <v>0.42524999999999996</v>
      </c>
      <c r="BF133" s="1">
        <f>'Původní data'!BB129*prepocet!BF$106*prepocet!BF$4*prepocet!BF$2/100/100/100</f>
        <v>0.18</v>
      </c>
      <c r="BG133" s="1">
        <f>'Původní data'!BC129*prepocet!BG$106*prepocet!BG$4*prepocet!BG$2/100/100/100</f>
        <v>0</v>
      </c>
      <c r="BH133" s="1">
        <f>'Původní data'!BD129*prepocet!BH$106*prepocet!BH$4*prepocet!BH$2/100/100/100</f>
        <v>0</v>
      </c>
      <c r="BI133" s="1">
        <f>'Původní data'!BE129*prepocet!BI$106*prepocet!BI$4*prepocet!BI$2/100/100/100</f>
        <v>0</v>
      </c>
      <c r="BJ133" s="1">
        <f>'Původní data'!BF129*prepocet!BJ$106*prepocet!BJ$4*prepocet!BJ$2/100/100/100</f>
        <v>0</v>
      </c>
      <c r="BK133" s="1">
        <f>'Původní data'!BG129*prepocet!BK$106*prepocet!BK$4*prepocet!BK$2/100/100/100</f>
        <v>0</v>
      </c>
      <c r="BL133" s="1">
        <f>'Původní data'!BH129*prepocet!BL$106*prepocet!BL$4*prepocet!BL$2/100/100/100</f>
        <v>0</v>
      </c>
      <c r="BM133" s="1">
        <f>'Původní data'!BI129*prepocet!BM$106*prepocet!BM$4*prepocet!BM$2/100/100/100</f>
        <v>0</v>
      </c>
      <c r="BN133" s="1">
        <f>'Původní data'!BJ129*prepocet!BN$106*prepocet!BN$4*prepocet!BN$2/100/100/100</f>
        <v>0</v>
      </c>
      <c r="BO133" s="1">
        <f>'Původní data'!BK129*prepocet!BO$106*prepocet!BO$4*prepocet!BO$2/100/100/100</f>
        <v>0</v>
      </c>
      <c r="BP133" s="1">
        <f>'Původní data'!BL129*prepocet!BP$106*prepocet!BP$4*prepocet!BP$2/100/100/100</f>
        <v>0.63</v>
      </c>
      <c r="BQ133" s="1">
        <f>'Původní data'!BM129*prepocet!BQ$106*prepocet!BQ$4*prepocet!BQ$2/100/100/100</f>
        <v>0</v>
      </c>
      <c r="BR133" s="1">
        <f>'Původní data'!BN129*prepocet!BR$106*prepocet!BR$4*prepocet!BR$2/100/100/100</f>
        <v>0</v>
      </c>
      <c r="BS133" s="1">
        <f>'Původní data'!BO129*prepocet!BS$106*prepocet!BS$4*prepocet!BS$2/100/100/100</f>
        <v>0</v>
      </c>
      <c r="BT133" s="1">
        <f>'Původní data'!BP129*prepocet!BT$106*prepocet!BT$4*prepocet!BT$2/100/100/100</f>
        <v>0</v>
      </c>
      <c r="BU133" s="1">
        <f>'Původní data'!BQ129*prepocet!BU$106*prepocet!BU$4*prepocet!BU$2/100/100/100</f>
        <v>0</v>
      </c>
      <c r="BV133" s="1">
        <f>'Původní data'!BR129*prepocet!BV$106*prepocet!BV$4*prepocet!BV$2/100/100/100</f>
        <v>0</v>
      </c>
      <c r="BW133" s="1">
        <f>'Původní data'!BS129*prepocet!BW$106*prepocet!BW$4*prepocet!BW$2/100/100/100</f>
        <v>0</v>
      </c>
      <c r="BX133" s="1">
        <f>'Původní data'!BT129*prepocet!BX$106*prepocet!BX$4*prepocet!BX$2/100/100/100</f>
        <v>0</v>
      </c>
      <c r="BY133" s="1">
        <f>'Původní data'!BU129*prepocet!BY$106*prepocet!BY$4*prepocet!BY$2/100/100/100</f>
        <v>0</v>
      </c>
      <c r="BZ133" s="1">
        <f>'Původní data'!BV129*prepocet!BZ$106*prepocet!BZ$4*prepocet!BZ$2/100/100/100</f>
        <v>0</v>
      </c>
      <c r="CA133" s="1">
        <f>'Původní data'!BW129*prepocet!CA$106*prepocet!CA$4*prepocet!CA$2/100/100/100</f>
        <v>2.85</v>
      </c>
      <c r="CB133" s="1">
        <f>'Původní data'!BX129*prepocet!CB$106*prepocet!CB$4*prepocet!CB$2/100/100/100</f>
        <v>2.6775000000000002</v>
      </c>
      <c r="CC133" s="1">
        <f>'Původní data'!BY129*prepocet!CC$106*prepocet!CC$4*prepocet!CC$2/100/100/100</f>
        <v>0</v>
      </c>
      <c r="CD133" s="1">
        <f>'Původní data'!BZ129*prepocet!CD$106*prepocet!CD$4*prepocet!CD$2/100/100/100</f>
        <v>0</v>
      </c>
      <c r="CE133" s="1">
        <f>'Původní data'!CA129*prepocet!CE$106*prepocet!CE$4*prepocet!CE$2/100/100/100</f>
        <v>0</v>
      </c>
      <c r="CF133" s="1">
        <f>'Původní data'!CB129*prepocet!CF$106*prepocet!CF$4*prepocet!CF$2/100/100/100</f>
        <v>0</v>
      </c>
      <c r="CI133" s="11">
        <f t="shared" si="54"/>
        <v>4</v>
      </c>
      <c r="CJ133" s="25">
        <f t="shared" si="52"/>
        <v>24.458624999999998</v>
      </c>
      <c r="CK133" s="11">
        <f t="shared" si="53"/>
        <v>0.30960284810126582</v>
      </c>
      <c r="CL133" s="11">
        <f t="shared" si="43"/>
        <v>0</v>
      </c>
      <c r="CM133" s="11">
        <f t="shared" si="44"/>
        <v>0</v>
      </c>
      <c r="CN133" s="11">
        <f t="shared" si="45"/>
        <v>6</v>
      </c>
      <c r="CO133" s="11">
        <f t="shared" si="55"/>
        <v>16</v>
      </c>
    </row>
    <row r="134" spans="1:93" x14ac:dyDescent="0.2">
      <c r="A134" s="11">
        <v>1</v>
      </c>
      <c r="B134" s="11">
        <v>0</v>
      </c>
      <c r="C134" s="11">
        <f t="shared" si="50"/>
        <v>0</v>
      </c>
      <c r="D134" s="11">
        <f t="shared" si="51"/>
        <v>0</v>
      </c>
      <c r="E134" s="1" t="s">
        <v>98</v>
      </c>
      <c r="F134" s="1">
        <f>'Původní data'!B130*prepocet!F$106*prepocet!F$4*prepocet!F$2/100/100/100</f>
        <v>0</v>
      </c>
      <c r="G134" s="1">
        <f>'Původní data'!C130*prepocet!G$106*prepocet!G$4*prepocet!G$2/100/100/100</f>
        <v>0</v>
      </c>
      <c r="H134" s="1">
        <f>'Původní data'!D130*prepocet!H$106*prepocet!H$4*prepocet!H$2/100/100/100</f>
        <v>0</v>
      </c>
      <c r="I134" s="1">
        <f>'Původní data'!E130*prepocet!I$106*prepocet!I$4*prepocet!I$2/100/100/100</f>
        <v>0</v>
      </c>
      <c r="J134" s="1">
        <f>'Původní data'!F130*prepocet!J$106*prepocet!J$4*prepocet!J$2/100/100/100</f>
        <v>0</v>
      </c>
      <c r="K134" s="1">
        <f>'Původní data'!G130*prepocet!K$106*prepocet!K$4*prepocet!K$2/100/100/100</f>
        <v>0</v>
      </c>
      <c r="L134" s="1">
        <f>'Původní data'!H130*prepocet!L$106*prepocet!L$4*prepocet!L$2/100/100/100</f>
        <v>0</v>
      </c>
      <c r="M134" s="1">
        <f>'Původní data'!I130*prepocet!M$106*prepocet!M$4*prepocet!M$2/100/100/100</f>
        <v>0</v>
      </c>
      <c r="N134" s="1">
        <f>'Původní data'!J130*prepocet!N$106*prepocet!N$4*prepocet!N$2/100/100/100</f>
        <v>0</v>
      </c>
      <c r="O134" s="1">
        <f>'Původní data'!K130*prepocet!O$106*prepocet!O$4*prepocet!O$2/100/100/100</f>
        <v>0</v>
      </c>
      <c r="P134" s="1">
        <f>'Původní data'!L130*prepocet!P$106*prepocet!P$4*prepocet!P$2/100/100/100</f>
        <v>0</v>
      </c>
      <c r="Q134" s="1">
        <f>'Původní data'!M130*prepocet!Q$106*prepocet!Q$4*prepocet!Q$2/100/100/100</f>
        <v>0.58499999999999996</v>
      </c>
      <c r="R134" s="1">
        <f>'Původní data'!N130*prepocet!R$106*prepocet!R$4*prepocet!R$2/100/100/100</f>
        <v>0</v>
      </c>
      <c r="S134" s="1">
        <f>'Původní data'!O130*prepocet!S$106*prepocet!S$4*prepocet!S$2/100/100/100</f>
        <v>0.06</v>
      </c>
      <c r="T134" s="1">
        <f>'Původní data'!P130*prepocet!T$106*prepocet!T$4*prepocet!T$2/100/100/100</f>
        <v>0</v>
      </c>
      <c r="U134" s="1">
        <f>'Původní data'!Q130*prepocet!U$106*prepocet!U$4*prepocet!U$2/100/100/100</f>
        <v>0</v>
      </c>
      <c r="V134" s="1">
        <f>'Původní data'!R130*prepocet!V$106*prepocet!V$4*prepocet!V$2/100/100/100</f>
        <v>0</v>
      </c>
      <c r="W134" s="1">
        <f>'Původní data'!S130*prepocet!W$106*prepocet!W$4*prepocet!W$2/100/100/100</f>
        <v>0</v>
      </c>
      <c r="X134" s="1">
        <f>'Původní data'!T130*prepocet!X$106*prepocet!X$4*prepocet!X$2/100/100/100</f>
        <v>0</v>
      </c>
      <c r="Y134" s="1">
        <f>'Původní data'!U130*prepocet!Y$106*prepocet!Y$4*prepocet!Y$2/100/100/100</f>
        <v>0</v>
      </c>
      <c r="Z134" s="1">
        <f>'Původní data'!V130*prepocet!Z$106*prepocet!Z$4*prepocet!Z$2/100/100/100</f>
        <v>0</v>
      </c>
      <c r="AA134" s="1">
        <f>'Původní data'!W130*prepocet!AA$106*prepocet!AA$4*prepocet!AA$2/100/100/100</f>
        <v>0</v>
      </c>
      <c r="AB134" s="1">
        <f>'Původní data'!X130*prepocet!AB$106*prepocet!AB$4*prepocet!AB$2/100/100/100</f>
        <v>0</v>
      </c>
      <c r="AC134" s="1">
        <f>'Původní data'!Y130*prepocet!AC$106*prepocet!AC$4*prepocet!AC$2/100/100/100</f>
        <v>0</v>
      </c>
      <c r="AD134" s="1">
        <f>'Původní data'!Z130*prepocet!AD$106*prepocet!AD$4*prepocet!AD$2/100/100/100</f>
        <v>0</v>
      </c>
      <c r="AE134" s="1">
        <f>'Původní data'!AA130*prepocet!AE$106*prepocet!AE$4*prepocet!AE$2/100/100/100</f>
        <v>0</v>
      </c>
      <c r="AF134" s="1">
        <f>'Původní data'!AB130*prepocet!AF$106*prepocet!AF$4*prepocet!AF$2/100/100/100</f>
        <v>0</v>
      </c>
      <c r="AG134" s="1">
        <f>'Původní data'!AC130*prepocet!AG$106*prepocet!AG$4*prepocet!AG$2/100/100/100</f>
        <v>0.41437499999999999</v>
      </c>
      <c r="AH134" s="1">
        <f>'Původní data'!AD130*prepocet!AH$106*prepocet!AH$4*prepocet!AH$2/100/100/100</f>
        <v>0</v>
      </c>
      <c r="AI134" s="1">
        <f>'Původní data'!AE130*prepocet!AI$106*prepocet!AI$4*prepocet!AI$2/100/100/100</f>
        <v>0</v>
      </c>
      <c r="AJ134" s="1">
        <f>'Původní data'!AF130*prepocet!AJ$106*prepocet!AJ$4*prepocet!AJ$2/100/100/100</f>
        <v>0</v>
      </c>
      <c r="AK134" s="1">
        <f>'Původní data'!AG130*prepocet!AK$106*prepocet!AK$4*prepocet!AK$2/100/100/100</f>
        <v>0</v>
      </c>
      <c r="AL134" s="1">
        <f>'Původní data'!AH130*prepocet!AL$106*prepocet!AL$4*prepocet!AL$2/100/100/100</f>
        <v>3.2000000000000001E-2</v>
      </c>
      <c r="AM134" s="1">
        <f>'Původní data'!AI130*prepocet!AM$106*prepocet!AM$4*prepocet!AM$2/100/100/100</f>
        <v>0.28800000000000003</v>
      </c>
      <c r="AN134" s="1">
        <f>'Původní data'!AJ130*prepocet!AN$106*prepocet!AN$4*prepocet!AN$2/100/100/100</f>
        <v>0</v>
      </c>
      <c r="AO134" s="1">
        <f>'Původní data'!AK130*prepocet!AO$106*prepocet!AO$4*prepocet!AO$2/100/100/100</f>
        <v>0</v>
      </c>
      <c r="AP134" s="1">
        <f>'Původní data'!AL130*prepocet!AP$106*prepocet!AP$4*prepocet!AP$2/100/100/100</f>
        <v>0</v>
      </c>
      <c r="AQ134" s="1">
        <f>'Původní data'!AM130*prepocet!AQ$106*prepocet!AQ$4*prepocet!AQ$2/100/100/100</f>
        <v>0</v>
      </c>
      <c r="AR134" s="1">
        <f>'Původní data'!AN130*prepocet!AR$106*prepocet!AR$4*prepocet!AR$2/100/100/100</f>
        <v>0</v>
      </c>
      <c r="AS134" s="1">
        <f>'Původní data'!AO130*prepocet!AS$106*prepocet!AS$4*prepocet!AS$2/100/100/100</f>
        <v>0</v>
      </c>
      <c r="AT134" s="1">
        <f>'Původní data'!AP130*prepocet!AT$106*prepocet!AT$4*prepocet!AT$2/100/100/100</f>
        <v>0</v>
      </c>
      <c r="AU134" s="1">
        <f>'Původní data'!AQ130*prepocet!AU$106*prepocet!AU$4*prepocet!AU$2/100/100/100</f>
        <v>0</v>
      </c>
      <c r="AV134" s="1">
        <f>'Původní data'!AR130*prepocet!AV$106*prepocet!AV$4*prepocet!AV$2/100/100/100</f>
        <v>0</v>
      </c>
      <c r="AW134" s="1">
        <f>'Původní data'!AS130*prepocet!AW$106*prepocet!AW$4*prepocet!AW$2/100/100/100</f>
        <v>0</v>
      </c>
      <c r="AX134" s="1">
        <f>'Původní data'!AT130*prepocet!AX$106*prepocet!AX$4*prepocet!AX$2/100/100/100</f>
        <v>0</v>
      </c>
      <c r="AY134" s="1">
        <f>'Původní data'!AU130*prepocet!AY$106*prepocet!AY$4*prepocet!AY$2/100/100/100</f>
        <v>0</v>
      </c>
      <c r="AZ134" s="1">
        <f>'Původní data'!AV130*prepocet!AZ$106*prepocet!AZ$4*prepocet!AZ$2/100/100/100</f>
        <v>0</v>
      </c>
      <c r="BA134" s="1">
        <f>'Původní data'!AW130*prepocet!BA$106*prepocet!BA$4*prepocet!BA$2/100/100/100</f>
        <v>0</v>
      </c>
      <c r="BB134" s="1">
        <f>'Původní data'!AX130*prepocet!BB$106*prepocet!BB$4*prepocet!BB$2/100/100/100</f>
        <v>0</v>
      </c>
      <c r="BC134" s="1">
        <f>'Původní data'!AY130*prepocet!BC$106*prepocet!BC$4*prepocet!BC$2/100/100/100</f>
        <v>0</v>
      </c>
      <c r="BD134" s="1">
        <f>'Původní data'!AZ130*prepocet!BD$106*prepocet!BD$4*prepocet!BD$2/100/100/100</f>
        <v>0</v>
      </c>
      <c r="BE134" s="1">
        <f>'Původní data'!BA130*prepocet!BE$106*prepocet!BE$4*prepocet!BE$2/100/100/100</f>
        <v>0</v>
      </c>
      <c r="BF134" s="1">
        <f>'Původní data'!BB130*prepocet!BF$106*prepocet!BF$4*prepocet!BF$2/100/100/100</f>
        <v>0</v>
      </c>
      <c r="BG134" s="1">
        <f>'Původní data'!BC130*prepocet!BG$106*prepocet!BG$4*prepocet!BG$2/100/100/100</f>
        <v>0</v>
      </c>
      <c r="BH134" s="1">
        <f>'Původní data'!BD130*prepocet!BH$106*prepocet!BH$4*prepocet!BH$2/100/100/100</f>
        <v>0</v>
      </c>
      <c r="BI134" s="1">
        <f>'Původní data'!BE130*prepocet!BI$106*prepocet!BI$4*prepocet!BI$2/100/100/100</f>
        <v>0</v>
      </c>
      <c r="BJ134" s="1">
        <f>'Původní data'!BF130*prepocet!BJ$106*prepocet!BJ$4*prepocet!BJ$2/100/100/100</f>
        <v>0</v>
      </c>
      <c r="BK134" s="1">
        <f>'Původní data'!BG130*prepocet!BK$106*prepocet!BK$4*prepocet!BK$2/100/100/100</f>
        <v>0.33750000000000002</v>
      </c>
      <c r="BL134" s="1">
        <f>'Původní data'!BH130*prepocet!BL$106*prepocet!BL$4*prepocet!BL$2/100/100/100</f>
        <v>0</v>
      </c>
      <c r="BM134" s="1">
        <f>'Původní data'!BI130*prepocet!BM$106*prepocet!BM$4*prepocet!BM$2/100/100/100</f>
        <v>0</v>
      </c>
      <c r="BN134" s="1">
        <f>'Původní data'!BJ130*prepocet!BN$106*prepocet!BN$4*prepocet!BN$2/100/100/100</f>
        <v>0</v>
      </c>
      <c r="BO134" s="1">
        <f>'Původní data'!BK130*prepocet!BO$106*prepocet!BO$4*prepocet!BO$2/100/100/100</f>
        <v>0</v>
      </c>
      <c r="BP134" s="1">
        <f>'Původní data'!BL130*prepocet!BP$106*prepocet!BP$4*prepocet!BP$2/100/100/100</f>
        <v>0</v>
      </c>
      <c r="BQ134" s="1">
        <f>'Původní data'!BM130*prepocet!BQ$106*prepocet!BQ$4*prepocet!BQ$2/100/100/100</f>
        <v>0</v>
      </c>
      <c r="BR134" s="1">
        <f>'Původní data'!BN130*prepocet!BR$106*prepocet!BR$4*prepocet!BR$2/100/100/100</f>
        <v>0</v>
      </c>
      <c r="BS134" s="1">
        <f>'Původní data'!BO130*prepocet!BS$106*prepocet!BS$4*prepocet!BS$2/100/100/100</f>
        <v>0</v>
      </c>
      <c r="BT134" s="1">
        <f>'Původní data'!BP130*prepocet!BT$106*prepocet!BT$4*prepocet!BT$2/100/100/100</f>
        <v>0</v>
      </c>
      <c r="BU134" s="1">
        <f>'Původní data'!BQ130*prepocet!BU$106*prepocet!BU$4*prepocet!BU$2/100/100/100</f>
        <v>0</v>
      </c>
      <c r="BV134" s="1">
        <f>'Původní data'!BR130*prepocet!BV$106*prepocet!BV$4*prepocet!BV$2/100/100/100</f>
        <v>0</v>
      </c>
      <c r="BW134" s="1">
        <f>'Původní data'!BS130*prepocet!BW$106*prepocet!BW$4*prepocet!BW$2/100/100/100</f>
        <v>0</v>
      </c>
      <c r="BX134" s="1">
        <f>'Původní data'!BT130*prepocet!BX$106*prepocet!BX$4*prepocet!BX$2/100/100/100</f>
        <v>0</v>
      </c>
      <c r="BY134" s="1">
        <f>'Původní data'!BU130*prepocet!BY$106*prepocet!BY$4*prepocet!BY$2/100/100/100</f>
        <v>0</v>
      </c>
      <c r="BZ134" s="1">
        <f>'Původní data'!BV130*prepocet!BZ$106*prepocet!BZ$4*prepocet!BZ$2/100/100/100</f>
        <v>0</v>
      </c>
      <c r="CA134" s="1">
        <f>'Původní data'!BW130*prepocet!CA$106*prepocet!CA$4*prepocet!CA$2/100/100/100</f>
        <v>0</v>
      </c>
      <c r="CB134" s="1">
        <f>'Původní data'!BX130*prepocet!CB$106*prepocet!CB$4*prepocet!CB$2/100/100/100</f>
        <v>0.62475000000000003</v>
      </c>
      <c r="CC134" s="1">
        <f>'Původní data'!BY130*prepocet!CC$106*prepocet!CC$4*prepocet!CC$2/100/100/100</f>
        <v>0</v>
      </c>
      <c r="CD134" s="1">
        <f>'Původní data'!BZ130*prepocet!CD$106*prepocet!CD$4*prepocet!CD$2/100/100/100</f>
        <v>0</v>
      </c>
      <c r="CE134" s="1">
        <f>'Původní data'!CA130*prepocet!CE$106*prepocet!CE$4*prepocet!CE$2/100/100/100</f>
        <v>0</v>
      </c>
      <c r="CF134" s="1">
        <f>'Původní data'!CB130*prepocet!CF$106*prepocet!CF$4*prepocet!CF$2/100/100/100</f>
        <v>0</v>
      </c>
      <c r="CI134" s="11">
        <f t="shared" si="54"/>
        <v>24</v>
      </c>
      <c r="CJ134" s="25">
        <f t="shared" si="52"/>
        <v>2.3416250000000001</v>
      </c>
      <c r="CK134" s="11">
        <f t="shared" si="53"/>
        <v>2.9640822784810127E-2</v>
      </c>
      <c r="CL134" s="11">
        <f t="shared" si="43"/>
        <v>0</v>
      </c>
      <c r="CM134" s="11">
        <f t="shared" si="44"/>
        <v>0</v>
      </c>
      <c r="CN134" s="11">
        <f t="shared" si="45"/>
        <v>0</v>
      </c>
      <c r="CO134" s="11">
        <f t="shared" si="55"/>
        <v>7</v>
      </c>
    </row>
    <row r="135" spans="1:93" x14ac:dyDescent="0.2">
      <c r="B135" s="11">
        <v>1</v>
      </c>
      <c r="C135" s="11">
        <f t="shared" si="50"/>
        <v>0</v>
      </c>
      <c r="D135" s="11">
        <f t="shared" si="51"/>
        <v>0</v>
      </c>
      <c r="E135" s="1" t="s">
        <v>99</v>
      </c>
      <c r="F135" s="1">
        <f>'Původní data'!B131*prepocet!F$106*prepocet!F$4*prepocet!F$2/100/100/100</f>
        <v>0</v>
      </c>
      <c r="G135" s="1">
        <f>'Původní data'!C131*prepocet!G$106*prepocet!G$4*prepocet!G$2/100/100/100</f>
        <v>0</v>
      </c>
      <c r="H135" s="1">
        <f>'Původní data'!D131*prepocet!H$106*prepocet!H$4*prepocet!H$2/100/100/100</f>
        <v>0</v>
      </c>
      <c r="I135" s="1">
        <f>'Původní data'!E131*prepocet!I$106*prepocet!I$4*prepocet!I$2/100/100/100</f>
        <v>0</v>
      </c>
      <c r="J135" s="1">
        <f>'Původní data'!F131*prepocet!J$106*prepocet!J$4*prepocet!J$2/100/100/100</f>
        <v>0</v>
      </c>
      <c r="K135" s="1">
        <f>'Původní data'!G131*prepocet!K$106*prepocet!K$4*prepocet!K$2/100/100/100</f>
        <v>0</v>
      </c>
      <c r="L135" s="1">
        <f>'Původní data'!H131*prepocet!L$106*prepocet!L$4*prepocet!L$2/100/100/100</f>
        <v>0</v>
      </c>
      <c r="M135" s="1">
        <f>'Původní data'!I131*prepocet!M$106*prepocet!M$4*prepocet!M$2/100/100/100</f>
        <v>0</v>
      </c>
      <c r="N135" s="1">
        <f>'Původní data'!J131*prepocet!N$106*prepocet!N$4*prepocet!N$2/100/100/100</f>
        <v>7.5999999999999998E-2</v>
      </c>
      <c r="O135" s="1">
        <f>'Původní data'!K131*prepocet!O$106*prepocet!O$4*prepocet!O$2/100/100/100</f>
        <v>0</v>
      </c>
      <c r="P135" s="1">
        <f>'Původní data'!L131*prepocet!P$106*prepocet!P$4*prepocet!P$2/100/100/100</f>
        <v>0</v>
      </c>
      <c r="Q135" s="1">
        <f>'Původní data'!M131*prepocet!Q$106*prepocet!Q$4*prepocet!Q$2/100/100/100</f>
        <v>0.58499999999999996</v>
      </c>
      <c r="R135" s="1">
        <f>'Původní data'!N131*prepocet!R$106*prepocet!R$4*prepocet!R$2/100/100/100</f>
        <v>0</v>
      </c>
      <c r="S135" s="1">
        <f>'Původní data'!O131*prepocet!S$106*prepocet!S$4*prepocet!S$2/100/100/100</f>
        <v>0</v>
      </c>
      <c r="T135" s="1">
        <f>'Původní data'!P131*prepocet!T$106*prepocet!T$4*prepocet!T$2/100/100/100</f>
        <v>0</v>
      </c>
      <c r="U135" s="1">
        <f>'Původní data'!Q131*prepocet!U$106*prepocet!U$4*prepocet!U$2/100/100/100</f>
        <v>0</v>
      </c>
      <c r="V135" s="1">
        <f>'Původní data'!R131*prepocet!V$106*prepocet!V$4*prepocet!V$2/100/100/100</f>
        <v>0</v>
      </c>
      <c r="W135" s="1">
        <f>'Původní data'!S131*prepocet!W$106*prepocet!W$4*prepocet!W$2/100/100/100</f>
        <v>0</v>
      </c>
      <c r="X135" s="1">
        <f>'Původní data'!T131*prepocet!X$106*prepocet!X$4*prepocet!X$2/100/100/100</f>
        <v>0</v>
      </c>
      <c r="Y135" s="1">
        <f>'Původní data'!U131*prepocet!Y$106*prepocet!Y$4*prepocet!Y$2/100/100/100</f>
        <v>0</v>
      </c>
      <c r="Z135" s="1">
        <f>'Původní data'!V131*prepocet!Z$106*prepocet!Z$4*prepocet!Z$2/100/100/100</f>
        <v>0</v>
      </c>
      <c r="AA135" s="1">
        <f>'Původní data'!W131*prepocet!AA$106*prepocet!AA$4*prepocet!AA$2/100/100/100</f>
        <v>0</v>
      </c>
      <c r="AB135" s="1">
        <f>'Původní data'!X131*prepocet!AB$106*prepocet!AB$4*prepocet!AB$2/100/100/100</f>
        <v>0</v>
      </c>
      <c r="AC135" s="1">
        <f>'Původní data'!Y131*prepocet!AC$106*prepocet!AC$4*prepocet!AC$2/100/100/100</f>
        <v>0</v>
      </c>
      <c r="AD135" s="1">
        <f>'Původní data'!Z131*prepocet!AD$106*prepocet!AD$4*prepocet!AD$2/100/100/100</f>
        <v>0.21600000000000003</v>
      </c>
      <c r="AE135" s="1">
        <f>'Původní data'!AA131*prepocet!AE$106*prepocet!AE$4*prepocet!AE$2/100/100/100</f>
        <v>0</v>
      </c>
      <c r="AF135" s="1">
        <f>'Původní data'!AB131*prepocet!AF$106*prepocet!AF$4*prepocet!AF$2/100/100/100</f>
        <v>0</v>
      </c>
      <c r="AG135" s="1">
        <f>'Původní data'!AC131*prepocet!AG$106*prepocet!AG$4*prepocet!AG$2/100/100/100</f>
        <v>0</v>
      </c>
      <c r="AH135" s="1">
        <f>'Původní data'!AD131*prepocet!AH$106*prepocet!AH$4*prepocet!AH$2/100/100/100</f>
        <v>0</v>
      </c>
      <c r="AI135" s="1">
        <f>'Původní data'!AE131*prepocet!AI$106*prepocet!AI$4*prepocet!AI$2/100/100/100</f>
        <v>0</v>
      </c>
      <c r="AJ135" s="1">
        <f>'Původní data'!AF131*prepocet!AJ$106*prepocet!AJ$4*prepocet!AJ$2/100/100/100</f>
        <v>0</v>
      </c>
      <c r="AK135" s="1">
        <f>'Původní data'!AG131*prepocet!AK$106*prepocet!AK$4*prepocet!AK$2/100/100/100</f>
        <v>0</v>
      </c>
      <c r="AL135" s="1">
        <f>'Původní data'!AH131*prepocet!AL$106*prepocet!AL$4*prepocet!AL$2/100/100/100</f>
        <v>0</v>
      </c>
      <c r="AM135" s="1">
        <f>'Původní data'!AI131*prepocet!AM$106*prepocet!AM$4*prepocet!AM$2/100/100/100</f>
        <v>0</v>
      </c>
      <c r="AN135" s="1">
        <f>'Původní data'!AJ131*prepocet!AN$106*prepocet!AN$4*prepocet!AN$2/100/100/100</f>
        <v>0</v>
      </c>
      <c r="AO135" s="1">
        <f>'Původní data'!AK131*prepocet!AO$106*prepocet!AO$4*prepocet!AO$2/100/100/100</f>
        <v>0</v>
      </c>
      <c r="AP135" s="1">
        <f>'Původní data'!AL131*prepocet!AP$106*prepocet!AP$4*prepocet!AP$2/100/100/100</f>
        <v>0</v>
      </c>
      <c r="AQ135" s="1">
        <f>'Původní data'!AM131*prepocet!AQ$106*prepocet!AQ$4*prepocet!AQ$2/100/100/100</f>
        <v>0</v>
      </c>
      <c r="AR135" s="1">
        <f>'Původní data'!AN131*prepocet!AR$106*prepocet!AR$4*prepocet!AR$2/100/100/100</f>
        <v>0</v>
      </c>
      <c r="AS135" s="1">
        <f>'Původní data'!AO131*prepocet!AS$106*prepocet!AS$4*prepocet!AS$2/100/100/100</f>
        <v>0</v>
      </c>
      <c r="AT135" s="1">
        <f>'Původní data'!AP131*prepocet!AT$106*prepocet!AT$4*prepocet!AT$2/100/100/100</f>
        <v>0</v>
      </c>
      <c r="AU135" s="1">
        <f>'Původní data'!AQ131*prepocet!AU$106*prepocet!AU$4*prepocet!AU$2/100/100/100</f>
        <v>4.4999999999999998E-2</v>
      </c>
      <c r="AV135" s="1">
        <f>'Původní data'!AR131*prepocet!AV$106*prepocet!AV$4*prepocet!AV$2/100/100/100</f>
        <v>0</v>
      </c>
      <c r="AW135" s="1">
        <f>'Původní data'!AS131*prepocet!AW$106*prepocet!AW$4*prepocet!AW$2/100/100/100</f>
        <v>0</v>
      </c>
      <c r="AX135" s="1">
        <f>'Původní data'!AT131*prepocet!AX$106*prepocet!AX$4*prepocet!AX$2/100/100/100</f>
        <v>0</v>
      </c>
      <c r="AY135" s="1">
        <f>'Původní data'!AU131*prepocet!AY$106*prepocet!AY$4*prepocet!AY$2/100/100/100</f>
        <v>0</v>
      </c>
      <c r="AZ135" s="1">
        <f>'Původní data'!AV131*prepocet!AZ$106*prepocet!AZ$4*prepocet!AZ$2/100/100/100</f>
        <v>0</v>
      </c>
      <c r="BA135" s="1">
        <f>'Původní data'!AW131*prepocet!BA$106*prepocet!BA$4*prepocet!BA$2/100/100/100</f>
        <v>0</v>
      </c>
      <c r="BB135" s="1">
        <f>'Původní data'!AX131*prepocet!BB$106*prepocet!BB$4*prepocet!BB$2/100/100/100</f>
        <v>0.1</v>
      </c>
      <c r="BC135" s="1">
        <f>'Původní data'!AY131*prepocet!BC$106*prepocet!BC$4*prepocet!BC$2/100/100/100</f>
        <v>0</v>
      </c>
      <c r="BD135" s="1">
        <f>'Původní data'!AZ131*prepocet!BD$106*prepocet!BD$4*prepocet!BD$2/100/100/100</f>
        <v>0</v>
      </c>
      <c r="BE135" s="1">
        <f>'Původní data'!BA131*prepocet!BE$106*prepocet!BE$4*prepocet!BE$2/100/100/100</f>
        <v>0</v>
      </c>
      <c r="BF135" s="1">
        <f>'Původní data'!BB131*prepocet!BF$106*prepocet!BF$4*prepocet!BF$2/100/100/100</f>
        <v>0</v>
      </c>
      <c r="BG135" s="1">
        <f>'Původní data'!BC131*prepocet!BG$106*prepocet!BG$4*prepocet!BG$2/100/100/100</f>
        <v>0</v>
      </c>
      <c r="BH135" s="1">
        <f>'Původní data'!BD131*prepocet!BH$106*prepocet!BH$4*prepocet!BH$2/100/100/100</f>
        <v>0</v>
      </c>
      <c r="BI135" s="1">
        <f>'Původní data'!BE131*prepocet!BI$106*prepocet!BI$4*prepocet!BI$2/100/100/100</f>
        <v>0</v>
      </c>
      <c r="BJ135" s="1">
        <f>'Původní data'!BF131*prepocet!BJ$106*prepocet!BJ$4*prepocet!BJ$2/100/100/100</f>
        <v>0.11199999999999999</v>
      </c>
      <c r="BK135" s="1">
        <f>'Původní data'!BG131*prepocet!BK$106*prepocet!BK$4*prepocet!BK$2/100/100/100</f>
        <v>0</v>
      </c>
      <c r="BL135" s="1">
        <f>'Původní data'!BH131*prepocet!BL$106*prepocet!BL$4*prepocet!BL$2/100/100/100</f>
        <v>7.4999999999999997E-2</v>
      </c>
      <c r="BM135" s="1">
        <f>'Původní data'!BI131*prepocet!BM$106*prepocet!BM$4*prepocet!BM$2/100/100/100</f>
        <v>0</v>
      </c>
      <c r="BN135" s="1">
        <f>'Původní data'!BJ131*prepocet!BN$106*prepocet!BN$4*prepocet!BN$2/100/100/100</f>
        <v>0</v>
      </c>
      <c r="BO135" s="1">
        <f>'Původní data'!BK131*prepocet!BO$106*prepocet!BO$4*prepocet!BO$2/100/100/100</f>
        <v>0</v>
      </c>
      <c r="BP135" s="1">
        <f>'Původní data'!BL131*prepocet!BP$106*prepocet!BP$4*prepocet!BP$2/100/100/100</f>
        <v>0</v>
      </c>
      <c r="BQ135" s="1">
        <f>'Původní data'!BM131*prepocet!BQ$106*prepocet!BQ$4*prepocet!BQ$2/100/100/100</f>
        <v>0</v>
      </c>
      <c r="BR135" s="1">
        <f>'Původní data'!BN131*prepocet!BR$106*prepocet!BR$4*prepocet!BR$2/100/100/100</f>
        <v>0</v>
      </c>
      <c r="BS135" s="1">
        <f>'Původní data'!BO131*prepocet!BS$106*prepocet!BS$4*prepocet!BS$2/100/100/100</f>
        <v>0</v>
      </c>
      <c r="BT135" s="1">
        <f>'Původní data'!BP131*prepocet!BT$106*prepocet!BT$4*prepocet!BT$2/100/100/100</f>
        <v>0</v>
      </c>
      <c r="BU135" s="1">
        <f>'Původní data'!BQ131*prepocet!BU$106*prepocet!BU$4*prepocet!BU$2/100/100/100</f>
        <v>0</v>
      </c>
      <c r="BV135" s="1">
        <f>'Původní data'!BR131*prepocet!BV$106*prepocet!BV$4*prepocet!BV$2/100/100/100</f>
        <v>0.15</v>
      </c>
      <c r="BW135" s="1">
        <f>'Původní data'!BS131*prepocet!BW$106*prepocet!BW$4*prepocet!BW$2/100/100/100</f>
        <v>0</v>
      </c>
      <c r="BX135" s="1">
        <f>'Původní data'!BT131*prepocet!BX$106*prepocet!BX$4*prepocet!BX$2/100/100/100</f>
        <v>0</v>
      </c>
      <c r="BY135" s="1">
        <f>'Původní data'!BU131*prepocet!BY$106*prepocet!BY$4*prepocet!BY$2/100/100/100</f>
        <v>4.0500000000000001E-2</v>
      </c>
      <c r="BZ135" s="1">
        <f>'Původní data'!BV131*prepocet!BZ$106*prepocet!BZ$4*prepocet!BZ$2/100/100/100</f>
        <v>4.8000000000000001E-2</v>
      </c>
      <c r="CA135" s="1">
        <f>'Původní data'!BW131*prepocet!CA$106*prepocet!CA$4*prepocet!CA$2/100/100/100</f>
        <v>0</v>
      </c>
      <c r="CB135" s="1">
        <f>'Původní data'!BX131*prepocet!CB$106*prepocet!CB$4*prepocet!CB$2/100/100/100</f>
        <v>0</v>
      </c>
      <c r="CC135" s="1">
        <f>'Původní data'!BY131*prepocet!CC$106*prepocet!CC$4*prepocet!CC$2/100/100/100</f>
        <v>0</v>
      </c>
      <c r="CD135" s="1">
        <f>'Původní data'!BZ131*prepocet!CD$106*prepocet!CD$4*prepocet!CD$2/100/100/100</f>
        <v>0</v>
      </c>
      <c r="CE135" s="1">
        <f>'Původní data'!CA131*prepocet!CE$106*prepocet!CE$4*prepocet!CE$2/100/100/100</f>
        <v>1.8000000000000002E-2</v>
      </c>
      <c r="CF135" s="1">
        <f>'Původní data'!CB131*prepocet!CF$106*prepocet!CF$4*prepocet!CF$2/100/100/100</f>
        <v>0</v>
      </c>
      <c r="CI135" s="11">
        <f t="shared" si="54"/>
        <v>30</v>
      </c>
      <c r="CJ135" s="25">
        <f t="shared" si="52"/>
        <v>1.4654999999999998</v>
      </c>
      <c r="CK135" s="11">
        <f t="shared" si="53"/>
        <v>1.8550632911392403E-2</v>
      </c>
      <c r="CL135" s="11">
        <f t="shared" si="43"/>
        <v>0</v>
      </c>
      <c r="CM135" s="11">
        <f t="shared" si="44"/>
        <v>0</v>
      </c>
      <c r="CN135" s="11">
        <f t="shared" si="45"/>
        <v>0</v>
      </c>
      <c r="CO135" s="11">
        <f t="shared" si="55"/>
        <v>11</v>
      </c>
    </row>
    <row r="136" spans="1:93" x14ac:dyDescent="0.2">
      <c r="B136" s="11">
        <v>1</v>
      </c>
      <c r="C136" s="11">
        <f t="shared" si="50"/>
        <v>0</v>
      </c>
      <c r="D136" s="11">
        <f t="shared" si="51"/>
        <v>6.6000000000000003E-2</v>
      </c>
      <c r="E136" s="1" t="s">
        <v>212</v>
      </c>
      <c r="F136" s="1">
        <f>'Původní data'!B132*prepocet!F$106*prepocet!F$4*prepocet!F$2/100/100/100</f>
        <v>6.6000000000000003E-2</v>
      </c>
      <c r="G136" s="1">
        <f>'Původní data'!C132*prepocet!G$106*prepocet!G$4*prepocet!G$2/100/100/100</f>
        <v>0</v>
      </c>
      <c r="H136" s="1">
        <f>'Původní data'!D132*prepocet!H$106*prepocet!H$4*prepocet!H$2/100/100/100</f>
        <v>0</v>
      </c>
      <c r="I136" s="1">
        <f>'Původní data'!E132*prepocet!I$106*prepocet!I$4*prepocet!I$2/100/100/100</f>
        <v>0</v>
      </c>
      <c r="J136" s="1">
        <f>'Původní data'!F132*prepocet!J$106*prepocet!J$4*prepocet!J$2/100/100/100</f>
        <v>0</v>
      </c>
      <c r="K136" s="1">
        <f>'Původní data'!G132*prepocet!K$106*prepocet!K$4*prepocet!K$2/100/100/100</f>
        <v>0</v>
      </c>
      <c r="L136" s="1">
        <f>'Původní data'!H132*prepocet!L$106*prepocet!L$4*prepocet!L$2/100/100/100</f>
        <v>0</v>
      </c>
      <c r="M136" s="1">
        <f>'Původní data'!I132*prepocet!M$106*prepocet!M$4*prepocet!M$2/100/100/100</f>
        <v>0</v>
      </c>
      <c r="N136" s="1">
        <f>'Původní data'!J132*prepocet!N$106*prepocet!N$4*prepocet!N$2/100/100/100</f>
        <v>0</v>
      </c>
      <c r="O136" s="1">
        <f>'Původní data'!K132*prepocet!O$106*prepocet!O$4*prepocet!O$2/100/100/100</f>
        <v>0</v>
      </c>
      <c r="P136" s="1">
        <f>'Původní data'!L132*prepocet!P$106*prepocet!P$4*prepocet!P$2/100/100/100</f>
        <v>0</v>
      </c>
      <c r="Q136" s="1">
        <f>'Původní data'!M132*prepocet!Q$106*prepocet!Q$4*prepocet!Q$2/100/100/100</f>
        <v>0</v>
      </c>
      <c r="R136" s="1">
        <f>'Původní data'!N132*prepocet!R$106*prepocet!R$4*prepocet!R$2/100/100/100</f>
        <v>0</v>
      </c>
      <c r="S136" s="1">
        <f>'Původní data'!O132*prepocet!S$106*prepocet!S$4*prepocet!S$2/100/100/100</f>
        <v>0</v>
      </c>
      <c r="T136" s="1">
        <f>'Původní data'!P132*prepocet!T$106*prepocet!T$4*prepocet!T$2/100/100/100</f>
        <v>0</v>
      </c>
      <c r="U136" s="1">
        <f>'Původní data'!Q132*prepocet!U$106*prepocet!U$4*prepocet!U$2/100/100/100</f>
        <v>0</v>
      </c>
      <c r="V136" s="1">
        <f>'Původní data'!R132*prepocet!V$106*prepocet!V$4*prepocet!V$2/100/100/100</f>
        <v>0</v>
      </c>
      <c r="W136" s="1">
        <f>'Původní data'!S132*prepocet!W$106*prepocet!W$4*prepocet!W$2/100/100/100</f>
        <v>0</v>
      </c>
      <c r="X136" s="1">
        <f>'Původní data'!T132*prepocet!X$106*prepocet!X$4*prepocet!X$2/100/100/100</f>
        <v>0</v>
      </c>
      <c r="Y136" s="1">
        <f>'Původní data'!U132*prepocet!Y$106*prepocet!Y$4*prepocet!Y$2/100/100/100</f>
        <v>0</v>
      </c>
      <c r="Z136" s="1">
        <f>'Původní data'!V132*prepocet!Z$106*prepocet!Z$4*prepocet!Z$2/100/100/100</f>
        <v>0</v>
      </c>
      <c r="AA136" s="1">
        <f>'Původní data'!W132*prepocet!AA$106*prepocet!AA$4*prepocet!AA$2/100/100/100</f>
        <v>0</v>
      </c>
      <c r="AB136" s="1">
        <f>'Původní data'!X132*prepocet!AB$106*prepocet!AB$4*prepocet!AB$2/100/100/100</f>
        <v>0</v>
      </c>
      <c r="AC136" s="1">
        <f>'Původní data'!Y132*prepocet!AC$106*prepocet!AC$4*prepocet!AC$2/100/100/100</f>
        <v>0</v>
      </c>
      <c r="AD136" s="1">
        <f>'Původní data'!Z132*prepocet!AD$106*prepocet!AD$4*prepocet!AD$2/100/100/100</f>
        <v>3.6000000000000004E-2</v>
      </c>
      <c r="AE136" s="1">
        <f>'Původní data'!AA132*prepocet!AE$106*prepocet!AE$4*prepocet!AE$2/100/100/100</f>
        <v>0</v>
      </c>
      <c r="AF136" s="1">
        <f>'Původní data'!AB132*prepocet!AF$106*prepocet!AF$4*prepocet!AF$2/100/100/100</f>
        <v>0</v>
      </c>
      <c r="AG136" s="1">
        <f>'Původní data'!AC132*prepocet!AG$106*prepocet!AG$4*prepocet!AG$2/100/100/100</f>
        <v>0</v>
      </c>
      <c r="AH136" s="1">
        <f>'Původní data'!AD132*prepocet!AH$106*prepocet!AH$4*prepocet!AH$2/100/100/100</f>
        <v>0</v>
      </c>
      <c r="AI136" s="1">
        <f>'Původní data'!AE132*prepocet!AI$106*prepocet!AI$4*prepocet!AI$2/100/100/100</f>
        <v>0</v>
      </c>
      <c r="AJ136" s="1">
        <f>'Původní data'!AF132*prepocet!AJ$106*prepocet!AJ$4*prepocet!AJ$2/100/100/100</f>
        <v>0</v>
      </c>
      <c r="AK136" s="1">
        <f>'Původní data'!AG132*prepocet!AK$106*prepocet!AK$4*prepocet!AK$2/100/100/100</f>
        <v>0</v>
      </c>
      <c r="AL136" s="1">
        <f>'Původní data'!AH132*prepocet!AL$106*prepocet!AL$4*prepocet!AL$2/100/100/100</f>
        <v>0</v>
      </c>
      <c r="AM136" s="1">
        <f>'Původní data'!AI132*prepocet!AM$106*prepocet!AM$4*prepocet!AM$2/100/100/100</f>
        <v>0</v>
      </c>
      <c r="AN136" s="1">
        <f>'Původní data'!AJ132*prepocet!AN$106*prepocet!AN$4*prepocet!AN$2/100/100/100</f>
        <v>0</v>
      </c>
      <c r="AO136" s="1">
        <f>'Původní data'!AK132*prepocet!AO$106*prepocet!AO$4*prepocet!AO$2/100/100/100</f>
        <v>0</v>
      </c>
      <c r="AP136" s="1">
        <f>'Původní data'!AL132*prepocet!AP$106*prepocet!AP$4*prepocet!AP$2/100/100/100</f>
        <v>0</v>
      </c>
      <c r="AQ136" s="1">
        <f>'Původní data'!AM132*prepocet!AQ$106*prepocet!AQ$4*prepocet!AQ$2/100/100/100</f>
        <v>0</v>
      </c>
      <c r="AR136" s="1">
        <f>'Původní data'!AN132*prepocet!AR$106*prepocet!AR$4*prepocet!AR$2/100/100/100</f>
        <v>0</v>
      </c>
      <c r="AS136" s="1">
        <f>'Původní data'!AO132*prepocet!AS$106*prepocet!AS$4*prepocet!AS$2/100/100/100</f>
        <v>0</v>
      </c>
      <c r="AT136" s="1">
        <f>'Původní data'!AP132*prepocet!AT$106*prepocet!AT$4*prepocet!AT$2/100/100/100</f>
        <v>0</v>
      </c>
      <c r="AU136" s="1">
        <f>'Původní data'!AQ132*prepocet!AU$106*prepocet!AU$4*prepocet!AU$2/100/100/100</f>
        <v>0</v>
      </c>
      <c r="AV136" s="1">
        <f>'Původní data'!AR132*prepocet!AV$106*prepocet!AV$4*prepocet!AV$2/100/100/100</f>
        <v>0</v>
      </c>
      <c r="AW136" s="1">
        <f>'Původní data'!AS132*prepocet!AW$106*prepocet!AW$4*prepocet!AW$2/100/100/100</f>
        <v>0</v>
      </c>
      <c r="AX136" s="1">
        <f>'Původní data'!AT132*prepocet!AX$106*prepocet!AX$4*prepocet!AX$2/100/100/100</f>
        <v>0</v>
      </c>
      <c r="AY136" s="1">
        <f>'Původní data'!AU132*prepocet!AY$106*prepocet!AY$4*prepocet!AY$2/100/100/100</f>
        <v>0</v>
      </c>
      <c r="AZ136" s="1">
        <f>'Původní data'!AV132*prepocet!AZ$106*prepocet!AZ$4*prepocet!AZ$2/100/100/100</f>
        <v>0</v>
      </c>
      <c r="BA136" s="1">
        <f>'Původní data'!AW132*prepocet!BA$106*prepocet!BA$4*prepocet!BA$2/100/100/100</f>
        <v>0</v>
      </c>
      <c r="BB136" s="1">
        <f>'Původní data'!AX132*prepocet!BB$106*prepocet!BB$4*prepocet!BB$2/100/100/100</f>
        <v>0</v>
      </c>
      <c r="BC136" s="1">
        <f>'Původní data'!AY132*prepocet!BC$106*prepocet!BC$4*prepocet!BC$2/100/100/100</f>
        <v>0</v>
      </c>
      <c r="BD136" s="1">
        <f>'Původní data'!AZ132*prepocet!BD$106*prepocet!BD$4*prepocet!BD$2/100/100/100</f>
        <v>0</v>
      </c>
      <c r="BE136" s="1">
        <f>'Původní data'!BA132*prepocet!BE$106*prepocet!BE$4*prepocet!BE$2/100/100/100</f>
        <v>0</v>
      </c>
      <c r="BF136" s="1">
        <f>'Původní data'!BB132*prepocet!BF$106*prepocet!BF$4*prepocet!BF$2/100/100/100</f>
        <v>0</v>
      </c>
      <c r="BG136" s="1">
        <f>'Původní data'!BC132*prepocet!BG$106*prepocet!BG$4*prepocet!BG$2/100/100/100</f>
        <v>0</v>
      </c>
      <c r="BH136" s="1">
        <f>'Původní data'!BD132*prepocet!BH$106*prepocet!BH$4*prepocet!BH$2/100/100/100</f>
        <v>0</v>
      </c>
      <c r="BI136" s="1">
        <f>'Původní data'!BE132*prepocet!BI$106*prepocet!BI$4*prepocet!BI$2/100/100/100</f>
        <v>0</v>
      </c>
      <c r="BJ136" s="1">
        <f>'Původní data'!BF132*prepocet!BJ$106*prepocet!BJ$4*prepocet!BJ$2/100/100/100</f>
        <v>0</v>
      </c>
      <c r="BK136" s="1">
        <f>'Původní data'!BG132*prepocet!BK$106*prepocet!BK$4*prepocet!BK$2/100/100/100</f>
        <v>0</v>
      </c>
      <c r="BL136" s="1">
        <f>'Původní data'!BH132*prepocet!BL$106*prepocet!BL$4*prepocet!BL$2/100/100/100</f>
        <v>0</v>
      </c>
      <c r="BM136" s="1">
        <f>'Původní data'!BI132*prepocet!BM$106*prepocet!BM$4*prepocet!BM$2/100/100/100</f>
        <v>0</v>
      </c>
      <c r="BN136" s="1">
        <f>'Původní data'!BJ132*prepocet!BN$106*prepocet!BN$4*prepocet!BN$2/100/100/100</f>
        <v>0</v>
      </c>
      <c r="BO136" s="1">
        <f>'Původní data'!BK132*prepocet!BO$106*prepocet!BO$4*prepocet!BO$2/100/100/100</f>
        <v>0</v>
      </c>
      <c r="BP136" s="1">
        <f>'Původní data'!BL132*prepocet!BP$106*prepocet!BP$4*prepocet!BP$2/100/100/100</f>
        <v>0</v>
      </c>
      <c r="BQ136" s="1">
        <f>'Původní data'!BM132*prepocet!BQ$106*prepocet!BQ$4*prepocet!BQ$2/100/100/100</f>
        <v>0</v>
      </c>
      <c r="BR136" s="1">
        <f>'Původní data'!BN132*prepocet!BR$106*prepocet!BR$4*prepocet!BR$2/100/100/100</f>
        <v>0</v>
      </c>
      <c r="BS136" s="1">
        <f>'Původní data'!BO132*prepocet!BS$106*prepocet!BS$4*prepocet!BS$2/100/100/100</f>
        <v>0</v>
      </c>
      <c r="BT136" s="1">
        <f>'Původní data'!BP132*prepocet!BT$106*prepocet!BT$4*prepocet!BT$2/100/100/100</f>
        <v>0</v>
      </c>
      <c r="BU136" s="1">
        <f>'Původní data'!BQ132*prepocet!BU$106*prepocet!BU$4*prepocet!BU$2/100/100/100</f>
        <v>0</v>
      </c>
      <c r="BV136" s="1">
        <f>'Původní data'!BR132*prepocet!BV$106*prepocet!BV$4*prepocet!BV$2/100/100/100</f>
        <v>0</v>
      </c>
      <c r="BW136" s="1">
        <f>'Původní data'!BS132*prepocet!BW$106*prepocet!BW$4*prepocet!BW$2/100/100/100</f>
        <v>0</v>
      </c>
      <c r="BX136" s="1">
        <f>'Původní data'!BT132*prepocet!BX$106*prepocet!BX$4*prepocet!BX$2/100/100/100</f>
        <v>0</v>
      </c>
      <c r="BY136" s="1">
        <f>'Původní data'!BU132*prepocet!BY$106*prepocet!BY$4*prepocet!BY$2/100/100/100</f>
        <v>0</v>
      </c>
      <c r="BZ136" s="1">
        <f>'Původní data'!BV132*prepocet!BZ$106*prepocet!BZ$4*prepocet!BZ$2/100/100/100</f>
        <v>0</v>
      </c>
      <c r="CA136" s="1">
        <f>'Původní data'!BW132*prepocet!CA$106*prepocet!CA$4*prepocet!CA$2/100/100/100</f>
        <v>0</v>
      </c>
      <c r="CB136" s="1">
        <f>'Původní data'!BX132*prepocet!CB$106*prepocet!CB$4*prepocet!CB$2/100/100/100</f>
        <v>0</v>
      </c>
      <c r="CC136" s="1">
        <f>'Původní data'!BY132*prepocet!CC$106*prepocet!CC$4*prepocet!CC$2/100/100/100</f>
        <v>0</v>
      </c>
      <c r="CD136" s="1">
        <f>'Původní data'!BZ132*prepocet!CD$106*prepocet!CD$4*prepocet!CD$2/100/100/100</f>
        <v>0</v>
      </c>
      <c r="CE136" s="1">
        <f>'Původní data'!CA132*prepocet!CE$106*prepocet!CE$4*prepocet!CE$2/100/100/100</f>
        <v>0</v>
      </c>
      <c r="CF136" s="1">
        <f>'Původní data'!CB132*prepocet!CF$106*prepocet!CF$4*prepocet!CF$2/100/100/100</f>
        <v>0</v>
      </c>
      <c r="CI136" s="11">
        <f t="shared" si="54"/>
        <v>50</v>
      </c>
      <c r="CJ136" s="25">
        <f t="shared" si="52"/>
        <v>0.10200000000000001</v>
      </c>
      <c r="CK136" s="11">
        <f t="shared" si="53"/>
        <v>1.2911392405063292E-3</v>
      </c>
      <c r="CL136" s="11">
        <f t="shared" si="43"/>
        <v>0</v>
      </c>
      <c r="CM136" s="11">
        <f t="shared" si="44"/>
        <v>0</v>
      </c>
      <c r="CN136" s="11">
        <f t="shared" si="45"/>
        <v>0</v>
      </c>
      <c r="CO136" s="11">
        <f t="shared" si="55"/>
        <v>2</v>
      </c>
    </row>
    <row r="137" spans="1:93" x14ac:dyDescent="0.2">
      <c r="B137" s="11">
        <v>1</v>
      </c>
      <c r="C137" s="11">
        <f t="shared" si="50"/>
        <v>0</v>
      </c>
      <c r="D137" s="11">
        <f t="shared" si="51"/>
        <v>0.19800000000000001</v>
      </c>
      <c r="E137" s="1" t="s">
        <v>213</v>
      </c>
      <c r="F137" s="1">
        <f>'Původní data'!B133*prepocet!F$106*prepocet!F$4*prepocet!F$2/100/100/100</f>
        <v>0.19800000000000001</v>
      </c>
      <c r="G137" s="1">
        <f>'Původní data'!C133*prepocet!G$106*prepocet!G$4*prepocet!G$2/100/100/100</f>
        <v>0</v>
      </c>
      <c r="H137" s="1">
        <f>'Původní data'!D133*prepocet!H$106*prepocet!H$4*prepocet!H$2/100/100/100</f>
        <v>0</v>
      </c>
      <c r="I137" s="1">
        <f>'Původní data'!E133*prepocet!I$106*prepocet!I$4*prepocet!I$2/100/100/100</f>
        <v>0</v>
      </c>
      <c r="J137" s="1">
        <f>'Původní data'!F133*prepocet!J$106*prepocet!J$4*prepocet!J$2/100/100/100</f>
        <v>0</v>
      </c>
      <c r="K137" s="1">
        <f>'Původní data'!G133*prepocet!K$106*prepocet!K$4*prepocet!K$2/100/100/100</f>
        <v>0</v>
      </c>
      <c r="L137" s="1">
        <f>'Původní data'!H133*prepocet!L$106*prepocet!L$4*prepocet!L$2/100/100/100</f>
        <v>0</v>
      </c>
      <c r="M137" s="1">
        <f>'Původní data'!I133*prepocet!M$106*prepocet!M$4*prepocet!M$2/100/100/100</f>
        <v>0</v>
      </c>
      <c r="N137" s="1">
        <f>'Původní data'!J133*prepocet!N$106*prepocet!N$4*prepocet!N$2/100/100/100</f>
        <v>0</v>
      </c>
      <c r="O137" s="1">
        <f>'Původní data'!K133*prepocet!O$106*prepocet!O$4*prepocet!O$2/100/100/100</f>
        <v>0</v>
      </c>
      <c r="P137" s="1">
        <f>'Původní data'!L133*prepocet!P$106*prepocet!P$4*prepocet!P$2/100/100/100</f>
        <v>0</v>
      </c>
      <c r="Q137" s="1">
        <f>'Původní data'!M133*prepocet!Q$106*prepocet!Q$4*prepocet!Q$2/100/100/100</f>
        <v>0</v>
      </c>
      <c r="R137" s="1">
        <f>'Původní data'!N133*prepocet!R$106*prepocet!R$4*prepocet!R$2/100/100/100</f>
        <v>0</v>
      </c>
      <c r="S137" s="1">
        <f>'Původní data'!O133*prepocet!S$106*prepocet!S$4*prepocet!S$2/100/100/100</f>
        <v>0</v>
      </c>
      <c r="T137" s="1">
        <f>'Původní data'!P133*prepocet!T$106*prepocet!T$4*prepocet!T$2/100/100/100</f>
        <v>0</v>
      </c>
      <c r="U137" s="1">
        <f>'Původní data'!Q133*prepocet!U$106*prepocet!U$4*prepocet!U$2/100/100/100</f>
        <v>0</v>
      </c>
      <c r="V137" s="1">
        <f>'Původní data'!R133*prepocet!V$106*prepocet!V$4*prepocet!V$2/100/100/100</f>
        <v>0</v>
      </c>
      <c r="W137" s="1">
        <f>'Původní data'!S133*prepocet!W$106*prepocet!W$4*prepocet!W$2/100/100/100</f>
        <v>0</v>
      </c>
      <c r="X137" s="1">
        <f>'Původní data'!T133*prepocet!X$106*prepocet!X$4*prepocet!X$2/100/100/100</f>
        <v>0</v>
      </c>
      <c r="Y137" s="1">
        <f>'Původní data'!U133*prepocet!Y$106*prepocet!Y$4*prepocet!Y$2/100/100/100</f>
        <v>0</v>
      </c>
      <c r="Z137" s="1">
        <f>'Původní data'!V133*prepocet!Z$106*prepocet!Z$4*prepocet!Z$2/100/100/100</f>
        <v>0</v>
      </c>
      <c r="AA137" s="1">
        <f>'Původní data'!W133*prepocet!AA$106*prepocet!AA$4*prepocet!AA$2/100/100/100</f>
        <v>0</v>
      </c>
      <c r="AB137" s="1">
        <f>'Původní data'!X133*prepocet!AB$106*prepocet!AB$4*prepocet!AB$2/100/100/100</f>
        <v>0</v>
      </c>
      <c r="AC137" s="1">
        <f>'Původní data'!Y133*prepocet!AC$106*prepocet!AC$4*prepocet!AC$2/100/100/100</f>
        <v>0</v>
      </c>
      <c r="AD137" s="1">
        <f>'Původní data'!Z133*prepocet!AD$106*prepocet!AD$4*prepocet!AD$2/100/100/100</f>
        <v>0</v>
      </c>
      <c r="AE137" s="1">
        <f>'Původní data'!AA133*prepocet!AE$106*prepocet!AE$4*prepocet!AE$2/100/100/100</f>
        <v>0</v>
      </c>
      <c r="AF137" s="1">
        <f>'Původní data'!AB133*prepocet!AF$106*prepocet!AF$4*prepocet!AF$2/100/100/100</f>
        <v>0</v>
      </c>
      <c r="AG137" s="1">
        <f>'Původní data'!AC133*prepocet!AG$106*prepocet!AG$4*prepocet!AG$2/100/100/100</f>
        <v>0</v>
      </c>
      <c r="AH137" s="1">
        <f>'Původní data'!AD133*prepocet!AH$106*prepocet!AH$4*prepocet!AH$2/100/100/100</f>
        <v>0</v>
      </c>
      <c r="AI137" s="1">
        <f>'Původní data'!AE133*prepocet!AI$106*prepocet!AI$4*prepocet!AI$2/100/100/100</f>
        <v>0</v>
      </c>
      <c r="AJ137" s="1">
        <f>'Původní data'!AF133*prepocet!AJ$106*prepocet!AJ$4*prepocet!AJ$2/100/100/100</f>
        <v>0</v>
      </c>
      <c r="AK137" s="1">
        <f>'Původní data'!AG133*prepocet!AK$106*prepocet!AK$4*prepocet!AK$2/100/100/100</f>
        <v>0</v>
      </c>
      <c r="AL137" s="1">
        <f>'Původní data'!AH133*prepocet!AL$106*prepocet!AL$4*prepocet!AL$2/100/100/100</f>
        <v>0</v>
      </c>
      <c r="AM137" s="1">
        <f>'Původní data'!AI133*prepocet!AM$106*prepocet!AM$4*prepocet!AM$2/100/100/100</f>
        <v>0</v>
      </c>
      <c r="AN137" s="1">
        <f>'Původní data'!AJ133*prepocet!AN$106*prepocet!AN$4*prepocet!AN$2/100/100/100</f>
        <v>0</v>
      </c>
      <c r="AO137" s="1">
        <f>'Původní data'!AK133*prepocet!AO$106*prepocet!AO$4*prepocet!AO$2/100/100/100</f>
        <v>0</v>
      </c>
      <c r="AP137" s="1">
        <f>'Původní data'!AL133*prepocet!AP$106*prepocet!AP$4*prepocet!AP$2/100/100/100</f>
        <v>0</v>
      </c>
      <c r="AQ137" s="1">
        <f>'Původní data'!AM133*prepocet!AQ$106*prepocet!AQ$4*prepocet!AQ$2/100/100/100</f>
        <v>0</v>
      </c>
      <c r="AR137" s="1">
        <f>'Původní data'!AN133*prepocet!AR$106*prepocet!AR$4*prepocet!AR$2/100/100/100</f>
        <v>0</v>
      </c>
      <c r="AS137" s="1">
        <f>'Původní data'!AO133*prepocet!AS$106*prepocet!AS$4*prepocet!AS$2/100/100/100</f>
        <v>0</v>
      </c>
      <c r="AT137" s="1">
        <f>'Původní data'!AP133*prepocet!AT$106*prepocet!AT$4*prepocet!AT$2/100/100/100</f>
        <v>0</v>
      </c>
      <c r="AU137" s="1">
        <f>'Původní data'!AQ133*prepocet!AU$106*prepocet!AU$4*prepocet!AU$2/100/100/100</f>
        <v>0</v>
      </c>
      <c r="AV137" s="1">
        <f>'Původní data'!AR133*prepocet!AV$106*prepocet!AV$4*prepocet!AV$2/100/100/100</f>
        <v>0</v>
      </c>
      <c r="AW137" s="1">
        <f>'Původní data'!AS133*prepocet!AW$106*prepocet!AW$4*prepocet!AW$2/100/100/100</f>
        <v>0</v>
      </c>
      <c r="AX137" s="1">
        <f>'Původní data'!AT133*prepocet!AX$106*prepocet!AX$4*prepocet!AX$2/100/100/100</f>
        <v>0</v>
      </c>
      <c r="AY137" s="1">
        <f>'Původní data'!AU133*prepocet!AY$106*prepocet!AY$4*prepocet!AY$2/100/100/100</f>
        <v>0</v>
      </c>
      <c r="AZ137" s="1">
        <f>'Původní data'!AV133*prepocet!AZ$106*prepocet!AZ$4*prepocet!AZ$2/100/100/100</f>
        <v>0</v>
      </c>
      <c r="BA137" s="1">
        <f>'Původní data'!AW133*prepocet!BA$106*prepocet!BA$4*prepocet!BA$2/100/100/100</f>
        <v>0</v>
      </c>
      <c r="BB137" s="1">
        <f>'Původní data'!AX133*prepocet!BB$106*prepocet!BB$4*prepocet!BB$2/100/100/100</f>
        <v>0</v>
      </c>
      <c r="BC137" s="1">
        <f>'Původní data'!AY133*prepocet!BC$106*prepocet!BC$4*prepocet!BC$2/100/100/100</f>
        <v>0</v>
      </c>
      <c r="BD137" s="1">
        <f>'Původní data'!AZ133*prepocet!BD$106*prepocet!BD$4*prepocet!BD$2/100/100/100</f>
        <v>0</v>
      </c>
      <c r="BE137" s="1">
        <f>'Původní data'!BA133*prepocet!BE$106*prepocet!BE$4*prepocet!BE$2/100/100/100</f>
        <v>0</v>
      </c>
      <c r="BF137" s="1">
        <f>'Původní data'!BB133*prepocet!BF$106*prepocet!BF$4*prepocet!BF$2/100/100/100</f>
        <v>0</v>
      </c>
      <c r="BG137" s="1">
        <f>'Původní data'!BC133*prepocet!BG$106*prepocet!BG$4*prepocet!BG$2/100/100/100</f>
        <v>0</v>
      </c>
      <c r="BH137" s="1">
        <f>'Původní data'!BD133*prepocet!BH$106*prepocet!BH$4*prepocet!BH$2/100/100/100</f>
        <v>0</v>
      </c>
      <c r="BI137" s="1">
        <f>'Původní data'!BE133*prepocet!BI$106*prepocet!BI$4*prepocet!BI$2/100/100/100</f>
        <v>0</v>
      </c>
      <c r="BJ137" s="1">
        <f>'Původní data'!BF133*prepocet!BJ$106*prepocet!BJ$4*prepocet!BJ$2/100/100/100</f>
        <v>0</v>
      </c>
      <c r="BK137" s="1">
        <f>'Původní data'!BG133*prepocet!BK$106*prepocet!BK$4*prepocet!BK$2/100/100/100</f>
        <v>0</v>
      </c>
      <c r="BL137" s="1">
        <f>'Původní data'!BH133*prepocet!BL$106*prepocet!BL$4*prepocet!BL$2/100/100/100</f>
        <v>0</v>
      </c>
      <c r="BM137" s="1">
        <f>'Původní data'!BI133*prepocet!BM$106*prepocet!BM$4*prepocet!BM$2/100/100/100</f>
        <v>0</v>
      </c>
      <c r="BN137" s="1">
        <f>'Původní data'!BJ133*prepocet!BN$106*prepocet!BN$4*prepocet!BN$2/100/100/100</f>
        <v>0</v>
      </c>
      <c r="BO137" s="1">
        <f>'Původní data'!BK133*prepocet!BO$106*prepocet!BO$4*prepocet!BO$2/100/100/100</f>
        <v>0</v>
      </c>
      <c r="BP137" s="1">
        <f>'Původní data'!BL133*prepocet!BP$106*prepocet!BP$4*prepocet!BP$2/100/100/100</f>
        <v>0</v>
      </c>
      <c r="BQ137" s="1">
        <f>'Původní data'!BM133*prepocet!BQ$106*prepocet!BQ$4*prepocet!BQ$2/100/100/100</f>
        <v>0</v>
      </c>
      <c r="BR137" s="1">
        <f>'Původní data'!BN133*prepocet!BR$106*prepocet!BR$4*prepocet!BR$2/100/100/100</f>
        <v>0</v>
      </c>
      <c r="BS137" s="1">
        <f>'Původní data'!BO133*prepocet!BS$106*prepocet!BS$4*prepocet!BS$2/100/100/100</f>
        <v>0</v>
      </c>
      <c r="BT137" s="1">
        <f>'Původní data'!BP133*prepocet!BT$106*prepocet!BT$4*prepocet!BT$2/100/100/100</f>
        <v>0</v>
      </c>
      <c r="BU137" s="1">
        <f>'Původní data'!BQ133*prepocet!BU$106*prepocet!BU$4*prepocet!BU$2/100/100/100</f>
        <v>0</v>
      </c>
      <c r="BV137" s="1">
        <f>'Původní data'!BR133*prepocet!BV$106*prepocet!BV$4*prepocet!BV$2/100/100/100</f>
        <v>0</v>
      </c>
      <c r="BW137" s="1">
        <f>'Původní data'!BS133*prepocet!BW$106*prepocet!BW$4*prepocet!BW$2/100/100/100</f>
        <v>0</v>
      </c>
      <c r="BX137" s="1">
        <f>'Původní data'!BT133*prepocet!BX$106*prepocet!BX$4*prepocet!BX$2/100/100/100</f>
        <v>0</v>
      </c>
      <c r="BY137" s="1">
        <f>'Původní data'!BU133*prepocet!BY$106*prepocet!BY$4*prepocet!BY$2/100/100/100</f>
        <v>0</v>
      </c>
      <c r="BZ137" s="1">
        <f>'Původní data'!BV133*prepocet!BZ$106*prepocet!BZ$4*prepocet!BZ$2/100/100/100</f>
        <v>0</v>
      </c>
      <c r="CA137" s="1">
        <f>'Původní data'!BW133*prepocet!CA$106*prepocet!CA$4*prepocet!CA$2/100/100/100</f>
        <v>0</v>
      </c>
      <c r="CB137" s="1">
        <f>'Původní data'!BX133*prepocet!CB$106*prepocet!CB$4*prepocet!CB$2/100/100/100</f>
        <v>0</v>
      </c>
      <c r="CC137" s="1">
        <f>'Původní data'!BY133*prepocet!CC$106*prepocet!CC$4*prepocet!CC$2/100/100/100</f>
        <v>0</v>
      </c>
      <c r="CD137" s="1">
        <f>'Původní data'!BZ133*prepocet!CD$106*prepocet!CD$4*prepocet!CD$2/100/100/100</f>
        <v>0</v>
      </c>
      <c r="CE137" s="1">
        <f>'Původní data'!CA133*prepocet!CE$106*prepocet!CE$4*prepocet!CE$2/100/100/100</f>
        <v>0</v>
      </c>
      <c r="CF137" s="1">
        <f>'Původní data'!CB133*prepocet!CF$106*prepocet!CF$4*prepocet!CF$2/100/100/100</f>
        <v>0</v>
      </c>
      <c r="CI137" s="11">
        <f t="shared" si="54"/>
        <v>47</v>
      </c>
      <c r="CJ137" s="25">
        <f t="shared" si="52"/>
        <v>0.19800000000000001</v>
      </c>
      <c r="CK137" s="11">
        <f t="shared" si="53"/>
        <v>2.5063291139240506E-3</v>
      </c>
      <c r="CL137" s="11">
        <f t="shared" si="43"/>
        <v>0</v>
      </c>
      <c r="CM137" s="11">
        <f t="shared" si="44"/>
        <v>0</v>
      </c>
      <c r="CN137" s="11">
        <f t="shared" si="45"/>
        <v>0</v>
      </c>
      <c r="CO137" s="11">
        <f t="shared" si="55"/>
        <v>1</v>
      </c>
    </row>
    <row r="138" spans="1:93" x14ac:dyDescent="0.2">
      <c r="B138" s="11">
        <v>0</v>
      </c>
      <c r="C138" s="11">
        <f t="shared" si="50"/>
        <v>0</v>
      </c>
      <c r="D138" s="11">
        <f t="shared" si="51"/>
        <v>0</v>
      </c>
      <c r="E138" s="1" t="s">
        <v>214</v>
      </c>
      <c r="F138" s="1">
        <f>'Původní data'!B134*prepocet!F$106*prepocet!F$4*prepocet!F$2/100/100/100</f>
        <v>6.6000000000000003E-2</v>
      </c>
      <c r="G138" s="1">
        <f>'Původní data'!C134*prepocet!G$106*prepocet!G$4*prepocet!G$2/100/100/100</f>
        <v>8.2500000000000004E-2</v>
      </c>
      <c r="H138" s="1">
        <f>'Původní data'!D134*prepocet!H$106*prepocet!H$4*prepocet!H$2/100/100/100</f>
        <v>0</v>
      </c>
      <c r="I138" s="1">
        <f>'Původní data'!E134*prepocet!I$106*prepocet!I$4*prepocet!I$2/100/100/100</f>
        <v>0</v>
      </c>
      <c r="J138" s="1">
        <f>'Původní data'!F134*prepocet!J$106*prepocet!J$4*prepocet!J$2/100/100/100</f>
        <v>0</v>
      </c>
      <c r="K138" s="1">
        <f>'Původní data'!G134*prepocet!K$106*prepocet!K$4*prepocet!K$2/100/100/100</f>
        <v>0</v>
      </c>
      <c r="L138" s="1">
        <f>'Původní data'!H134*prepocet!L$106*prepocet!L$4*prepocet!L$2/100/100/100</f>
        <v>0</v>
      </c>
      <c r="M138" s="1">
        <f>'Původní data'!I134*prepocet!M$106*prepocet!M$4*prepocet!M$2/100/100/100</f>
        <v>0</v>
      </c>
      <c r="N138" s="1">
        <f>'Původní data'!J134*prepocet!N$106*prepocet!N$4*prepocet!N$2/100/100/100</f>
        <v>0</v>
      </c>
      <c r="O138" s="1">
        <f>'Původní data'!K134*prepocet!O$106*prepocet!O$4*prepocet!O$2/100/100/100</f>
        <v>6.7500000000000004E-2</v>
      </c>
      <c r="P138" s="1">
        <f>'Původní data'!L134*prepocet!P$106*prepocet!P$4*prepocet!P$2/100/100/100</f>
        <v>0.44624999999999998</v>
      </c>
      <c r="Q138" s="1">
        <f>'Původní data'!M134*prepocet!Q$106*prepocet!Q$4*prepocet!Q$2/100/100/100</f>
        <v>1.4624999999999999</v>
      </c>
      <c r="R138" s="1">
        <f>'Původní data'!N134*prepocet!R$106*prepocet!R$4*prepocet!R$2/100/100/100</f>
        <v>0</v>
      </c>
      <c r="S138" s="1">
        <f>'Původní data'!O134*prepocet!S$106*prepocet!S$4*prepocet!S$2/100/100/100</f>
        <v>0.9</v>
      </c>
      <c r="T138" s="1">
        <f>'Původní data'!P134*prepocet!T$106*prepocet!T$4*prepocet!T$2/100/100/100</f>
        <v>1.0395000000000001</v>
      </c>
      <c r="U138" s="1">
        <f>'Původní data'!Q134*prepocet!U$106*prepocet!U$4*prepocet!U$2/100/100/100</f>
        <v>0</v>
      </c>
      <c r="V138" s="1">
        <f>'Původní data'!R134*prepocet!V$106*prepocet!V$4*prepocet!V$2/100/100/100</f>
        <v>0</v>
      </c>
      <c r="W138" s="1">
        <f>'Původní data'!S134*prepocet!W$106*prepocet!W$4*prepocet!W$2/100/100/100</f>
        <v>0</v>
      </c>
      <c r="X138" s="1">
        <f>'Původní data'!T134*prepocet!X$106*prepocet!X$4*prepocet!X$2/100/100/100</f>
        <v>0</v>
      </c>
      <c r="Y138" s="1">
        <f>'Původní data'!U134*prepocet!Y$106*prepocet!Y$4*prepocet!Y$2/100/100/100</f>
        <v>0</v>
      </c>
      <c r="Z138" s="1">
        <f>'Původní data'!V134*prepocet!Z$106*prepocet!Z$4*prepocet!Z$2/100/100/100</f>
        <v>0</v>
      </c>
      <c r="AA138" s="1">
        <f>'Původní data'!W134*prepocet!AA$106*prepocet!AA$4*prepocet!AA$2/100/100/100</f>
        <v>0</v>
      </c>
      <c r="AB138" s="1">
        <f>'Původní data'!X134*prepocet!AB$106*prepocet!AB$4*prepocet!AB$2/100/100/100</f>
        <v>0</v>
      </c>
      <c r="AC138" s="1">
        <f>'Původní data'!Y134*prepocet!AC$106*prepocet!AC$4*prepocet!AC$2/100/100/100</f>
        <v>0</v>
      </c>
      <c r="AD138" s="1">
        <f>'Původní data'!Z134*prepocet!AD$106*prepocet!AD$4*prepocet!AD$2/100/100/100</f>
        <v>0</v>
      </c>
      <c r="AE138" s="1">
        <f>'Původní data'!AA134*prepocet!AE$106*prepocet!AE$4*prepocet!AE$2/100/100/100</f>
        <v>0</v>
      </c>
      <c r="AF138" s="1">
        <f>'Původní data'!AB134*prepocet!AF$106*prepocet!AF$4*prepocet!AF$2/100/100/100</f>
        <v>0</v>
      </c>
      <c r="AG138" s="1">
        <f>'Původní data'!AC134*prepocet!AG$106*prepocet!AG$4*prepocet!AG$2/100/100/100</f>
        <v>0</v>
      </c>
      <c r="AH138" s="1">
        <f>'Původní data'!AD134*prepocet!AH$106*prepocet!AH$4*prepocet!AH$2/100/100/100</f>
        <v>0</v>
      </c>
      <c r="AI138" s="1">
        <f>'Původní data'!AE134*prepocet!AI$106*prepocet!AI$4*prepocet!AI$2/100/100/100</f>
        <v>0</v>
      </c>
      <c r="AJ138" s="1">
        <f>'Původní data'!AF134*prepocet!AJ$106*prepocet!AJ$4*prepocet!AJ$2/100/100/100</f>
        <v>0</v>
      </c>
      <c r="AK138" s="1">
        <f>'Původní data'!AG134*prepocet!AK$106*prepocet!AK$4*prepocet!AK$2/100/100/100</f>
        <v>0</v>
      </c>
      <c r="AL138" s="1">
        <f>'Původní data'!AH134*prepocet!AL$106*prepocet!AL$4*prepocet!AL$2/100/100/100</f>
        <v>0.16</v>
      </c>
      <c r="AM138" s="1">
        <f>'Původní data'!AI134*prepocet!AM$106*prepocet!AM$4*prepocet!AM$2/100/100/100</f>
        <v>0</v>
      </c>
      <c r="AN138" s="1">
        <f>'Původní data'!AJ134*prepocet!AN$106*prepocet!AN$4*prepocet!AN$2/100/100/100</f>
        <v>0</v>
      </c>
      <c r="AO138" s="1">
        <f>'Původní data'!AK134*prepocet!AO$106*prepocet!AO$4*prepocet!AO$2/100/100/100</f>
        <v>0</v>
      </c>
      <c r="AP138" s="1">
        <f>'Původní data'!AL134*prepocet!AP$106*prepocet!AP$4*prepocet!AP$2/100/100/100</f>
        <v>0</v>
      </c>
      <c r="AQ138" s="1">
        <f>'Původní data'!AM134*prepocet!AQ$106*prepocet!AQ$4*prepocet!AQ$2/100/100/100</f>
        <v>0</v>
      </c>
      <c r="AR138" s="1">
        <f>'Původní data'!AN134*prepocet!AR$106*prepocet!AR$4*prepocet!AR$2/100/100/100</f>
        <v>0</v>
      </c>
      <c r="AS138" s="1">
        <f>'Původní data'!AO134*prepocet!AS$106*prepocet!AS$4*prepocet!AS$2/100/100/100</f>
        <v>5.4000000000000006E-2</v>
      </c>
      <c r="AT138" s="1">
        <f>'Původní data'!AP134*prepocet!AT$106*prepocet!AT$4*prepocet!AT$2/100/100/100</f>
        <v>0</v>
      </c>
      <c r="AU138" s="1">
        <f>'Původní data'!AQ134*prepocet!AU$106*prepocet!AU$4*prepocet!AU$2/100/100/100</f>
        <v>0</v>
      </c>
      <c r="AV138" s="1">
        <f>'Původní data'!AR134*prepocet!AV$106*prepocet!AV$4*prepocet!AV$2/100/100/100</f>
        <v>0</v>
      </c>
      <c r="AW138" s="1">
        <f>'Původní data'!AS134*prepocet!AW$106*prepocet!AW$4*prepocet!AW$2/100/100/100</f>
        <v>0</v>
      </c>
      <c r="AX138" s="1">
        <f>'Původní data'!AT134*prepocet!AX$106*prepocet!AX$4*prepocet!AX$2/100/100/100</f>
        <v>0</v>
      </c>
      <c r="AY138" s="1">
        <f>'Původní data'!AU134*prepocet!AY$106*prepocet!AY$4*prepocet!AY$2/100/100/100</f>
        <v>0</v>
      </c>
      <c r="AZ138" s="1">
        <f>'Původní data'!AV134*prepocet!AZ$106*prepocet!AZ$4*prepocet!AZ$2/100/100/100</f>
        <v>0</v>
      </c>
      <c r="BA138" s="1">
        <f>'Původní data'!AW134*prepocet!BA$106*prepocet!BA$4*prepocet!BA$2/100/100/100</f>
        <v>0</v>
      </c>
      <c r="BB138" s="1">
        <f>'Původní data'!AX134*prepocet!BB$106*prepocet!BB$4*prepocet!BB$2/100/100/100</f>
        <v>0</v>
      </c>
      <c r="BC138" s="1">
        <f>'Původní data'!AY134*prepocet!BC$106*prepocet!BC$4*prepocet!BC$2/100/100/100</f>
        <v>0</v>
      </c>
      <c r="BD138" s="1">
        <f>'Původní data'!AZ134*prepocet!BD$106*prepocet!BD$4*prepocet!BD$2/100/100/100</f>
        <v>0</v>
      </c>
      <c r="BE138" s="1">
        <f>'Původní data'!BA134*prepocet!BE$106*prepocet!BE$4*prepocet!BE$2/100/100/100</f>
        <v>5.67E-2</v>
      </c>
      <c r="BF138" s="1">
        <f>'Původní data'!BB134*prepocet!BF$106*prepocet!BF$4*prepocet!BF$2/100/100/100</f>
        <v>0</v>
      </c>
      <c r="BG138" s="1">
        <f>'Původní data'!BC134*prepocet!BG$106*prepocet!BG$4*prepocet!BG$2/100/100/100</f>
        <v>0</v>
      </c>
      <c r="BH138" s="1">
        <f>'Původní data'!BD134*prepocet!BH$106*prepocet!BH$4*prepocet!BH$2/100/100/100</f>
        <v>0</v>
      </c>
      <c r="BI138" s="1">
        <f>'Původní data'!BE134*prepocet!BI$106*prepocet!BI$4*prepocet!BI$2/100/100/100</f>
        <v>0</v>
      </c>
      <c r="BJ138" s="1">
        <f>'Původní data'!BF134*prepocet!BJ$106*prepocet!BJ$4*prepocet!BJ$2/100/100/100</f>
        <v>0</v>
      </c>
      <c r="BK138" s="1">
        <f>'Původní data'!BG134*prepocet!BK$106*prepocet!BK$4*prepocet!BK$2/100/100/100</f>
        <v>0</v>
      </c>
      <c r="BL138" s="1">
        <f>'Původní data'!BH134*prepocet!BL$106*prepocet!BL$4*prepocet!BL$2/100/100/100</f>
        <v>0</v>
      </c>
      <c r="BM138" s="1">
        <f>'Původní data'!BI134*prepocet!BM$106*prepocet!BM$4*prepocet!BM$2/100/100/100</f>
        <v>4.8000000000000001E-2</v>
      </c>
      <c r="BN138" s="1">
        <f>'Původní data'!BJ134*prepocet!BN$106*prepocet!BN$4*prepocet!BN$2/100/100/100</f>
        <v>3.3750000000000002E-2</v>
      </c>
      <c r="BO138" s="1">
        <f>'Původní data'!BK134*prepocet!BO$106*prepocet!BO$4*prepocet!BO$2/100/100/100</f>
        <v>2.7000000000000003E-2</v>
      </c>
      <c r="BP138" s="1">
        <f>'Původní data'!BL134*prepocet!BP$106*prepocet!BP$4*prepocet!BP$2/100/100/100</f>
        <v>0.126</v>
      </c>
      <c r="BQ138" s="1">
        <f>'Původní data'!BM134*prepocet!BQ$106*prepocet!BQ$4*prepocet!BQ$2/100/100/100</f>
        <v>0</v>
      </c>
      <c r="BR138" s="1">
        <f>'Původní data'!BN134*prepocet!BR$106*prepocet!BR$4*prepocet!BR$2/100/100/100</f>
        <v>0</v>
      </c>
      <c r="BS138" s="1">
        <f>'Původní data'!BO134*prepocet!BS$106*prepocet!BS$4*prepocet!BS$2/100/100/100</f>
        <v>0</v>
      </c>
      <c r="BT138" s="1">
        <f>'Původní data'!BP134*prepocet!BT$106*prepocet!BT$4*prepocet!BT$2/100/100/100</f>
        <v>0.24</v>
      </c>
      <c r="BU138" s="1">
        <f>'Původní data'!BQ134*prepocet!BU$106*prepocet!BU$4*prepocet!BU$2/100/100/100</f>
        <v>0</v>
      </c>
      <c r="BV138" s="1">
        <f>'Původní data'!BR134*prepocet!BV$106*prepocet!BV$4*prepocet!BV$2/100/100/100</f>
        <v>0</v>
      </c>
      <c r="BW138" s="1">
        <f>'Původní data'!BS134*prepocet!BW$106*prepocet!BW$4*prepocet!BW$2/100/100/100</f>
        <v>0</v>
      </c>
      <c r="BX138" s="1">
        <f>'Původní data'!BT134*prepocet!BX$106*prepocet!BX$4*prepocet!BX$2/100/100/100</f>
        <v>0</v>
      </c>
      <c r="BY138" s="1">
        <f>'Původní data'!BU134*prepocet!BY$106*prepocet!BY$4*prepocet!BY$2/100/100/100</f>
        <v>0</v>
      </c>
      <c r="BZ138" s="1">
        <f>'Původní data'!BV134*prepocet!BZ$106*prepocet!BZ$4*prepocet!BZ$2/100/100/100</f>
        <v>4.8000000000000001E-2</v>
      </c>
      <c r="CA138" s="1">
        <f>'Původní data'!BW134*prepocet!CA$106*prepocet!CA$4*prepocet!CA$2/100/100/100</f>
        <v>0</v>
      </c>
      <c r="CB138" s="1">
        <f>'Původní data'!BX134*prepocet!CB$106*prepocet!CB$4*prepocet!CB$2/100/100/100</f>
        <v>0</v>
      </c>
      <c r="CC138" s="1">
        <f>'Původní data'!BY134*prepocet!CC$106*prepocet!CC$4*prepocet!CC$2/100/100/100</f>
        <v>0</v>
      </c>
      <c r="CD138" s="1">
        <f>'Původní data'!BZ134*prepocet!CD$106*prepocet!CD$4*prepocet!CD$2/100/100/100</f>
        <v>0</v>
      </c>
      <c r="CE138" s="1">
        <f>'Původní data'!CA134*prepocet!CE$106*prepocet!CE$4*prepocet!CE$2/100/100/100</f>
        <v>0.10800000000000001</v>
      </c>
      <c r="CF138" s="1">
        <f>'Původní data'!CB134*prepocet!CF$106*prepocet!CF$4*prepocet!CF$2/100/100/100</f>
        <v>0</v>
      </c>
      <c r="CI138" s="11">
        <f t="shared" si="54"/>
        <v>17</v>
      </c>
      <c r="CJ138" s="25">
        <f t="shared" si="52"/>
        <v>4.9657000000000009</v>
      </c>
      <c r="CK138" s="11">
        <f t="shared" si="53"/>
        <v>6.2856962025316473E-2</v>
      </c>
      <c r="CL138" s="11">
        <f t="shared" si="43"/>
        <v>0</v>
      </c>
      <c r="CM138" s="11">
        <f t="shared" si="44"/>
        <v>0</v>
      </c>
      <c r="CN138" s="11">
        <f t="shared" si="45"/>
        <v>2</v>
      </c>
      <c r="CO138" s="11">
        <f t="shared" si="55"/>
        <v>15</v>
      </c>
    </row>
    <row r="139" spans="1:93" x14ac:dyDescent="0.2">
      <c r="B139" s="11">
        <v>1</v>
      </c>
      <c r="C139" s="11">
        <f t="shared" ref="C139:C159" si="56">SUMIF(A139,"&gt;0",F139:CF139)</f>
        <v>0</v>
      </c>
      <c r="D139" s="11">
        <f t="shared" ref="D139:D159" si="57">SUMIF(B139,"&gt;0",F139:CE139)</f>
        <v>0.19800000000000001</v>
      </c>
      <c r="E139" s="1" t="s">
        <v>201</v>
      </c>
      <c r="F139" s="1">
        <f>'Původní data'!B135*prepocet!F$106*prepocet!F$4*prepocet!F$2/100/100/100</f>
        <v>0.19800000000000001</v>
      </c>
      <c r="G139" s="1">
        <f>'Původní data'!C135*prepocet!G$106*prepocet!G$4*prepocet!G$2/100/100/100</f>
        <v>8.2500000000000004E-2</v>
      </c>
      <c r="H139" s="1">
        <f>'Původní data'!D135*prepocet!H$106*prepocet!H$4*prepocet!H$2/100/100/100</f>
        <v>0</v>
      </c>
      <c r="I139" s="1">
        <f>'Původní data'!E135*prepocet!I$106*prepocet!I$4*prepocet!I$2/100/100/100</f>
        <v>0</v>
      </c>
      <c r="J139" s="1">
        <f>'Původní data'!F135*prepocet!J$106*prepocet!J$4*prepocet!J$2/100/100/100</f>
        <v>0</v>
      </c>
      <c r="K139" s="1">
        <f>'Původní data'!G135*prepocet!K$106*prepocet!K$4*prepocet!K$2/100/100/100</f>
        <v>0.1125</v>
      </c>
      <c r="L139" s="1">
        <f>'Původní data'!H135*prepocet!L$106*prepocet!L$4*prepocet!L$2/100/100/100</f>
        <v>0</v>
      </c>
      <c r="M139" s="1">
        <f>'Původní data'!I135*prepocet!M$106*prepocet!M$4*prepocet!M$2/100/100/100</f>
        <v>0.4</v>
      </c>
      <c r="N139" s="1">
        <f>'Původní data'!J135*prepocet!N$106*prepocet!N$4*prepocet!N$2/100/100/100</f>
        <v>0</v>
      </c>
      <c r="O139" s="1">
        <f>'Původní data'!K135*prepocet!O$106*prepocet!O$4*prepocet!O$2/100/100/100</f>
        <v>0.10125000000000001</v>
      </c>
      <c r="P139" s="1">
        <f>'Původní data'!L135*prepocet!P$106*prepocet!P$4*prepocet!P$2/100/100/100</f>
        <v>0.44624999999999998</v>
      </c>
      <c r="Q139" s="1">
        <f>'Původní data'!M135*prepocet!Q$106*prepocet!Q$4*prepocet!Q$2/100/100/100</f>
        <v>0</v>
      </c>
      <c r="R139" s="1">
        <f>'Původní data'!N135*prepocet!R$106*prepocet!R$4*prepocet!R$2/100/100/100</f>
        <v>0</v>
      </c>
      <c r="S139" s="1">
        <f>'Původní data'!O135*prepocet!S$106*prepocet!S$4*prepocet!S$2/100/100/100</f>
        <v>0</v>
      </c>
      <c r="T139" s="1">
        <f>'Původní data'!P135*prepocet!T$106*prepocet!T$4*prepocet!T$2/100/100/100</f>
        <v>0</v>
      </c>
      <c r="U139" s="1">
        <f>'Původní data'!Q135*prepocet!U$106*prepocet!U$4*prepocet!U$2/100/100/100</f>
        <v>0</v>
      </c>
      <c r="V139" s="1">
        <f>'Původní data'!R135*prepocet!V$106*prepocet!V$4*prepocet!V$2/100/100/100</f>
        <v>0</v>
      </c>
      <c r="W139" s="1">
        <f>'Původní data'!S135*prepocet!W$106*prepocet!W$4*prepocet!W$2/100/100/100</f>
        <v>0</v>
      </c>
      <c r="X139" s="1">
        <f>'Původní data'!T135*prepocet!X$106*prepocet!X$4*prepocet!X$2/100/100/100</f>
        <v>0.12</v>
      </c>
      <c r="Y139" s="1">
        <f>'Původní data'!U135*prepocet!Y$106*prepocet!Y$4*prepocet!Y$2/100/100/100</f>
        <v>0</v>
      </c>
      <c r="Z139" s="1">
        <f>'Původní data'!V135*prepocet!Z$106*prepocet!Z$4*prepocet!Z$2/100/100/100</f>
        <v>0</v>
      </c>
      <c r="AA139" s="1">
        <f>'Původní data'!W135*prepocet!AA$106*prepocet!AA$4*prepocet!AA$2/100/100/100</f>
        <v>0</v>
      </c>
      <c r="AB139" s="1">
        <f>'Původní data'!X135*prepocet!AB$106*prepocet!AB$4*prepocet!AB$2/100/100/100</f>
        <v>0</v>
      </c>
      <c r="AC139" s="1">
        <f>'Původní data'!Y135*prepocet!AC$106*prepocet!AC$4*prepocet!AC$2/100/100/100</f>
        <v>0</v>
      </c>
      <c r="AD139" s="1">
        <f>'Původní data'!Z135*prepocet!AD$106*prepocet!AD$4*prepocet!AD$2/100/100/100</f>
        <v>0</v>
      </c>
      <c r="AE139" s="1">
        <f>'Původní data'!AA135*prepocet!AE$106*prepocet!AE$4*prepocet!AE$2/100/100/100</f>
        <v>0</v>
      </c>
      <c r="AF139" s="1">
        <f>'Původní data'!AB135*prepocet!AF$106*prepocet!AF$4*prepocet!AF$2/100/100/100</f>
        <v>0</v>
      </c>
      <c r="AG139" s="1">
        <f>'Původní data'!AC135*prepocet!AG$106*prepocet!AG$4*prepocet!AG$2/100/100/100</f>
        <v>0</v>
      </c>
      <c r="AH139" s="1">
        <f>'Původní data'!AD135*prepocet!AH$106*prepocet!AH$4*prepocet!AH$2/100/100/100</f>
        <v>0</v>
      </c>
      <c r="AI139" s="1">
        <f>'Původní data'!AE135*prepocet!AI$106*prepocet!AI$4*prepocet!AI$2/100/100/100</f>
        <v>0</v>
      </c>
      <c r="AJ139" s="1">
        <f>'Původní data'!AF135*prepocet!AJ$106*prepocet!AJ$4*prepocet!AJ$2/100/100/100</f>
        <v>0</v>
      </c>
      <c r="AK139" s="1">
        <f>'Původní data'!AG135*prepocet!AK$106*prepocet!AK$4*prepocet!AK$2/100/100/100</f>
        <v>0</v>
      </c>
      <c r="AL139" s="1">
        <f>'Původní data'!AH135*prepocet!AL$106*prepocet!AL$4*prepocet!AL$2/100/100/100</f>
        <v>0</v>
      </c>
      <c r="AM139" s="1">
        <f>'Původní data'!AI135*prepocet!AM$106*prepocet!AM$4*prepocet!AM$2/100/100/100</f>
        <v>4.8000000000000001E-2</v>
      </c>
      <c r="AN139" s="1">
        <f>'Původní data'!AJ135*prepocet!AN$106*prepocet!AN$4*prepocet!AN$2/100/100/100</f>
        <v>0.10875</v>
      </c>
      <c r="AO139" s="1">
        <f>'Původní data'!AK135*prepocet!AO$106*prepocet!AO$4*prepocet!AO$2/100/100/100</f>
        <v>0</v>
      </c>
      <c r="AP139" s="1">
        <f>'Původní data'!AL135*prepocet!AP$106*prepocet!AP$4*prepocet!AP$2/100/100/100</f>
        <v>0</v>
      </c>
      <c r="AQ139" s="1">
        <f>'Původní data'!AM135*prepocet!AQ$106*prepocet!AQ$4*prepocet!AQ$2/100/100/100</f>
        <v>0</v>
      </c>
      <c r="AR139" s="1">
        <f>'Původní data'!AN135*prepocet!AR$106*prepocet!AR$4*prepocet!AR$2/100/100/100</f>
        <v>0</v>
      </c>
      <c r="AS139" s="1">
        <f>'Původní data'!AO135*prepocet!AS$106*prepocet!AS$4*prepocet!AS$2/100/100/100</f>
        <v>5.4000000000000006E-2</v>
      </c>
      <c r="AT139" s="1">
        <f>'Původní data'!AP135*prepocet!AT$106*prepocet!AT$4*prepocet!AT$2/100/100/100</f>
        <v>0</v>
      </c>
      <c r="AU139" s="1">
        <f>'Původní data'!AQ135*prepocet!AU$106*prepocet!AU$4*prepocet!AU$2/100/100/100</f>
        <v>0.1125</v>
      </c>
      <c r="AV139" s="1">
        <f>'Původní data'!AR135*prepocet!AV$106*prepocet!AV$4*prepocet!AV$2/100/100/100</f>
        <v>0</v>
      </c>
      <c r="AW139" s="1">
        <f>'Původní data'!AS135*prepocet!AW$106*prepocet!AW$4*prepocet!AW$2/100/100/100</f>
        <v>0</v>
      </c>
      <c r="AX139" s="1">
        <f>'Původní data'!AT135*prepocet!AX$106*prepocet!AX$4*prepocet!AX$2/100/100/100</f>
        <v>0.14249999999999999</v>
      </c>
      <c r="AY139" s="1">
        <f>'Původní data'!AU135*prepocet!AY$106*prepocet!AY$4*prepocet!AY$2/100/100/100</f>
        <v>0</v>
      </c>
      <c r="AZ139" s="1">
        <f>'Původní data'!AV135*prepocet!AZ$106*prepocet!AZ$4*prepocet!AZ$2/100/100/100</f>
        <v>0</v>
      </c>
      <c r="BA139" s="1">
        <f>'Původní data'!AW135*prepocet!BA$106*prepocet!BA$4*prepocet!BA$2/100/100/100</f>
        <v>0</v>
      </c>
      <c r="BB139" s="1">
        <f>'Původní data'!AX135*prepocet!BB$106*prepocet!BB$4*prepocet!BB$2/100/100/100</f>
        <v>0.1</v>
      </c>
      <c r="BC139" s="1">
        <f>'Původní data'!AY135*prepocet!BC$106*prepocet!BC$4*prepocet!BC$2/100/100/100</f>
        <v>0</v>
      </c>
      <c r="BD139" s="1">
        <f>'Původní data'!AZ135*prepocet!BD$106*prepocet!BD$4*prepocet!BD$2/100/100/100</f>
        <v>1.2</v>
      </c>
      <c r="BE139" s="1">
        <f>'Původní data'!BA135*prepocet!BE$106*prepocet!BE$4*prepocet!BE$2/100/100/100</f>
        <v>5.67E-2</v>
      </c>
      <c r="BF139" s="1">
        <f>'Původní data'!BB135*prepocet!BF$106*prepocet!BF$4*prepocet!BF$2/100/100/100</f>
        <v>0.06</v>
      </c>
      <c r="BG139" s="1">
        <f>'Původní data'!BC135*prepocet!BG$106*prepocet!BG$4*prepocet!BG$2/100/100/100</f>
        <v>0</v>
      </c>
      <c r="BH139" s="1">
        <f>'Původní data'!BD135*prepocet!BH$106*prepocet!BH$4*prepocet!BH$2/100/100/100</f>
        <v>0.10800000000000001</v>
      </c>
      <c r="BI139" s="1">
        <f>'Původní data'!BE135*prepocet!BI$106*prepocet!BI$4*prepocet!BI$2/100/100/100</f>
        <v>0.13200000000000001</v>
      </c>
      <c r="BJ139" s="1">
        <f>'Původní data'!BF135*prepocet!BJ$106*prepocet!BJ$4*prepocet!BJ$2/100/100/100</f>
        <v>0</v>
      </c>
      <c r="BK139" s="1">
        <f>'Původní data'!BG135*prepocet!BK$106*prepocet!BK$4*prepocet!BK$2/100/100/100</f>
        <v>0</v>
      </c>
      <c r="BL139" s="1">
        <f>'Původní data'!BH135*prepocet!BL$106*prepocet!BL$4*prepocet!BL$2/100/100/100</f>
        <v>0.03</v>
      </c>
      <c r="BM139" s="1">
        <f>'Původní data'!BI135*prepocet!BM$106*prepocet!BM$4*prepocet!BM$2/100/100/100</f>
        <v>0</v>
      </c>
      <c r="BN139" s="1">
        <f>'Původní data'!BJ135*prepocet!BN$106*prepocet!BN$4*prepocet!BN$2/100/100/100</f>
        <v>0</v>
      </c>
      <c r="BO139" s="1">
        <f>'Původní data'!BK135*prepocet!BO$106*prepocet!BO$4*prepocet!BO$2/100/100/100</f>
        <v>0</v>
      </c>
      <c r="BP139" s="1">
        <f>'Původní data'!BL135*prepocet!BP$106*prepocet!BP$4*prepocet!BP$2/100/100/100</f>
        <v>0</v>
      </c>
      <c r="BQ139" s="1">
        <f>'Původní data'!BM135*prepocet!BQ$106*prepocet!BQ$4*prepocet!BQ$2/100/100/100</f>
        <v>0</v>
      </c>
      <c r="BR139" s="1">
        <f>'Původní data'!BN135*prepocet!BR$106*prepocet!BR$4*prepocet!BR$2/100/100/100</f>
        <v>0.24</v>
      </c>
      <c r="BS139" s="1">
        <f>'Původní data'!BO135*prepocet!BS$106*prepocet!BS$4*prepocet!BS$2/100/100/100</f>
        <v>0</v>
      </c>
      <c r="BT139" s="1">
        <f>'Původní data'!BP135*prepocet!BT$106*prepocet!BT$4*prepocet!BT$2/100/100/100</f>
        <v>9.6000000000000002E-2</v>
      </c>
      <c r="BU139" s="1">
        <f>'Původní data'!BQ135*prepocet!BU$106*prepocet!BU$4*prepocet!BU$2/100/100/100</f>
        <v>0.42</v>
      </c>
      <c r="BV139" s="1">
        <f>'Původní data'!BR135*prepocet!BV$106*prepocet!BV$4*prepocet!BV$2/100/100/100</f>
        <v>0</v>
      </c>
      <c r="BW139" s="1">
        <f>'Původní data'!BS135*prepocet!BW$106*prepocet!BW$4*prepocet!BW$2/100/100/100</f>
        <v>0.19125</v>
      </c>
      <c r="BX139" s="1">
        <f>'Původní data'!BT135*prepocet!BX$106*prepocet!BX$4*prepocet!BX$2/100/100/100</f>
        <v>0</v>
      </c>
      <c r="BY139" s="1">
        <f>'Původní data'!BU135*prepocet!BY$106*prepocet!BY$4*prepocet!BY$2/100/100/100</f>
        <v>0</v>
      </c>
      <c r="BZ139" s="1">
        <f>'Původní data'!BV135*prepocet!BZ$106*prepocet!BZ$4*prepocet!BZ$2/100/100/100</f>
        <v>4.8000000000000001E-2</v>
      </c>
      <c r="CA139" s="1">
        <f>'Původní data'!BW135*prepocet!CA$106*prepocet!CA$4*prepocet!CA$2/100/100/100</f>
        <v>0</v>
      </c>
      <c r="CB139" s="1">
        <f>'Původní data'!BX135*prepocet!CB$106*prepocet!CB$4*prepocet!CB$2/100/100/100</f>
        <v>0</v>
      </c>
      <c r="CC139" s="1">
        <f>'Původní data'!BY135*prepocet!CC$106*prepocet!CC$4*prepocet!CC$2/100/100/100</f>
        <v>7.3499999999999996E-2</v>
      </c>
      <c r="CD139" s="1">
        <f>'Původní data'!BZ135*prepocet!CD$106*prepocet!CD$4*prepocet!CD$2/100/100/100</f>
        <v>0</v>
      </c>
      <c r="CE139" s="1">
        <f>'Původní data'!CA135*prepocet!CE$106*prepocet!CE$4*prepocet!CE$2/100/100/100</f>
        <v>0.27</v>
      </c>
      <c r="CF139" s="1">
        <f>'Původní data'!CB135*prepocet!CF$106*prepocet!CF$4*prepocet!CF$2/100/100/100</f>
        <v>0</v>
      </c>
      <c r="CI139" s="11">
        <f t="shared" si="54"/>
        <v>18</v>
      </c>
      <c r="CJ139" s="25">
        <f t="shared" ref="CJ139:CJ157" si="58">SUM(F139:CF139)</f>
        <v>4.9517000000000007</v>
      </c>
      <c r="CK139" s="11">
        <f t="shared" ref="CK139:CK170" si="59">CJ139/79</f>
        <v>6.2679746835443043E-2</v>
      </c>
      <c r="CL139" s="11">
        <f t="shared" si="43"/>
        <v>0</v>
      </c>
      <c r="CM139" s="11">
        <f t="shared" si="44"/>
        <v>0</v>
      </c>
      <c r="CN139" s="11">
        <f t="shared" si="45"/>
        <v>1</v>
      </c>
      <c r="CO139" s="11">
        <f t="shared" si="55"/>
        <v>25</v>
      </c>
    </row>
    <row r="140" spans="1:93" x14ac:dyDescent="0.2">
      <c r="B140" s="11">
        <v>1</v>
      </c>
      <c r="C140" s="11">
        <f t="shared" si="56"/>
        <v>0</v>
      </c>
      <c r="D140" s="11">
        <f t="shared" si="57"/>
        <v>6.6000000000000003E-2</v>
      </c>
      <c r="E140" s="1" t="s">
        <v>215</v>
      </c>
      <c r="F140" s="1">
        <f>'Původní data'!B136*prepocet!F$106*prepocet!F$4*prepocet!F$2/100/100/100</f>
        <v>6.6000000000000003E-2</v>
      </c>
      <c r="G140" s="1">
        <f>'Původní data'!C136*prepocet!G$106*prepocet!G$4*prepocet!G$2/100/100/100</f>
        <v>0</v>
      </c>
      <c r="H140" s="1">
        <f>'Původní data'!D136*prepocet!H$106*prepocet!H$4*prepocet!H$2/100/100/100</f>
        <v>0</v>
      </c>
      <c r="I140" s="1">
        <f>'Původní data'!E136*prepocet!I$106*prepocet!I$4*prepocet!I$2/100/100/100</f>
        <v>0</v>
      </c>
      <c r="J140" s="1">
        <f>'Původní data'!F136*prepocet!J$106*prepocet!J$4*prepocet!J$2/100/100/100</f>
        <v>0</v>
      </c>
      <c r="K140" s="1">
        <f>'Původní data'!G136*prepocet!K$106*prepocet!K$4*prepocet!K$2/100/100/100</f>
        <v>0</v>
      </c>
      <c r="L140" s="1">
        <f>'Původní data'!H136*prepocet!L$106*prepocet!L$4*prepocet!L$2/100/100/100</f>
        <v>0</v>
      </c>
      <c r="M140" s="1">
        <f>'Původní data'!I136*prepocet!M$106*prepocet!M$4*prepocet!M$2/100/100/100</f>
        <v>0</v>
      </c>
      <c r="N140" s="1">
        <f>'Původní data'!J136*prepocet!N$106*prepocet!N$4*prepocet!N$2/100/100/100</f>
        <v>0.114</v>
      </c>
      <c r="O140" s="1">
        <f>'Původní data'!K136*prepocet!O$106*prepocet!O$4*prepocet!O$2/100/100/100</f>
        <v>0</v>
      </c>
      <c r="P140" s="1">
        <f>'Původní data'!L136*prepocet!P$106*prepocet!P$4*prepocet!P$2/100/100/100</f>
        <v>0</v>
      </c>
      <c r="Q140" s="1">
        <f>'Původní data'!M136*prepocet!Q$106*prepocet!Q$4*prepocet!Q$2/100/100/100</f>
        <v>0</v>
      </c>
      <c r="R140" s="1">
        <f>'Původní data'!N136*prepocet!R$106*prepocet!R$4*prepocet!R$2/100/100/100</f>
        <v>0</v>
      </c>
      <c r="S140" s="1">
        <f>'Původní data'!O136*prepocet!S$106*prepocet!S$4*prepocet!S$2/100/100/100</f>
        <v>0</v>
      </c>
      <c r="T140" s="1">
        <f>'Původní data'!P136*prepocet!T$106*prepocet!T$4*prepocet!T$2/100/100/100</f>
        <v>0</v>
      </c>
      <c r="U140" s="1">
        <f>'Původní data'!Q136*prepocet!U$106*prepocet!U$4*prepocet!U$2/100/100/100</f>
        <v>0</v>
      </c>
      <c r="V140" s="1">
        <f>'Původní data'!R136*prepocet!V$106*prepocet!V$4*prepocet!V$2/100/100/100</f>
        <v>0</v>
      </c>
      <c r="W140" s="1">
        <f>'Původní data'!S136*prepocet!W$106*prepocet!W$4*prepocet!W$2/100/100/100</f>
        <v>0</v>
      </c>
      <c r="X140" s="1">
        <f>'Původní data'!T136*prepocet!X$106*prepocet!X$4*prepocet!X$2/100/100/100</f>
        <v>0</v>
      </c>
      <c r="Y140" s="1">
        <f>'Původní data'!U136*prepocet!Y$106*prepocet!Y$4*prepocet!Y$2/100/100/100</f>
        <v>0</v>
      </c>
      <c r="Z140" s="1">
        <f>'Původní data'!V136*prepocet!Z$106*prepocet!Z$4*prepocet!Z$2/100/100/100</f>
        <v>0</v>
      </c>
      <c r="AA140" s="1">
        <f>'Původní data'!W136*prepocet!AA$106*prepocet!AA$4*prepocet!AA$2/100/100/100</f>
        <v>0</v>
      </c>
      <c r="AB140" s="1">
        <f>'Původní data'!X136*prepocet!AB$106*prepocet!AB$4*prepocet!AB$2/100/100/100</f>
        <v>6.6500000000000004E-2</v>
      </c>
      <c r="AC140" s="1">
        <f>'Původní data'!Y136*prepocet!AC$106*prepocet!AC$4*prepocet!AC$2/100/100/100</f>
        <v>0</v>
      </c>
      <c r="AD140" s="1">
        <f>'Původní data'!Z136*prepocet!AD$106*prepocet!AD$4*prepocet!AD$2/100/100/100</f>
        <v>3.6000000000000004E-2</v>
      </c>
      <c r="AE140" s="1">
        <f>'Původní data'!AA136*prepocet!AE$106*prepocet!AE$4*prepocet!AE$2/100/100/100</f>
        <v>0</v>
      </c>
      <c r="AF140" s="1">
        <f>'Původní data'!AB136*prepocet!AF$106*prepocet!AF$4*prepocet!AF$2/100/100/100</f>
        <v>0</v>
      </c>
      <c r="AG140" s="1">
        <f>'Původní data'!AC136*prepocet!AG$106*prepocet!AG$4*prepocet!AG$2/100/100/100</f>
        <v>0</v>
      </c>
      <c r="AH140" s="1">
        <f>'Původní data'!AD136*prepocet!AH$106*prepocet!AH$4*prepocet!AH$2/100/100/100</f>
        <v>0</v>
      </c>
      <c r="AI140" s="1">
        <f>'Původní data'!AE136*prepocet!AI$106*prepocet!AI$4*prepocet!AI$2/100/100/100</f>
        <v>0</v>
      </c>
      <c r="AJ140" s="1">
        <f>'Původní data'!AF136*prepocet!AJ$106*prepocet!AJ$4*prepocet!AJ$2/100/100/100</f>
        <v>0</v>
      </c>
      <c r="AK140" s="1">
        <f>'Původní data'!AG136*prepocet!AK$106*prepocet!AK$4*prepocet!AK$2/100/100/100</f>
        <v>0</v>
      </c>
      <c r="AL140" s="1">
        <f>'Původní data'!AH136*prepocet!AL$106*prepocet!AL$4*prepocet!AL$2/100/100/100</f>
        <v>0</v>
      </c>
      <c r="AM140" s="1">
        <f>'Původní data'!AI136*prepocet!AM$106*prepocet!AM$4*prepocet!AM$2/100/100/100</f>
        <v>0</v>
      </c>
      <c r="AN140" s="1">
        <f>'Původní data'!AJ136*prepocet!AN$106*prepocet!AN$4*prepocet!AN$2/100/100/100</f>
        <v>0</v>
      </c>
      <c r="AO140" s="1">
        <f>'Původní data'!AK136*prepocet!AO$106*prepocet!AO$4*prepocet!AO$2/100/100/100</f>
        <v>0</v>
      </c>
      <c r="AP140" s="1">
        <f>'Původní data'!AL136*prepocet!AP$106*prepocet!AP$4*prepocet!AP$2/100/100/100</f>
        <v>0</v>
      </c>
      <c r="AQ140" s="1">
        <f>'Původní data'!AM136*prepocet!AQ$106*prepocet!AQ$4*prepocet!AQ$2/100/100/100</f>
        <v>0</v>
      </c>
      <c r="AR140" s="1">
        <f>'Původní data'!AN136*prepocet!AR$106*prepocet!AR$4*prepocet!AR$2/100/100/100</f>
        <v>0</v>
      </c>
      <c r="AS140" s="1">
        <f>'Původní data'!AO136*prepocet!AS$106*prepocet!AS$4*prepocet!AS$2/100/100/100</f>
        <v>0</v>
      </c>
      <c r="AT140" s="1">
        <f>'Původní data'!AP136*prepocet!AT$106*prepocet!AT$4*prepocet!AT$2/100/100/100</f>
        <v>0</v>
      </c>
      <c r="AU140" s="1">
        <f>'Původní data'!AQ136*prepocet!AU$106*prepocet!AU$4*prepocet!AU$2/100/100/100</f>
        <v>0</v>
      </c>
      <c r="AV140" s="1">
        <f>'Původní data'!AR136*prepocet!AV$106*prepocet!AV$4*prepocet!AV$2/100/100/100</f>
        <v>0</v>
      </c>
      <c r="AW140" s="1">
        <f>'Původní data'!AS136*prepocet!AW$106*prepocet!AW$4*prepocet!AW$2/100/100/100</f>
        <v>0</v>
      </c>
      <c r="AX140" s="1">
        <f>'Původní data'!AT136*prepocet!AX$106*prepocet!AX$4*prepocet!AX$2/100/100/100</f>
        <v>0</v>
      </c>
      <c r="AY140" s="1">
        <f>'Původní data'!AU136*prepocet!AY$106*prepocet!AY$4*prepocet!AY$2/100/100/100</f>
        <v>0</v>
      </c>
      <c r="AZ140" s="1">
        <f>'Původní data'!AV136*prepocet!AZ$106*prepocet!AZ$4*prepocet!AZ$2/100/100/100</f>
        <v>0</v>
      </c>
      <c r="BA140" s="1">
        <f>'Původní data'!AW136*prepocet!BA$106*prepocet!BA$4*prepocet!BA$2/100/100/100</f>
        <v>0</v>
      </c>
      <c r="BB140" s="1">
        <f>'Původní data'!AX136*prepocet!BB$106*prepocet!BB$4*prepocet!BB$2/100/100/100</f>
        <v>0</v>
      </c>
      <c r="BC140" s="1">
        <f>'Původní data'!AY136*prepocet!BC$106*prepocet!BC$4*prepocet!BC$2/100/100/100</f>
        <v>0</v>
      </c>
      <c r="BD140" s="1">
        <f>'Původní data'!AZ136*prepocet!BD$106*prepocet!BD$4*prepocet!BD$2/100/100/100</f>
        <v>0</v>
      </c>
      <c r="BE140" s="1">
        <f>'Původní data'!BA136*prepocet!BE$106*prepocet!BE$4*prepocet!BE$2/100/100/100</f>
        <v>0</v>
      </c>
      <c r="BF140" s="1">
        <f>'Původní data'!BB136*prepocet!BF$106*prepocet!BF$4*prepocet!BF$2/100/100/100</f>
        <v>2.4E-2</v>
      </c>
      <c r="BG140" s="1">
        <f>'Původní data'!BC136*prepocet!BG$106*prepocet!BG$4*prepocet!BG$2/100/100/100</f>
        <v>0</v>
      </c>
      <c r="BH140" s="1">
        <f>'Původní data'!BD136*prepocet!BH$106*prepocet!BH$4*prepocet!BH$2/100/100/100</f>
        <v>0</v>
      </c>
      <c r="BI140" s="1">
        <f>'Původní data'!BE136*prepocet!BI$106*prepocet!BI$4*prepocet!BI$2/100/100/100</f>
        <v>0</v>
      </c>
      <c r="BJ140" s="1">
        <f>'Původní data'!BF136*prepocet!BJ$106*prepocet!BJ$4*prepocet!BJ$2/100/100/100</f>
        <v>0</v>
      </c>
      <c r="BK140" s="1">
        <f>'Původní data'!BG136*prepocet!BK$106*prepocet!BK$4*prepocet!BK$2/100/100/100</f>
        <v>0</v>
      </c>
      <c r="BL140" s="1">
        <f>'Původní data'!BH136*prepocet!BL$106*prepocet!BL$4*prepocet!BL$2/100/100/100</f>
        <v>0</v>
      </c>
      <c r="BM140" s="1">
        <f>'Původní data'!BI136*prepocet!BM$106*prepocet!BM$4*prepocet!BM$2/100/100/100</f>
        <v>0</v>
      </c>
      <c r="BN140" s="1">
        <f>'Původní data'!BJ136*prepocet!BN$106*prepocet!BN$4*prepocet!BN$2/100/100/100</f>
        <v>0</v>
      </c>
      <c r="BO140" s="1">
        <f>'Původní data'!BK136*prepocet!BO$106*prepocet!BO$4*prepocet!BO$2/100/100/100</f>
        <v>0</v>
      </c>
      <c r="BP140" s="1">
        <f>'Původní data'!BL136*prepocet!BP$106*prepocet!BP$4*prepocet!BP$2/100/100/100</f>
        <v>0</v>
      </c>
      <c r="BQ140" s="1">
        <f>'Původní data'!BM136*prepocet!BQ$106*prepocet!BQ$4*prepocet!BQ$2/100/100/100</f>
        <v>0</v>
      </c>
      <c r="BR140" s="1">
        <f>'Původní data'!BN136*prepocet!BR$106*prepocet!BR$4*prepocet!BR$2/100/100/100</f>
        <v>0</v>
      </c>
      <c r="BS140" s="1">
        <f>'Původní data'!BO136*prepocet!BS$106*prepocet!BS$4*prepocet!BS$2/100/100/100</f>
        <v>0</v>
      </c>
      <c r="BT140" s="1">
        <f>'Původní data'!BP136*prepocet!BT$106*prepocet!BT$4*prepocet!BT$2/100/100/100</f>
        <v>0</v>
      </c>
      <c r="BU140" s="1">
        <f>'Původní data'!BQ136*prepocet!BU$106*prepocet!BU$4*prepocet!BU$2/100/100/100</f>
        <v>0</v>
      </c>
      <c r="BV140" s="1">
        <f>'Původní data'!BR136*prepocet!BV$106*prepocet!BV$4*prepocet!BV$2/100/100/100</f>
        <v>0</v>
      </c>
      <c r="BW140" s="1">
        <f>'Původní data'!BS136*prepocet!BW$106*prepocet!BW$4*prepocet!BW$2/100/100/100</f>
        <v>0</v>
      </c>
      <c r="BX140" s="1">
        <f>'Původní data'!BT136*prepocet!BX$106*prepocet!BX$4*prepocet!BX$2/100/100/100</f>
        <v>0</v>
      </c>
      <c r="BY140" s="1">
        <f>'Původní data'!BU136*prepocet!BY$106*prepocet!BY$4*prepocet!BY$2/100/100/100</f>
        <v>0</v>
      </c>
      <c r="BZ140" s="1">
        <f>'Původní data'!BV136*prepocet!BZ$106*prepocet!BZ$4*prepocet!BZ$2/100/100/100</f>
        <v>0</v>
      </c>
      <c r="CA140" s="1">
        <f>'Původní data'!BW136*prepocet!CA$106*prepocet!CA$4*prepocet!CA$2/100/100/100</f>
        <v>0</v>
      </c>
      <c r="CB140" s="1">
        <f>'Původní data'!BX136*prepocet!CB$106*prepocet!CB$4*prepocet!CB$2/100/100/100</f>
        <v>0</v>
      </c>
      <c r="CC140" s="1">
        <f>'Původní data'!BY136*prepocet!CC$106*prepocet!CC$4*prepocet!CC$2/100/100/100</f>
        <v>0</v>
      </c>
      <c r="CD140" s="1">
        <f>'Původní data'!BZ136*prepocet!CD$106*prepocet!CD$4*prepocet!CD$2/100/100/100</f>
        <v>0</v>
      </c>
      <c r="CE140" s="1">
        <f>'Původní data'!CA136*prepocet!CE$106*prepocet!CE$4*prepocet!CE$2/100/100/100</f>
        <v>0</v>
      </c>
      <c r="CF140" s="1">
        <f>'Původní data'!CB136*prepocet!CF$106*prepocet!CF$4*prepocet!CF$2/100/100/100</f>
        <v>0</v>
      </c>
      <c r="CI140" s="11">
        <f t="shared" si="54"/>
        <v>43</v>
      </c>
      <c r="CJ140" s="25">
        <f t="shared" si="58"/>
        <v>0.30649999999999999</v>
      </c>
      <c r="CK140" s="11">
        <f t="shared" si="59"/>
        <v>3.879746835443038E-3</v>
      </c>
      <c r="CL140" s="11">
        <f t="shared" si="43"/>
        <v>0</v>
      </c>
      <c r="CM140" s="11">
        <f t="shared" si="44"/>
        <v>0</v>
      </c>
      <c r="CN140" s="11">
        <f t="shared" si="45"/>
        <v>0</v>
      </c>
      <c r="CO140" s="11">
        <f t="shared" si="55"/>
        <v>5</v>
      </c>
    </row>
    <row r="141" spans="1:93" x14ac:dyDescent="0.2">
      <c r="B141" s="11">
        <v>1</v>
      </c>
      <c r="C141" s="11">
        <f t="shared" si="56"/>
        <v>0</v>
      </c>
      <c r="D141" s="11">
        <f t="shared" si="57"/>
        <v>0</v>
      </c>
      <c r="E141" s="1" t="s">
        <v>216</v>
      </c>
      <c r="F141" s="1">
        <f>'Původní data'!B137*prepocet!F$106*prepocet!F$4*prepocet!F$2/100/100/100</f>
        <v>0</v>
      </c>
      <c r="G141" s="1">
        <f>'Původní data'!C137*prepocet!G$106*prepocet!G$4*prepocet!G$2/100/100/100</f>
        <v>0</v>
      </c>
      <c r="H141" s="1">
        <f>'Původní data'!D137*prepocet!H$106*prepocet!H$4*prepocet!H$2/100/100/100</f>
        <v>0</v>
      </c>
      <c r="I141" s="1">
        <f>'Původní data'!E137*prepocet!I$106*prepocet!I$4*prepocet!I$2/100/100/100</f>
        <v>4.4999999999999998E-2</v>
      </c>
      <c r="J141" s="1">
        <f>'Původní data'!F137*prepocet!J$106*prepocet!J$4*prepocet!J$2/100/100/100</f>
        <v>0</v>
      </c>
      <c r="K141" s="1">
        <f>'Původní data'!G137*prepocet!K$106*prepocet!K$4*prepocet!K$2/100/100/100</f>
        <v>0</v>
      </c>
      <c r="L141" s="1">
        <f>'Původní data'!H137*prepocet!L$106*prepocet!L$4*prepocet!L$2/100/100/100</f>
        <v>0</v>
      </c>
      <c r="M141" s="1">
        <f>'Původní data'!I137*prepocet!M$106*prepocet!M$4*prepocet!M$2/100/100/100</f>
        <v>0</v>
      </c>
      <c r="N141" s="1">
        <f>'Původní data'!J137*prepocet!N$106*prepocet!N$4*prepocet!N$2/100/100/100</f>
        <v>3.7999999999999999E-2</v>
      </c>
      <c r="O141" s="1">
        <f>'Původní data'!K137*prepocet!O$106*prepocet!O$4*prepocet!O$2/100/100/100</f>
        <v>0</v>
      </c>
      <c r="P141" s="1">
        <f>'Původní data'!L137*prepocet!P$106*prepocet!P$4*prepocet!P$2/100/100/100</f>
        <v>0</v>
      </c>
      <c r="Q141" s="1">
        <f>'Původní data'!M137*prepocet!Q$106*prepocet!Q$4*prepocet!Q$2/100/100/100</f>
        <v>0</v>
      </c>
      <c r="R141" s="1">
        <f>'Původní data'!N137*prepocet!R$106*prepocet!R$4*prepocet!R$2/100/100/100</f>
        <v>0</v>
      </c>
      <c r="S141" s="1">
        <f>'Původní data'!O137*prepocet!S$106*prepocet!S$4*prepocet!S$2/100/100/100</f>
        <v>0</v>
      </c>
      <c r="T141" s="1">
        <f>'Původní data'!P137*prepocet!T$106*prepocet!T$4*prepocet!T$2/100/100/100</f>
        <v>0</v>
      </c>
      <c r="U141" s="1">
        <f>'Původní data'!Q137*prepocet!U$106*prepocet!U$4*prepocet!U$2/100/100/100</f>
        <v>0</v>
      </c>
      <c r="V141" s="1">
        <f>'Původní data'!R137*prepocet!V$106*prepocet!V$4*prepocet!V$2/100/100/100</f>
        <v>0</v>
      </c>
      <c r="W141" s="1">
        <f>'Původní data'!S137*prepocet!W$106*prepocet!W$4*prepocet!W$2/100/100/100</f>
        <v>0</v>
      </c>
      <c r="X141" s="1">
        <f>'Původní data'!T137*prepocet!X$106*prepocet!X$4*prepocet!X$2/100/100/100</f>
        <v>2.4E-2</v>
      </c>
      <c r="Y141" s="1">
        <f>'Původní data'!U137*prepocet!Y$106*prepocet!Y$4*prepocet!Y$2/100/100/100</f>
        <v>0</v>
      </c>
      <c r="Z141" s="1">
        <f>'Původní data'!V137*prepocet!Z$106*prepocet!Z$4*prepocet!Z$2/100/100/100</f>
        <v>0</v>
      </c>
      <c r="AA141" s="1">
        <f>'Původní data'!W137*prepocet!AA$106*prepocet!AA$4*prepocet!AA$2/100/100/100</f>
        <v>0</v>
      </c>
      <c r="AB141" s="1">
        <f>'Původní data'!X137*prepocet!AB$106*prepocet!AB$4*prepocet!AB$2/100/100/100</f>
        <v>0</v>
      </c>
      <c r="AC141" s="1">
        <f>'Původní data'!Y137*prepocet!AC$106*prepocet!AC$4*prepocet!AC$2/100/100/100</f>
        <v>0.63</v>
      </c>
      <c r="AD141" s="1">
        <f>'Původní data'!Z137*prepocet!AD$106*prepocet!AD$4*prepocet!AD$2/100/100/100</f>
        <v>3.6000000000000004E-2</v>
      </c>
      <c r="AE141" s="1">
        <f>'Původní data'!AA137*prepocet!AE$106*prepocet!AE$4*prepocet!AE$2/100/100/100</f>
        <v>0</v>
      </c>
      <c r="AF141" s="1">
        <f>'Původní data'!AB137*prepocet!AF$106*prepocet!AF$4*prepocet!AF$2/100/100/100</f>
        <v>0</v>
      </c>
      <c r="AG141" s="1">
        <f>'Původní data'!AC137*prepocet!AG$106*prepocet!AG$4*prepocet!AG$2/100/100/100</f>
        <v>0</v>
      </c>
      <c r="AH141" s="1">
        <f>'Původní data'!AD137*prepocet!AH$106*prepocet!AH$4*prepocet!AH$2/100/100/100</f>
        <v>0</v>
      </c>
      <c r="AI141" s="1">
        <f>'Původní data'!AE137*prepocet!AI$106*prepocet!AI$4*prepocet!AI$2/100/100/100</f>
        <v>0</v>
      </c>
      <c r="AJ141" s="1">
        <f>'Původní data'!AF137*prepocet!AJ$106*prepocet!AJ$4*prepocet!AJ$2/100/100/100</f>
        <v>0</v>
      </c>
      <c r="AK141" s="1">
        <f>'Původní data'!AG137*prepocet!AK$106*prepocet!AK$4*prepocet!AK$2/100/100/100</f>
        <v>0</v>
      </c>
      <c r="AL141" s="1">
        <f>'Původní data'!AH137*prepocet!AL$106*prepocet!AL$4*prepocet!AL$2/100/100/100</f>
        <v>0.08</v>
      </c>
      <c r="AM141" s="1">
        <f>'Původní data'!AI137*prepocet!AM$106*prepocet!AM$4*prepocet!AM$2/100/100/100</f>
        <v>0</v>
      </c>
      <c r="AN141" s="1">
        <f>'Původní data'!AJ137*prepocet!AN$106*prepocet!AN$4*prepocet!AN$2/100/100/100</f>
        <v>0</v>
      </c>
      <c r="AO141" s="1">
        <f>'Původní data'!AK137*prepocet!AO$106*prepocet!AO$4*prepocet!AO$2/100/100/100</f>
        <v>0</v>
      </c>
      <c r="AP141" s="1">
        <f>'Původní data'!AL137*prepocet!AP$106*prepocet!AP$4*prepocet!AP$2/100/100/100</f>
        <v>0</v>
      </c>
      <c r="AQ141" s="1">
        <f>'Původní data'!AM137*prepocet!AQ$106*prepocet!AQ$4*prepocet!AQ$2/100/100/100</f>
        <v>0</v>
      </c>
      <c r="AR141" s="1">
        <f>'Původní data'!AN137*prepocet!AR$106*prepocet!AR$4*prepocet!AR$2/100/100/100</f>
        <v>0.5</v>
      </c>
      <c r="AS141" s="1">
        <f>'Původní data'!AO137*prepocet!AS$106*prepocet!AS$4*prepocet!AS$2/100/100/100</f>
        <v>0</v>
      </c>
      <c r="AT141" s="1">
        <f>'Původní data'!AP137*prepocet!AT$106*prepocet!AT$4*prepocet!AT$2/100/100/100</f>
        <v>0</v>
      </c>
      <c r="AU141" s="1">
        <f>'Původní data'!AQ137*prepocet!AU$106*prepocet!AU$4*prepocet!AU$2/100/100/100</f>
        <v>0</v>
      </c>
      <c r="AV141" s="1">
        <f>'Původní data'!AR137*prepocet!AV$106*prepocet!AV$4*prepocet!AV$2/100/100/100</f>
        <v>0</v>
      </c>
      <c r="AW141" s="1">
        <f>'Původní data'!AS137*prepocet!AW$106*prepocet!AW$4*prepocet!AW$2/100/100/100</f>
        <v>0</v>
      </c>
      <c r="AX141" s="1">
        <f>'Původní data'!AT137*prepocet!AX$106*prepocet!AX$4*prepocet!AX$2/100/100/100</f>
        <v>0</v>
      </c>
      <c r="AY141" s="1">
        <f>'Původní data'!AU137*prepocet!AY$106*prepocet!AY$4*prepocet!AY$2/100/100/100</f>
        <v>0</v>
      </c>
      <c r="AZ141" s="1">
        <f>'Původní data'!AV137*prepocet!AZ$106*prepocet!AZ$4*prepocet!AZ$2/100/100/100</f>
        <v>0</v>
      </c>
      <c r="BA141" s="1">
        <f>'Původní data'!AW137*prepocet!BA$106*prepocet!BA$4*prepocet!BA$2/100/100/100</f>
        <v>0</v>
      </c>
      <c r="BB141" s="1">
        <f>'Původní data'!AX137*prepocet!BB$106*prepocet!BB$4*prepocet!BB$2/100/100/100</f>
        <v>0</v>
      </c>
      <c r="BC141" s="1">
        <f>'Původní data'!AY137*prepocet!BC$106*prepocet!BC$4*prepocet!BC$2/100/100/100</f>
        <v>0</v>
      </c>
      <c r="BD141" s="1">
        <f>'Původní data'!AZ137*prepocet!BD$106*prepocet!BD$4*prepocet!BD$2/100/100/100</f>
        <v>0</v>
      </c>
      <c r="BE141" s="1">
        <f>'Původní data'!BA137*prepocet!BE$106*prepocet!BE$4*prepocet!BE$2/100/100/100</f>
        <v>0</v>
      </c>
      <c r="BF141" s="1">
        <f>'Původní data'!BB137*prepocet!BF$106*prepocet!BF$4*prepocet!BF$2/100/100/100</f>
        <v>0</v>
      </c>
      <c r="BG141" s="1">
        <f>'Původní data'!BC137*prepocet!BG$106*prepocet!BG$4*prepocet!BG$2/100/100/100</f>
        <v>0</v>
      </c>
      <c r="BH141" s="1">
        <f>'Původní data'!BD137*prepocet!BH$106*prepocet!BH$4*prepocet!BH$2/100/100/100</f>
        <v>0</v>
      </c>
      <c r="BI141" s="1">
        <f>'Původní data'!BE137*prepocet!BI$106*prepocet!BI$4*prepocet!BI$2/100/100/100</f>
        <v>0.13200000000000001</v>
      </c>
      <c r="BJ141" s="1">
        <f>'Původní data'!BF137*prepocet!BJ$106*prepocet!BJ$4*prepocet!BJ$2/100/100/100</f>
        <v>0.11199999999999999</v>
      </c>
      <c r="BK141" s="1">
        <f>'Původní data'!BG137*prepocet!BK$106*prepocet!BK$4*prepocet!BK$2/100/100/100</f>
        <v>0</v>
      </c>
      <c r="BL141" s="1">
        <f>'Původní data'!BH137*prepocet!BL$106*prepocet!BL$4*prepocet!BL$2/100/100/100</f>
        <v>3.7499999999999999E-3</v>
      </c>
      <c r="BM141" s="1">
        <f>'Původní data'!BI137*prepocet!BM$106*prepocet!BM$4*prepocet!BM$2/100/100/100</f>
        <v>0.12</v>
      </c>
      <c r="BN141" s="1">
        <f>'Původní data'!BJ137*prepocet!BN$106*prepocet!BN$4*prepocet!BN$2/100/100/100</f>
        <v>0</v>
      </c>
      <c r="BO141" s="1">
        <f>'Původní data'!BK137*prepocet!BO$106*prepocet!BO$4*prepocet!BO$2/100/100/100</f>
        <v>0</v>
      </c>
      <c r="BP141" s="1">
        <f>'Původní data'!BL137*prepocet!BP$106*prepocet!BP$4*prepocet!BP$2/100/100/100</f>
        <v>0</v>
      </c>
      <c r="BQ141" s="1">
        <f>'Původní data'!BM137*prepocet!BQ$106*prepocet!BQ$4*prepocet!BQ$2/100/100/100</f>
        <v>0</v>
      </c>
      <c r="BR141" s="1">
        <f>'Původní data'!BN137*prepocet!BR$106*prepocet!BR$4*prepocet!BR$2/100/100/100</f>
        <v>0</v>
      </c>
      <c r="BS141" s="1">
        <f>'Původní data'!BO137*prepocet!BS$106*prepocet!BS$4*prepocet!BS$2/100/100/100</f>
        <v>8.8000000000000009E-2</v>
      </c>
      <c r="BT141" s="1">
        <f>'Původní data'!BP137*prepocet!BT$106*prepocet!BT$4*prepocet!BT$2/100/100/100</f>
        <v>0</v>
      </c>
      <c r="BU141" s="1">
        <f>'Původní data'!BQ137*prepocet!BU$106*prepocet!BU$4*prepocet!BU$2/100/100/100</f>
        <v>0</v>
      </c>
      <c r="BV141" s="1">
        <f>'Původní data'!BR137*prepocet!BV$106*prepocet!BV$4*prepocet!BV$2/100/100/100</f>
        <v>0.15</v>
      </c>
      <c r="BW141" s="1">
        <f>'Původní data'!BS137*prepocet!BW$106*prepocet!BW$4*prepocet!BW$2/100/100/100</f>
        <v>0</v>
      </c>
      <c r="BX141" s="1">
        <f>'Původní data'!BT137*prepocet!BX$106*prepocet!BX$4*prepocet!BX$2/100/100/100</f>
        <v>0</v>
      </c>
      <c r="BY141" s="1">
        <f>'Původní data'!BU137*prepocet!BY$106*prepocet!BY$4*prepocet!BY$2/100/100/100</f>
        <v>0</v>
      </c>
      <c r="BZ141" s="1">
        <f>'Původní data'!BV137*prepocet!BZ$106*prepocet!BZ$4*prepocet!BZ$2/100/100/100</f>
        <v>0</v>
      </c>
      <c r="CA141" s="1">
        <f>'Původní data'!BW137*prepocet!CA$106*prepocet!CA$4*prepocet!CA$2/100/100/100</f>
        <v>0</v>
      </c>
      <c r="CB141" s="1">
        <f>'Původní data'!BX137*prepocet!CB$106*prepocet!CB$4*prepocet!CB$2/100/100/100</f>
        <v>0</v>
      </c>
      <c r="CC141" s="1">
        <f>'Původní data'!BY137*prepocet!CC$106*prepocet!CC$4*prepocet!CC$2/100/100/100</f>
        <v>0</v>
      </c>
      <c r="CD141" s="1">
        <f>'Původní data'!BZ137*prepocet!CD$106*prepocet!CD$4*prepocet!CD$2/100/100/100</f>
        <v>0</v>
      </c>
      <c r="CE141" s="1">
        <f>'Původní data'!CA137*prepocet!CE$106*prepocet!CE$4*prepocet!CE$2/100/100/100</f>
        <v>0</v>
      </c>
      <c r="CF141" s="1">
        <f>'Původní data'!CB137*prepocet!CF$106*prepocet!CF$4*prepocet!CF$2/100/100/100</f>
        <v>0</v>
      </c>
      <c r="CI141" s="11">
        <f t="shared" si="54"/>
        <v>27</v>
      </c>
      <c r="CJ141" s="25">
        <f t="shared" si="58"/>
        <v>1.9587499999999998</v>
      </c>
      <c r="CK141" s="11">
        <f t="shared" si="59"/>
        <v>2.4794303797468352E-2</v>
      </c>
      <c r="CL141" s="11">
        <f t="shared" si="43"/>
        <v>0</v>
      </c>
      <c r="CM141" s="11">
        <f t="shared" si="44"/>
        <v>0</v>
      </c>
      <c r="CN141" s="11">
        <f t="shared" si="45"/>
        <v>0</v>
      </c>
      <c r="CO141" s="11">
        <f t="shared" si="55"/>
        <v>13</v>
      </c>
    </row>
    <row r="142" spans="1:93" x14ac:dyDescent="0.2">
      <c r="B142" s="11">
        <v>1</v>
      </c>
      <c r="C142" s="11">
        <f t="shared" si="56"/>
        <v>0</v>
      </c>
      <c r="D142" s="11">
        <f t="shared" si="57"/>
        <v>0</v>
      </c>
      <c r="E142" s="1" t="s">
        <v>217</v>
      </c>
      <c r="F142" s="1">
        <f>'Původní data'!B138*prepocet!F$106*prepocet!F$4*prepocet!F$2/100/100/100</f>
        <v>0</v>
      </c>
      <c r="G142" s="1">
        <f>'Původní data'!C138*prepocet!G$106*prepocet!G$4*prepocet!G$2/100/100/100</f>
        <v>0</v>
      </c>
      <c r="H142" s="1">
        <f>'Původní data'!D138*prepocet!H$106*prepocet!H$4*prepocet!H$2/100/100/100</f>
        <v>0</v>
      </c>
      <c r="I142" s="1">
        <f>'Původní data'!E138*prepocet!I$106*prepocet!I$4*prepocet!I$2/100/100/100</f>
        <v>4.4999999999999998E-2</v>
      </c>
      <c r="J142" s="1">
        <f>'Původní data'!F138*prepocet!J$106*prepocet!J$4*prepocet!J$2/100/100/100</f>
        <v>0</v>
      </c>
      <c r="K142" s="1">
        <f>'Původní data'!G138*prepocet!K$106*prepocet!K$4*prepocet!K$2/100/100/100</f>
        <v>4.4999999999999998E-2</v>
      </c>
      <c r="L142" s="1">
        <f>'Původní data'!H138*prepocet!L$106*prepocet!L$4*prepocet!L$2/100/100/100</f>
        <v>0</v>
      </c>
      <c r="M142" s="1">
        <f>'Původní data'!I138*prepocet!M$106*prepocet!M$4*prepocet!M$2/100/100/100</f>
        <v>0</v>
      </c>
      <c r="N142" s="1">
        <f>'Původní data'!J138*prepocet!N$106*prepocet!N$4*prepocet!N$2/100/100/100</f>
        <v>0</v>
      </c>
      <c r="O142" s="1">
        <f>'Původní data'!K138*prepocet!O$106*prepocet!O$4*prepocet!O$2/100/100/100</f>
        <v>0</v>
      </c>
      <c r="P142" s="1">
        <f>'Původní data'!L138*prepocet!P$106*prepocet!P$4*prepocet!P$2/100/100/100</f>
        <v>0</v>
      </c>
      <c r="Q142" s="1">
        <f>'Původní data'!M138*prepocet!Q$106*prepocet!Q$4*prepocet!Q$2/100/100/100</f>
        <v>0</v>
      </c>
      <c r="R142" s="1">
        <f>'Původní data'!N138*prepocet!R$106*prepocet!R$4*prepocet!R$2/100/100/100</f>
        <v>0</v>
      </c>
      <c r="S142" s="1">
        <f>'Původní data'!O138*prepocet!S$106*prepocet!S$4*prepocet!S$2/100/100/100</f>
        <v>0</v>
      </c>
      <c r="T142" s="1">
        <f>'Původní data'!P138*prepocet!T$106*prepocet!T$4*prepocet!T$2/100/100/100</f>
        <v>0</v>
      </c>
      <c r="U142" s="1">
        <f>'Původní data'!Q138*prepocet!U$106*prepocet!U$4*prepocet!U$2/100/100/100</f>
        <v>0</v>
      </c>
      <c r="V142" s="1">
        <f>'Původní data'!R138*prepocet!V$106*prepocet!V$4*prepocet!V$2/100/100/100</f>
        <v>0</v>
      </c>
      <c r="W142" s="1">
        <f>'Původní data'!S138*prepocet!W$106*prepocet!W$4*prepocet!W$2/100/100/100</f>
        <v>0</v>
      </c>
      <c r="X142" s="1">
        <f>'Původní data'!T138*prepocet!X$106*prepocet!X$4*prepocet!X$2/100/100/100</f>
        <v>0</v>
      </c>
      <c r="Y142" s="1">
        <f>'Původní data'!U138*prepocet!Y$106*prepocet!Y$4*prepocet!Y$2/100/100/100</f>
        <v>0.19</v>
      </c>
      <c r="Z142" s="1">
        <f>'Původní data'!V138*prepocet!Z$106*prepocet!Z$4*prepocet!Z$2/100/100/100</f>
        <v>0</v>
      </c>
      <c r="AA142" s="1">
        <f>'Původní data'!W138*prepocet!AA$106*prepocet!AA$4*prepocet!AA$2/100/100/100</f>
        <v>0</v>
      </c>
      <c r="AB142" s="1">
        <f>'Původní data'!X138*prepocet!AB$106*prepocet!AB$4*prepocet!AB$2/100/100/100</f>
        <v>0</v>
      </c>
      <c r="AC142" s="1">
        <f>'Původní data'!Y138*prepocet!AC$106*prepocet!AC$4*prepocet!AC$2/100/100/100</f>
        <v>0</v>
      </c>
      <c r="AD142" s="1">
        <f>'Původní data'!Z138*prepocet!AD$106*prepocet!AD$4*prepocet!AD$2/100/100/100</f>
        <v>0</v>
      </c>
      <c r="AE142" s="1">
        <f>'Původní data'!AA138*prepocet!AE$106*prepocet!AE$4*prepocet!AE$2/100/100/100</f>
        <v>0</v>
      </c>
      <c r="AF142" s="1">
        <f>'Původní data'!AB138*prepocet!AF$106*prepocet!AF$4*prepocet!AF$2/100/100/100</f>
        <v>0</v>
      </c>
      <c r="AG142" s="1">
        <f>'Původní data'!AC138*prepocet!AG$106*prepocet!AG$4*prepocet!AG$2/100/100/100</f>
        <v>0</v>
      </c>
      <c r="AH142" s="1">
        <f>'Původní data'!AD138*prepocet!AH$106*prepocet!AH$4*prepocet!AH$2/100/100/100</f>
        <v>0</v>
      </c>
      <c r="AI142" s="1">
        <f>'Původní data'!AE138*prepocet!AI$106*prepocet!AI$4*prepocet!AI$2/100/100/100</f>
        <v>0</v>
      </c>
      <c r="AJ142" s="1">
        <f>'Původní data'!AF138*prepocet!AJ$106*prepocet!AJ$4*prepocet!AJ$2/100/100/100</f>
        <v>0</v>
      </c>
      <c r="AK142" s="1">
        <f>'Původní data'!AG138*prepocet!AK$106*prepocet!AK$4*prepocet!AK$2/100/100/100</f>
        <v>0</v>
      </c>
      <c r="AL142" s="1">
        <f>'Původní data'!AH138*prepocet!AL$106*prepocet!AL$4*prepocet!AL$2/100/100/100</f>
        <v>0</v>
      </c>
      <c r="AM142" s="1">
        <f>'Původní data'!AI138*prepocet!AM$106*prepocet!AM$4*prepocet!AM$2/100/100/100</f>
        <v>0</v>
      </c>
      <c r="AN142" s="1">
        <f>'Původní data'!AJ138*prepocet!AN$106*prepocet!AN$4*prepocet!AN$2/100/100/100</f>
        <v>0</v>
      </c>
      <c r="AO142" s="1">
        <f>'Původní data'!AK138*prepocet!AO$106*prepocet!AO$4*prepocet!AO$2/100/100/100</f>
        <v>0</v>
      </c>
      <c r="AP142" s="1">
        <f>'Původní data'!AL138*prepocet!AP$106*prepocet!AP$4*prepocet!AP$2/100/100/100</f>
        <v>0</v>
      </c>
      <c r="AQ142" s="1">
        <f>'Původní data'!AM138*prepocet!AQ$106*prepocet!AQ$4*prepocet!AQ$2/100/100/100</f>
        <v>0</v>
      </c>
      <c r="AR142" s="1">
        <f>'Původní data'!AN138*prepocet!AR$106*prepocet!AR$4*prepocet!AR$2/100/100/100</f>
        <v>0</v>
      </c>
      <c r="AS142" s="1">
        <f>'Původní data'!AO138*prepocet!AS$106*prepocet!AS$4*prepocet!AS$2/100/100/100</f>
        <v>5.4000000000000006E-2</v>
      </c>
      <c r="AT142" s="1">
        <f>'Původní data'!AP138*prepocet!AT$106*prepocet!AT$4*prepocet!AT$2/100/100/100</f>
        <v>0</v>
      </c>
      <c r="AU142" s="1">
        <f>'Původní data'!AQ138*prepocet!AU$106*prepocet!AU$4*prepocet!AU$2/100/100/100</f>
        <v>6.7500000000000004E-2</v>
      </c>
      <c r="AV142" s="1">
        <f>'Původní data'!AR138*prepocet!AV$106*prepocet!AV$4*prepocet!AV$2/100/100/100</f>
        <v>0</v>
      </c>
      <c r="AW142" s="1">
        <f>'Původní data'!AS138*prepocet!AW$106*prepocet!AW$4*prepocet!AW$2/100/100/100</f>
        <v>0</v>
      </c>
      <c r="AX142" s="1">
        <f>'Původní data'!AT138*prepocet!AX$106*prepocet!AX$4*prepocet!AX$2/100/100/100</f>
        <v>0</v>
      </c>
      <c r="AY142" s="1">
        <f>'Původní data'!AU138*prepocet!AY$106*prepocet!AY$4*prepocet!AY$2/100/100/100</f>
        <v>0</v>
      </c>
      <c r="AZ142" s="1">
        <f>'Původní data'!AV138*prepocet!AZ$106*prepocet!AZ$4*prepocet!AZ$2/100/100/100</f>
        <v>0</v>
      </c>
      <c r="BA142" s="1">
        <f>'Původní data'!AW138*prepocet!BA$106*prepocet!BA$4*prepocet!BA$2/100/100/100</f>
        <v>0</v>
      </c>
      <c r="BB142" s="1">
        <f>'Původní data'!AX138*prepocet!BB$106*prepocet!BB$4*prepocet!BB$2/100/100/100</f>
        <v>0</v>
      </c>
      <c r="BC142" s="1">
        <f>'Původní data'!AY138*prepocet!BC$106*prepocet!BC$4*prepocet!BC$2/100/100/100</f>
        <v>0</v>
      </c>
      <c r="BD142" s="1">
        <f>'Původní data'!AZ138*prepocet!BD$106*prepocet!BD$4*prepocet!BD$2/100/100/100</f>
        <v>0</v>
      </c>
      <c r="BE142" s="1">
        <f>'Původní data'!BA138*prepocet!BE$106*prepocet!BE$4*prepocet!BE$2/100/100/100</f>
        <v>0</v>
      </c>
      <c r="BF142" s="1">
        <f>'Původní data'!BB138*prepocet!BF$106*prepocet!BF$4*prepocet!BF$2/100/100/100</f>
        <v>0</v>
      </c>
      <c r="BG142" s="1">
        <f>'Původní data'!BC138*prepocet!BG$106*prepocet!BG$4*prepocet!BG$2/100/100/100</f>
        <v>0</v>
      </c>
      <c r="BH142" s="1">
        <f>'Původní data'!BD138*prepocet!BH$106*prepocet!BH$4*prepocet!BH$2/100/100/100</f>
        <v>0</v>
      </c>
      <c r="BI142" s="1">
        <f>'Původní data'!BE138*prepocet!BI$106*prepocet!BI$4*prepocet!BI$2/100/100/100</f>
        <v>0</v>
      </c>
      <c r="BJ142" s="1">
        <f>'Původní data'!BF138*prepocet!BJ$106*prepocet!BJ$4*prepocet!BJ$2/100/100/100</f>
        <v>0</v>
      </c>
      <c r="BK142" s="1">
        <f>'Původní data'!BG138*prepocet!BK$106*prepocet!BK$4*prepocet!BK$2/100/100/100</f>
        <v>0</v>
      </c>
      <c r="BL142" s="1">
        <f>'Původní data'!BH138*prepocet!BL$106*prepocet!BL$4*prepocet!BL$2/100/100/100</f>
        <v>0</v>
      </c>
      <c r="BM142" s="1">
        <f>'Původní data'!BI138*prepocet!BM$106*prepocet!BM$4*prepocet!BM$2/100/100/100</f>
        <v>0</v>
      </c>
      <c r="BN142" s="1">
        <f>'Původní data'!BJ138*prepocet!BN$106*prepocet!BN$4*prepocet!BN$2/100/100/100</f>
        <v>0</v>
      </c>
      <c r="BO142" s="1">
        <f>'Původní data'!BK138*prepocet!BO$106*prepocet!BO$4*prepocet!BO$2/100/100/100</f>
        <v>0</v>
      </c>
      <c r="BP142" s="1">
        <f>'Původní data'!BL138*prepocet!BP$106*prepocet!BP$4*prepocet!BP$2/100/100/100</f>
        <v>0</v>
      </c>
      <c r="BQ142" s="1">
        <f>'Původní data'!BM138*prepocet!BQ$106*prepocet!BQ$4*prepocet!BQ$2/100/100/100</f>
        <v>0</v>
      </c>
      <c r="BR142" s="1">
        <f>'Původní data'!BN138*prepocet!BR$106*prepocet!BR$4*prepocet!BR$2/100/100/100</f>
        <v>0</v>
      </c>
      <c r="BS142" s="1">
        <f>'Původní data'!BO138*prepocet!BS$106*prepocet!BS$4*prepocet!BS$2/100/100/100</f>
        <v>0</v>
      </c>
      <c r="BT142" s="1">
        <f>'Původní data'!BP138*prepocet!BT$106*prepocet!BT$4*prepocet!BT$2/100/100/100</f>
        <v>0</v>
      </c>
      <c r="BU142" s="1">
        <f>'Původní data'!BQ138*prepocet!BU$106*prepocet!BU$4*prepocet!BU$2/100/100/100</f>
        <v>0</v>
      </c>
      <c r="BV142" s="1">
        <f>'Původní data'!BR138*prepocet!BV$106*prepocet!BV$4*prepocet!BV$2/100/100/100</f>
        <v>0.15</v>
      </c>
      <c r="BW142" s="1">
        <f>'Původní data'!BS138*prepocet!BW$106*prepocet!BW$4*prepocet!BW$2/100/100/100</f>
        <v>0</v>
      </c>
      <c r="BX142" s="1">
        <f>'Původní data'!BT138*prepocet!BX$106*prepocet!BX$4*prepocet!BX$2/100/100/100</f>
        <v>0</v>
      </c>
      <c r="BY142" s="1">
        <f>'Původní data'!BU138*prepocet!BY$106*prepocet!BY$4*prepocet!BY$2/100/100/100</f>
        <v>0</v>
      </c>
      <c r="BZ142" s="1">
        <f>'Původní data'!BV138*prepocet!BZ$106*prepocet!BZ$4*prepocet!BZ$2/100/100/100</f>
        <v>0</v>
      </c>
      <c r="CA142" s="1">
        <f>'Původní data'!BW138*prepocet!CA$106*prepocet!CA$4*prepocet!CA$2/100/100/100</f>
        <v>0</v>
      </c>
      <c r="CB142" s="1">
        <f>'Původní data'!BX138*prepocet!CB$106*prepocet!CB$4*prepocet!CB$2/100/100/100</f>
        <v>0</v>
      </c>
      <c r="CC142" s="1">
        <f>'Původní data'!BY138*prepocet!CC$106*prepocet!CC$4*prepocet!CC$2/100/100/100</f>
        <v>0</v>
      </c>
      <c r="CD142" s="1">
        <f>'Původní data'!BZ138*prepocet!CD$106*prepocet!CD$4*prepocet!CD$2/100/100/100</f>
        <v>0</v>
      </c>
      <c r="CE142" s="1">
        <f>'Původní data'!CA138*prepocet!CE$106*prepocet!CE$4*prepocet!CE$2/100/100/100</f>
        <v>0</v>
      </c>
      <c r="CF142" s="1">
        <f>'Původní data'!CB138*prepocet!CF$106*prepocet!CF$4*prepocet!CF$2/100/100/100</f>
        <v>0</v>
      </c>
      <c r="CI142" s="11">
        <f t="shared" si="54"/>
        <v>39</v>
      </c>
      <c r="CJ142" s="25">
        <f t="shared" si="58"/>
        <v>0.55149999999999999</v>
      </c>
      <c r="CK142" s="11">
        <f t="shared" si="59"/>
        <v>6.9810126582278481E-3</v>
      </c>
      <c r="CL142" s="11">
        <f t="shared" si="43"/>
        <v>0</v>
      </c>
      <c r="CM142" s="11">
        <f t="shared" si="44"/>
        <v>0</v>
      </c>
      <c r="CN142" s="11">
        <f t="shared" si="45"/>
        <v>0</v>
      </c>
      <c r="CO142" s="11">
        <f t="shared" si="55"/>
        <v>6</v>
      </c>
    </row>
    <row r="143" spans="1:93" x14ac:dyDescent="0.2">
      <c r="A143" s="11">
        <v>1</v>
      </c>
      <c r="B143" s="11">
        <v>0</v>
      </c>
      <c r="C143" s="11">
        <f t="shared" si="56"/>
        <v>0</v>
      </c>
      <c r="D143" s="11">
        <f t="shared" si="57"/>
        <v>0</v>
      </c>
      <c r="E143" s="1" t="s">
        <v>49</v>
      </c>
      <c r="F143" s="1">
        <f>'Původní data'!B139*prepocet!F$106*prepocet!F$4*prepocet!F$2/100/100/100</f>
        <v>0</v>
      </c>
      <c r="G143" s="1">
        <f>'Původní data'!C139*prepocet!G$106*prepocet!G$4*prepocet!G$2/100/100/100</f>
        <v>0</v>
      </c>
      <c r="H143" s="1">
        <f>'Původní data'!D139*prepocet!H$106*prepocet!H$4*prepocet!H$2/100/100/100</f>
        <v>0</v>
      </c>
      <c r="I143" s="1">
        <f>'Původní data'!E139*prepocet!I$106*prepocet!I$4*prepocet!I$2/100/100/100</f>
        <v>0</v>
      </c>
      <c r="J143" s="1">
        <f>'Původní data'!F139*prepocet!J$106*prepocet!J$4*prepocet!J$2/100/100/100</f>
        <v>0</v>
      </c>
      <c r="K143" s="1">
        <f>'Původní data'!G139*prepocet!K$106*prepocet!K$4*prepocet!K$2/100/100/100</f>
        <v>6.7500000000000004E-2</v>
      </c>
      <c r="L143" s="1">
        <f>'Původní data'!H139*prepocet!L$106*prepocet!L$4*prepocet!L$2/100/100/100</f>
        <v>0</v>
      </c>
      <c r="M143" s="1">
        <f>'Původní data'!I139*prepocet!M$106*prepocet!M$4*prepocet!M$2/100/100/100</f>
        <v>0</v>
      </c>
      <c r="N143" s="1">
        <f>'Původní data'!J139*prepocet!N$106*prepocet!N$4*prepocet!N$2/100/100/100</f>
        <v>0</v>
      </c>
      <c r="O143" s="1">
        <f>'Původní data'!K139*prepocet!O$106*prepocet!O$4*prepocet!O$2/100/100/100</f>
        <v>0</v>
      </c>
      <c r="P143" s="1">
        <f>'Původní data'!L139*prepocet!P$106*prepocet!P$4*prepocet!P$2/100/100/100</f>
        <v>0</v>
      </c>
      <c r="Q143" s="1">
        <f>'Původní data'!M139*prepocet!Q$106*prepocet!Q$4*prepocet!Q$2/100/100/100</f>
        <v>0.29249999999999998</v>
      </c>
      <c r="R143" s="1">
        <f>'Původní data'!N139*prepocet!R$106*prepocet!R$4*prepocet!R$2/100/100/100</f>
        <v>2.4E-2</v>
      </c>
      <c r="S143" s="1">
        <f>'Původní data'!O139*prepocet!S$106*prepocet!S$4*prepocet!S$2/100/100/100</f>
        <v>0</v>
      </c>
      <c r="T143" s="1">
        <f>'Původní data'!P139*prepocet!T$106*prepocet!T$4*prepocet!T$2/100/100/100</f>
        <v>0</v>
      </c>
      <c r="U143" s="1">
        <f>'Původní data'!Q139*prepocet!U$106*prepocet!U$4*prepocet!U$2/100/100/100</f>
        <v>0</v>
      </c>
      <c r="V143" s="1">
        <f>'Původní data'!R139*prepocet!V$106*prepocet!V$4*prepocet!V$2/100/100/100</f>
        <v>0</v>
      </c>
      <c r="W143" s="1">
        <f>'Původní data'!S139*prepocet!W$106*prepocet!W$4*prepocet!W$2/100/100/100</f>
        <v>0</v>
      </c>
      <c r="X143" s="1">
        <f>'Původní data'!T139*prepocet!X$106*prepocet!X$4*prepocet!X$2/100/100/100</f>
        <v>0</v>
      </c>
      <c r="Y143" s="1">
        <f>'Původní data'!U139*prepocet!Y$106*prepocet!Y$4*prepocet!Y$2/100/100/100</f>
        <v>0</v>
      </c>
      <c r="Z143" s="1">
        <f>'Původní data'!V139*prepocet!Z$106*prepocet!Z$4*prepocet!Z$2/100/100/100</f>
        <v>0</v>
      </c>
      <c r="AA143" s="1">
        <f>'Původní data'!W139*prepocet!AA$106*prepocet!AA$4*prepocet!AA$2/100/100/100</f>
        <v>0.2205</v>
      </c>
      <c r="AB143" s="1">
        <f>'Původní data'!X139*prepocet!AB$106*prepocet!AB$4*prepocet!AB$2/100/100/100</f>
        <v>6.6500000000000004E-2</v>
      </c>
      <c r="AC143" s="1">
        <f>'Původní data'!Y139*prepocet!AC$106*prepocet!AC$4*prepocet!AC$2/100/100/100</f>
        <v>0</v>
      </c>
      <c r="AD143" s="1">
        <f>'Původní data'!Z139*prepocet!AD$106*prepocet!AD$4*prepocet!AD$2/100/100/100</f>
        <v>0</v>
      </c>
      <c r="AE143" s="1">
        <f>'Původní data'!AA139*prepocet!AE$106*prepocet!AE$4*prepocet!AE$2/100/100/100</f>
        <v>0</v>
      </c>
      <c r="AF143" s="1">
        <f>'Původní data'!AB139*prepocet!AF$106*prepocet!AF$4*prepocet!AF$2/100/100/100</f>
        <v>0</v>
      </c>
      <c r="AG143" s="1">
        <f>'Původní data'!AC139*prepocet!AG$106*prepocet!AG$4*prepocet!AG$2/100/100/100</f>
        <v>0</v>
      </c>
      <c r="AH143" s="1">
        <f>'Původní data'!AD139*prepocet!AH$106*prepocet!AH$4*prepocet!AH$2/100/100/100</f>
        <v>0</v>
      </c>
      <c r="AI143" s="1">
        <f>'Původní data'!AE139*prepocet!AI$106*prepocet!AI$4*prepocet!AI$2/100/100/100</f>
        <v>0</v>
      </c>
      <c r="AJ143" s="1">
        <f>'Původní data'!AF139*prepocet!AJ$106*prepocet!AJ$4*prepocet!AJ$2/100/100/100</f>
        <v>0</v>
      </c>
      <c r="AK143" s="1">
        <f>'Původní data'!AG139*prepocet!AK$106*prepocet!AK$4*prepocet!AK$2/100/100/100</f>
        <v>0</v>
      </c>
      <c r="AL143" s="1">
        <f>'Původní data'!AH139*prepocet!AL$106*prepocet!AL$4*prepocet!AL$2/100/100/100</f>
        <v>0</v>
      </c>
      <c r="AM143" s="1">
        <f>'Původní data'!AI139*prepocet!AM$106*prepocet!AM$4*prepocet!AM$2/100/100/100</f>
        <v>0</v>
      </c>
      <c r="AN143" s="1">
        <f>'Původní data'!AJ139*prepocet!AN$106*prepocet!AN$4*prepocet!AN$2/100/100/100</f>
        <v>0</v>
      </c>
      <c r="AO143" s="1">
        <f>'Původní data'!AK139*prepocet!AO$106*prepocet!AO$4*prepocet!AO$2/100/100/100</f>
        <v>0</v>
      </c>
      <c r="AP143" s="1">
        <f>'Původní data'!AL139*prepocet!AP$106*prepocet!AP$4*prepocet!AP$2/100/100/100</f>
        <v>0</v>
      </c>
      <c r="AQ143" s="1">
        <f>'Původní data'!AM139*prepocet!AQ$106*prepocet!AQ$4*prepocet!AQ$2/100/100/100</f>
        <v>0</v>
      </c>
      <c r="AR143" s="1">
        <f>'Původní data'!AN139*prepocet!AR$106*prepocet!AR$4*prepocet!AR$2/100/100/100</f>
        <v>0</v>
      </c>
      <c r="AS143" s="1">
        <f>'Původní data'!AO139*prepocet!AS$106*prepocet!AS$4*prepocet!AS$2/100/100/100</f>
        <v>0</v>
      </c>
      <c r="AT143" s="1">
        <f>'Původní data'!AP139*prepocet!AT$106*prepocet!AT$4*prepocet!AT$2/100/100/100</f>
        <v>0</v>
      </c>
      <c r="AU143" s="1">
        <f>'Původní data'!AQ139*prepocet!AU$106*prepocet!AU$4*prepocet!AU$2/100/100/100</f>
        <v>6.7500000000000004E-2</v>
      </c>
      <c r="AV143" s="1">
        <f>'Původní data'!AR139*prepocet!AV$106*prepocet!AV$4*prepocet!AV$2/100/100/100</f>
        <v>0</v>
      </c>
      <c r="AW143" s="1">
        <f>'Původní data'!AS139*prepocet!AW$106*prepocet!AW$4*prepocet!AW$2/100/100/100</f>
        <v>0</v>
      </c>
      <c r="AX143" s="1">
        <f>'Původní data'!AT139*prepocet!AX$106*prepocet!AX$4*prepocet!AX$2/100/100/100</f>
        <v>0</v>
      </c>
      <c r="AY143" s="1">
        <f>'Původní data'!AU139*prepocet!AY$106*prepocet!AY$4*prepocet!AY$2/100/100/100</f>
        <v>0</v>
      </c>
      <c r="AZ143" s="1">
        <f>'Původní data'!AV139*prepocet!AZ$106*prepocet!AZ$4*prepocet!AZ$2/100/100/100</f>
        <v>0</v>
      </c>
      <c r="BA143" s="1">
        <f>'Původní data'!AW139*prepocet!BA$106*prepocet!BA$4*prepocet!BA$2/100/100/100</f>
        <v>0</v>
      </c>
      <c r="BB143" s="1">
        <f>'Původní data'!AX139*prepocet!BB$106*prepocet!BB$4*prepocet!BB$2/100/100/100</f>
        <v>0</v>
      </c>
      <c r="BC143" s="1">
        <f>'Původní data'!AY139*prepocet!BC$106*prepocet!BC$4*prepocet!BC$2/100/100/100</f>
        <v>0</v>
      </c>
      <c r="BD143" s="1">
        <f>'Původní data'!AZ139*prepocet!BD$106*prepocet!BD$4*prepocet!BD$2/100/100/100</f>
        <v>0.72</v>
      </c>
      <c r="BE143" s="1">
        <f>'Původní data'!BA139*prepocet!BE$106*prepocet!BE$4*prepocet!BE$2/100/100/100</f>
        <v>5.67E-2</v>
      </c>
      <c r="BF143" s="1">
        <f>'Původní data'!BB139*prepocet!BF$106*prepocet!BF$4*prepocet!BF$2/100/100/100</f>
        <v>0</v>
      </c>
      <c r="BG143" s="1">
        <f>'Původní data'!BC139*prepocet!BG$106*prepocet!BG$4*prepocet!BG$2/100/100/100</f>
        <v>0</v>
      </c>
      <c r="BH143" s="1">
        <f>'Původní data'!BD139*prepocet!BH$106*prepocet!BH$4*prepocet!BH$2/100/100/100</f>
        <v>0</v>
      </c>
      <c r="BI143" s="1">
        <f>'Původní data'!BE139*prepocet!BI$106*prepocet!BI$4*prepocet!BI$2/100/100/100</f>
        <v>6.6000000000000003E-2</v>
      </c>
      <c r="BJ143" s="1">
        <f>'Původní data'!BF139*prepocet!BJ$106*prepocet!BJ$4*prepocet!BJ$2/100/100/100</f>
        <v>0</v>
      </c>
      <c r="BK143" s="1">
        <f>'Původní data'!BG139*prepocet!BK$106*prepocet!BK$4*prepocet!BK$2/100/100/100</f>
        <v>0</v>
      </c>
      <c r="BL143" s="1">
        <f>'Původní data'!BH139*prepocet!BL$106*prepocet!BL$4*prepocet!BL$2/100/100/100</f>
        <v>0</v>
      </c>
      <c r="BM143" s="1">
        <f>'Původní data'!BI139*prepocet!BM$106*prepocet!BM$4*prepocet!BM$2/100/100/100</f>
        <v>0</v>
      </c>
      <c r="BN143" s="1">
        <f>'Původní data'!BJ139*prepocet!BN$106*prepocet!BN$4*prepocet!BN$2/100/100/100</f>
        <v>0</v>
      </c>
      <c r="BO143" s="1">
        <f>'Původní data'!BK139*prepocet!BO$106*prepocet!BO$4*prepocet!BO$2/100/100/100</f>
        <v>0</v>
      </c>
      <c r="BP143" s="1">
        <f>'Původní data'!BL139*prepocet!BP$106*prepocet!BP$4*prepocet!BP$2/100/100/100</f>
        <v>0</v>
      </c>
      <c r="BQ143" s="1">
        <f>'Původní data'!BM139*prepocet!BQ$106*prepocet!BQ$4*prepocet!BQ$2/100/100/100</f>
        <v>0</v>
      </c>
      <c r="BR143" s="1">
        <f>'Původní data'!BN139*prepocet!BR$106*prepocet!BR$4*prepocet!BR$2/100/100/100</f>
        <v>0</v>
      </c>
      <c r="BS143" s="1">
        <f>'Původní data'!BO139*prepocet!BS$106*prepocet!BS$4*prepocet!BS$2/100/100/100</f>
        <v>0</v>
      </c>
      <c r="BT143" s="1">
        <f>'Původní data'!BP139*prepocet!BT$106*prepocet!BT$4*prepocet!BT$2/100/100/100</f>
        <v>0</v>
      </c>
      <c r="BU143" s="1">
        <f>'Původní data'!BQ139*prepocet!BU$106*prepocet!BU$4*prepocet!BU$2/100/100/100</f>
        <v>0</v>
      </c>
      <c r="BV143" s="1">
        <f>'Původní data'!BR139*prepocet!BV$106*prepocet!BV$4*prepocet!BV$2/100/100/100</f>
        <v>0</v>
      </c>
      <c r="BW143" s="1">
        <f>'Původní data'!BS139*prepocet!BW$106*prepocet!BW$4*prepocet!BW$2/100/100/100</f>
        <v>0.19125</v>
      </c>
      <c r="BX143" s="1">
        <f>'Původní data'!BT139*prepocet!BX$106*prepocet!BX$4*prepocet!BX$2/100/100/100</f>
        <v>0</v>
      </c>
      <c r="BY143" s="1">
        <f>'Původní data'!BU139*prepocet!BY$106*prepocet!BY$4*prepocet!BY$2/100/100/100</f>
        <v>4.0500000000000001E-2</v>
      </c>
      <c r="BZ143" s="1">
        <f>'Původní data'!BV139*prepocet!BZ$106*prepocet!BZ$4*prepocet!BZ$2/100/100/100</f>
        <v>0</v>
      </c>
      <c r="CA143" s="1">
        <f>'Původní data'!BW139*prepocet!CA$106*prepocet!CA$4*prepocet!CA$2/100/100/100</f>
        <v>7.1249999999999994E-2</v>
      </c>
      <c r="CB143" s="1">
        <f>'Původní data'!BX139*prepocet!CB$106*prepocet!CB$4*prepocet!CB$2/100/100/100</f>
        <v>0</v>
      </c>
      <c r="CC143" s="1">
        <f>'Původní data'!BY139*prepocet!CC$106*prepocet!CC$4*prepocet!CC$2/100/100/100</f>
        <v>7.3499999999999996E-2</v>
      </c>
      <c r="CD143" s="1">
        <f>'Původní data'!BZ139*prepocet!CD$106*prepocet!CD$4*prepocet!CD$2/100/100/100</f>
        <v>0</v>
      </c>
      <c r="CE143" s="1">
        <f>'Původní data'!CA139*prepocet!CE$106*prepocet!CE$4*prepocet!CE$2/100/100/100</f>
        <v>0</v>
      </c>
      <c r="CF143" s="1">
        <f>'Původní data'!CB139*prepocet!CF$106*prepocet!CF$4*prepocet!CF$2/100/100/100</f>
        <v>0</v>
      </c>
      <c r="CI143" s="11">
        <f t="shared" si="54"/>
        <v>28</v>
      </c>
      <c r="CJ143" s="25">
        <f t="shared" si="58"/>
        <v>1.9576999999999998</v>
      </c>
      <c r="CK143" s="11">
        <f t="shared" si="59"/>
        <v>2.4781012658227845E-2</v>
      </c>
      <c r="CL143" s="11">
        <f t="shared" si="43"/>
        <v>0</v>
      </c>
      <c r="CM143" s="11">
        <f t="shared" si="44"/>
        <v>0</v>
      </c>
      <c r="CN143" s="11">
        <f t="shared" si="45"/>
        <v>0</v>
      </c>
      <c r="CO143" s="11">
        <f t="shared" si="55"/>
        <v>13</v>
      </c>
    </row>
    <row r="144" spans="1:93" x14ac:dyDescent="0.2">
      <c r="A144" s="11">
        <v>1</v>
      </c>
      <c r="B144" s="11">
        <v>0</v>
      </c>
      <c r="C144" s="11">
        <f t="shared" si="56"/>
        <v>0</v>
      </c>
      <c r="D144" s="11">
        <f t="shared" si="57"/>
        <v>0</v>
      </c>
      <c r="E144" s="1" t="s">
        <v>218</v>
      </c>
      <c r="F144" s="1">
        <f>'Původní data'!B140*prepocet!F$106*prepocet!F$4*prepocet!F$2/100/100/100</f>
        <v>0</v>
      </c>
      <c r="G144" s="1">
        <f>'Původní data'!C140*prepocet!G$106*prepocet!G$4*prepocet!G$2/100/100/100</f>
        <v>0</v>
      </c>
      <c r="H144" s="1">
        <f>'Původní data'!D140*prepocet!H$106*prepocet!H$4*prepocet!H$2/100/100/100</f>
        <v>0</v>
      </c>
      <c r="I144" s="1">
        <f>'Původní data'!E140*prepocet!I$106*prepocet!I$4*prepocet!I$2/100/100/100</f>
        <v>0</v>
      </c>
      <c r="J144" s="1">
        <f>'Původní data'!F140*prepocet!J$106*prepocet!J$4*prepocet!J$2/100/100/100</f>
        <v>0</v>
      </c>
      <c r="K144" s="1">
        <f>'Původní data'!G140*prepocet!K$106*prepocet!K$4*prepocet!K$2/100/100/100</f>
        <v>0.1125</v>
      </c>
      <c r="L144" s="1">
        <f>'Původní data'!H140*prepocet!L$106*prepocet!L$4*prepocet!L$2/100/100/100</f>
        <v>0</v>
      </c>
      <c r="M144" s="1">
        <f>'Původní data'!I140*prepocet!M$106*prepocet!M$4*prepocet!M$2/100/100/100</f>
        <v>0</v>
      </c>
      <c r="N144" s="1">
        <f>'Původní data'!J140*prepocet!N$106*prepocet!N$4*prepocet!N$2/100/100/100</f>
        <v>0</v>
      </c>
      <c r="O144" s="1">
        <f>'Původní data'!K140*prepocet!O$106*prepocet!O$4*prepocet!O$2/100/100/100</f>
        <v>0</v>
      </c>
      <c r="P144" s="1">
        <f>'Původní data'!L140*prepocet!P$106*prepocet!P$4*prepocet!P$2/100/100/100</f>
        <v>0</v>
      </c>
      <c r="Q144" s="1">
        <f>'Původní data'!M140*prepocet!Q$106*prepocet!Q$4*prepocet!Q$2/100/100/100</f>
        <v>0</v>
      </c>
      <c r="R144" s="1">
        <f>'Původní data'!N140*prepocet!R$106*prepocet!R$4*prepocet!R$2/100/100/100</f>
        <v>0</v>
      </c>
      <c r="S144" s="1">
        <f>'Původní data'!O140*prepocet!S$106*prepocet!S$4*prepocet!S$2/100/100/100</f>
        <v>0</v>
      </c>
      <c r="T144" s="1">
        <f>'Původní data'!P140*prepocet!T$106*prepocet!T$4*prepocet!T$2/100/100/100</f>
        <v>0</v>
      </c>
      <c r="U144" s="1">
        <f>'Původní data'!Q140*prepocet!U$106*prepocet!U$4*prepocet!U$2/100/100/100</f>
        <v>0</v>
      </c>
      <c r="V144" s="1">
        <f>'Původní data'!R140*prepocet!V$106*prepocet!V$4*prepocet!V$2/100/100/100</f>
        <v>0</v>
      </c>
      <c r="W144" s="1">
        <f>'Původní data'!S140*prepocet!W$106*prepocet!W$4*prepocet!W$2/100/100/100</f>
        <v>0</v>
      </c>
      <c r="X144" s="1">
        <f>'Původní data'!T140*prepocet!X$106*prepocet!X$4*prepocet!X$2/100/100/100</f>
        <v>0</v>
      </c>
      <c r="Y144" s="1">
        <f>'Původní data'!U140*prepocet!Y$106*prepocet!Y$4*prepocet!Y$2/100/100/100</f>
        <v>0</v>
      </c>
      <c r="Z144" s="1">
        <f>'Původní data'!V140*prepocet!Z$106*prepocet!Z$4*prepocet!Z$2/100/100/100</f>
        <v>0</v>
      </c>
      <c r="AA144" s="1">
        <f>'Původní data'!W140*prepocet!AA$106*prepocet!AA$4*prepocet!AA$2/100/100/100</f>
        <v>0</v>
      </c>
      <c r="AB144" s="1">
        <f>'Původní data'!X140*prepocet!AB$106*prepocet!AB$4*prepocet!AB$2/100/100/100</f>
        <v>0</v>
      </c>
      <c r="AC144" s="1">
        <f>'Původní data'!Y140*prepocet!AC$106*prepocet!AC$4*prepocet!AC$2/100/100/100</f>
        <v>0</v>
      </c>
      <c r="AD144" s="1">
        <f>'Původní data'!Z140*prepocet!AD$106*prepocet!AD$4*prepocet!AD$2/100/100/100</f>
        <v>0</v>
      </c>
      <c r="AE144" s="1">
        <f>'Původní data'!AA140*prepocet!AE$106*prepocet!AE$4*prepocet!AE$2/100/100/100</f>
        <v>0</v>
      </c>
      <c r="AF144" s="1">
        <f>'Původní data'!AB140*prepocet!AF$106*prepocet!AF$4*prepocet!AF$2/100/100/100</f>
        <v>0</v>
      </c>
      <c r="AG144" s="1">
        <f>'Původní data'!AC140*prepocet!AG$106*prepocet!AG$4*prepocet!AG$2/100/100/100</f>
        <v>8.287499999999999E-2</v>
      </c>
      <c r="AH144" s="1">
        <f>'Původní data'!AD140*prepocet!AH$106*prepocet!AH$4*prepocet!AH$2/100/100/100</f>
        <v>0</v>
      </c>
      <c r="AI144" s="1">
        <f>'Původní data'!AE140*prepocet!AI$106*prepocet!AI$4*prepocet!AI$2/100/100/100</f>
        <v>0</v>
      </c>
      <c r="AJ144" s="1">
        <f>'Původní data'!AF140*prepocet!AJ$106*prepocet!AJ$4*prepocet!AJ$2/100/100/100</f>
        <v>0</v>
      </c>
      <c r="AK144" s="1">
        <f>'Původní data'!AG140*prepocet!AK$106*prepocet!AK$4*prepocet!AK$2/100/100/100</f>
        <v>0</v>
      </c>
      <c r="AL144" s="1">
        <f>'Původní data'!AH140*prepocet!AL$106*prepocet!AL$4*prepocet!AL$2/100/100/100</f>
        <v>0</v>
      </c>
      <c r="AM144" s="1">
        <f>'Původní data'!AI140*prepocet!AM$106*prepocet!AM$4*prepocet!AM$2/100/100/100</f>
        <v>0</v>
      </c>
      <c r="AN144" s="1">
        <f>'Původní data'!AJ140*prepocet!AN$106*prepocet!AN$4*prepocet!AN$2/100/100/100</f>
        <v>0</v>
      </c>
      <c r="AO144" s="1">
        <f>'Původní data'!AK140*prepocet!AO$106*prepocet!AO$4*prepocet!AO$2/100/100/100</f>
        <v>0</v>
      </c>
      <c r="AP144" s="1">
        <f>'Původní data'!AL140*prepocet!AP$106*prepocet!AP$4*prepocet!AP$2/100/100/100</f>
        <v>0</v>
      </c>
      <c r="AQ144" s="1">
        <f>'Původní data'!AM140*prepocet!AQ$106*prepocet!AQ$4*prepocet!AQ$2/100/100/100</f>
        <v>0</v>
      </c>
      <c r="AR144" s="1">
        <f>'Původní data'!AN140*prepocet!AR$106*prepocet!AR$4*prepocet!AR$2/100/100/100</f>
        <v>0</v>
      </c>
      <c r="AS144" s="1">
        <f>'Původní data'!AO140*prepocet!AS$106*prepocet!AS$4*prepocet!AS$2/100/100/100</f>
        <v>0</v>
      </c>
      <c r="AT144" s="1">
        <f>'Původní data'!AP140*prepocet!AT$106*prepocet!AT$4*prepocet!AT$2/100/100/100</f>
        <v>0</v>
      </c>
      <c r="AU144" s="1">
        <f>'Původní data'!AQ140*prepocet!AU$106*prepocet!AU$4*prepocet!AU$2/100/100/100</f>
        <v>0</v>
      </c>
      <c r="AV144" s="1">
        <f>'Původní data'!AR140*prepocet!AV$106*prepocet!AV$4*prepocet!AV$2/100/100/100</f>
        <v>0</v>
      </c>
      <c r="AW144" s="1">
        <f>'Původní data'!AS140*prepocet!AW$106*prepocet!AW$4*prepocet!AW$2/100/100/100</f>
        <v>0</v>
      </c>
      <c r="AX144" s="1">
        <f>'Původní data'!AT140*prepocet!AX$106*prepocet!AX$4*prepocet!AX$2/100/100/100</f>
        <v>0</v>
      </c>
      <c r="AY144" s="1">
        <f>'Původní data'!AU140*prepocet!AY$106*prepocet!AY$4*prepocet!AY$2/100/100/100</f>
        <v>0</v>
      </c>
      <c r="AZ144" s="1">
        <f>'Původní data'!AV140*prepocet!AZ$106*prepocet!AZ$4*prepocet!AZ$2/100/100/100</f>
        <v>0</v>
      </c>
      <c r="BA144" s="1">
        <f>'Původní data'!AW140*prepocet!BA$106*prepocet!BA$4*prepocet!BA$2/100/100/100</f>
        <v>0</v>
      </c>
      <c r="BB144" s="1">
        <f>'Původní data'!AX140*prepocet!BB$106*prepocet!BB$4*prepocet!BB$2/100/100/100</f>
        <v>0</v>
      </c>
      <c r="BC144" s="1">
        <f>'Původní data'!AY140*prepocet!BC$106*prepocet!BC$4*prepocet!BC$2/100/100/100</f>
        <v>0</v>
      </c>
      <c r="BD144" s="1">
        <f>'Původní data'!AZ140*prepocet!BD$106*prepocet!BD$4*prepocet!BD$2/100/100/100</f>
        <v>0</v>
      </c>
      <c r="BE144" s="1">
        <f>'Původní data'!BA140*prepocet!BE$106*prepocet!BE$4*prepocet!BE$2/100/100/100</f>
        <v>0</v>
      </c>
      <c r="BF144" s="1">
        <f>'Původní data'!BB140*prepocet!BF$106*prepocet!BF$4*prepocet!BF$2/100/100/100</f>
        <v>0</v>
      </c>
      <c r="BG144" s="1">
        <f>'Původní data'!BC140*prepocet!BG$106*prepocet!BG$4*prepocet!BG$2/100/100/100</f>
        <v>0</v>
      </c>
      <c r="BH144" s="1">
        <f>'Původní data'!BD140*prepocet!BH$106*prepocet!BH$4*prepocet!BH$2/100/100/100</f>
        <v>0</v>
      </c>
      <c r="BI144" s="1">
        <f>'Původní data'!BE140*prepocet!BI$106*prepocet!BI$4*prepocet!BI$2/100/100/100</f>
        <v>0</v>
      </c>
      <c r="BJ144" s="1">
        <f>'Původní data'!BF140*prepocet!BJ$106*prepocet!BJ$4*prepocet!BJ$2/100/100/100</f>
        <v>0</v>
      </c>
      <c r="BK144" s="1">
        <f>'Původní data'!BG140*prepocet!BK$106*prepocet!BK$4*prepocet!BK$2/100/100/100</f>
        <v>0</v>
      </c>
      <c r="BL144" s="1">
        <f>'Původní data'!BH140*prepocet!BL$106*prepocet!BL$4*prepocet!BL$2/100/100/100</f>
        <v>0</v>
      </c>
      <c r="BM144" s="1">
        <f>'Původní data'!BI140*prepocet!BM$106*prepocet!BM$4*prepocet!BM$2/100/100/100</f>
        <v>0</v>
      </c>
      <c r="BN144" s="1">
        <f>'Původní data'!BJ140*prepocet!BN$106*prepocet!BN$4*prepocet!BN$2/100/100/100</f>
        <v>0</v>
      </c>
      <c r="BO144" s="1">
        <f>'Původní data'!BK140*prepocet!BO$106*prepocet!BO$4*prepocet!BO$2/100/100/100</f>
        <v>0</v>
      </c>
      <c r="BP144" s="1">
        <f>'Původní data'!BL140*prepocet!BP$106*prepocet!BP$4*prepocet!BP$2/100/100/100</f>
        <v>0</v>
      </c>
      <c r="BQ144" s="1">
        <f>'Původní data'!BM140*prepocet!BQ$106*prepocet!BQ$4*prepocet!BQ$2/100/100/100</f>
        <v>0</v>
      </c>
      <c r="BR144" s="1">
        <f>'Původní data'!BN140*prepocet!BR$106*prepocet!BR$4*prepocet!BR$2/100/100/100</f>
        <v>0</v>
      </c>
      <c r="BS144" s="1">
        <f>'Původní data'!BO140*prepocet!BS$106*prepocet!BS$4*prepocet!BS$2/100/100/100</f>
        <v>0</v>
      </c>
      <c r="BT144" s="1">
        <f>'Původní data'!BP140*prepocet!BT$106*prepocet!BT$4*prepocet!BT$2/100/100/100</f>
        <v>0</v>
      </c>
      <c r="BU144" s="1">
        <f>'Původní data'!BQ140*prepocet!BU$106*prepocet!BU$4*prepocet!BU$2/100/100/100</f>
        <v>0.21</v>
      </c>
      <c r="BV144" s="1">
        <f>'Původní data'!BR140*prepocet!BV$106*prepocet!BV$4*prepocet!BV$2/100/100/100</f>
        <v>0</v>
      </c>
      <c r="BW144" s="1">
        <f>'Původní data'!BS140*prepocet!BW$106*prepocet!BW$4*prepocet!BW$2/100/100/100</f>
        <v>0</v>
      </c>
      <c r="BX144" s="1">
        <f>'Původní data'!BT140*prepocet!BX$106*prepocet!BX$4*prepocet!BX$2/100/100/100</f>
        <v>0</v>
      </c>
      <c r="BY144" s="1">
        <f>'Původní data'!BU140*prepocet!BY$106*prepocet!BY$4*prepocet!BY$2/100/100/100</f>
        <v>0</v>
      </c>
      <c r="BZ144" s="1">
        <f>'Původní data'!BV140*prepocet!BZ$106*prepocet!BZ$4*prepocet!BZ$2/100/100/100</f>
        <v>0</v>
      </c>
      <c r="CA144" s="1">
        <f>'Původní data'!BW140*prepocet!CA$106*prepocet!CA$4*prepocet!CA$2/100/100/100</f>
        <v>0</v>
      </c>
      <c r="CB144" s="1">
        <f>'Původní data'!BX140*prepocet!CB$106*prepocet!CB$4*prepocet!CB$2/100/100/100</f>
        <v>0</v>
      </c>
      <c r="CC144" s="1">
        <f>'Původní data'!BY140*prepocet!CC$106*prepocet!CC$4*prepocet!CC$2/100/100/100</f>
        <v>0</v>
      </c>
      <c r="CD144" s="1">
        <f>'Původní data'!BZ140*prepocet!CD$106*prepocet!CD$4*prepocet!CD$2/100/100/100</f>
        <v>0</v>
      </c>
      <c r="CE144" s="1">
        <f>'Původní data'!CA140*prepocet!CE$106*prepocet!CE$4*prepocet!CE$2/100/100/100</f>
        <v>0</v>
      </c>
      <c r="CF144" s="1">
        <f>'Původní data'!CB140*prepocet!CF$106*prepocet!CF$4*prepocet!CF$2/100/100/100</f>
        <v>0</v>
      </c>
      <c r="CI144" s="11">
        <f t="shared" si="54"/>
        <v>42</v>
      </c>
      <c r="CJ144" s="25">
        <f t="shared" si="58"/>
        <v>0.40537499999999999</v>
      </c>
      <c r="CK144" s="11">
        <f t="shared" si="59"/>
        <v>5.1313291139240503E-3</v>
      </c>
      <c r="CL144" s="11">
        <f t="shared" si="43"/>
        <v>0</v>
      </c>
      <c r="CM144" s="11">
        <f t="shared" si="44"/>
        <v>0</v>
      </c>
      <c r="CN144" s="11">
        <f t="shared" si="45"/>
        <v>0</v>
      </c>
      <c r="CO144" s="11">
        <f t="shared" si="55"/>
        <v>3</v>
      </c>
    </row>
    <row r="145" spans="1:93" x14ac:dyDescent="0.2">
      <c r="B145" s="11">
        <v>1</v>
      </c>
      <c r="C145" s="11">
        <f t="shared" si="56"/>
        <v>0</v>
      </c>
      <c r="D145" s="11">
        <f t="shared" si="57"/>
        <v>0</v>
      </c>
      <c r="E145" s="1" t="s">
        <v>219</v>
      </c>
      <c r="F145" s="1">
        <f>'Původní data'!B141*prepocet!F$106*prepocet!F$4*prepocet!F$2/100/100/100</f>
        <v>0</v>
      </c>
      <c r="G145" s="1">
        <f>'Původní data'!C141*prepocet!G$106*prepocet!G$4*prepocet!G$2/100/100/100</f>
        <v>0</v>
      </c>
      <c r="H145" s="1">
        <f>'Původní data'!D141*prepocet!H$106*prepocet!H$4*prepocet!H$2/100/100/100</f>
        <v>0</v>
      </c>
      <c r="I145" s="1">
        <f>'Původní data'!E141*prepocet!I$106*prepocet!I$4*prepocet!I$2/100/100/100</f>
        <v>0</v>
      </c>
      <c r="J145" s="1">
        <f>'Původní data'!F141*prepocet!J$106*prepocet!J$4*prepocet!J$2/100/100/100</f>
        <v>0</v>
      </c>
      <c r="K145" s="1">
        <f>'Původní data'!G141*prepocet!K$106*prepocet!K$4*prepocet!K$2/100/100/100</f>
        <v>0.09</v>
      </c>
      <c r="L145" s="1">
        <f>'Původní data'!H141*prepocet!L$106*prepocet!L$4*prepocet!L$2/100/100/100</f>
        <v>0</v>
      </c>
      <c r="M145" s="1">
        <f>'Původní data'!I141*prepocet!M$106*prepocet!M$4*prepocet!M$2/100/100/100</f>
        <v>0</v>
      </c>
      <c r="N145" s="1">
        <f>'Původní data'!J141*prepocet!N$106*prepocet!N$4*prepocet!N$2/100/100/100</f>
        <v>0</v>
      </c>
      <c r="O145" s="1">
        <f>'Původní data'!K141*prepocet!O$106*prepocet!O$4*prepocet!O$2/100/100/100</f>
        <v>0</v>
      </c>
      <c r="P145" s="1">
        <f>'Původní data'!L141*prepocet!P$106*prepocet!P$4*prepocet!P$2/100/100/100</f>
        <v>0</v>
      </c>
      <c r="Q145" s="1">
        <f>'Původní data'!M141*prepocet!Q$106*prepocet!Q$4*prepocet!Q$2/100/100/100</f>
        <v>0.29249999999999998</v>
      </c>
      <c r="R145" s="1">
        <f>'Původní data'!N141*prepocet!R$106*prepocet!R$4*prepocet!R$2/100/100/100</f>
        <v>0</v>
      </c>
      <c r="S145" s="1">
        <f>'Původní data'!O141*prepocet!S$106*prepocet!S$4*prepocet!S$2/100/100/100</f>
        <v>0</v>
      </c>
      <c r="T145" s="1">
        <f>'Původní data'!P141*prepocet!T$106*prepocet!T$4*prepocet!T$2/100/100/100</f>
        <v>0</v>
      </c>
      <c r="U145" s="1">
        <f>'Původní data'!Q141*prepocet!U$106*prepocet!U$4*prepocet!U$2/100/100/100</f>
        <v>0</v>
      </c>
      <c r="V145" s="1">
        <f>'Původní data'!R141*prepocet!V$106*prepocet!V$4*prepocet!V$2/100/100/100</f>
        <v>0</v>
      </c>
      <c r="W145" s="1">
        <f>'Původní data'!S141*prepocet!W$106*prepocet!W$4*prepocet!W$2/100/100/100</f>
        <v>0</v>
      </c>
      <c r="X145" s="1">
        <f>'Původní data'!T141*prepocet!X$106*prepocet!X$4*prepocet!X$2/100/100/100</f>
        <v>0</v>
      </c>
      <c r="Y145" s="1">
        <f>'Původní data'!U141*prepocet!Y$106*prepocet!Y$4*prepocet!Y$2/100/100/100</f>
        <v>0</v>
      </c>
      <c r="Z145" s="1">
        <f>'Původní data'!V141*prepocet!Z$106*prepocet!Z$4*prepocet!Z$2/100/100/100</f>
        <v>0</v>
      </c>
      <c r="AA145" s="1">
        <f>'Původní data'!W141*prepocet!AA$106*prepocet!AA$4*prepocet!AA$2/100/100/100</f>
        <v>0</v>
      </c>
      <c r="AB145" s="1">
        <f>'Původní data'!X141*prepocet!AB$106*prepocet!AB$4*prepocet!AB$2/100/100/100</f>
        <v>0</v>
      </c>
      <c r="AC145" s="1">
        <f>'Původní data'!Y141*prepocet!AC$106*prepocet!AC$4*prepocet!AC$2/100/100/100</f>
        <v>0</v>
      </c>
      <c r="AD145" s="1">
        <f>'Původní data'!Z141*prepocet!AD$106*prepocet!AD$4*prepocet!AD$2/100/100/100</f>
        <v>3.6000000000000004E-2</v>
      </c>
      <c r="AE145" s="1">
        <f>'Původní data'!AA141*prepocet!AE$106*prepocet!AE$4*prepocet!AE$2/100/100/100</f>
        <v>0</v>
      </c>
      <c r="AF145" s="1">
        <f>'Původní data'!AB141*prepocet!AF$106*prepocet!AF$4*prepocet!AF$2/100/100/100</f>
        <v>0</v>
      </c>
      <c r="AG145" s="1">
        <f>'Původní data'!AC141*prepocet!AG$106*prepocet!AG$4*prepocet!AG$2/100/100/100</f>
        <v>0</v>
      </c>
      <c r="AH145" s="1">
        <f>'Původní data'!AD141*prepocet!AH$106*prepocet!AH$4*prepocet!AH$2/100/100/100</f>
        <v>0</v>
      </c>
      <c r="AI145" s="1">
        <f>'Původní data'!AE141*prepocet!AI$106*prepocet!AI$4*prepocet!AI$2/100/100/100</f>
        <v>0</v>
      </c>
      <c r="AJ145" s="1">
        <f>'Původní data'!AF141*prepocet!AJ$106*prepocet!AJ$4*prepocet!AJ$2/100/100/100</f>
        <v>0</v>
      </c>
      <c r="AK145" s="1">
        <f>'Původní data'!AG141*prepocet!AK$106*prepocet!AK$4*prepocet!AK$2/100/100/100</f>
        <v>0</v>
      </c>
      <c r="AL145" s="1">
        <f>'Původní data'!AH141*prepocet!AL$106*prepocet!AL$4*prepocet!AL$2/100/100/100</f>
        <v>0</v>
      </c>
      <c r="AM145" s="1">
        <f>'Původní data'!AI141*prepocet!AM$106*prepocet!AM$4*prepocet!AM$2/100/100/100</f>
        <v>0</v>
      </c>
      <c r="AN145" s="1">
        <f>'Původní data'!AJ141*prepocet!AN$106*prepocet!AN$4*prepocet!AN$2/100/100/100</f>
        <v>0</v>
      </c>
      <c r="AO145" s="1">
        <f>'Původní data'!AK141*prepocet!AO$106*prepocet!AO$4*prepocet!AO$2/100/100/100</f>
        <v>0</v>
      </c>
      <c r="AP145" s="1">
        <f>'Původní data'!AL141*prepocet!AP$106*prepocet!AP$4*prepocet!AP$2/100/100/100</f>
        <v>0</v>
      </c>
      <c r="AQ145" s="1">
        <f>'Původní data'!AM141*prepocet!AQ$106*prepocet!AQ$4*prepocet!AQ$2/100/100/100</f>
        <v>0</v>
      </c>
      <c r="AR145" s="1">
        <f>'Původní data'!AN141*prepocet!AR$106*prepocet!AR$4*prepocet!AR$2/100/100/100</f>
        <v>0</v>
      </c>
      <c r="AS145" s="1">
        <f>'Původní data'!AO141*prepocet!AS$106*prepocet!AS$4*prepocet!AS$2/100/100/100</f>
        <v>0</v>
      </c>
      <c r="AT145" s="1">
        <f>'Původní data'!AP141*prepocet!AT$106*prepocet!AT$4*prepocet!AT$2/100/100/100</f>
        <v>0</v>
      </c>
      <c r="AU145" s="1">
        <f>'Původní data'!AQ141*prepocet!AU$106*prepocet!AU$4*prepocet!AU$2/100/100/100</f>
        <v>0</v>
      </c>
      <c r="AV145" s="1">
        <f>'Původní data'!AR141*prepocet!AV$106*prepocet!AV$4*prepocet!AV$2/100/100/100</f>
        <v>0</v>
      </c>
      <c r="AW145" s="1">
        <f>'Původní data'!AS141*prepocet!AW$106*prepocet!AW$4*prepocet!AW$2/100/100/100</f>
        <v>0</v>
      </c>
      <c r="AX145" s="1">
        <f>'Původní data'!AT141*prepocet!AX$106*prepocet!AX$4*prepocet!AX$2/100/100/100</f>
        <v>0</v>
      </c>
      <c r="AY145" s="1">
        <f>'Původní data'!AU141*prepocet!AY$106*prepocet!AY$4*prepocet!AY$2/100/100/100</f>
        <v>0</v>
      </c>
      <c r="AZ145" s="1">
        <f>'Původní data'!AV141*prepocet!AZ$106*prepocet!AZ$4*prepocet!AZ$2/100/100/100</f>
        <v>2.205E-2</v>
      </c>
      <c r="BA145" s="1">
        <f>'Původní data'!AW141*prepocet!BA$106*prepocet!BA$4*prepocet!BA$2/100/100/100</f>
        <v>0</v>
      </c>
      <c r="BB145" s="1">
        <f>'Původní data'!AX141*prepocet!BB$106*prepocet!BB$4*prepocet!BB$2/100/100/100</f>
        <v>0.1</v>
      </c>
      <c r="BC145" s="1">
        <f>'Původní data'!AY141*prepocet!BC$106*prepocet!BC$4*prepocet!BC$2/100/100/100</f>
        <v>0</v>
      </c>
      <c r="BD145" s="1">
        <f>'Původní data'!AZ141*prepocet!BD$106*prepocet!BD$4*prepocet!BD$2/100/100/100</f>
        <v>0</v>
      </c>
      <c r="BE145" s="1">
        <f>'Původní data'!BA141*prepocet!BE$106*prepocet!BE$4*prepocet!BE$2/100/100/100</f>
        <v>0</v>
      </c>
      <c r="BF145" s="1">
        <f>'Původní data'!BB141*prepocet!BF$106*prepocet!BF$4*prepocet!BF$2/100/100/100</f>
        <v>0</v>
      </c>
      <c r="BG145" s="1">
        <f>'Původní data'!BC141*prepocet!BG$106*prepocet!BG$4*prepocet!BG$2/100/100/100</f>
        <v>0</v>
      </c>
      <c r="BH145" s="1">
        <f>'Původní data'!BD141*prepocet!BH$106*prepocet!BH$4*prepocet!BH$2/100/100/100</f>
        <v>0</v>
      </c>
      <c r="BI145" s="1">
        <f>'Původní data'!BE141*prepocet!BI$106*prepocet!BI$4*prepocet!BI$2/100/100/100</f>
        <v>0</v>
      </c>
      <c r="BJ145" s="1">
        <f>'Původní data'!BF141*prepocet!BJ$106*prepocet!BJ$4*prepocet!BJ$2/100/100/100</f>
        <v>0</v>
      </c>
      <c r="BK145" s="1">
        <f>'Původní data'!BG141*prepocet!BK$106*prepocet!BK$4*prepocet!BK$2/100/100/100</f>
        <v>0</v>
      </c>
      <c r="BL145" s="1">
        <f>'Původní data'!BH141*prepocet!BL$106*prepocet!BL$4*prepocet!BL$2/100/100/100</f>
        <v>0</v>
      </c>
      <c r="BM145" s="1">
        <f>'Původní data'!BI141*prepocet!BM$106*prepocet!BM$4*prepocet!BM$2/100/100/100</f>
        <v>0</v>
      </c>
      <c r="BN145" s="1">
        <f>'Původní data'!BJ141*prepocet!BN$106*prepocet!BN$4*prepocet!BN$2/100/100/100</f>
        <v>0</v>
      </c>
      <c r="BO145" s="1">
        <f>'Původní data'!BK141*prepocet!BO$106*prepocet!BO$4*prepocet!BO$2/100/100/100</f>
        <v>0</v>
      </c>
      <c r="BP145" s="1">
        <f>'Původní data'!BL141*prepocet!BP$106*prepocet!BP$4*prepocet!BP$2/100/100/100</f>
        <v>0</v>
      </c>
      <c r="BQ145" s="1">
        <f>'Původní data'!BM141*prepocet!BQ$106*prepocet!BQ$4*prepocet!BQ$2/100/100/100</f>
        <v>0</v>
      </c>
      <c r="BR145" s="1">
        <f>'Původní data'!BN141*prepocet!BR$106*prepocet!BR$4*prepocet!BR$2/100/100/100</f>
        <v>0</v>
      </c>
      <c r="BS145" s="1">
        <f>'Původní data'!BO141*prepocet!BS$106*prepocet!BS$4*prepocet!BS$2/100/100/100</f>
        <v>0</v>
      </c>
      <c r="BT145" s="1">
        <f>'Původní data'!BP141*prepocet!BT$106*prepocet!BT$4*prepocet!BT$2/100/100/100</f>
        <v>0</v>
      </c>
      <c r="BU145" s="1">
        <f>'Původní data'!BQ141*prepocet!BU$106*prepocet!BU$4*prepocet!BU$2/100/100/100</f>
        <v>0</v>
      </c>
      <c r="BV145" s="1">
        <f>'Původní data'!BR141*prepocet!BV$106*prepocet!BV$4*prepocet!BV$2/100/100/100</f>
        <v>0</v>
      </c>
      <c r="BW145" s="1">
        <f>'Původní data'!BS141*prepocet!BW$106*prepocet!BW$4*prepocet!BW$2/100/100/100</f>
        <v>0</v>
      </c>
      <c r="BX145" s="1">
        <f>'Původní data'!BT141*prepocet!BX$106*prepocet!BX$4*prepocet!BX$2/100/100/100</f>
        <v>0</v>
      </c>
      <c r="BY145" s="1">
        <f>'Původní data'!BU141*prepocet!BY$106*prepocet!BY$4*prepocet!BY$2/100/100/100</f>
        <v>0</v>
      </c>
      <c r="BZ145" s="1">
        <f>'Původní data'!BV141*prepocet!BZ$106*prepocet!BZ$4*prepocet!BZ$2/100/100/100</f>
        <v>0</v>
      </c>
      <c r="CA145" s="1">
        <f>'Původní data'!BW141*prepocet!CA$106*prepocet!CA$4*prepocet!CA$2/100/100/100</f>
        <v>0</v>
      </c>
      <c r="CB145" s="1">
        <f>'Původní data'!BX141*prepocet!CB$106*prepocet!CB$4*prepocet!CB$2/100/100/100</f>
        <v>0</v>
      </c>
      <c r="CC145" s="1">
        <f>'Původní data'!BY141*prepocet!CC$106*prepocet!CC$4*prepocet!CC$2/100/100/100</f>
        <v>0</v>
      </c>
      <c r="CD145" s="1">
        <f>'Původní data'!BZ141*prepocet!CD$106*prepocet!CD$4*prepocet!CD$2/100/100/100</f>
        <v>0</v>
      </c>
      <c r="CE145" s="1">
        <f>'Původní data'!CA141*prepocet!CE$106*prepocet!CE$4*prepocet!CE$2/100/100/100</f>
        <v>0</v>
      </c>
      <c r="CF145" s="1">
        <f>'Původní data'!CB141*prepocet!CF$106*prepocet!CF$4*prepocet!CF$2/100/100/100</f>
        <v>0.11</v>
      </c>
      <c r="CI145" s="11">
        <f t="shared" si="54"/>
        <v>38</v>
      </c>
      <c r="CJ145" s="25">
        <f t="shared" si="58"/>
        <v>0.65054999999999996</v>
      </c>
      <c r="CK145" s="11">
        <f t="shared" si="59"/>
        <v>8.234810126582278E-3</v>
      </c>
      <c r="CL145" s="11">
        <f t="shared" si="43"/>
        <v>0</v>
      </c>
      <c r="CM145" s="11">
        <f t="shared" si="44"/>
        <v>0</v>
      </c>
      <c r="CN145" s="11">
        <f t="shared" si="45"/>
        <v>0</v>
      </c>
      <c r="CO145" s="11">
        <f t="shared" si="55"/>
        <v>6</v>
      </c>
    </row>
    <row r="146" spans="1:93" x14ac:dyDescent="0.2">
      <c r="B146" s="11">
        <v>1</v>
      </c>
      <c r="C146" s="11">
        <f t="shared" si="56"/>
        <v>0</v>
      </c>
      <c r="D146" s="11">
        <f t="shared" si="57"/>
        <v>0</v>
      </c>
      <c r="E146" s="1" t="s">
        <v>220</v>
      </c>
      <c r="F146" s="1">
        <f>'Původní data'!B142*prepocet!F$106*prepocet!F$4*prepocet!F$2/100/100/100</f>
        <v>0</v>
      </c>
      <c r="G146" s="1">
        <f>'Původní data'!C142*prepocet!G$106*prepocet!G$4*prepocet!G$2/100/100/100</f>
        <v>0</v>
      </c>
      <c r="H146" s="1">
        <f>'Původní data'!D142*prepocet!H$106*prepocet!H$4*prepocet!H$2/100/100/100</f>
        <v>0</v>
      </c>
      <c r="I146" s="1">
        <f>'Původní data'!E142*prepocet!I$106*prepocet!I$4*prepocet!I$2/100/100/100</f>
        <v>0</v>
      </c>
      <c r="J146" s="1">
        <f>'Původní data'!F142*prepocet!J$106*prepocet!J$4*prepocet!J$2/100/100/100</f>
        <v>0</v>
      </c>
      <c r="K146" s="1">
        <f>'Původní data'!G142*prepocet!K$106*prepocet!K$4*prepocet!K$2/100/100/100</f>
        <v>0</v>
      </c>
      <c r="L146" s="1">
        <f>'Původní data'!H142*prepocet!L$106*prepocet!L$4*prepocet!L$2/100/100/100</f>
        <v>0</v>
      </c>
      <c r="M146" s="1">
        <f>'Původní data'!I142*prepocet!M$106*prepocet!M$4*prepocet!M$2/100/100/100</f>
        <v>0</v>
      </c>
      <c r="N146" s="1">
        <f>'Původní data'!J142*prepocet!N$106*prepocet!N$4*prepocet!N$2/100/100/100</f>
        <v>7.5999999999999998E-2</v>
      </c>
      <c r="O146" s="1">
        <f>'Původní data'!K142*prepocet!O$106*prepocet!O$4*prepocet!O$2/100/100/100</f>
        <v>0</v>
      </c>
      <c r="P146" s="1">
        <f>'Původní data'!L142*prepocet!P$106*prepocet!P$4*prepocet!P$2/100/100/100</f>
        <v>0</v>
      </c>
      <c r="Q146" s="1">
        <f>'Původní data'!M142*prepocet!Q$106*prepocet!Q$4*prepocet!Q$2/100/100/100</f>
        <v>0</v>
      </c>
      <c r="R146" s="1">
        <f>'Původní data'!N142*prepocet!R$106*prepocet!R$4*prepocet!R$2/100/100/100</f>
        <v>0</v>
      </c>
      <c r="S146" s="1">
        <f>'Původní data'!O142*prepocet!S$106*prepocet!S$4*prepocet!S$2/100/100/100</f>
        <v>0</v>
      </c>
      <c r="T146" s="1">
        <f>'Původní data'!P142*prepocet!T$106*prepocet!T$4*prepocet!T$2/100/100/100</f>
        <v>0</v>
      </c>
      <c r="U146" s="1">
        <f>'Původní data'!Q142*prepocet!U$106*prepocet!U$4*prepocet!U$2/100/100/100</f>
        <v>0</v>
      </c>
      <c r="V146" s="1">
        <f>'Původní data'!R142*prepocet!V$106*prepocet!V$4*prepocet!V$2/100/100/100</f>
        <v>0</v>
      </c>
      <c r="W146" s="1">
        <f>'Původní data'!S142*prepocet!W$106*prepocet!W$4*prepocet!W$2/100/100/100</f>
        <v>0</v>
      </c>
      <c r="X146" s="1">
        <f>'Původní data'!T142*prepocet!X$106*prepocet!X$4*prepocet!X$2/100/100/100</f>
        <v>0</v>
      </c>
      <c r="Y146" s="1">
        <f>'Původní data'!U142*prepocet!Y$106*prepocet!Y$4*prepocet!Y$2/100/100/100</f>
        <v>0.19</v>
      </c>
      <c r="Z146" s="1">
        <f>'Původní data'!V142*prepocet!Z$106*prepocet!Z$4*prepocet!Z$2/100/100/100</f>
        <v>0</v>
      </c>
      <c r="AA146" s="1">
        <f>'Původní data'!W142*prepocet!AA$106*prepocet!AA$4*prepocet!AA$2/100/100/100</f>
        <v>0</v>
      </c>
      <c r="AB146" s="1">
        <f>'Původní data'!X142*prepocet!AB$106*prepocet!AB$4*prepocet!AB$2/100/100/100</f>
        <v>0</v>
      </c>
      <c r="AC146" s="1">
        <f>'Původní data'!Y142*prepocet!AC$106*prepocet!AC$4*prepocet!AC$2/100/100/100</f>
        <v>0</v>
      </c>
      <c r="AD146" s="1">
        <f>'Původní data'!Z142*prepocet!AD$106*prepocet!AD$4*prepocet!AD$2/100/100/100</f>
        <v>0</v>
      </c>
      <c r="AE146" s="1">
        <f>'Původní data'!AA142*prepocet!AE$106*prepocet!AE$4*prepocet!AE$2/100/100/100</f>
        <v>0</v>
      </c>
      <c r="AF146" s="1">
        <f>'Původní data'!AB142*prepocet!AF$106*prepocet!AF$4*prepocet!AF$2/100/100/100</f>
        <v>0</v>
      </c>
      <c r="AG146" s="1">
        <f>'Původní data'!AC142*prepocet!AG$106*prepocet!AG$4*prepocet!AG$2/100/100/100</f>
        <v>0</v>
      </c>
      <c r="AH146" s="1">
        <f>'Původní data'!AD142*prepocet!AH$106*prepocet!AH$4*prepocet!AH$2/100/100/100</f>
        <v>0</v>
      </c>
      <c r="AI146" s="1">
        <f>'Původní data'!AE142*prepocet!AI$106*prepocet!AI$4*prepocet!AI$2/100/100/100</f>
        <v>0</v>
      </c>
      <c r="AJ146" s="1">
        <f>'Původní data'!AF142*prepocet!AJ$106*prepocet!AJ$4*prepocet!AJ$2/100/100/100</f>
        <v>0</v>
      </c>
      <c r="AK146" s="1">
        <f>'Původní data'!AG142*prepocet!AK$106*prepocet!AK$4*prepocet!AK$2/100/100/100</f>
        <v>0</v>
      </c>
      <c r="AL146" s="1">
        <f>'Původní data'!AH142*prepocet!AL$106*prepocet!AL$4*prepocet!AL$2/100/100/100</f>
        <v>0</v>
      </c>
      <c r="AM146" s="1">
        <f>'Původní data'!AI142*prepocet!AM$106*prepocet!AM$4*prepocet!AM$2/100/100/100</f>
        <v>0</v>
      </c>
      <c r="AN146" s="1">
        <f>'Původní data'!AJ142*prepocet!AN$106*prepocet!AN$4*prepocet!AN$2/100/100/100</f>
        <v>0</v>
      </c>
      <c r="AO146" s="1">
        <f>'Původní data'!AK142*prepocet!AO$106*prepocet!AO$4*prepocet!AO$2/100/100/100</f>
        <v>0</v>
      </c>
      <c r="AP146" s="1">
        <f>'Původní data'!AL142*prepocet!AP$106*prepocet!AP$4*prepocet!AP$2/100/100/100</f>
        <v>0</v>
      </c>
      <c r="AQ146" s="1">
        <f>'Původní data'!AM142*prepocet!AQ$106*prepocet!AQ$4*prepocet!AQ$2/100/100/100</f>
        <v>0</v>
      </c>
      <c r="AR146" s="1">
        <f>'Původní data'!AN142*prepocet!AR$106*prepocet!AR$4*prepocet!AR$2/100/100/100</f>
        <v>0</v>
      </c>
      <c r="AS146" s="1">
        <f>'Původní data'!AO142*prepocet!AS$106*prepocet!AS$4*prepocet!AS$2/100/100/100</f>
        <v>0</v>
      </c>
      <c r="AT146" s="1">
        <f>'Původní data'!AP142*prepocet!AT$106*prepocet!AT$4*prepocet!AT$2/100/100/100</f>
        <v>0</v>
      </c>
      <c r="AU146" s="1">
        <f>'Původní data'!AQ142*prepocet!AU$106*prepocet!AU$4*prepocet!AU$2/100/100/100</f>
        <v>0</v>
      </c>
      <c r="AV146" s="1">
        <f>'Původní data'!AR142*prepocet!AV$106*prepocet!AV$4*prepocet!AV$2/100/100/100</f>
        <v>0</v>
      </c>
      <c r="AW146" s="1">
        <f>'Původní data'!AS142*prepocet!AW$106*prepocet!AW$4*prepocet!AW$2/100/100/100</f>
        <v>0</v>
      </c>
      <c r="AX146" s="1">
        <f>'Původní data'!AT142*prepocet!AX$106*prepocet!AX$4*prepocet!AX$2/100/100/100</f>
        <v>0</v>
      </c>
      <c r="AY146" s="1">
        <f>'Původní data'!AU142*prepocet!AY$106*prepocet!AY$4*prepocet!AY$2/100/100/100</f>
        <v>0</v>
      </c>
      <c r="AZ146" s="1">
        <f>'Původní data'!AV142*prepocet!AZ$106*prepocet!AZ$4*prepocet!AZ$2/100/100/100</f>
        <v>0</v>
      </c>
      <c r="BA146" s="1">
        <f>'Původní data'!AW142*prepocet!BA$106*prepocet!BA$4*prepocet!BA$2/100/100/100</f>
        <v>0</v>
      </c>
      <c r="BB146" s="1">
        <f>'Původní data'!AX142*prepocet!BB$106*prepocet!BB$4*prepocet!BB$2/100/100/100</f>
        <v>0</v>
      </c>
      <c r="BC146" s="1">
        <f>'Původní data'!AY142*prepocet!BC$106*prepocet!BC$4*prepocet!BC$2/100/100/100</f>
        <v>0</v>
      </c>
      <c r="BD146" s="1">
        <f>'Původní data'!AZ142*prepocet!BD$106*prepocet!BD$4*prepocet!BD$2/100/100/100</f>
        <v>0</v>
      </c>
      <c r="BE146" s="1">
        <f>'Původní data'!BA142*prepocet!BE$106*prepocet!BE$4*prepocet!BE$2/100/100/100</f>
        <v>5.67E-2</v>
      </c>
      <c r="BF146" s="1">
        <f>'Původní data'!BB142*prepocet!BF$106*prepocet!BF$4*prepocet!BF$2/100/100/100</f>
        <v>0</v>
      </c>
      <c r="BG146" s="1">
        <f>'Původní data'!BC142*prepocet!BG$106*prepocet!BG$4*prepocet!BG$2/100/100/100</f>
        <v>0</v>
      </c>
      <c r="BH146" s="1">
        <f>'Původní data'!BD142*prepocet!BH$106*prepocet!BH$4*prepocet!BH$2/100/100/100</f>
        <v>0</v>
      </c>
      <c r="BI146" s="1">
        <f>'Původní data'!BE142*prepocet!BI$106*prepocet!BI$4*prepocet!BI$2/100/100/100</f>
        <v>0</v>
      </c>
      <c r="BJ146" s="1">
        <f>'Původní data'!BF142*prepocet!BJ$106*prepocet!BJ$4*prepocet!BJ$2/100/100/100</f>
        <v>0</v>
      </c>
      <c r="BK146" s="1">
        <f>'Původní data'!BG142*prepocet!BK$106*prepocet!BK$4*prepocet!BK$2/100/100/100</f>
        <v>0</v>
      </c>
      <c r="BL146" s="1">
        <f>'Původní data'!BH142*prepocet!BL$106*prepocet!BL$4*prepocet!BL$2/100/100/100</f>
        <v>0</v>
      </c>
      <c r="BM146" s="1">
        <f>'Původní data'!BI142*prepocet!BM$106*prepocet!BM$4*prepocet!BM$2/100/100/100</f>
        <v>0</v>
      </c>
      <c r="BN146" s="1">
        <f>'Původní data'!BJ142*prepocet!BN$106*prepocet!BN$4*prepocet!BN$2/100/100/100</f>
        <v>0</v>
      </c>
      <c r="BO146" s="1">
        <f>'Původní data'!BK142*prepocet!BO$106*prepocet!BO$4*prepocet!BO$2/100/100/100</f>
        <v>0</v>
      </c>
      <c r="BP146" s="1">
        <f>'Původní data'!BL142*prepocet!BP$106*prepocet!BP$4*prepocet!BP$2/100/100/100</f>
        <v>0</v>
      </c>
      <c r="BQ146" s="1">
        <f>'Původní data'!BM142*prepocet!BQ$106*prepocet!BQ$4*prepocet!BQ$2/100/100/100</f>
        <v>0</v>
      </c>
      <c r="BR146" s="1">
        <f>'Původní data'!BN142*prepocet!BR$106*prepocet!BR$4*prepocet!BR$2/100/100/100</f>
        <v>0</v>
      </c>
      <c r="BS146" s="1">
        <f>'Původní data'!BO142*prepocet!BS$106*prepocet!BS$4*prepocet!BS$2/100/100/100</f>
        <v>0</v>
      </c>
      <c r="BT146" s="1">
        <f>'Původní data'!BP142*prepocet!BT$106*prepocet!BT$4*prepocet!BT$2/100/100/100</f>
        <v>0</v>
      </c>
      <c r="BU146" s="1">
        <f>'Původní data'!BQ142*prepocet!BU$106*prepocet!BU$4*prepocet!BU$2/100/100/100</f>
        <v>0.21</v>
      </c>
      <c r="BV146" s="1">
        <f>'Původní data'!BR142*prepocet!BV$106*prepocet!BV$4*prepocet!BV$2/100/100/100</f>
        <v>0</v>
      </c>
      <c r="BW146" s="1">
        <f>'Původní data'!BS142*prepocet!BW$106*prepocet!BW$4*prepocet!BW$2/100/100/100</f>
        <v>0</v>
      </c>
      <c r="BX146" s="1">
        <f>'Původní data'!BT142*prepocet!BX$106*prepocet!BX$4*prepocet!BX$2/100/100/100</f>
        <v>0</v>
      </c>
      <c r="BY146" s="1">
        <f>'Původní data'!BU142*prepocet!BY$106*prepocet!BY$4*prepocet!BY$2/100/100/100</f>
        <v>0</v>
      </c>
      <c r="BZ146" s="1">
        <f>'Původní data'!BV142*prepocet!BZ$106*prepocet!BZ$4*prepocet!BZ$2/100/100/100</f>
        <v>0</v>
      </c>
      <c r="CA146" s="1">
        <f>'Původní data'!BW142*prepocet!CA$106*prepocet!CA$4*prepocet!CA$2/100/100/100</f>
        <v>1.0687500000000001</v>
      </c>
      <c r="CB146" s="1">
        <f>'Původní data'!BX142*prepocet!CB$106*prepocet!CB$4*prepocet!CB$2/100/100/100</f>
        <v>0</v>
      </c>
      <c r="CC146" s="1">
        <f>'Původní data'!BY142*prepocet!CC$106*prepocet!CC$4*prepocet!CC$2/100/100/100</f>
        <v>0</v>
      </c>
      <c r="CD146" s="1">
        <f>'Původní data'!BZ142*prepocet!CD$106*prepocet!CD$4*prepocet!CD$2/100/100/100</f>
        <v>0</v>
      </c>
      <c r="CE146" s="1">
        <f>'Původní data'!CA142*prepocet!CE$106*prepocet!CE$4*prepocet!CE$2/100/100/100</f>
        <v>0</v>
      </c>
      <c r="CF146" s="1">
        <f>'Původní data'!CB142*prepocet!CF$106*prepocet!CF$4*prepocet!CF$2/100/100/100</f>
        <v>0</v>
      </c>
      <c r="CI146" s="11">
        <f t="shared" si="54"/>
        <v>29</v>
      </c>
      <c r="CJ146" s="25">
        <f t="shared" si="58"/>
        <v>1.60145</v>
      </c>
      <c r="CK146" s="11">
        <f t="shared" si="59"/>
        <v>2.0271518987341773E-2</v>
      </c>
      <c r="CL146" s="11">
        <f t="shared" si="43"/>
        <v>0</v>
      </c>
      <c r="CM146" s="11">
        <f t="shared" si="44"/>
        <v>0</v>
      </c>
      <c r="CN146" s="11">
        <f t="shared" si="45"/>
        <v>1</v>
      </c>
      <c r="CO146" s="11">
        <f t="shared" si="55"/>
        <v>4</v>
      </c>
    </row>
    <row r="147" spans="1:93" x14ac:dyDescent="0.2">
      <c r="B147" s="11">
        <v>1</v>
      </c>
      <c r="C147" s="11">
        <f t="shared" si="56"/>
        <v>0</v>
      </c>
      <c r="D147" s="11">
        <f t="shared" si="57"/>
        <v>0</v>
      </c>
      <c r="E147" s="1" t="s">
        <v>221</v>
      </c>
      <c r="F147" s="1">
        <f>'Původní data'!B143*prepocet!F$106*prepocet!F$4*prepocet!F$2/100/100/100</f>
        <v>0</v>
      </c>
      <c r="G147" s="1">
        <f>'Původní data'!C143*prepocet!G$106*prepocet!G$4*prepocet!G$2/100/100/100</f>
        <v>0</v>
      </c>
      <c r="H147" s="1">
        <f>'Původní data'!D143*prepocet!H$106*prepocet!H$4*prepocet!H$2/100/100/100</f>
        <v>0</v>
      </c>
      <c r="I147" s="1">
        <f>'Původní data'!E143*prepocet!I$106*prepocet!I$4*prepocet!I$2/100/100/100</f>
        <v>0</v>
      </c>
      <c r="J147" s="1">
        <f>'Původní data'!F143*prepocet!J$106*prepocet!J$4*prepocet!J$2/100/100/100</f>
        <v>0</v>
      </c>
      <c r="K147" s="1">
        <f>'Původní data'!G143*prepocet!K$106*prepocet!K$4*prepocet!K$2/100/100/100</f>
        <v>0</v>
      </c>
      <c r="L147" s="1">
        <f>'Původní data'!H143*prepocet!L$106*prepocet!L$4*prepocet!L$2/100/100/100</f>
        <v>0</v>
      </c>
      <c r="M147" s="1">
        <f>'Původní data'!I143*prepocet!M$106*prepocet!M$4*prepocet!M$2/100/100/100</f>
        <v>0</v>
      </c>
      <c r="N147" s="1">
        <f>'Původní data'!J143*prepocet!N$106*prepocet!N$4*prepocet!N$2/100/100/100</f>
        <v>0</v>
      </c>
      <c r="O147" s="1">
        <f>'Původní data'!K143*prepocet!O$106*prepocet!O$4*prepocet!O$2/100/100/100</f>
        <v>0</v>
      </c>
      <c r="P147" s="1">
        <f>'Původní data'!L143*prepocet!P$106*prepocet!P$4*prepocet!P$2/100/100/100</f>
        <v>0</v>
      </c>
      <c r="Q147" s="1">
        <f>'Původní data'!M143*prepocet!Q$106*prepocet!Q$4*prepocet!Q$2/100/100/100</f>
        <v>0</v>
      </c>
      <c r="R147" s="1">
        <f>'Původní data'!N143*prepocet!R$106*prepocet!R$4*prepocet!R$2/100/100/100</f>
        <v>0</v>
      </c>
      <c r="S147" s="1">
        <f>'Původní data'!O143*prepocet!S$106*prepocet!S$4*prepocet!S$2/100/100/100</f>
        <v>0</v>
      </c>
      <c r="T147" s="1">
        <f>'Původní data'!P143*prepocet!T$106*prepocet!T$4*prepocet!T$2/100/100/100</f>
        <v>0</v>
      </c>
      <c r="U147" s="1">
        <f>'Původní data'!Q143*prepocet!U$106*prepocet!U$4*prepocet!U$2/100/100/100</f>
        <v>0</v>
      </c>
      <c r="V147" s="1">
        <f>'Původní data'!R143*prepocet!V$106*prepocet!V$4*prepocet!V$2/100/100/100</f>
        <v>2.9249999999999998E-2</v>
      </c>
      <c r="W147" s="1">
        <f>'Původní data'!S143*prepocet!W$106*prepocet!W$4*prepocet!W$2/100/100/100</f>
        <v>0</v>
      </c>
      <c r="X147" s="1">
        <f>'Původní data'!T143*prepocet!X$106*prepocet!X$4*prepocet!X$2/100/100/100</f>
        <v>7.2000000000000008E-2</v>
      </c>
      <c r="Y147" s="1">
        <f>'Původní data'!U143*prepocet!Y$106*prepocet!Y$4*prepocet!Y$2/100/100/100</f>
        <v>0</v>
      </c>
      <c r="Z147" s="1">
        <f>'Původní data'!V143*prepocet!Z$106*prepocet!Z$4*prepocet!Z$2/100/100/100</f>
        <v>0</v>
      </c>
      <c r="AA147" s="1">
        <f>'Původní data'!W143*prepocet!AA$106*prepocet!AA$4*prepocet!AA$2/100/100/100</f>
        <v>0</v>
      </c>
      <c r="AB147" s="1">
        <f>'Původní data'!X143*prepocet!AB$106*prepocet!AB$4*prepocet!AB$2/100/100/100</f>
        <v>0</v>
      </c>
      <c r="AC147" s="1">
        <f>'Původní data'!Y143*prepocet!AC$106*prepocet!AC$4*prepocet!AC$2/100/100/100</f>
        <v>0.63</v>
      </c>
      <c r="AD147" s="1">
        <f>'Původní data'!Z143*prepocet!AD$106*prepocet!AD$4*prepocet!AD$2/100/100/100</f>
        <v>0</v>
      </c>
      <c r="AE147" s="1">
        <f>'Původní data'!AA143*prepocet!AE$106*prepocet!AE$4*prepocet!AE$2/100/100/100</f>
        <v>0</v>
      </c>
      <c r="AF147" s="1">
        <f>'Původní data'!AB143*prepocet!AF$106*prepocet!AF$4*prepocet!AF$2/100/100/100</f>
        <v>2.2499999999999999E-2</v>
      </c>
      <c r="AG147" s="1">
        <f>'Původní data'!AC143*prepocet!AG$106*prepocet!AG$4*prepocet!AG$2/100/100/100</f>
        <v>0</v>
      </c>
      <c r="AH147" s="1">
        <f>'Původní data'!AD143*prepocet!AH$106*prepocet!AH$4*prepocet!AH$2/100/100/100</f>
        <v>0</v>
      </c>
      <c r="AI147" s="1">
        <f>'Původní data'!AE143*prepocet!AI$106*prepocet!AI$4*prepocet!AI$2/100/100/100</f>
        <v>0</v>
      </c>
      <c r="AJ147" s="1">
        <f>'Původní data'!AF143*prepocet!AJ$106*prepocet!AJ$4*prepocet!AJ$2/100/100/100</f>
        <v>0</v>
      </c>
      <c r="AK147" s="1">
        <f>'Původní data'!AG143*prepocet!AK$106*prepocet!AK$4*prepocet!AK$2/100/100/100</f>
        <v>0</v>
      </c>
      <c r="AL147" s="1">
        <f>'Původní data'!AH143*prepocet!AL$106*prepocet!AL$4*prepocet!AL$2/100/100/100</f>
        <v>0</v>
      </c>
      <c r="AM147" s="1">
        <f>'Původní data'!AI143*prepocet!AM$106*prepocet!AM$4*prepocet!AM$2/100/100/100</f>
        <v>0</v>
      </c>
      <c r="AN147" s="1">
        <f>'Původní data'!AJ143*prepocet!AN$106*prepocet!AN$4*prepocet!AN$2/100/100/100</f>
        <v>0</v>
      </c>
      <c r="AO147" s="1">
        <f>'Původní data'!AK143*prepocet!AO$106*prepocet!AO$4*prepocet!AO$2/100/100/100</f>
        <v>0</v>
      </c>
      <c r="AP147" s="1">
        <f>'Původní data'!AL143*prepocet!AP$106*prepocet!AP$4*prepocet!AP$2/100/100/100</f>
        <v>0</v>
      </c>
      <c r="AQ147" s="1">
        <f>'Původní data'!AM143*prepocet!AQ$106*prepocet!AQ$4*prepocet!AQ$2/100/100/100</f>
        <v>0</v>
      </c>
      <c r="AR147" s="1">
        <f>'Původní data'!AN143*prepocet!AR$106*prepocet!AR$4*prepocet!AR$2/100/100/100</f>
        <v>0</v>
      </c>
      <c r="AS147" s="1">
        <f>'Původní data'!AO143*prepocet!AS$106*prepocet!AS$4*prepocet!AS$2/100/100/100</f>
        <v>5.4000000000000006E-2</v>
      </c>
      <c r="AT147" s="1">
        <f>'Původní data'!AP143*prepocet!AT$106*prepocet!AT$4*prepocet!AT$2/100/100/100</f>
        <v>0</v>
      </c>
      <c r="AU147" s="1">
        <f>'Původní data'!AQ143*prepocet!AU$106*prepocet!AU$4*prepocet!AU$2/100/100/100</f>
        <v>0.1125</v>
      </c>
      <c r="AV147" s="1">
        <f>'Původní data'!AR143*prepocet!AV$106*prepocet!AV$4*prepocet!AV$2/100/100/100</f>
        <v>0</v>
      </c>
      <c r="AW147" s="1">
        <f>'Původní data'!AS143*prepocet!AW$106*prepocet!AW$4*prepocet!AW$2/100/100/100</f>
        <v>0</v>
      </c>
      <c r="AX147" s="1">
        <f>'Původní data'!AT143*prepocet!AX$106*prepocet!AX$4*prepocet!AX$2/100/100/100</f>
        <v>0</v>
      </c>
      <c r="AY147" s="1">
        <f>'Původní data'!AU143*prepocet!AY$106*prepocet!AY$4*prepocet!AY$2/100/100/100</f>
        <v>0</v>
      </c>
      <c r="AZ147" s="1">
        <f>'Původní data'!AV143*prepocet!AZ$106*prepocet!AZ$4*prepocet!AZ$2/100/100/100</f>
        <v>0</v>
      </c>
      <c r="BA147" s="1">
        <f>'Původní data'!AW143*prepocet!BA$106*prepocet!BA$4*prepocet!BA$2/100/100/100</f>
        <v>0</v>
      </c>
      <c r="BB147" s="1">
        <f>'Původní data'!AX143*prepocet!BB$106*prepocet!BB$4*prepocet!BB$2/100/100/100</f>
        <v>0</v>
      </c>
      <c r="BC147" s="1">
        <f>'Původní data'!AY143*prepocet!BC$106*prepocet!BC$4*prepocet!BC$2/100/100/100</f>
        <v>0</v>
      </c>
      <c r="BD147" s="1">
        <f>'Původní data'!AZ143*prepocet!BD$106*prepocet!BD$4*prepocet!BD$2/100/100/100</f>
        <v>0</v>
      </c>
      <c r="BE147" s="1">
        <f>'Původní data'!BA143*prepocet!BE$106*prepocet!BE$4*prepocet!BE$2/100/100/100</f>
        <v>0</v>
      </c>
      <c r="BF147" s="1">
        <f>'Původní data'!BB143*prepocet!BF$106*prepocet!BF$4*prepocet!BF$2/100/100/100</f>
        <v>0</v>
      </c>
      <c r="BG147" s="1">
        <f>'Původní data'!BC143*prepocet!BG$106*prepocet!BG$4*prepocet!BG$2/100/100/100</f>
        <v>0</v>
      </c>
      <c r="BH147" s="1">
        <f>'Původní data'!BD143*prepocet!BH$106*prepocet!BH$4*prepocet!BH$2/100/100/100</f>
        <v>0</v>
      </c>
      <c r="BI147" s="1">
        <f>'Původní data'!BE143*prepocet!BI$106*prepocet!BI$4*prepocet!BI$2/100/100/100</f>
        <v>0</v>
      </c>
      <c r="BJ147" s="1">
        <f>'Původní data'!BF143*prepocet!BJ$106*prepocet!BJ$4*prepocet!BJ$2/100/100/100</f>
        <v>0</v>
      </c>
      <c r="BK147" s="1">
        <f>'Původní data'!BG143*prepocet!BK$106*prepocet!BK$4*prepocet!BK$2/100/100/100</f>
        <v>0</v>
      </c>
      <c r="BL147" s="1">
        <f>'Původní data'!BH143*prepocet!BL$106*prepocet!BL$4*prepocet!BL$2/100/100/100</f>
        <v>0</v>
      </c>
      <c r="BM147" s="1">
        <f>'Původní data'!BI143*prepocet!BM$106*prepocet!BM$4*prepocet!BM$2/100/100/100</f>
        <v>0</v>
      </c>
      <c r="BN147" s="1">
        <f>'Původní data'!BJ143*prepocet!BN$106*prepocet!BN$4*prepocet!BN$2/100/100/100</f>
        <v>0</v>
      </c>
      <c r="BO147" s="1">
        <f>'Původní data'!BK143*prepocet!BO$106*prepocet!BO$4*prepocet!BO$2/100/100/100</f>
        <v>0</v>
      </c>
      <c r="BP147" s="1">
        <f>'Původní data'!BL143*prepocet!BP$106*prepocet!BP$4*prepocet!BP$2/100/100/100</f>
        <v>0</v>
      </c>
      <c r="BQ147" s="1">
        <f>'Původní data'!BM143*prepocet!BQ$106*prepocet!BQ$4*prepocet!BQ$2/100/100/100</f>
        <v>0</v>
      </c>
      <c r="BR147" s="1">
        <f>'Původní data'!BN143*prepocet!BR$106*prepocet!BR$4*prepocet!BR$2/100/100/100</f>
        <v>0</v>
      </c>
      <c r="BS147" s="1">
        <f>'Původní data'!BO143*prepocet!BS$106*prepocet!BS$4*prepocet!BS$2/100/100/100</f>
        <v>0</v>
      </c>
      <c r="BT147" s="1">
        <f>'Původní data'!BP143*prepocet!BT$106*prepocet!BT$4*prepocet!BT$2/100/100/100</f>
        <v>0</v>
      </c>
      <c r="BU147" s="1">
        <f>'Původní data'!BQ143*prepocet!BU$106*prepocet!BU$4*prepocet!BU$2/100/100/100</f>
        <v>0.21</v>
      </c>
      <c r="BV147" s="1">
        <f>'Původní data'!BR143*prepocet!BV$106*prepocet!BV$4*prepocet!BV$2/100/100/100</f>
        <v>0</v>
      </c>
      <c r="BW147" s="1">
        <f>'Původní data'!BS143*prepocet!BW$106*prepocet!BW$4*prepocet!BW$2/100/100/100</f>
        <v>0</v>
      </c>
      <c r="BX147" s="1">
        <f>'Původní data'!BT143*prepocet!BX$106*prepocet!BX$4*prepocet!BX$2/100/100/100</f>
        <v>0</v>
      </c>
      <c r="BY147" s="1">
        <f>'Původní data'!BU143*prepocet!BY$106*prepocet!BY$4*prepocet!BY$2/100/100/100</f>
        <v>0</v>
      </c>
      <c r="BZ147" s="1">
        <f>'Původní data'!BV143*prepocet!BZ$106*prepocet!BZ$4*prepocet!BZ$2/100/100/100</f>
        <v>0</v>
      </c>
      <c r="CA147" s="1">
        <f>'Původní data'!BW143*prepocet!CA$106*prepocet!CA$4*prepocet!CA$2/100/100/100</f>
        <v>0</v>
      </c>
      <c r="CB147" s="1">
        <f>'Původní data'!BX143*prepocet!CB$106*prepocet!CB$4*prepocet!CB$2/100/100/100</f>
        <v>0</v>
      </c>
      <c r="CC147" s="1">
        <f>'Původní data'!BY143*prepocet!CC$106*prepocet!CC$4*prepocet!CC$2/100/100/100</f>
        <v>0</v>
      </c>
      <c r="CD147" s="1">
        <f>'Původní data'!BZ143*prepocet!CD$106*prepocet!CD$4*prepocet!CD$2/100/100/100</f>
        <v>0</v>
      </c>
      <c r="CE147" s="1">
        <f>'Původní data'!CA143*prepocet!CE$106*prepocet!CE$4*prepocet!CE$2/100/100/100</f>
        <v>0</v>
      </c>
      <c r="CF147" s="1">
        <f>'Původní data'!CB143*prepocet!CF$106*prepocet!CF$4*prepocet!CF$2/100/100/100</f>
        <v>0</v>
      </c>
      <c r="CI147" s="11">
        <f t="shared" si="54"/>
        <v>33</v>
      </c>
      <c r="CJ147" s="25">
        <f t="shared" si="58"/>
        <v>1.13025</v>
      </c>
      <c r="CK147" s="11">
        <f t="shared" si="59"/>
        <v>1.4306962025316455E-2</v>
      </c>
      <c r="CL147" s="11">
        <f t="shared" si="43"/>
        <v>0</v>
      </c>
      <c r="CM147" s="11">
        <f t="shared" si="44"/>
        <v>0</v>
      </c>
      <c r="CN147" s="11">
        <f t="shared" si="45"/>
        <v>0</v>
      </c>
      <c r="CO147" s="11">
        <f t="shared" si="55"/>
        <v>7</v>
      </c>
    </row>
    <row r="148" spans="1:93" x14ac:dyDescent="0.2">
      <c r="B148" s="11">
        <v>1</v>
      </c>
      <c r="C148" s="11">
        <f t="shared" si="56"/>
        <v>0</v>
      </c>
      <c r="D148" s="11">
        <f t="shared" si="57"/>
        <v>0</v>
      </c>
      <c r="E148" s="1" t="s">
        <v>222</v>
      </c>
      <c r="F148" s="1">
        <f>'Původní data'!B144*prepocet!F$106*prepocet!F$4*prepocet!F$2/100/100/100</f>
        <v>0</v>
      </c>
      <c r="G148" s="1">
        <f>'Původní data'!C144*prepocet!G$106*prepocet!G$4*prepocet!G$2/100/100/100</f>
        <v>0</v>
      </c>
      <c r="H148" s="1">
        <f>'Původní data'!D144*prepocet!H$106*prepocet!H$4*prepocet!H$2/100/100/100</f>
        <v>0</v>
      </c>
      <c r="I148" s="1">
        <f>'Původní data'!E144*prepocet!I$106*prepocet!I$4*prepocet!I$2/100/100/100</f>
        <v>0</v>
      </c>
      <c r="J148" s="1">
        <f>'Původní data'!F144*prepocet!J$106*prepocet!J$4*prepocet!J$2/100/100/100</f>
        <v>0</v>
      </c>
      <c r="K148" s="1">
        <f>'Původní data'!G144*prepocet!K$106*prepocet!K$4*prepocet!K$2/100/100/100</f>
        <v>0</v>
      </c>
      <c r="L148" s="1">
        <f>'Původní data'!H144*prepocet!L$106*prepocet!L$4*prepocet!L$2/100/100/100</f>
        <v>0</v>
      </c>
      <c r="M148" s="1">
        <f>'Původní data'!I144*prepocet!M$106*prepocet!M$4*prepocet!M$2/100/100/100</f>
        <v>0.2</v>
      </c>
      <c r="N148" s="1">
        <f>'Původní data'!J144*prepocet!N$106*prepocet!N$4*prepocet!N$2/100/100/100</f>
        <v>0</v>
      </c>
      <c r="O148" s="1">
        <f>'Původní data'!K144*prepocet!O$106*prepocet!O$4*prepocet!O$2/100/100/100</f>
        <v>0</v>
      </c>
      <c r="P148" s="1">
        <f>'Původní data'!L144*prepocet!P$106*prepocet!P$4*prepocet!P$2/100/100/100</f>
        <v>0</v>
      </c>
      <c r="Q148" s="1">
        <f>'Původní data'!M144*prepocet!Q$106*prepocet!Q$4*prepocet!Q$2/100/100/100</f>
        <v>0</v>
      </c>
      <c r="R148" s="1">
        <f>'Původní data'!N144*prepocet!R$106*prepocet!R$4*prepocet!R$2/100/100/100</f>
        <v>0</v>
      </c>
      <c r="S148" s="1">
        <f>'Původní data'!O144*prepocet!S$106*prepocet!S$4*prepocet!S$2/100/100/100</f>
        <v>0</v>
      </c>
      <c r="T148" s="1">
        <f>'Původní data'!P144*prepocet!T$106*prepocet!T$4*prepocet!T$2/100/100/100</f>
        <v>0</v>
      </c>
      <c r="U148" s="1">
        <f>'Původní data'!Q144*prepocet!U$106*prepocet!U$4*prepocet!U$2/100/100/100</f>
        <v>0</v>
      </c>
      <c r="V148" s="1">
        <f>'Původní data'!R144*prepocet!V$106*prepocet!V$4*prepocet!V$2/100/100/100</f>
        <v>0</v>
      </c>
      <c r="W148" s="1">
        <f>'Původní data'!S144*prepocet!W$106*prepocet!W$4*prepocet!W$2/100/100/100</f>
        <v>0</v>
      </c>
      <c r="X148" s="1">
        <f>'Původní data'!T144*prepocet!X$106*prepocet!X$4*prepocet!X$2/100/100/100</f>
        <v>2.4E-2</v>
      </c>
      <c r="Y148" s="1">
        <f>'Původní data'!U144*prepocet!Y$106*prepocet!Y$4*prepocet!Y$2/100/100/100</f>
        <v>0</v>
      </c>
      <c r="Z148" s="1">
        <f>'Původní data'!V144*prepocet!Z$106*prepocet!Z$4*prepocet!Z$2/100/100/100</f>
        <v>0</v>
      </c>
      <c r="AA148" s="1">
        <f>'Původní data'!W144*prepocet!AA$106*prepocet!AA$4*prepocet!AA$2/100/100/100</f>
        <v>0</v>
      </c>
      <c r="AB148" s="1">
        <f>'Původní data'!X144*prepocet!AB$106*prepocet!AB$4*prepocet!AB$2/100/100/100</f>
        <v>0</v>
      </c>
      <c r="AC148" s="1">
        <f>'Původní data'!Y144*prepocet!AC$106*prepocet!AC$4*prepocet!AC$2/100/100/100</f>
        <v>0</v>
      </c>
      <c r="AD148" s="1">
        <f>'Původní data'!Z144*prepocet!AD$106*prepocet!AD$4*prepocet!AD$2/100/100/100</f>
        <v>0</v>
      </c>
      <c r="AE148" s="1">
        <f>'Původní data'!AA144*prepocet!AE$106*prepocet!AE$4*prepocet!AE$2/100/100/100</f>
        <v>0</v>
      </c>
      <c r="AF148" s="1">
        <f>'Původní data'!AB144*prepocet!AF$106*prepocet!AF$4*prepocet!AF$2/100/100/100</f>
        <v>0</v>
      </c>
      <c r="AG148" s="1">
        <f>'Původní data'!AC144*prepocet!AG$106*prepocet!AG$4*prepocet!AG$2/100/100/100</f>
        <v>0</v>
      </c>
      <c r="AH148" s="1">
        <f>'Původní data'!AD144*prepocet!AH$106*prepocet!AH$4*prepocet!AH$2/100/100/100</f>
        <v>0</v>
      </c>
      <c r="AI148" s="1">
        <f>'Původní data'!AE144*prepocet!AI$106*prepocet!AI$4*prepocet!AI$2/100/100/100</f>
        <v>0</v>
      </c>
      <c r="AJ148" s="1">
        <f>'Původní data'!AF144*prepocet!AJ$106*prepocet!AJ$4*prepocet!AJ$2/100/100/100</f>
        <v>0</v>
      </c>
      <c r="AK148" s="1">
        <f>'Původní data'!AG144*prepocet!AK$106*prepocet!AK$4*prepocet!AK$2/100/100/100</f>
        <v>0</v>
      </c>
      <c r="AL148" s="1">
        <f>'Původní data'!AH144*prepocet!AL$106*prepocet!AL$4*prepocet!AL$2/100/100/100</f>
        <v>3.2000000000000001E-2</v>
      </c>
      <c r="AM148" s="1">
        <f>'Původní data'!AI144*prepocet!AM$106*prepocet!AM$4*prepocet!AM$2/100/100/100</f>
        <v>4.8000000000000001E-2</v>
      </c>
      <c r="AN148" s="1">
        <f>'Původní data'!AJ144*prepocet!AN$106*prepocet!AN$4*prepocet!AN$2/100/100/100</f>
        <v>0</v>
      </c>
      <c r="AO148" s="1">
        <f>'Původní data'!AK144*prepocet!AO$106*prepocet!AO$4*prepocet!AO$2/100/100/100</f>
        <v>0</v>
      </c>
      <c r="AP148" s="1">
        <f>'Původní data'!AL144*prepocet!AP$106*prepocet!AP$4*prepocet!AP$2/100/100/100</f>
        <v>0</v>
      </c>
      <c r="AQ148" s="1">
        <f>'Původní data'!AM144*prepocet!AQ$106*prepocet!AQ$4*prepocet!AQ$2/100/100/100</f>
        <v>0</v>
      </c>
      <c r="AR148" s="1">
        <f>'Původní data'!AN144*prepocet!AR$106*prepocet!AR$4*prepocet!AR$2/100/100/100</f>
        <v>0</v>
      </c>
      <c r="AS148" s="1">
        <f>'Původní data'!AO144*prepocet!AS$106*prepocet!AS$4*prepocet!AS$2/100/100/100</f>
        <v>0.13500000000000001</v>
      </c>
      <c r="AT148" s="1">
        <f>'Původní data'!AP144*prepocet!AT$106*prepocet!AT$4*prepocet!AT$2/100/100/100</f>
        <v>0</v>
      </c>
      <c r="AU148" s="1">
        <f>'Původní data'!AQ144*prepocet!AU$106*prepocet!AU$4*prepocet!AU$2/100/100/100</f>
        <v>0</v>
      </c>
      <c r="AV148" s="1">
        <f>'Původní data'!AR144*prepocet!AV$106*prepocet!AV$4*prepocet!AV$2/100/100/100</f>
        <v>0</v>
      </c>
      <c r="AW148" s="1">
        <f>'Původní data'!AS144*prepocet!AW$106*prepocet!AW$4*prepocet!AW$2/100/100/100</f>
        <v>0</v>
      </c>
      <c r="AX148" s="1">
        <f>'Původní data'!AT144*prepocet!AX$106*prepocet!AX$4*prepocet!AX$2/100/100/100</f>
        <v>0</v>
      </c>
      <c r="AY148" s="1">
        <f>'Původní data'!AU144*prepocet!AY$106*prepocet!AY$4*prepocet!AY$2/100/100/100</f>
        <v>0</v>
      </c>
      <c r="AZ148" s="1">
        <f>'Původní data'!AV144*prepocet!AZ$106*prepocet!AZ$4*prepocet!AZ$2/100/100/100</f>
        <v>0</v>
      </c>
      <c r="BA148" s="1">
        <f>'Původní data'!AW144*prepocet!BA$106*prepocet!BA$4*prepocet!BA$2/100/100/100</f>
        <v>0</v>
      </c>
      <c r="BB148" s="1">
        <f>'Původní data'!AX144*prepocet!BB$106*prepocet!BB$4*prepocet!BB$2/100/100/100</f>
        <v>0.1</v>
      </c>
      <c r="BC148" s="1">
        <f>'Původní data'!AY144*prepocet!BC$106*prepocet!BC$4*prepocet!BC$2/100/100/100</f>
        <v>0</v>
      </c>
      <c r="BD148" s="1">
        <f>'Původní data'!AZ144*prepocet!BD$106*prepocet!BD$4*prepocet!BD$2/100/100/100</f>
        <v>0</v>
      </c>
      <c r="BE148" s="1">
        <f>'Původní data'!BA144*prepocet!BE$106*prepocet!BE$4*prepocet!BE$2/100/100/100</f>
        <v>0.14175000000000001</v>
      </c>
      <c r="BF148" s="1">
        <f>'Původní data'!BB144*prepocet!BF$106*prepocet!BF$4*prepocet!BF$2/100/100/100</f>
        <v>0.06</v>
      </c>
      <c r="BG148" s="1">
        <f>'Původní data'!BC144*prepocet!BG$106*prepocet!BG$4*prepocet!BG$2/100/100/100</f>
        <v>0</v>
      </c>
      <c r="BH148" s="1">
        <f>'Původní data'!BD144*prepocet!BH$106*prepocet!BH$4*prepocet!BH$2/100/100/100</f>
        <v>0</v>
      </c>
      <c r="BI148" s="1">
        <f>'Původní data'!BE144*prepocet!BI$106*prepocet!BI$4*prepocet!BI$2/100/100/100</f>
        <v>0</v>
      </c>
      <c r="BJ148" s="1">
        <f>'Původní data'!BF144*prepocet!BJ$106*prepocet!BJ$4*prepocet!BJ$2/100/100/100</f>
        <v>0</v>
      </c>
      <c r="BK148" s="1">
        <f>'Původní data'!BG144*prepocet!BK$106*prepocet!BK$4*prepocet!BK$2/100/100/100</f>
        <v>0</v>
      </c>
      <c r="BL148" s="1">
        <f>'Původní data'!BH144*prepocet!BL$106*prepocet!BL$4*prepocet!BL$2/100/100/100</f>
        <v>0</v>
      </c>
      <c r="BM148" s="1">
        <f>'Původní data'!BI144*prepocet!BM$106*prepocet!BM$4*prepocet!BM$2/100/100/100</f>
        <v>0</v>
      </c>
      <c r="BN148" s="1">
        <f>'Původní data'!BJ144*prepocet!BN$106*prepocet!BN$4*prepocet!BN$2/100/100/100</f>
        <v>0</v>
      </c>
      <c r="BO148" s="1">
        <f>'Původní data'!BK144*prepocet!BO$106*prepocet!BO$4*prepocet!BO$2/100/100/100</f>
        <v>0</v>
      </c>
      <c r="BP148" s="1">
        <f>'Původní data'!BL144*prepocet!BP$106*prepocet!BP$4*prepocet!BP$2/100/100/100</f>
        <v>0.18899999999999997</v>
      </c>
      <c r="BQ148" s="1">
        <f>'Původní data'!BM144*prepocet!BQ$106*prepocet!BQ$4*prepocet!BQ$2/100/100/100</f>
        <v>0</v>
      </c>
      <c r="BR148" s="1">
        <f>'Původní data'!BN144*prepocet!BR$106*prepocet!BR$4*prepocet!BR$2/100/100/100</f>
        <v>0.24</v>
      </c>
      <c r="BS148" s="1">
        <f>'Původní data'!BO144*prepocet!BS$106*prepocet!BS$4*prepocet!BS$2/100/100/100</f>
        <v>0</v>
      </c>
      <c r="BT148" s="1">
        <f>'Původní data'!BP144*prepocet!BT$106*prepocet!BT$4*prepocet!BT$2/100/100/100</f>
        <v>0</v>
      </c>
      <c r="BU148" s="1">
        <f>'Původní data'!BQ144*prepocet!BU$106*prepocet!BU$4*prepocet!BU$2/100/100/100</f>
        <v>0</v>
      </c>
      <c r="BV148" s="1">
        <f>'Původní data'!BR144*prepocet!BV$106*prepocet!BV$4*prepocet!BV$2/100/100/100</f>
        <v>0</v>
      </c>
      <c r="BW148" s="1">
        <f>'Původní data'!BS144*prepocet!BW$106*prepocet!BW$4*prepocet!BW$2/100/100/100</f>
        <v>0</v>
      </c>
      <c r="BX148" s="1">
        <f>'Původní data'!BT144*prepocet!BX$106*prepocet!BX$4*prepocet!BX$2/100/100/100</f>
        <v>0</v>
      </c>
      <c r="BY148" s="1">
        <f>'Původní data'!BU144*prepocet!BY$106*prepocet!BY$4*prepocet!BY$2/100/100/100</f>
        <v>0</v>
      </c>
      <c r="BZ148" s="1">
        <f>'Původní data'!BV144*prepocet!BZ$106*prepocet!BZ$4*prepocet!BZ$2/100/100/100</f>
        <v>0</v>
      </c>
      <c r="CA148" s="1">
        <f>'Původní data'!BW144*prepocet!CA$106*prepocet!CA$4*prepocet!CA$2/100/100/100</f>
        <v>0</v>
      </c>
      <c r="CB148" s="1">
        <f>'Původní data'!BX144*prepocet!CB$106*prepocet!CB$4*prepocet!CB$2/100/100/100</f>
        <v>0</v>
      </c>
      <c r="CC148" s="1">
        <f>'Původní data'!BY144*prepocet!CC$106*prepocet!CC$4*prepocet!CC$2/100/100/100</f>
        <v>0</v>
      </c>
      <c r="CD148" s="1">
        <f>'Původní data'!BZ144*prepocet!CD$106*prepocet!CD$4*prepocet!CD$2/100/100/100</f>
        <v>0</v>
      </c>
      <c r="CE148" s="1">
        <f>'Původní data'!CA144*prepocet!CE$106*prepocet!CE$4*prepocet!CE$2/100/100/100</f>
        <v>0</v>
      </c>
      <c r="CF148" s="1">
        <f>'Původní data'!CB144*prepocet!CF$106*prepocet!CF$4*prepocet!CF$2/100/100/100</f>
        <v>0.04</v>
      </c>
      <c r="CI148" s="11">
        <f t="shared" si="54"/>
        <v>32</v>
      </c>
      <c r="CJ148" s="25">
        <f t="shared" si="58"/>
        <v>1.2097500000000001</v>
      </c>
      <c r="CK148" s="11">
        <f t="shared" si="59"/>
        <v>1.5313291139240508E-2</v>
      </c>
      <c r="CL148" s="11">
        <f t="shared" si="43"/>
        <v>0</v>
      </c>
      <c r="CM148" s="11">
        <f t="shared" si="44"/>
        <v>0</v>
      </c>
      <c r="CN148" s="11">
        <f t="shared" si="45"/>
        <v>0</v>
      </c>
      <c r="CO148" s="11">
        <f t="shared" si="55"/>
        <v>11</v>
      </c>
    </row>
    <row r="149" spans="1:93" x14ac:dyDescent="0.2">
      <c r="B149" s="11">
        <v>1</v>
      </c>
      <c r="C149" s="11">
        <f t="shared" si="56"/>
        <v>0</v>
      </c>
      <c r="D149" s="11">
        <f t="shared" si="57"/>
        <v>0</v>
      </c>
      <c r="E149" s="1" t="s">
        <v>223</v>
      </c>
      <c r="F149" s="1">
        <f>'Původní data'!B145*prepocet!F$106*prepocet!F$4*prepocet!F$2/100/100/100</f>
        <v>0</v>
      </c>
      <c r="G149" s="1">
        <f>'Původní data'!C145*prepocet!G$106*prepocet!G$4*prepocet!G$2/100/100/100</f>
        <v>0</v>
      </c>
      <c r="H149" s="1">
        <f>'Původní data'!D145*prepocet!H$106*prepocet!H$4*prepocet!H$2/100/100/100</f>
        <v>0</v>
      </c>
      <c r="I149" s="1">
        <f>'Původní data'!E145*prepocet!I$106*prepocet!I$4*prepocet!I$2/100/100/100</f>
        <v>0</v>
      </c>
      <c r="J149" s="1">
        <f>'Původní data'!F145*prepocet!J$106*prepocet!J$4*prepocet!J$2/100/100/100</f>
        <v>0</v>
      </c>
      <c r="K149" s="1">
        <f>'Původní data'!G145*prepocet!K$106*prepocet!K$4*prepocet!K$2/100/100/100</f>
        <v>0</v>
      </c>
      <c r="L149" s="1">
        <f>'Původní data'!H145*prepocet!L$106*prepocet!L$4*prepocet!L$2/100/100/100</f>
        <v>0</v>
      </c>
      <c r="M149" s="1">
        <f>'Původní data'!I145*prepocet!M$106*prepocet!M$4*prepocet!M$2/100/100/100</f>
        <v>0</v>
      </c>
      <c r="N149" s="1">
        <f>'Původní data'!J145*prepocet!N$106*prepocet!N$4*prepocet!N$2/100/100/100</f>
        <v>0</v>
      </c>
      <c r="O149" s="1">
        <f>'Původní data'!K145*prepocet!O$106*prepocet!O$4*prepocet!O$2/100/100/100</f>
        <v>0</v>
      </c>
      <c r="P149" s="1">
        <f>'Původní data'!L145*prepocet!P$106*prepocet!P$4*prepocet!P$2/100/100/100</f>
        <v>0.17850000000000002</v>
      </c>
      <c r="Q149" s="1">
        <f>'Původní data'!M145*prepocet!Q$106*prepocet!Q$4*prepocet!Q$2/100/100/100</f>
        <v>0</v>
      </c>
      <c r="R149" s="1">
        <f>'Původní data'!N145*prepocet!R$106*prepocet!R$4*prepocet!R$2/100/100/100</f>
        <v>0</v>
      </c>
      <c r="S149" s="1">
        <f>'Původní data'!O145*prepocet!S$106*prepocet!S$4*prepocet!S$2/100/100/100</f>
        <v>0</v>
      </c>
      <c r="T149" s="1">
        <f>'Původní data'!P145*prepocet!T$106*prepocet!T$4*prepocet!T$2/100/100/100</f>
        <v>0</v>
      </c>
      <c r="U149" s="1">
        <f>'Původní data'!Q145*prepocet!U$106*prepocet!U$4*prepocet!U$2/100/100/100</f>
        <v>0</v>
      </c>
      <c r="V149" s="1">
        <f>'Původní data'!R145*prepocet!V$106*prepocet!V$4*prepocet!V$2/100/100/100</f>
        <v>0</v>
      </c>
      <c r="W149" s="1">
        <f>'Původní data'!S145*prepocet!W$106*prepocet!W$4*prepocet!W$2/100/100/100</f>
        <v>0</v>
      </c>
      <c r="X149" s="1">
        <f>'Původní data'!T145*prepocet!X$106*prepocet!X$4*prepocet!X$2/100/100/100</f>
        <v>0</v>
      </c>
      <c r="Y149" s="1">
        <f>'Původní data'!U145*prepocet!Y$106*prepocet!Y$4*prepocet!Y$2/100/100/100</f>
        <v>0</v>
      </c>
      <c r="Z149" s="1">
        <f>'Původní data'!V145*prepocet!Z$106*prepocet!Z$4*prepocet!Z$2/100/100/100</f>
        <v>0</v>
      </c>
      <c r="AA149" s="1">
        <f>'Původní data'!W145*prepocet!AA$106*prepocet!AA$4*prepocet!AA$2/100/100/100</f>
        <v>0</v>
      </c>
      <c r="AB149" s="1">
        <f>'Původní data'!X145*prepocet!AB$106*prepocet!AB$4*prepocet!AB$2/100/100/100</f>
        <v>0</v>
      </c>
      <c r="AC149" s="1">
        <f>'Původní data'!Y145*prepocet!AC$106*prepocet!AC$4*prepocet!AC$2/100/100/100</f>
        <v>0</v>
      </c>
      <c r="AD149" s="1">
        <f>'Původní data'!Z145*prepocet!AD$106*prepocet!AD$4*prepocet!AD$2/100/100/100</f>
        <v>0</v>
      </c>
      <c r="AE149" s="1">
        <f>'Původní data'!AA145*prepocet!AE$106*prepocet!AE$4*prepocet!AE$2/100/100/100</f>
        <v>0</v>
      </c>
      <c r="AF149" s="1">
        <f>'Původní data'!AB145*prepocet!AF$106*prepocet!AF$4*prepocet!AF$2/100/100/100</f>
        <v>0</v>
      </c>
      <c r="AG149" s="1">
        <f>'Původní data'!AC145*prepocet!AG$106*prepocet!AG$4*prepocet!AG$2/100/100/100</f>
        <v>0</v>
      </c>
      <c r="AH149" s="1">
        <f>'Původní data'!AD145*prepocet!AH$106*prepocet!AH$4*prepocet!AH$2/100/100/100</f>
        <v>0</v>
      </c>
      <c r="AI149" s="1">
        <f>'Původní data'!AE145*prepocet!AI$106*prepocet!AI$4*prepocet!AI$2/100/100/100</f>
        <v>0</v>
      </c>
      <c r="AJ149" s="1">
        <f>'Původní data'!AF145*prepocet!AJ$106*prepocet!AJ$4*prepocet!AJ$2/100/100/100</f>
        <v>0</v>
      </c>
      <c r="AK149" s="1">
        <f>'Původní data'!AG145*prepocet!AK$106*prepocet!AK$4*prepocet!AK$2/100/100/100</f>
        <v>0</v>
      </c>
      <c r="AL149" s="1">
        <f>'Původní data'!AH145*prepocet!AL$106*prepocet!AL$4*prepocet!AL$2/100/100/100</f>
        <v>0</v>
      </c>
      <c r="AM149" s="1">
        <f>'Původní data'!AI145*prepocet!AM$106*prepocet!AM$4*prepocet!AM$2/100/100/100</f>
        <v>0</v>
      </c>
      <c r="AN149" s="1">
        <f>'Původní data'!AJ145*prepocet!AN$106*prepocet!AN$4*prepocet!AN$2/100/100/100</f>
        <v>0</v>
      </c>
      <c r="AO149" s="1">
        <f>'Původní data'!AK145*prepocet!AO$106*prepocet!AO$4*prepocet!AO$2/100/100/100</f>
        <v>0</v>
      </c>
      <c r="AP149" s="1">
        <f>'Původní data'!AL145*prepocet!AP$106*prepocet!AP$4*prepocet!AP$2/100/100/100</f>
        <v>0</v>
      </c>
      <c r="AQ149" s="1">
        <f>'Původní data'!AM145*prepocet!AQ$106*prepocet!AQ$4*prepocet!AQ$2/100/100/100</f>
        <v>0</v>
      </c>
      <c r="AR149" s="1">
        <f>'Původní data'!AN145*prepocet!AR$106*prepocet!AR$4*prepocet!AR$2/100/100/100</f>
        <v>0</v>
      </c>
      <c r="AS149" s="1">
        <f>'Původní data'!AO145*prepocet!AS$106*prepocet!AS$4*prepocet!AS$2/100/100/100</f>
        <v>0</v>
      </c>
      <c r="AT149" s="1">
        <f>'Původní data'!AP145*prepocet!AT$106*prepocet!AT$4*prepocet!AT$2/100/100/100</f>
        <v>0</v>
      </c>
      <c r="AU149" s="1">
        <f>'Původní data'!AQ145*prepocet!AU$106*prepocet!AU$4*prepocet!AU$2/100/100/100</f>
        <v>0</v>
      </c>
      <c r="AV149" s="1">
        <f>'Původní data'!AR145*prepocet!AV$106*prepocet!AV$4*prepocet!AV$2/100/100/100</f>
        <v>0</v>
      </c>
      <c r="AW149" s="1">
        <f>'Původní data'!AS145*prepocet!AW$106*prepocet!AW$4*prepocet!AW$2/100/100/100</f>
        <v>0</v>
      </c>
      <c r="AX149" s="1">
        <f>'Původní data'!AT145*prepocet!AX$106*prepocet!AX$4*prepocet!AX$2/100/100/100</f>
        <v>0</v>
      </c>
      <c r="AY149" s="1">
        <f>'Původní data'!AU145*prepocet!AY$106*prepocet!AY$4*prepocet!AY$2/100/100/100</f>
        <v>0</v>
      </c>
      <c r="AZ149" s="1">
        <f>'Původní data'!AV145*prepocet!AZ$106*prepocet!AZ$4*prepocet!AZ$2/100/100/100</f>
        <v>0</v>
      </c>
      <c r="BA149" s="1">
        <f>'Původní data'!AW145*prepocet!BA$106*prepocet!BA$4*prepocet!BA$2/100/100/100</f>
        <v>0</v>
      </c>
      <c r="BB149" s="1">
        <f>'Původní data'!AX145*prepocet!BB$106*prepocet!BB$4*prepocet!BB$2/100/100/100</f>
        <v>0</v>
      </c>
      <c r="BC149" s="1">
        <f>'Původní data'!AY145*prepocet!BC$106*prepocet!BC$4*prepocet!BC$2/100/100/100</f>
        <v>0</v>
      </c>
      <c r="BD149" s="1">
        <f>'Původní data'!AZ145*prepocet!BD$106*prepocet!BD$4*prepocet!BD$2/100/100/100</f>
        <v>0</v>
      </c>
      <c r="BE149" s="1">
        <f>'Původní data'!BA145*prepocet!BE$106*prepocet!BE$4*prepocet!BE$2/100/100/100</f>
        <v>0</v>
      </c>
      <c r="BF149" s="1">
        <f>'Původní data'!BB145*prepocet!BF$106*prepocet!BF$4*prepocet!BF$2/100/100/100</f>
        <v>0</v>
      </c>
      <c r="BG149" s="1">
        <f>'Původní data'!BC145*prepocet!BG$106*prepocet!BG$4*prepocet!BG$2/100/100/100</f>
        <v>0</v>
      </c>
      <c r="BH149" s="1">
        <f>'Původní data'!BD145*prepocet!BH$106*prepocet!BH$4*prepocet!BH$2/100/100/100</f>
        <v>0</v>
      </c>
      <c r="BI149" s="1">
        <f>'Původní data'!BE145*prepocet!BI$106*prepocet!BI$4*prepocet!BI$2/100/100/100</f>
        <v>0</v>
      </c>
      <c r="BJ149" s="1">
        <f>'Původní data'!BF145*prepocet!BJ$106*prepocet!BJ$4*prepocet!BJ$2/100/100/100</f>
        <v>0</v>
      </c>
      <c r="BK149" s="1">
        <f>'Původní data'!BG145*prepocet!BK$106*prepocet!BK$4*prepocet!BK$2/100/100/100</f>
        <v>0</v>
      </c>
      <c r="BL149" s="1">
        <f>'Původní data'!BH145*prepocet!BL$106*prepocet!BL$4*prepocet!BL$2/100/100/100</f>
        <v>0</v>
      </c>
      <c r="BM149" s="1">
        <f>'Původní data'!BI145*prepocet!BM$106*prepocet!BM$4*prepocet!BM$2/100/100/100</f>
        <v>0</v>
      </c>
      <c r="BN149" s="1">
        <f>'Původní data'!BJ145*prepocet!BN$106*prepocet!BN$4*prepocet!BN$2/100/100/100</f>
        <v>0</v>
      </c>
      <c r="BO149" s="1">
        <f>'Původní data'!BK145*prepocet!BO$106*prepocet!BO$4*prepocet!BO$2/100/100/100</f>
        <v>0</v>
      </c>
      <c r="BP149" s="1">
        <f>'Původní data'!BL145*prepocet!BP$106*prepocet!BP$4*prepocet!BP$2/100/100/100</f>
        <v>0</v>
      </c>
      <c r="BQ149" s="1">
        <f>'Původní data'!BM145*prepocet!BQ$106*prepocet!BQ$4*prepocet!BQ$2/100/100/100</f>
        <v>0</v>
      </c>
      <c r="BR149" s="1">
        <f>'Původní data'!BN145*prepocet!BR$106*prepocet!BR$4*prepocet!BR$2/100/100/100</f>
        <v>0</v>
      </c>
      <c r="BS149" s="1">
        <f>'Původní data'!BO145*prepocet!BS$106*prepocet!BS$4*prepocet!BS$2/100/100/100</f>
        <v>0</v>
      </c>
      <c r="BT149" s="1">
        <f>'Původní data'!BP145*prepocet!BT$106*prepocet!BT$4*prepocet!BT$2/100/100/100</f>
        <v>0</v>
      </c>
      <c r="BU149" s="1">
        <f>'Původní data'!BQ145*prepocet!BU$106*prepocet!BU$4*prepocet!BU$2/100/100/100</f>
        <v>0</v>
      </c>
      <c r="BV149" s="1">
        <f>'Původní data'!BR145*prepocet!BV$106*prepocet!BV$4*prepocet!BV$2/100/100/100</f>
        <v>0</v>
      </c>
      <c r="BW149" s="1">
        <f>'Původní data'!BS145*prepocet!BW$106*prepocet!BW$4*prepocet!BW$2/100/100/100</f>
        <v>0</v>
      </c>
      <c r="BX149" s="1">
        <f>'Původní data'!BT145*prepocet!BX$106*prepocet!BX$4*prepocet!BX$2/100/100/100</f>
        <v>0</v>
      </c>
      <c r="BY149" s="1">
        <f>'Původní data'!BU145*prepocet!BY$106*prepocet!BY$4*prepocet!BY$2/100/100/100</f>
        <v>0</v>
      </c>
      <c r="BZ149" s="1">
        <f>'Původní data'!BV145*prepocet!BZ$106*prepocet!BZ$4*prepocet!BZ$2/100/100/100</f>
        <v>0</v>
      </c>
      <c r="CA149" s="1">
        <f>'Původní data'!BW145*prepocet!CA$106*prepocet!CA$4*prepocet!CA$2/100/100/100</f>
        <v>0</v>
      </c>
      <c r="CB149" s="1">
        <f>'Původní data'!BX145*prepocet!CB$106*prepocet!CB$4*prepocet!CB$2/100/100/100</f>
        <v>0</v>
      </c>
      <c r="CC149" s="1">
        <f>'Původní data'!BY145*prepocet!CC$106*prepocet!CC$4*prepocet!CC$2/100/100/100</f>
        <v>0</v>
      </c>
      <c r="CD149" s="1">
        <f>'Původní data'!BZ145*prepocet!CD$106*prepocet!CD$4*prepocet!CD$2/100/100/100</f>
        <v>0</v>
      </c>
      <c r="CE149" s="1">
        <f>'Původní data'!CA145*prepocet!CE$106*prepocet!CE$4*prepocet!CE$2/100/100/100</f>
        <v>0</v>
      </c>
      <c r="CF149" s="1">
        <f>'Původní data'!CB145*prepocet!CF$106*prepocet!CF$4*prepocet!CF$2/100/100/100</f>
        <v>0</v>
      </c>
      <c r="CI149" s="11">
        <f t="shared" si="54"/>
        <v>48</v>
      </c>
      <c r="CJ149" s="25">
        <f t="shared" si="58"/>
        <v>0.17850000000000002</v>
      </c>
      <c r="CK149" s="11">
        <f t="shared" si="59"/>
        <v>2.2594936708860763E-3</v>
      </c>
      <c r="CL149" s="11">
        <f t="shared" si="43"/>
        <v>0</v>
      </c>
      <c r="CM149" s="11">
        <f t="shared" si="44"/>
        <v>0</v>
      </c>
      <c r="CN149" s="11">
        <f t="shared" si="45"/>
        <v>0</v>
      </c>
      <c r="CO149" s="11">
        <f t="shared" si="55"/>
        <v>1</v>
      </c>
    </row>
    <row r="150" spans="1:93" x14ac:dyDescent="0.2">
      <c r="A150" s="11">
        <v>1</v>
      </c>
      <c r="B150" s="11">
        <v>0</v>
      </c>
      <c r="C150" s="11">
        <f t="shared" si="56"/>
        <v>0</v>
      </c>
      <c r="D150" s="11">
        <f t="shared" si="57"/>
        <v>0</v>
      </c>
      <c r="E150" s="1" t="s">
        <v>200</v>
      </c>
      <c r="F150" s="1">
        <f>'Původní data'!B146*prepocet!F$106*prepocet!F$4*prepocet!F$2/100/100/100</f>
        <v>0</v>
      </c>
      <c r="G150" s="1">
        <f>'Původní data'!C146*prepocet!G$106*prepocet!G$4*prepocet!G$2/100/100/100</f>
        <v>0</v>
      </c>
      <c r="H150" s="1">
        <f>'Původní data'!D146*prepocet!H$106*prepocet!H$4*prepocet!H$2/100/100/100</f>
        <v>0</v>
      </c>
      <c r="I150" s="1">
        <f>'Původní data'!E146*prepocet!I$106*prepocet!I$4*prepocet!I$2/100/100/100</f>
        <v>0</v>
      </c>
      <c r="J150" s="1">
        <f>'Původní data'!F146*prepocet!J$106*prepocet!J$4*prepocet!J$2/100/100/100</f>
        <v>0</v>
      </c>
      <c r="K150" s="1">
        <f>'Původní data'!G146*prepocet!K$106*prepocet!K$4*prepocet!K$2/100/100/100</f>
        <v>0</v>
      </c>
      <c r="L150" s="1">
        <f>'Původní data'!H146*prepocet!L$106*prepocet!L$4*prepocet!L$2/100/100/100</f>
        <v>0</v>
      </c>
      <c r="M150" s="1">
        <f>'Původní data'!I146*prepocet!M$106*prepocet!M$4*prepocet!M$2/100/100/100</f>
        <v>0</v>
      </c>
      <c r="N150" s="1">
        <f>'Původní data'!J146*prepocet!N$106*prepocet!N$4*prepocet!N$2/100/100/100</f>
        <v>0</v>
      </c>
      <c r="O150" s="1">
        <f>'Původní data'!K146*prepocet!O$106*prepocet!O$4*prepocet!O$2/100/100/100</f>
        <v>0</v>
      </c>
      <c r="P150" s="1">
        <f>'Původní data'!L146*prepocet!P$106*prepocet!P$4*prepocet!P$2/100/100/100</f>
        <v>0</v>
      </c>
      <c r="Q150" s="1">
        <f>'Původní data'!M146*prepocet!Q$106*prepocet!Q$4*prepocet!Q$2/100/100/100</f>
        <v>0</v>
      </c>
      <c r="R150" s="1">
        <f>'Původní data'!N146*prepocet!R$106*prepocet!R$4*prepocet!R$2/100/100/100</f>
        <v>0</v>
      </c>
      <c r="S150" s="1">
        <f>'Původní data'!O146*prepocet!S$106*prepocet!S$4*prepocet!S$2/100/100/100</f>
        <v>0</v>
      </c>
      <c r="T150" s="1">
        <f>'Původní data'!P146*prepocet!T$106*prepocet!T$4*prepocet!T$2/100/100/100</f>
        <v>0</v>
      </c>
      <c r="U150" s="1">
        <f>'Původní data'!Q146*prepocet!U$106*prepocet!U$4*prepocet!U$2/100/100/100</f>
        <v>0</v>
      </c>
      <c r="V150" s="1">
        <f>'Původní data'!R146*prepocet!V$106*prepocet!V$4*prepocet!V$2/100/100/100</f>
        <v>0</v>
      </c>
      <c r="W150" s="1">
        <f>'Původní data'!S146*prepocet!W$106*prepocet!W$4*prepocet!W$2/100/100/100</f>
        <v>0</v>
      </c>
      <c r="X150" s="1">
        <f>'Původní data'!T146*prepocet!X$106*prepocet!X$4*prepocet!X$2/100/100/100</f>
        <v>0</v>
      </c>
      <c r="Y150" s="1">
        <f>'Původní data'!U146*prepocet!Y$106*prepocet!Y$4*prepocet!Y$2/100/100/100</f>
        <v>0</v>
      </c>
      <c r="Z150" s="1">
        <f>'Původní data'!V146*prepocet!Z$106*prepocet!Z$4*prepocet!Z$2/100/100/100</f>
        <v>0</v>
      </c>
      <c r="AA150" s="1">
        <f>'Původní data'!W146*prepocet!AA$106*prepocet!AA$4*prepocet!AA$2/100/100/100</f>
        <v>0</v>
      </c>
      <c r="AB150" s="1">
        <f>'Původní data'!X146*prepocet!AB$106*prepocet!AB$4*prepocet!AB$2/100/100/100</f>
        <v>0</v>
      </c>
      <c r="AC150" s="1">
        <f>'Původní data'!Y146*prepocet!AC$106*prepocet!AC$4*prepocet!AC$2/100/100/100</f>
        <v>0</v>
      </c>
      <c r="AD150" s="1">
        <f>'Původní data'!Z146*prepocet!AD$106*prepocet!AD$4*prepocet!AD$2/100/100/100</f>
        <v>0</v>
      </c>
      <c r="AE150" s="1">
        <f>'Původní data'!AA146*prepocet!AE$106*prepocet!AE$4*prepocet!AE$2/100/100/100</f>
        <v>0</v>
      </c>
      <c r="AF150" s="1">
        <f>'Původní data'!AB146*prepocet!AF$106*prepocet!AF$4*prepocet!AF$2/100/100/100</f>
        <v>0</v>
      </c>
      <c r="AG150" s="1">
        <f>'Původní data'!AC146*prepocet!AG$106*prepocet!AG$4*prepocet!AG$2/100/100/100</f>
        <v>0</v>
      </c>
      <c r="AH150" s="1">
        <f>'Původní data'!AD146*prepocet!AH$106*prepocet!AH$4*prepocet!AH$2/100/100/100</f>
        <v>0</v>
      </c>
      <c r="AI150" s="1">
        <f>'Původní data'!AE146*prepocet!AI$106*prepocet!AI$4*prepocet!AI$2/100/100/100</f>
        <v>0</v>
      </c>
      <c r="AJ150" s="1">
        <f>'Původní data'!AF146*prepocet!AJ$106*prepocet!AJ$4*prepocet!AJ$2/100/100/100</f>
        <v>0</v>
      </c>
      <c r="AK150" s="1">
        <f>'Původní data'!AG146*prepocet!AK$106*prepocet!AK$4*prepocet!AK$2/100/100/100</f>
        <v>0.76500000000000001</v>
      </c>
      <c r="AL150" s="1">
        <f>'Původní data'!AH146*prepocet!AL$106*prepocet!AL$4*prepocet!AL$2/100/100/100</f>
        <v>0</v>
      </c>
      <c r="AM150" s="1">
        <f>'Původní data'!AI146*prepocet!AM$106*prepocet!AM$4*prepocet!AM$2/100/100/100</f>
        <v>0</v>
      </c>
      <c r="AN150" s="1">
        <f>'Původní data'!AJ146*prepocet!AN$106*prepocet!AN$4*prepocet!AN$2/100/100/100</f>
        <v>0</v>
      </c>
      <c r="AO150" s="1">
        <f>'Původní data'!AK146*prepocet!AO$106*prepocet!AO$4*prepocet!AO$2/100/100/100</f>
        <v>0</v>
      </c>
      <c r="AP150" s="1">
        <f>'Původní data'!AL146*prepocet!AP$106*prepocet!AP$4*prepocet!AP$2/100/100/100</f>
        <v>0</v>
      </c>
      <c r="AQ150" s="1">
        <f>'Původní data'!AM146*prepocet!AQ$106*prepocet!AQ$4*prepocet!AQ$2/100/100/100</f>
        <v>0</v>
      </c>
      <c r="AR150" s="1">
        <f>'Původní data'!AN146*prepocet!AR$106*prepocet!AR$4*prepocet!AR$2/100/100/100</f>
        <v>0</v>
      </c>
      <c r="AS150" s="1">
        <f>'Původní data'!AO146*prepocet!AS$106*prepocet!AS$4*prepocet!AS$2/100/100/100</f>
        <v>0</v>
      </c>
      <c r="AT150" s="1">
        <f>'Původní data'!AP146*prepocet!AT$106*prepocet!AT$4*prepocet!AT$2/100/100/100</f>
        <v>0</v>
      </c>
      <c r="AU150" s="1">
        <f>'Původní data'!AQ146*prepocet!AU$106*prepocet!AU$4*prepocet!AU$2/100/100/100</f>
        <v>0</v>
      </c>
      <c r="AV150" s="1">
        <f>'Původní data'!AR146*prepocet!AV$106*prepocet!AV$4*prepocet!AV$2/100/100/100</f>
        <v>0</v>
      </c>
      <c r="AW150" s="1">
        <f>'Původní data'!AS146*prepocet!AW$106*prepocet!AW$4*prepocet!AW$2/100/100/100</f>
        <v>0</v>
      </c>
      <c r="AX150" s="1">
        <f>'Původní data'!AT146*prepocet!AX$106*prepocet!AX$4*prepocet!AX$2/100/100/100</f>
        <v>0</v>
      </c>
      <c r="AY150" s="1">
        <f>'Původní data'!AU146*prepocet!AY$106*prepocet!AY$4*prepocet!AY$2/100/100/100</f>
        <v>0</v>
      </c>
      <c r="AZ150" s="1">
        <f>'Původní data'!AV146*prepocet!AZ$106*prepocet!AZ$4*prepocet!AZ$2/100/100/100</f>
        <v>0</v>
      </c>
      <c r="BA150" s="1">
        <f>'Původní data'!AW146*prepocet!BA$106*prepocet!BA$4*prepocet!BA$2/100/100/100</f>
        <v>0</v>
      </c>
      <c r="BB150" s="1">
        <f>'Původní data'!AX146*prepocet!BB$106*prepocet!BB$4*prepocet!BB$2/100/100/100</f>
        <v>0</v>
      </c>
      <c r="BC150" s="1">
        <f>'Původní data'!AY146*prepocet!BC$106*prepocet!BC$4*prepocet!BC$2/100/100/100</f>
        <v>0</v>
      </c>
      <c r="BD150" s="1">
        <f>'Původní data'!AZ146*prepocet!BD$106*prepocet!BD$4*prepocet!BD$2/100/100/100</f>
        <v>0</v>
      </c>
      <c r="BE150" s="1">
        <f>'Původní data'!BA146*prepocet!BE$106*prepocet!BE$4*prepocet!BE$2/100/100/100</f>
        <v>0</v>
      </c>
      <c r="BF150" s="1">
        <f>'Původní data'!BB146*prepocet!BF$106*prepocet!BF$4*prepocet!BF$2/100/100/100</f>
        <v>0</v>
      </c>
      <c r="BG150" s="1">
        <f>'Původní data'!BC146*prepocet!BG$106*prepocet!BG$4*prepocet!BG$2/100/100/100</f>
        <v>0</v>
      </c>
      <c r="BH150" s="1">
        <f>'Původní data'!BD146*prepocet!BH$106*prepocet!BH$4*prepocet!BH$2/100/100/100</f>
        <v>0</v>
      </c>
      <c r="BI150" s="1">
        <f>'Původní data'!BE146*prepocet!BI$106*prepocet!BI$4*prepocet!BI$2/100/100/100</f>
        <v>0</v>
      </c>
      <c r="BJ150" s="1">
        <f>'Původní data'!BF146*prepocet!BJ$106*prepocet!BJ$4*prepocet!BJ$2/100/100/100</f>
        <v>0.39200000000000002</v>
      </c>
      <c r="BK150" s="1">
        <f>'Původní data'!BG146*prepocet!BK$106*prepocet!BK$4*prepocet!BK$2/100/100/100</f>
        <v>0</v>
      </c>
      <c r="BL150" s="1">
        <f>'Původní data'!BH146*prepocet!BL$106*prepocet!BL$4*prepocet!BL$2/100/100/100</f>
        <v>0</v>
      </c>
      <c r="BM150" s="1">
        <f>'Původní data'!BI146*prepocet!BM$106*prepocet!BM$4*prepocet!BM$2/100/100/100</f>
        <v>0</v>
      </c>
      <c r="BN150" s="1">
        <f>'Původní data'!BJ146*prepocet!BN$106*prepocet!BN$4*prepocet!BN$2/100/100/100</f>
        <v>0</v>
      </c>
      <c r="BO150" s="1">
        <f>'Původní data'!BK146*prepocet!BO$106*prepocet!BO$4*prepocet!BO$2/100/100/100</f>
        <v>0</v>
      </c>
      <c r="BP150" s="1">
        <f>'Původní data'!BL146*prepocet!BP$106*prepocet!BP$4*prepocet!BP$2/100/100/100</f>
        <v>0</v>
      </c>
      <c r="BQ150" s="1">
        <f>'Původní data'!BM146*prepocet!BQ$106*prepocet!BQ$4*prepocet!BQ$2/100/100/100</f>
        <v>0</v>
      </c>
      <c r="BR150" s="1">
        <f>'Původní data'!BN146*prepocet!BR$106*prepocet!BR$4*prepocet!BR$2/100/100/100</f>
        <v>0</v>
      </c>
      <c r="BS150" s="1">
        <f>'Původní data'!BO146*prepocet!BS$106*prepocet!BS$4*prepocet!BS$2/100/100/100</f>
        <v>0</v>
      </c>
      <c r="BT150" s="1">
        <f>'Původní data'!BP146*prepocet!BT$106*prepocet!BT$4*prepocet!BT$2/100/100/100</f>
        <v>0</v>
      </c>
      <c r="BU150" s="1">
        <f>'Původní data'!BQ146*prepocet!BU$106*prepocet!BU$4*prepocet!BU$2/100/100/100</f>
        <v>0</v>
      </c>
      <c r="BV150" s="1">
        <f>'Původní data'!BR146*prepocet!BV$106*prepocet!BV$4*prepocet!BV$2/100/100/100</f>
        <v>0</v>
      </c>
      <c r="BW150" s="1">
        <f>'Původní data'!BS146*prepocet!BW$106*prepocet!BW$4*prepocet!BW$2/100/100/100</f>
        <v>0</v>
      </c>
      <c r="BX150" s="1">
        <f>'Původní data'!BT146*prepocet!BX$106*prepocet!BX$4*prepocet!BX$2/100/100/100</f>
        <v>0</v>
      </c>
      <c r="BY150" s="1">
        <f>'Původní data'!BU146*prepocet!BY$106*prepocet!BY$4*prepocet!BY$2/100/100/100</f>
        <v>0</v>
      </c>
      <c r="BZ150" s="1">
        <f>'Původní data'!BV146*prepocet!BZ$106*prepocet!BZ$4*prepocet!BZ$2/100/100/100</f>
        <v>0</v>
      </c>
      <c r="CA150" s="1">
        <f>'Původní data'!BW146*prepocet!CA$106*prepocet!CA$4*prepocet!CA$2/100/100/100</f>
        <v>0</v>
      </c>
      <c r="CB150" s="1">
        <f>'Původní data'!BX146*prepocet!CB$106*prepocet!CB$4*prepocet!CB$2/100/100/100</f>
        <v>0</v>
      </c>
      <c r="CC150" s="1">
        <f>'Původní data'!BY146*prepocet!CC$106*prepocet!CC$4*prepocet!CC$2/100/100/100</f>
        <v>0.98</v>
      </c>
      <c r="CD150" s="1">
        <f>'Původní data'!BZ146*prepocet!CD$106*prepocet!CD$4*prepocet!CD$2/100/100/100</f>
        <v>0</v>
      </c>
      <c r="CE150" s="1">
        <f>'Původní data'!CA146*prepocet!CE$106*prepocet!CE$4*prepocet!CE$2/100/100/100</f>
        <v>0</v>
      </c>
      <c r="CF150" s="1">
        <f>'Původní data'!CB146*prepocet!CF$106*prepocet!CF$4*prepocet!CF$2/100/100/100</f>
        <v>0.06</v>
      </c>
      <c r="CI150" s="11">
        <f t="shared" si="54"/>
        <v>26</v>
      </c>
      <c r="CJ150" s="25">
        <f t="shared" si="58"/>
        <v>2.1970000000000001</v>
      </c>
      <c r="CK150" s="11">
        <f t="shared" si="59"/>
        <v>2.7810126582278483E-2</v>
      </c>
      <c r="CL150" s="11">
        <f t="shared" si="43"/>
        <v>0</v>
      </c>
      <c r="CM150" s="11">
        <f t="shared" si="44"/>
        <v>0</v>
      </c>
      <c r="CN150" s="11">
        <f t="shared" si="45"/>
        <v>0</v>
      </c>
      <c r="CO150" s="11">
        <f t="shared" si="55"/>
        <v>4</v>
      </c>
    </row>
    <row r="151" spans="1:93" x14ac:dyDescent="0.2">
      <c r="A151" s="11">
        <v>1</v>
      </c>
      <c r="B151" s="11">
        <v>0</v>
      </c>
      <c r="C151" s="11">
        <f t="shared" si="56"/>
        <v>0</v>
      </c>
      <c r="D151" s="11">
        <f t="shared" si="57"/>
        <v>0</v>
      </c>
      <c r="E151" s="1" t="s">
        <v>224</v>
      </c>
      <c r="F151" s="1">
        <f>'Původní data'!B147*prepocet!F$106*prepocet!F$4*prepocet!F$2/100/100/100</f>
        <v>0</v>
      </c>
      <c r="G151" s="1">
        <f>'Původní data'!C147*prepocet!G$106*prepocet!G$4*prepocet!G$2/100/100/100</f>
        <v>0</v>
      </c>
      <c r="H151" s="1">
        <f>'Původní data'!D147*prepocet!H$106*prepocet!H$4*prepocet!H$2/100/100/100</f>
        <v>0</v>
      </c>
      <c r="I151" s="1">
        <f>'Původní data'!E147*prepocet!I$106*prepocet!I$4*prepocet!I$2/100/100/100</f>
        <v>0</v>
      </c>
      <c r="J151" s="1">
        <f>'Původní data'!F147*prepocet!J$106*prepocet!J$4*prepocet!J$2/100/100/100</f>
        <v>0</v>
      </c>
      <c r="K151" s="1">
        <f>'Původní data'!G147*prepocet!K$106*prepocet!K$4*prepocet!K$2/100/100/100</f>
        <v>0</v>
      </c>
      <c r="L151" s="1">
        <f>'Původní data'!H147*prepocet!L$106*prepocet!L$4*prepocet!L$2/100/100/100</f>
        <v>0</v>
      </c>
      <c r="M151" s="1">
        <f>'Původní data'!I147*prepocet!M$106*prepocet!M$4*prepocet!M$2/100/100/100</f>
        <v>0</v>
      </c>
      <c r="N151" s="1">
        <f>'Původní data'!J147*prepocet!N$106*prepocet!N$4*prepocet!N$2/100/100/100</f>
        <v>0</v>
      </c>
      <c r="O151" s="1">
        <f>'Původní data'!K147*prepocet!O$106*prepocet!O$4*prepocet!O$2/100/100/100</f>
        <v>0</v>
      </c>
      <c r="P151" s="1">
        <f>'Původní data'!L147*prepocet!P$106*prepocet!P$4*prepocet!P$2/100/100/100</f>
        <v>0</v>
      </c>
      <c r="Q151" s="1">
        <f>'Původní data'!M147*prepocet!Q$106*prepocet!Q$4*prepocet!Q$2/100/100/100</f>
        <v>1.4624999999999999</v>
      </c>
      <c r="R151" s="1">
        <f>'Původní data'!N147*prepocet!R$106*prepocet!R$4*prepocet!R$2/100/100/100</f>
        <v>0</v>
      </c>
      <c r="S151" s="1">
        <f>'Původní data'!O147*prepocet!S$106*prepocet!S$4*prepocet!S$2/100/100/100</f>
        <v>0</v>
      </c>
      <c r="T151" s="1">
        <f>'Původní data'!P147*prepocet!T$106*prepocet!T$4*prepocet!T$2/100/100/100</f>
        <v>0</v>
      </c>
      <c r="U151" s="1">
        <f>'Původní data'!Q147*prepocet!U$106*prepocet!U$4*prepocet!U$2/100/100/100</f>
        <v>0</v>
      </c>
      <c r="V151" s="1">
        <f>'Původní data'!R147*prepocet!V$106*prepocet!V$4*prepocet!V$2/100/100/100</f>
        <v>0</v>
      </c>
      <c r="W151" s="1">
        <f>'Původní data'!S147*prepocet!W$106*prepocet!W$4*prepocet!W$2/100/100/100</f>
        <v>0</v>
      </c>
      <c r="X151" s="1">
        <f>'Původní data'!T147*prepocet!X$106*prepocet!X$4*prepocet!X$2/100/100/100</f>
        <v>0.24</v>
      </c>
      <c r="Y151" s="1">
        <f>'Původní data'!U147*prepocet!Y$106*prepocet!Y$4*prepocet!Y$2/100/100/100</f>
        <v>0</v>
      </c>
      <c r="Z151" s="1">
        <f>'Původní data'!V147*prepocet!Z$106*prepocet!Z$4*prepocet!Z$2/100/100/100</f>
        <v>0</v>
      </c>
      <c r="AA151" s="1">
        <f>'Původní data'!W147*prepocet!AA$106*prepocet!AA$4*prepocet!AA$2/100/100/100</f>
        <v>0</v>
      </c>
      <c r="AB151" s="1">
        <f>'Původní data'!X147*prepocet!AB$106*prepocet!AB$4*prepocet!AB$2/100/100/100</f>
        <v>0</v>
      </c>
      <c r="AC151" s="1">
        <f>'Původní data'!Y147*prepocet!AC$106*prepocet!AC$4*prepocet!AC$2/100/100/100</f>
        <v>0</v>
      </c>
      <c r="AD151" s="1">
        <f>'Původní data'!Z147*prepocet!AD$106*prepocet!AD$4*prepocet!AD$2/100/100/100</f>
        <v>0</v>
      </c>
      <c r="AE151" s="1">
        <f>'Původní data'!AA147*prepocet!AE$106*prepocet!AE$4*prepocet!AE$2/100/100/100</f>
        <v>3.7499999999999999E-2</v>
      </c>
      <c r="AF151" s="1">
        <f>'Původní data'!AB147*prepocet!AF$106*prepocet!AF$4*prepocet!AF$2/100/100/100</f>
        <v>0</v>
      </c>
      <c r="AG151" s="1">
        <f>'Původní data'!AC147*prepocet!AG$106*prepocet!AG$4*prepocet!AG$2/100/100/100</f>
        <v>0</v>
      </c>
      <c r="AH151" s="1">
        <f>'Původní data'!AD147*prepocet!AH$106*prepocet!AH$4*prepocet!AH$2/100/100/100</f>
        <v>0</v>
      </c>
      <c r="AI151" s="1">
        <f>'Původní data'!AE147*prepocet!AI$106*prepocet!AI$4*prepocet!AI$2/100/100/100</f>
        <v>0</v>
      </c>
      <c r="AJ151" s="1">
        <f>'Původní data'!AF147*prepocet!AJ$106*prepocet!AJ$4*prepocet!AJ$2/100/100/100</f>
        <v>0</v>
      </c>
      <c r="AK151" s="1">
        <f>'Původní data'!AG147*prepocet!AK$106*prepocet!AK$4*prepocet!AK$2/100/100/100</f>
        <v>1.1475</v>
      </c>
      <c r="AL151" s="1">
        <f>'Původní data'!AH147*prepocet!AL$106*prepocet!AL$4*prepocet!AL$2/100/100/100</f>
        <v>0</v>
      </c>
      <c r="AM151" s="1">
        <f>'Původní data'!AI147*prepocet!AM$106*prepocet!AM$4*prepocet!AM$2/100/100/100</f>
        <v>4.8000000000000001E-2</v>
      </c>
      <c r="AN151" s="1">
        <f>'Původní data'!AJ147*prepocet!AN$106*prepocet!AN$4*prepocet!AN$2/100/100/100</f>
        <v>0</v>
      </c>
      <c r="AO151" s="1">
        <f>'Původní data'!AK147*prepocet!AO$106*prepocet!AO$4*prepocet!AO$2/100/100/100</f>
        <v>0</v>
      </c>
      <c r="AP151" s="1">
        <f>'Původní data'!AL147*prepocet!AP$106*prepocet!AP$4*prepocet!AP$2/100/100/100</f>
        <v>0</v>
      </c>
      <c r="AQ151" s="1">
        <f>'Původní data'!AM147*prepocet!AQ$106*prepocet!AQ$4*prepocet!AQ$2/100/100/100</f>
        <v>0</v>
      </c>
      <c r="AR151" s="1">
        <f>'Původní data'!AN147*prepocet!AR$106*prepocet!AR$4*prepocet!AR$2/100/100/100</f>
        <v>0</v>
      </c>
      <c r="AS151" s="1">
        <f>'Původní data'!AO147*prepocet!AS$106*prepocet!AS$4*prepocet!AS$2/100/100/100</f>
        <v>0</v>
      </c>
      <c r="AT151" s="1">
        <f>'Původní data'!AP147*prepocet!AT$106*prepocet!AT$4*prepocet!AT$2/100/100/100</f>
        <v>0</v>
      </c>
      <c r="AU151" s="1">
        <f>'Původní data'!AQ147*prepocet!AU$106*prepocet!AU$4*prepocet!AU$2/100/100/100</f>
        <v>0</v>
      </c>
      <c r="AV151" s="1">
        <f>'Původní data'!AR147*prepocet!AV$106*prepocet!AV$4*prepocet!AV$2/100/100/100</f>
        <v>0</v>
      </c>
      <c r="AW151" s="1">
        <f>'Původní data'!AS147*prepocet!AW$106*prepocet!AW$4*prepocet!AW$2/100/100/100</f>
        <v>2.5000000000000001E-2</v>
      </c>
      <c r="AX151" s="1">
        <f>'Původní data'!AT147*prepocet!AX$106*prepocet!AX$4*prepocet!AX$2/100/100/100</f>
        <v>0</v>
      </c>
      <c r="AY151" s="1">
        <f>'Původní data'!AU147*prepocet!AY$106*prepocet!AY$4*prepocet!AY$2/100/100/100</f>
        <v>0</v>
      </c>
      <c r="AZ151" s="1">
        <f>'Původní data'!AV147*prepocet!AZ$106*prepocet!AZ$4*prepocet!AZ$2/100/100/100</f>
        <v>0</v>
      </c>
      <c r="BA151" s="1">
        <f>'Původní data'!AW147*prepocet!BA$106*prepocet!BA$4*prepocet!BA$2/100/100/100</f>
        <v>0</v>
      </c>
      <c r="BB151" s="1">
        <f>'Původní data'!AX147*prepocet!BB$106*prepocet!BB$4*prepocet!BB$2/100/100/100</f>
        <v>0</v>
      </c>
      <c r="BC151" s="1">
        <f>'Původní data'!AY147*prepocet!BC$106*prepocet!BC$4*prepocet!BC$2/100/100/100</f>
        <v>0</v>
      </c>
      <c r="BD151" s="1">
        <f>'Původní data'!AZ147*prepocet!BD$106*prepocet!BD$4*prepocet!BD$2/100/100/100</f>
        <v>0</v>
      </c>
      <c r="BE151" s="1">
        <f>'Původní data'!BA147*prepocet!BE$106*prepocet!BE$4*prepocet!BE$2/100/100/100</f>
        <v>0</v>
      </c>
      <c r="BF151" s="1">
        <f>'Původní data'!BB147*prepocet!BF$106*prepocet!BF$4*prepocet!BF$2/100/100/100</f>
        <v>0.12</v>
      </c>
      <c r="BG151" s="1">
        <f>'Původní data'!BC147*prepocet!BG$106*prepocet!BG$4*prepocet!BG$2/100/100/100</f>
        <v>0</v>
      </c>
      <c r="BH151" s="1">
        <f>'Původní data'!BD147*prepocet!BH$106*prepocet!BH$4*prepocet!BH$2/100/100/100</f>
        <v>0.10800000000000001</v>
      </c>
      <c r="BI151" s="1">
        <f>'Původní data'!BE147*prepocet!BI$106*prepocet!BI$4*prepocet!BI$2/100/100/100</f>
        <v>0</v>
      </c>
      <c r="BJ151" s="1">
        <f>'Původní data'!BF147*prepocet!BJ$106*prepocet!BJ$4*prepocet!BJ$2/100/100/100</f>
        <v>0.11199999999999999</v>
      </c>
      <c r="BK151" s="1">
        <f>'Původní data'!BG147*prepocet!BK$106*prepocet!BK$4*prepocet!BK$2/100/100/100</f>
        <v>0.50624999999999998</v>
      </c>
      <c r="BL151" s="1">
        <f>'Původní data'!BH147*prepocet!BL$106*prepocet!BL$4*prepocet!BL$2/100/100/100</f>
        <v>3.7499999999999999E-3</v>
      </c>
      <c r="BM151" s="1">
        <f>'Původní data'!BI147*prepocet!BM$106*prepocet!BM$4*prepocet!BM$2/100/100/100</f>
        <v>0</v>
      </c>
      <c r="BN151" s="1">
        <f>'Původní data'!BJ147*prepocet!BN$106*prepocet!BN$4*prepocet!BN$2/100/100/100</f>
        <v>0</v>
      </c>
      <c r="BO151" s="1">
        <f>'Původní data'!BK147*prepocet!BO$106*prepocet!BO$4*prepocet!BO$2/100/100/100</f>
        <v>0</v>
      </c>
      <c r="BP151" s="1">
        <f>'Původní data'!BL147*prepocet!BP$106*prepocet!BP$4*prepocet!BP$2/100/100/100</f>
        <v>0</v>
      </c>
      <c r="BQ151" s="1">
        <f>'Původní data'!BM147*prepocet!BQ$106*prepocet!BQ$4*prepocet!BQ$2/100/100/100</f>
        <v>6.9999999999999993E-3</v>
      </c>
      <c r="BR151" s="1">
        <f>'Původní data'!BN147*prepocet!BR$106*prepocet!BR$4*prepocet!BR$2/100/100/100</f>
        <v>0</v>
      </c>
      <c r="BS151" s="1">
        <f>'Původní data'!BO147*prepocet!BS$106*prepocet!BS$4*prepocet!BS$2/100/100/100</f>
        <v>0</v>
      </c>
      <c r="BT151" s="1">
        <f>'Původní data'!BP147*prepocet!BT$106*prepocet!BT$4*prepocet!BT$2/100/100/100</f>
        <v>0</v>
      </c>
      <c r="BU151" s="1">
        <f>'Původní data'!BQ147*prepocet!BU$106*prepocet!BU$4*prepocet!BU$2/100/100/100</f>
        <v>0</v>
      </c>
      <c r="BV151" s="1">
        <f>'Původní data'!BR147*prepocet!BV$106*prepocet!BV$4*prepocet!BV$2/100/100/100</f>
        <v>0</v>
      </c>
      <c r="BW151" s="1">
        <f>'Původní data'!BS147*prepocet!BW$106*prepocet!BW$4*prepocet!BW$2/100/100/100</f>
        <v>0</v>
      </c>
      <c r="BX151" s="1">
        <f>'Původní data'!BT147*prepocet!BX$106*prepocet!BX$4*prepocet!BX$2/100/100/100</f>
        <v>0</v>
      </c>
      <c r="BY151" s="1">
        <f>'Původní data'!BU147*prepocet!BY$106*prepocet!BY$4*prepocet!BY$2/100/100/100</f>
        <v>0.20250000000000001</v>
      </c>
      <c r="BZ151" s="1">
        <f>'Původní data'!BV147*prepocet!BZ$106*prepocet!BZ$4*prepocet!BZ$2/100/100/100</f>
        <v>0</v>
      </c>
      <c r="CA151" s="1">
        <f>'Původní data'!BW147*prepocet!CA$106*prepocet!CA$4*prepocet!CA$2/100/100/100</f>
        <v>0</v>
      </c>
      <c r="CB151" s="1">
        <f>'Původní data'!BX147*prepocet!CB$106*prepocet!CB$4*prepocet!CB$2/100/100/100</f>
        <v>0</v>
      </c>
      <c r="CC151" s="1">
        <f>'Původní data'!BY147*prepocet!CC$106*prepocet!CC$4*prepocet!CC$2/100/100/100</f>
        <v>0</v>
      </c>
      <c r="CD151" s="1">
        <f>'Původní data'!BZ147*prepocet!CD$106*prepocet!CD$4*prepocet!CD$2/100/100/100</f>
        <v>0</v>
      </c>
      <c r="CE151" s="1">
        <f>'Původní data'!CA147*prepocet!CE$106*prepocet!CE$4*prepocet!CE$2/100/100/100</f>
        <v>0.27</v>
      </c>
      <c r="CF151" s="1">
        <f>'Původní data'!CB147*prepocet!CF$106*prepocet!CF$4*prepocet!CF$2/100/100/100</f>
        <v>0</v>
      </c>
      <c r="CI151" s="11">
        <f t="shared" si="54"/>
        <v>20</v>
      </c>
      <c r="CJ151" s="25">
        <f t="shared" si="58"/>
        <v>4.2900000000000009</v>
      </c>
      <c r="CK151" s="11">
        <f t="shared" si="59"/>
        <v>5.4303797468354439E-2</v>
      </c>
      <c r="CL151" s="11">
        <f t="shared" si="43"/>
        <v>0</v>
      </c>
      <c r="CM151" s="11">
        <f t="shared" si="44"/>
        <v>0</v>
      </c>
      <c r="CN151" s="11">
        <f t="shared" si="45"/>
        <v>2</v>
      </c>
      <c r="CO151" s="11">
        <f t="shared" si="55"/>
        <v>12</v>
      </c>
    </row>
    <row r="152" spans="1:93" x14ac:dyDescent="0.2">
      <c r="B152" s="11">
        <v>0</v>
      </c>
      <c r="C152" s="11">
        <f t="shared" si="56"/>
        <v>0</v>
      </c>
      <c r="D152" s="11">
        <f t="shared" si="57"/>
        <v>0</v>
      </c>
      <c r="E152" s="1" t="s">
        <v>226</v>
      </c>
      <c r="F152" s="1">
        <f>'Původní data'!B148*prepocet!F$106*prepocet!F$4*prepocet!F$2/100/100/100</f>
        <v>0</v>
      </c>
      <c r="G152" s="1">
        <f>'Původní data'!C148*prepocet!G$106*prepocet!G$4*prepocet!G$2/100/100/100</f>
        <v>0</v>
      </c>
      <c r="H152" s="1">
        <f>'Původní data'!D148*prepocet!H$106*prepocet!H$4*prepocet!H$2/100/100/100</f>
        <v>0</v>
      </c>
      <c r="I152" s="1">
        <f>'Původní data'!E148*prepocet!I$106*prepocet!I$4*prepocet!I$2/100/100/100</f>
        <v>0</v>
      </c>
      <c r="J152" s="1">
        <f>'Původní data'!F148*prepocet!J$106*prepocet!J$4*prepocet!J$2/100/100/100</f>
        <v>0</v>
      </c>
      <c r="K152" s="1">
        <f>'Původní data'!G148*prepocet!K$106*prepocet!K$4*prepocet!K$2/100/100/100</f>
        <v>0</v>
      </c>
      <c r="L152" s="1">
        <f>'Původní data'!H148*prepocet!L$106*prepocet!L$4*prepocet!L$2/100/100/100</f>
        <v>0</v>
      </c>
      <c r="M152" s="1">
        <f>'Původní data'!I148*prepocet!M$106*prepocet!M$4*prepocet!M$2/100/100/100</f>
        <v>0</v>
      </c>
      <c r="N152" s="1">
        <f>'Původní data'!J148*prepocet!N$106*prepocet!N$4*prepocet!N$2/100/100/100</f>
        <v>0</v>
      </c>
      <c r="O152" s="1">
        <f>'Původní data'!K148*prepocet!O$106*prepocet!O$4*prepocet!O$2/100/100/100</f>
        <v>0</v>
      </c>
      <c r="P152" s="1">
        <f>'Původní data'!L148*prepocet!P$106*prepocet!P$4*prepocet!P$2/100/100/100</f>
        <v>0</v>
      </c>
      <c r="Q152" s="1">
        <f>'Původní data'!M148*prepocet!Q$106*prepocet!Q$4*prepocet!Q$2/100/100/100</f>
        <v>0</v>
      </c>
      <c r="R152" s="1">
        <f>'Původní data'!N148*prepocet!R$106*prepocet!R$4*prepocet!R$2/100/100/100</f>
        <v>0</v>
      </c>
      <c r="S152" s="1">
        <f>'Původní data'!O148*prepocet!S$106*prepocet!S$4*prepocet!S$2/100/100/100</f>
        <v>0</v>
      </c>
      <c r="T152" s="1">
        <f>'Původní data'!P148*prepocet!T$106*prepocet!T$4*prepocet!T$2/100/100/100</f>
        <v>0</v>
      </c>
      <c r="U152" s="1">
        <f>'Původní data'!Q148*prepocet!U$106*prepocet!U$4*prepocet!U$2/100/100/100</f>
        <v>0</v>
      </c>
      <c r="V152" s="1">
        <f>'Původní data'!R148*prepocet!V$106*prepocet!V$4*prepocet!V$2/100/100/100</f>
        <v>0</v>
      </c>
      <c r="W152" s="1">
        <f>'Původní data'!S148*prepocet!W$106*prepocet!W$4*prepocet!W$2/100/100/100</f>
        <v>0</v>
      </c>
      <c r="X152" s="1">
        <f>'Původní data'!T148*prepocet!X$106*prepocet!X$4*prepocet!X$2/100/100/100</f>
        <v>0</v>
      </c>
      <c r="Y152" s="1">
        <f>'Původní data'!U148*prepocet!Y$106*prepocet!Y$4*prepocet!Y$2/100/100/100</f>
        <v>0</v>
      </c>
      <c r="Z152" s="1">
        <f>'Původní data'!V148*prepocet!Z$106*prepocet!Z$4*prepocet!Z$2/100/100/100</f>
        <v>0</v>
      </c>
      <c r="AA152" s="1">
        <f>'Původní data'!W148*prepocet!AA$106*prepocet!AA$4*prepocet!AA$2/100/100/100</f>
        <v>0</v>
      </c>
      <c r="AB152" s="1">
        <f>'Původní data'!X148*prepocet!AB$106*prepocet!AB$4*prepocet!AB$2/100/100/100</f>
        <v>0</v>
      </c>
      <c r="AC152" s="1">
        <f>'Původní data'!Y148*prepocet!AC$106*prepocet!AC$4*prepocet!AC$2/100/100/100</f>
        <v>0</v>
      </c>
      <c r="AD152" s="1">
        <f>'Původní data'!Z148*prepocet!AD$106*prepocet!AD$4*prepocet!AD$2/100/100/100</f>
        <v>3.6000000000000004E-2</v>
      </c>
      <c r="AE152" s="1">
        <f>'Původní data'!AA148*prepocet!AE$106*prepocet!AE$4*prepocet!AE$2/100/100/100</f>
        <v>0</v>
      </c>
      <c r="AF152" s="1">
        <f>'Původní data'!AB148*prepocet!AF$106*prepocet!AF$4*prepocet!AF$2/100/100/100</f>
        <v>0</v>
      </c>
      <c r="AG152" s="1">
        <f>'Původní data'!AC148*prepocet!AG$106*prepocet!AG$4*prepocet!AG$2/100/100/100</f>
        <v>0</v>
      </c>
      <c r="AH152" s="1">
        <f>'Původní data'!AD148*prepocet!AH$106*prepocet!AH$4*prepocet!AH$2/100/100/100</f>
        <v>0</v>
      </c>
      <c r="AI152" s="1">
        <f>'Původní data'!AE148*prepocet!AI$106*prepocet!AI$4*prepocet!AI$2/100/100/100</f>
        <v>0</v>
      </c>
      <c r="AJ152" s="1">
        <f>'Původní data'!AF148*prepocet!AJ$106*prepocet!AJ$4*prepocet!AJ$2/100/100/100</f>
        <v>0</v>
      </c>
      <c r="AK152" s="1">
        <f>'Původní data'!AG148*prepocet!AK$106*prepocet!AK$4*prepocet!AK$2/100/100/100</f>
        <v>0.38250000000000001</v>
      </c>
      <c r="AL152" s="1">
        <f>'Původní data'!AH148*prepocet!AL$106*prepocet!AL$4*prepocet!AL$2/100/100/100</f>
        <v>0</v>
      </c>
      <c r="AM152" s="1">
        <f>'Původní data'!AI148*prepocet!AM$106*prepocet!AM$4*prepocet!AM$2/100/100/100</f>
        <v>0</v>
      </c>
      <c r="AN152" s="1">
        <f>'Původní data'!AJ148*prepocet!AN$106*prepocet!AN$4*prepocet!AN$2/100/100/100</f>
        <v>0</v>
      </c>
      <c r="AO152" s="1">
        <f>'Původní data'!AK148*prepocet!AO$106*prepocet!AO$4*prepocet!AO$2/100/100/100</f>
        <v>0</v>
      </c>
      <c r="AP152" s="1">
        <f>'Původní data'!AL148*prepocet!AP$106*prepocet!AP$4*prepocet!AP$2/100/100/100</f>
        <v>0</v>
      </c>
      <c r="AQ152" s="1">
        <f>'Původní data'!AM148*prepocet!AQ$106*prepocet!AQ$4*prepocet!AQ$2/100/100/100</f>
        <v>0</v>
      </c>
      <c r="AR152" s="1">
        <f>'Původní data'!AN148*prepocet!AR$106*prepocet!AR$4*prepocet!AR$2/100/100/100</f>
        <v>0</v>
      </c>
      <c r="AS152" s="1">
        <f>'Původní data'!AO148*prepocet!AS$106*prepocet!AS$4*prepocet!AS$2/100/100/100</f>
        <v>0</v>
      </c>
      <c r="AT152" s="1">
        <f>'Původní data'!AP148*prepocet!AT$106*prepocet!AT$4*prepocet!AT$2/100/100/100</f>
        <v>0</v>
      </c>
      <c r="AU152" s="1">
        <f>'Původní data'!AQ148*prepocet!AU$106*prepocet!AU$4*prepocet!AU$2/100/100/100</f>
        <v>0</v>
      </c>
      <c r="AV152" s="1">
        <f>'Původní data'!AR148*prepocet!AV$106*prepocet!AV$4*prepocet!AV$2/100/100/100</f>
        <v>0</v>
      </c>
      <c r="AW152" s="1">
        <f>'Původní data'!AS148*prepocet!AW$106*prepocet!AW$4*prepocet!AW$2/100/100/100</f>
        <v>0</v>
      </c>
      <c r="AX152" s="1">
        <f>'Původní data'!AT148*prepocet!AX$106*prepocet!AX$4*prepocet!AX$2/100/100/100</f>
        <v>0</v>
      </c>
      <c r="AY152" s="1">
        <f>'Původní data'!AU148*prepocet!AY$106*prepocet!AY$4*prepocet!AY$2/100/100/100</f>
        <v>0</v>
      </c>
      <c r="AZ152" s="1">
        <f>'Původní data'!AV148*prepocet!AZ$106*prepocet!AZ$4*prepocet!AZ$2/100/100/100</f>
        <v>0</v>
      </c>
      <c r="BA152" s="1">
        <f>'Původní data'!AW148*prepocet!BA$106*prepocet!BA$4*prepocet!BA$2/100/100/100</f>
        <v>0</v>
      </c>
      <c r="BB152" s="1">
        <f>'Původní data'!AX148*prepocet!BB$106*prepocet!BB$4*prepocet!BB$2/100/100/100</f>
        <v>0</v>
      </c>
      <c r="BC152" s="1">
        <f>'Původní data'!AY148*prepocet!BC$106*prepocet!BC$4*prepocet!BC$2/100/100/100</f>
        <v>0</v>
      </c>
      <c r="BD152" s="1">
        <f>'Původní data'!AZ148*prepocet!BD$106*prepocet!BD$4*prepocet!BD$2/100/100/100</f>
        <v>0</v>
      </c>
      <c r="BE152" s="1">
        <f>'Původní data'!BA148*prepocet!BE$106*prepocet!BE$4*prepocet!BE$2/100/100/100</f>
        <v>0</v>
      </c>
      <c r="BF152" s="1">
        <f>'Původní data'!BB148*prepocet!BF$106*prepocet!BF$4*prepocet!BF$2/100/100/100</f>
        <v>0</v>
      </c>
      <c r="BG152" s="1">
        <f>'Původní data'!BC148*prepocet!BG$106*prepocet!BG$4*prepocet!BG$2/100/100/100</f>
        <v>0</v>
      </c>
      <c r="BH152" s="1">
        <f>'Původní data'!BD148*prepocet!BH$106*prepocet!BH$4*prepocet!BH$2/100/100/100</f>
        <v>0</v>
      </c>
      <c r="BI152" s="1">
        <f>'Původní data'!BE148*prepocet!BI$106*prepocet!BI$4*prepocet!BI$2/100/100/100</f>
        <v>0</v>
      </c>
      <c r="BJ152" s="1">
        <f>'Původní data'!BF148*prepocet!BJ$106*prepocet!BJ$4*prepocet!BJ$2/100/100/100</f>
        <v>0</v>
      </c>
      <c r="BK152" s="1">
        <f>'Původní data'!BG148*prepocet!BK$106*prepocet!BK$4*prepocet!BK$2/100/100/100</f>
        <v>0</v>
      </c>
      <c r="BL152" s="1">
        <f>'Původní data'!BH148*prepocet!BL$106*prepocet!BL$4*prepocet!BL$2/100/100/100</f>
        <v>0</v>
      </c>
      <c r="BM152" s="1">
        <f>'Původní data'!BI148*prepocet!BM$106*prepocet!BM$4*prepocet!BM$2/100/100/100</f>
        <v>0</v>
      </c>
      <c r="BN152" s="1">
        <f>'Původní data'!BJ148*prepocet!BN$106*prepocet!BN$4*prepocet!BN$2/100/100/100</f>
        <v>0</v>
      </c>
      <c r="BO152" s="1">
        <f>'Původní data'!BK148*prepocet!BO$106*prepocet!BO$4*prepocet!BO$2/100/100/100</f>
        <v>0</v>
      </c>
      <c r="BP152" s="1">
        <f>'Původní data'!BL148*prepocet!BP$106*prepocet!BP$4*prepocet!BP$2/100/100/100</f>
        <v>0</v>
      </c>
      <c r="BQ152" s="1">
        <f>'Původní data'!BM148*prepocet!BQ$106*prepocet!BQ$4*prepocet!BQ$2/100/100/100</f>
        <v>0</v>
      </c>
      <c r="BR152" s="1">
        <f>'Původní data'!BN148*prepocet!BR$106*prepocet!BR$4*prepocet!BR$2/100/100/100</f>
        <v>0</v>
      </c>
      <c r="BS152" s="1">
        <f>'Původní data'!BO148*prepocet!BS$106*prepocet!BS$4*prepocet!BS$2/100/100/100</f>
        <v>0</v>
      </c>
      <c r="BT152" s="1">
        <f>'Původní data'!BP148*prepocet!BT$106*prepocet!BT$4*prepocet!BT$2/100/100/100</f>
        <v>0</v>
      </c>
      <c r="BU152" s="1">
        <f>'Původní data'!BQ148*prepocet!BU$106*prepocet!BU$4*prepocet!BU$2/100/100/100</f>
        <v>0</v>
      </c>
      <c r="BV152" s="1">
        <f>'Původní data'!BR148*prepocet!BV$106*prepocet!BV$4*prepocet!BV$2/100/100/100</f>
        <v>0</v>
      </c>
      <c r="BW152" s="1">
        <f>'Původní data'!BS148*prepocet!BW$106*prepocet!BW$4*prepocet!BW$2/100/100/100</f>
        <v>0</v>
      </c>
      <c r="BX152" s="1">
        <f>'Původní data'!BT148*prepocet!BX$106*prepocet!BX$4*prepocet!BX$2/100/100/100</f>
        <v>0</v>
      </c>
      <c r="BY152" s="1">
        <f>'Původní data'!BU148*prepocet!BY$106*prepocet!BY$4*prepocet!BY$2/100/100/100</f>
        <v>0</v>
      </c>
      <c r="BZ152" s="1">
        <f>'Původní data'!BV148*prepocet!BZ$106*prepocet!BZ$4*prepocet!BZ$2/100/100/100</f>
        <v>0</v>
      </c>
      <c r="CA152" s="1">
        <f>'Původní data'!BW148*prepocet!CA$106*prepocet!CA$4*prepocet!CA$2/100/100/100</f>
        <v>0</v>
      </c>
      <c r="CB152" s="1">
        <f>'Původní data'!BX148*prepocet!CB$106*prepocet!CB$4*prepocet!CB$2/100/100/100</f>
        <v>0</v>
      </c>
      <c r="CC152" s="1">
        <f>'Původní data'!BY148*prepocet!CC$106*prepocet!CC$4*prepocet!CC$2/100/100/100</f>
        <v>0</v>
      </c>
      <c r="CD152" s="1">
        <f>'Původní data'!BZ148*prepocet!CD$106*prepocet!CD$4*prepocet!CD$2/100/100/100</f>
        <v>0</v>
      </c>
      <c r="CE152" s="1">
        <f>'Původní data'!CA148*prepocet!CE$106*prepocet!CE$4*prepocet!CE$2/100/100/100</f>
        <v>0</v>
      </c>
      <c r="CF152" s="1">
        <f>'Původní data'!CB148*prepocet!CF$106*prepocet!CF$4*prepocet!CF$2/100/100/100</f>
        <v>0</v>
      </c>
      <c r="CI152" s="11">
        <f t="shared" si="54"/>
        <v>41</v>
      </c>
      <c r="CJ152" s="25">
        <f t="shared" si="58"/>
        <v>0.41849999999999998</v>
      </c>
      <c r="CK152" s="11">
        <f t="shared" si="59"/>
        <v>5.2974683544303796E-3</v>
      </c>
      <c r="CL152" s="11">
        <f t="shared" si="43"/>
        <v>0</v>
      </c>
      <c r="CM152" s="11">
        <f t="shared" si="44"/>
        <v>0</v>
      </c>
      <c r="CN152" s="11">
        <f t="shared" si="45"/>
        <v>0</v>
      </c>
      <c r="CO152" s="11">
        <f t="shared" si="55"/>
        <v>2</v>
      </c>
    </row>
    <row r="153" spans="1:93" x14ac:dyDescent="0.2">
      <c r="B153" s="11">
        <v>1</v>
      </c>
      <c r="C153" s="11">
        <f t="shared" si="56"/>
        <v>0</v>
      </c>
      <c r="D153" s="11">
        <f t="shared" si="57"/>
        <v>0</v>
      </c>
      <c r="E153" s="1" t="s">
        <v>227</v>
      </c>
      <c r="F153" s="1">
        <f>'Původní data'!B149*prepocet!F$106*prepocet!F$4*prepocet!F$2/100/100/100</f>
        <v>0</v>
      </c>
      <c r="G153" s="1">
        <f>'Původní data'!C149*prepocet!G$106*prepocet!G$4*prepocet!G$2/100/100/100</f>
        <v>0</v>
      </c>
      <c r="H153" s="1">
        <f>'Původní data'!D149*prepocet!H$106*prepocet!H$4*prepocet!H$2/100/100/100</f>
        <v>0</v>
      </c>
      <c r="I153" s="1">
        <f>'Původní data'!E149*prepocet!I$106*prepocet!I$4*prepocet!I$2/100/100/100</f>
        <v>0</v>
      </c>
      <c r="J153" s="1">
        <f>'Původní data'!F149*prepocet!J$106*prepocet!J$4*prepocet!J$2/100/100/100</f>
        <v>0</v>
      </c>
      <c r="K153" s="1">
        <f>'Původní data'!G149*prepocet!K$106*prepocet!K$4*prepocet!K$2/100/100/100</f>
        <v>0</v>
      </c>
      <c r="L153" s="1">
        <f>'Původní data'!H149*prepocet!L$106*prepocet!L$4*prepocet!L$2/100/100/100</f>
        <v>0</v>
      </c>
      <c r="M153" s="1">
        <f>'Původní data'!I149*prepocet!M$106*prepocet!M$4*prepocet!M$2/100/100/100</f>
        <v>0</v>
      </c>
      <c r="N153" s="1">
        <f>'Původní data'!J149*prepocet!N$106*prepocet!N$4*prepocet!N$2/100/100/100</f>
        <v>0</v>
      </c>
      <c r="O153" s="1">
        <f>'Původní data'!K149*prepocet!O$106*prepocet!O$4*prepocet!O$2/100/100/100</f>
        <v>0</v>
      </c>
      <c r="P153" s="1">
        <f>'Původní data'!L149*prepocet!P$106*prepocet!P$4*prepocet!P$2/100/100/100</f>
        <v>0</v>
      </c>
      <c r="Q153" s="1">
        <f>'Původní data'!M149*prepocet!Q$106*prepocet!Q$4*prepocet!Q$2/100/100/100</f>
        <v>0</v>
      </c>
      <c r="R153" s="1">
        <f>'Původní data'!N149*prepocet!R$106*prepocet!R$4*prepocet!R$2/100/100/100</f>
        <v>0</v>
      </c>
      <c r="S153" s="1">
        <f>'Původní data'!O149*prepocet!S$106*prepocet!S$4*prepocet!S$2/100/100/100</f>
        <v>0</v>
      </c>
      <c r="T153" s="1">
        <f>'Původní data'!P149*prepocet!T$106*prepocet!T$4*prepocet!T$2/100/100/100</f>
        <v>0</v>
      </c>
      <c r="U153" s="1">
        <f>'Původní data'!Q149*prepocet!U$106*prepocet!U$4*prepocet!U$2/100/100/100</f>
        <v>0</v>
      </c>
      <c r="V153" s="1">
        <f>'Původní data'!R149*prepocet!V$106*prepocet!V$4*prepocet!V$2/100/100/100</f>
        <v>0</v>
      </c>
      <c r="W153" s="1">
        <f>'Původní data'!S149*prepocet!W$106*prepocet!W$4*prepocet!W$2/100/100/100</f>
        <v>0</v>
      </c>
      <c r="X153" s="1">
        <f>'Původní data'!T149*prepocet!X$106*prepocet!X$4*prepocet!X$2/100/100/100</f>
        <v>0</v>
      </c>
      <c r="Y153" s="1">
        <f>'Původní data'!U149*prepocet!Y$106*prepocet!Y$4*prepocet!Y$2/100/100/100</f>
        <v>0</v>
      </c>
      <c r="Z153" s="1">
        <f>'Původní data'!V149*prepocet!Z$106*prepocet!Z$4*prepocet!Z$2/100/100/100</f>
        <v>0</v>
      </c>
      <c r="AA153" s="1">
        <f>'Původní data'!W149*prepocet!AA$106*prepocet!AA$4*prepocet!AA$2/100/100/100</f>
        <v>0</v>
      </c>
      <c r="AB153" s="1">
        <f>'Původní data'!X149*prepocet!AB$106*prepocet!AB$4*prepocet!AB$2/100/100/100</f>
        <v>0</v>
      </c>
      <c r="AC153" s="1">
        <f>'Původní data'!Y149*prepocet!AC$106*prepocet!AC$4*prepocet!AC$2/100/100/100</f>
        <v>0</v>
      </c>
      <c r="AD153" s="1">
        <f>'Původní data'!Z149*prepocet!AD$106*prepocet!AD$4*prepocet!AD$2/100/100/100</f>
        <v>0</v>
      </c>
      <c r="AE153" s="1">
        <f>'Původní data'!AA149*prepocet!AE$106*prepocet!AE$4*prepocet!AE$2/100/100/100</f>
        <v>0</v>
      </c>
      <c r="AF153" s="1">
        <f>'Původní data'!AB149*prepocet!AF$106*prepocet!AF$4*prepocet!AF$2/100/100/100</f>
        <v>0</v>
      </c>
      <c r="AG153" s="1">
        <f>'Původní data'!AC149*prepocet!AG$106*prepocet!AG$4*prepocet!AG$2/100/100/100</f>
        <v>0</v>
      </c>
      <c r="AH153" s="1">
        <f>'Původní data'!AD149*prepocet!AH$106*prepocet!AH$4*prepocet!AH$2/100/100/100</f>
        <v>0</v>
      </c>
      <c r="AI153" s="1">
        <f>'Původní data'!AE149*prepocet!AI$106*prepocet!AI$4*prepocet!AI$2/100/100/100</f>
        <v>0</v>
      </c>
      <c r="AJ153" s="1">
        <f>'Původní data'!AF149*prepocet!AJ$106*prepocet!AJ$4*prepocet!AJ$2/100/100/100</f>
        <v>0</v>
      </c>
      <c r="AK153" s="1">
        <f>'Původní data'!AG149*prepocet!AK$106*prepocet!AK$4*prepocet!AK$2/100/100/100</f>
        <v>0</v>
      </c>
      <c r="AL153" s="1">
        <f>'Původní data'!AH149*prepocet!AL$106*prepocet!AL$4*prepocet!AL$2/100/100/100</f>
        <v>0</v>
      </c>
      <c r="AM153" s="1">
        <f>'Původní data'!AI149*prepocet!AM$106*prepocet!AM$4*prepocet!AM$2/100/100/100</f>
        <v>0</v>
      </c>
      <c r="AN153" s="1">
        <f>'Původní data'!AJ149*prepocet!AN$106*prepocet!AN$4*prepocet!AN$2/100/100/100</f>
        <v>0</v>
      </c>
      <c r="AO153" s="1">
        <f>'Původní data'!AK149*prepocet!AO$106*prepocet!AO$4*prepocet!AO$2/100/100/100</f>
        <v>0</v>
      </c>
      <c r="AP153" s="1">
        <f>'Původní data'!AL149*prepocet!AP$106*prepocet!AP$4*prepocet!AP$2/100/100/100</f>
        <v>0</v>
      </c>
      <c r="AQ153" s="1">
        <f>'Původní data'!AM149*prepocet!AQ$106*prepocet!AQ$4*prepocet!AQ$2/100/100/100</f>
        <v>0</v>
      </c>
      <c r="AR153" s="1">
        <f>'Původní data'!AN149*prepocet!AR$106*prepocet!AR$4*prepocet!AR$2/100/100/100</f>
        <v>0</v>
      </c>
      <c r="AS153" s="1">
        <f>'Původní data'!AO149*prepocet!AS$106*prepocet!AS$4*prepocet!AS$2/100/100/100</f>
        <v>0</v>
      </c>
      <c r="AT153" s="1">
        <f>'Původní data'!AP149*prepocet!AT$106*prepocet!AT$4*prepocet!AT$2/100/100/100</f>
        <v>0</v>
      </c>
      <c r="AU153" s="1">
        <f>'Původní data'!AQ149*prepocet!AU$106*prepocet!AU$4*prepocet!AU$2/100/100/100</f>
        <v>0</v>
      </c>
      <c r="AV153" s="1">
        <f>'Původní data'!AR149*prepocet!AV$106*prepocet!AV$4*prepocet!AV$2/100/100/100</f>
        <v>0</v>
      </c>
      <c r="AW153" s="1">
        <f>'Původní data'!AS149*prepocet!AW$106*prepocet!AW$4*prepocet!AW$2/100/100/100</f>
        <v>0</v>
      </c>
      <c r="AX153" s="1">
        <f>'Původní data'!AT149*prepocet!AX$106*prepocet!AX$4*prepocet!AX$2/100/100/100</f>
        <v>0</v>
      </c>
      <c r="AY153" s="1">
        <f>'Původní data'!AU149*prepocet!AY$106*prepocet!AY$4*prepocet!AY$2/100/100/100</f>
        <v>0</v>
      </c>
      <c r="AZ153" s="1">
        <f>'Původní data'!AV149*prepocet!AZ$106*prepocet!AZ$4*prepocet!AZ$2/100/100/100</f>
        <v>0</v>
      </c>
      <c r="BA153" s="1">
        <f>'Původní data'!AW149*prepocet!BA$106*prepocet!BA$4*prepocet!BA$2/100/100/100</f>
        <v>0</v>
      </c>
      <c r="BB153" s="1">
        <f>'Původní data'!AX149*prepocet!BB$106*prepocet!BB$4*prepocet!BB$2/100/100/100</f>
        <v>0</v>
      </c>
      <c r="BC153" s="1">
        <f>'Původní data'!AY149*prepocet!BC$106*prepocet!BC$4*prepocet!BC$2/100/100/100</f>
        <v>0</v>
      </c>
      <c r="BD153" s="1">
        <f>'Původní data'!AZ149*prepocet!BD$106*prepocet!BD$4*prepocet!BD$2/100/100/100</f>
        <v>0</v>
      </c>
      <c r="BE153" s="1">
        <f>'Původní data'!BA149*prepocet!BE$106*prepocet!BE$4*prepocet!BE$2/100/100/100</f>
        <v>0</v>
      </c>
      <c r="BF153" s="1">
        <f>'Původní data'!BB149*prepocet!BF$106*prepocet!BF$4*prepocet!BF$2/100/100/100</f>
        <v>0</v>
      </c>
      <c r="BG153" s="1">
        <f>'Původní data'!BC149*prepocet!BG$106*prepocet!BG$4*prepocet!BG$2/100/100/100</f>
        <v>0</v>
      </c>
      <c r="BH153" s="1">
        <f>'Původní data'!BD149*prepocet!BH$106*prepocet!BH$4*prepocet!BH$2/100/100/100</f>
        <v>0</v>
      </c>
      <c r="BI153" s="1">
        <f>'Původní data'!BE149*prepocet!BI$106*prepocet!BI$4*prepocet!BI$2/100/100/100</f>
        <v>0.52800000000000002</v>
      </c>
      <c r="BJ153" s="1">
        <f>'Původní data'!BF149*prepocet!BJ$106*prepocet!BJ$4*prepocet!BJ$2/100/100/100</f>
        <v>0.28000000000000003</v>
      </c>
      <c r="BK153" s="1">
        <f>'Původní data'!BG149*prepocet!BK$106*prepocet!BK$4*prepocet!BK$2/100/100/100</f>
        <v>0</v>
      </c>
      <c r="BL153" s="1">
        <f>'Původní data'!BH149*prepocet!BL$106*prepocet!BL$4*prepocet!BL$2/100/100/100</f>
        <v>0</v>
      </c>
      <c r="BM153" s="1">
        <f>'Původní data'!BI149*prepocet!BM$106*prepocet!BM$4*prepocet!BM$2/100/100/100</f>
        <v>0</v>
      </c>
      <c r="BN153" s="1">
        <f>'Původní data'!BJ149*prepocet!BN$106*prepocet!BN$4*prepocet!BN$2/100/100/100</f>
        <v>0</v>
      </c>
      <c r="BO153" s="1">
        <f>'Původní data'!BK149*prepocet!BO$106*prepocet!BO$4*prepocet!BO$2/100/100/100</f>
        <v>0</v>
      </c>
      <c r="BP153" s="1">
        <f>'Původní data'!BL149*prepocet!BP$106*prepocet!BP$4*prepocet!BP$2/100/100/100</f>
        <v>0</v>
      </c>
      <c r="BQ153" s="1">
        <f>'Původní data'!BM149*prepocet!BQ$106*prepocet!BQ$4*prepocet!BQ$2/100/100/100</f>
        <v>0</v>
      </c>
      <c r="BR153" s="1">
        <f>'Původní data'!BN149*prepocet!BR$106*prepocet!BR$4*prepocet!BR$2/100/100/100</f>
        <v>0</v>
      </c>
      <c r="BS153" s="1">
        <f>'Původní data'!BO149*prepocet!BS$106*prepocet!BS$4*prepocet!BS$2/100/100/100</f>
        <v>0</v>
      </c>
      <c r="BT153" s="1">
        <f>'Původní data'!BP149*prepocet!BT$106*prepocet!BT$4*prepocet!BT$2/100/100/100</f>
        <v>0</v>
      </c>
      <c r="BU153" s="1">
        <f>'Původní data'!BQ149*prepocet!BU$106*prepocet!BU$4*prepocet!BU$2/100/100/100</f>
        <v>0</v>
      </c>
      <c r="BV153" s="1">
        <f>'Původní data'!BR149*prepocet!BV$106*prepocet!BV$4*prepocet!BV$2/100/100/100</f>
        <v>0</v>
      </c>
      <c r="BW153" s="1">
        <f>'Původní data'!BS149*prepocet!BW$106*prepocet!BW$4*prepocet!BW$2/100/100/100</f>
        <v>0</v>
      </c>
      <c r="BX153" s="1">
        <f>'Původní data'!BT149*prepocet!BX$106*prepocet!BX$4*prepocet!BX$2/100/100/100</f>
        <v>0</v>
      </c>
      <c r="BY153" s="1">
        <f>'Původní data'!BU149*prepocet!BY$106*prepocet!BY$4*prepocet!BY$2/100/100/100</f>
        <v>0</v>
      </c>
      <c r="BZ153" s="1">
        <f>'Původní data'!BV149*prepocet!BZ$106*prepocet!BZ$4*prepocet!BZ$2/100/100/100</f>
        <v>0</v>
      </c>
      <c r="CA153" s="1">
        <f>'Původní data'!BW149*prepocet!CA$106*prepocet!CA$4*prepocet!CA$2/100/100/100</f>
        <v>0</v>
      </c>
      <c r="CB153" s="1">
        <f>'Původní data'!BX149*prepocet!CB$106*prepocet!CB$4*prepocet!CB$2/100/100/100</f>
        <v>0</v>
      </c>
      <c r="CC153" s="1">
        <f>'Původní data'!BY149*prepocet!CC$106*prepocet!CC$4*prepocet!CC$2/100/100/100</f>
        <v>0</v>
      </c>
      <c r="CD153" s="1">
        <f>'Původní data'!BZ149*prepocet!CD$106*prepocet!CD$4*prepocet!CD$2/100/100/100</f>
        <v>0</v>
      </c>
      <c r="CE153" s="1">
        <f>'Původní data'!CA149*prepocet!CE$106*prepocet!CE$4*prepocet!CE$2/100/100/100</f>
        <v>0</v>
      </c>
      <c r="CF153" s="1">
        <f>'Původní data'!CB149*prepocet!CF$106*prepocet!CF$4*prepocet!CF$2/100/100/100</f>
        <v>0</v>
      </c>
      <c r="CI153" s="11">
        <f t="shared" si="54"/>
        <v>37</v>
      </c>
      <c r="CJ153" s="25">
        <f t="shared" si="58"/>
        <v>0.80800000000000005</v>
      </c>
      <c r="CK153" s="11">
        <f t="shared" si="59"/>
        <v>1.0227848101265823E-2</v>
      </c>
      <c r="CL153" s="11">
        <f t="shared" si="43"/>
        <v>0</v>
      </c>
      <c r="CM153" s="11">
        <f t="shared" si="44"/>
        <v>0</v>
      </c>
      <c r="CN153" s="11">
        <f t="shared" si="45"/>
        <v>0</v>
      </c>
      <c r="CO153" s="11">
        <f t="shared" si="55"/>
        <v>2</v>
      </c>
    </row>
    <row r="154" spans="1:93" x14ac:dyDescent="0.2">
      <c r="B154" s="11">
        <v>1</v>
      </c>
      <c r="C154" s="11">
        <f t="shared" si="56"/>
        <v>0</v>
      </c>
      <c r="D154" s="11">
        <f t="shared" si="57"/>
        <v>0</v>
      </c>
      <c r="E154" s="1" t="s">
        <v>228</v>
      </c>
      <c r="F154" s="1">
        <f>'Původní data'!B150*prepocet!F$106*prepocet!F$4*prepocet!F$2/100/100/100</f>
        <v>0</v>
      </c>
      <c r="G154" s="1">
        <f>'Původní data'!C150*prepocet!G$106*prepocet!G$4*prepocet!G$2/100/100/100</f>
        <v>0</v>
      </c>
      <c r="H154" s="1">
        <f>'Původní data'!D150*prepocet!H$106*prepocet!H$4*prepocet!H$2/100/100/100</f>
        <v>0</v>
      </c>
      <c r="I154" s="1">
        <f>'Původní data'!E150*prepocet!I$106*prepocet!I$4*prepocet!I$2/100/100/100</f>
        <v>0</v>
      </c>
      <c r="J154" s="1">
        <f>'Původní data'!F150*prepocet!J$106*prepocet!J$4*prepocet!J$2/100/100/100</f>
        <v>0</v>
      </c>
      <c r="K154" s="1">
        <f>'Původní data'!G150*prepocet!K$106*prepocet!K$4*prepocet!K$2/100/100/100</f>
        <v>0</v>
      </c>
      <c r="L154" s="1">
        <f>'Původní data'!H150*prepocet!L$106*prepocet!L$4*prepocet!L$2/100/100/100</f>
        <v>0</v>
      </c>
      <c r="M154" s="1">
        <f>'Původní data'!I150*prepocet!M$106*prepocet!M$4*prepocet!M$2/100/100/100</f>
        <v>0</v>
      </c>
      <c r="N154" s="1">
        <f>'Původní data'!J150*prepocet!N$106*prepocet!N$4*prepocet!N$2/100/100/100</f>
        <v>0</v>
      </c>
      <c r="O154" s="1">
        <f>'Původní data'!K150*prepocet!O$106*prepocet!O$4*prepocet!O$2/100/100/100</f>
        <v>0</v>
      </c>
      <c r="P154" s="1">
        <f>'Původní data'!L150*prepocet!P$106*prepocet!P$4*prepocet!P$2/100/100/100</f>
        <v>0</v>
      </c>
      <c r="Q154" s="1">
        <f>'Původní data'!M150*prepocet!Q$106*prepocet!Q$4*prepocet!Q$2/100/100/100</f>
        <v>0</v>
      </c>
      <c r="R154" s="1">
        <f>'Původní data'!N150*prepocet!R$106*prepocet!R$4*prepocet!R$2/100/100/100</f>
        <v>0</v>
      </c>
      <c r="S154" s="1">
        <f>'Původní data'!O150*prepocet!S$106*prepocet!S$4*prepocet!S$2/100/100/100</f>
        <v>0</v>
      </c>
      <c r="T154" s="1">
        <f>'Původní data'!P150*prepocet!T$106*prepocet!T$4*prepocet!T$2/100/100/100</f>
        <v>0</v>
      </c>
      <c r="U154" s="1">
        <f>'Původní data'!Q150*prepocet!U$106*prepocet!U$4*prepocet!U$2/100/100/100</f>
        <v>2.7000000000000003E-2</v>
      </c>
      <c r="V154" s="1">
        <f>'Původní data'!R150*prepocet!V$106*prepocet!V$4*prepocet!V$2/100/100/100</f>
        <v>0</v>
      </c>
      <c r="W154" s="1">
        <f>'Původní data'!S150*prepocet!W$106*prepocet!W$4*prepocet!W$2/100/100/100</f>
        <v>0</v>
      </c>
      <c r="X154" s="1">
        <f>'Původní data'!T150*prepocet!X$106*prepocet!X$4*prepocet!X$2/100/100/100</f>
        <v>0</v>
      </c>
      <c r="Y154" s="1">
        <f>'Původní data'!U150*prepocet!Y$106*prepocet!Y$4*prepocet!Y$2/100/100/100</f>
        <v>0</v>
      </c>
      <c r="Z154" s="1">
        <f>'Původní data'!V150*prepocet!Z$106*prepocet!Z$4*prepocet!Z$2/100/100/100</f>
        <v>0</v>
      </c>
      <c r="AA154" s="1">
        <f>'Původní data'!W150*prepocet!AA$106*prepocet!AA$4*prepocet!AA$2/100/100/100</f>
        <v>0</v>
      </c>
      <c r="AB154" s="1">
        <f>'Původní data'!X150*prepocet!AB$106*prepocet!AB$4*prepocet!AB$2/100/100/100</f>
        <v>0</v>
      </c>
      <c r="AC154" s="1">
        <f>'Původní data'!Y150*prepocet!AC$106*prepocet!AC$4*prepocet!AC$2/100/100/100</f>
        <v>0</v>
      </c>
      <c r="AD154" s="1">
        <f>'Původní data'!Z150*prepocet!AD$106*prepocet!AD$4*prepocet!AD$2/100/100/100</f>
        <v>0</v>
      </c>
      <c r="AE154" s="1">
        <f>'Původní data'!AA150*prepocet!AE$106*prepocet!AE$4*prepocet!AE$2/100/100/100</f>
        <v>0</v>
      </c>
      <c r="AF154" s="1">
        <f>'Původní data'!AB150*prepocet!AF$106*prepocet!AF$4*prepocet!AF$2/100/100/100</f>
        <v>0</v>
      </c>
      <c r="AG154" s="1">
        <f>'Původní data'!AC150*prepocet!AG$106*prepocet!AG$4*prepocet!AG$2/100/100/100</f>
        <v>0</v>
      </c>
      <c r="AH154" s="1">
        <f>'Původní data'!AD150*prepocet!AH$106*prepocet!AH$4*prepocet!AH$2/100/100/100</f>
        <v>0</v>
      </c>
      <c r="AI154" s="1">
        <f>'Původní data'!AE150*prepocet!AI$106*prepocet!AI$4*prepocet!AI$2/100/100/100</f>
        <v>0</v>
      </c>
      <c r="AJ154" s="1">
        <f>'Původní data'!AF150*prepocet!AJ$106*prepocet!AJ$4*prepocet!AJ$2/100/100/100</f>
        <v>0</v>
      </c>
      <c r="AK154" s="1">
        <f>'Původní data'!AG150*prepocet!AK$106*prepocet!AK$4*prepocet!AK$2/100/100/100</f>
        <v>0</v>
      </c>
      <c r="AL154" s="1">
        <f>'Původní data'!AH150*prepocet!AL$106*prepocet!AL$4*prepocet!AL$2/100/100/100</f>
        <v>0</v>
      </c>
      <c r="AM154" s="1">
        <f>'Původní data'!AI150*prepocet!AM$106*prepocet!AM$4*prepocet!AM$2/100/100/100</f>
        <v>4.8000000000000001E-2</v>
      </c>
      <c r="AN154" s="1">
        <f>'Původní data'!AJ150*prepocet!AN$106*prepocet!AN$4*prepocet!AN$2/100/100/100</f>
        <v>0</v>
      </c>
      <c r="AO154" s="1">
        <f>'Původní data'!AK150*prepocet!AO$106*prepocet!AO$4*prepocet!AO$2/100/100/100</f>
        <v>0</v>
      </c>
      <c r="AP154" s="1">
        <f>'Původní data'!AL150*prepocet!AP$106*prepocet!AP$4*prepocet!AP$2/100/100/100</f>
        <v>0</v>
      </c>
      <c r="AQ154" s="1">
        <f>'Původní data'!AM150*prepocet!AQ$106*prepocet!AQ$4*prepocet!AQ$2/100/100/100</f>
        <v>0</v>
      </c>
      <c r="AR154" s="1">
        <f>'Původní data'!AN150*prepocet!AR$106*prepocet!AR$4*prepocet!AR$2/100/100/100</f>
        <v>0</v>
      </c>
      <c r="AS154" s="1">
        <f>'Původní data'!AO150*prepocet!AS$106*prepocet!AS$4*prepocet!AS$2/100/100/100</f>
        <v>0</v>
      </c>
      <c r="AT154" s="1">
        <f>'Původní data'!AP150*prepocet!AT$106*prepocet!AT$4*prepocet!AT$2/100/100/100</f>
        <v>0</v>
      </c>
      <c r="AU154" s="1">
        <f>'Původní data'!AQ150*prepocet!AU$106*prepocet!AU$4*prepocet!AU$2/100/100/100</f>
        <v>6.7500000000000004E-2</v>
      </c>
      <c r="AV154" s="1">
        <f>'Původní data'!AR150*prepocet!AV$106*prepocet!AV$4*prepocet!AV$2/100/100/100</f>
        <v>0</v>
      </c>
      <c r="AW154" s="1">
        <f>'Původní data'!AS150*prepocet!AW$106*prepocet!AW$4*prepocet!AW$2/100/100/100</f>
        <v>0</v>
      </c>
      <c r="AX154" s="1">
        <f>'Původní data'!AT150*prepocet!AX$106*prepocet!AX$4*prepocet!AX$2/100/100/100</f>
        <v>0</v>
      </c>
      <c r="AY154" s="1">
        <f>'Původní data'!AU150*prepocet!AY$106*prepocet!AY$4*prepocet!AY$2/100/100/100</f>
        <v>0</v>
      </c>
      <c r="AZ154" s="1">
        <f>'Původní data'!AV150*prepocet!AZ$106*prepocet!AZ$4*prepocet!AZ$2/100/100/100</f>
        <v>0</v>
      </c>
      <c r="BA154" s="1">
        <f>'Původní data'!AW150*prepocet!BA$106*prepocet!BA$4*prepocet!BA$2/100/100/100</f>
        <v>0.126</v>
      </c>
      <c r="BB154" s="1">
        <f>'Původní data'!AX150*prepocet!BB$106*prepocet!BB$4*prepocet!BB$2/100/100/100</f>
        <v>0</v>
      </c>
      <c r="BC154" s="1">
        <f>'Původní data'!AY150*prepocet!BC$106*prepocet!BC$4*prepocet!BC$2/100/100/100</f>
        <v>0</v>
      </c>
      <c r="BD154" s="1">
        <f>'Původní data'!AZ150*prepocet!BD$106*prepocet!BD$4*prepocet!BD$2/100/100/100</f>
        <v>0</v>
      </c>
      <c r="BE154" s="1">
        <f>'Původní data'!BA150*prepocet!BE$106*prepocet!BE$4*prepocet!BE$2/100/100/100</f>
        <v>0</v>
      </c>
      <c r="BF154" s="1">
        <f>'Původní data'!BB150*prepocet!BF$106*prepocet!BF$4*prepocet!BF$2/100/100/100</f>
        <v>0</v>
      </c>
      <c r="BG154" s="1">
        <f>'Původní data'!BC150*prepocet!BG$106*prepocet!BG$4*prepocet!BG$2/100/100/100</f>
        <v>0</v>
      </c>
      <c r="BH154" s="1">
        <f>'Původní data'!BD150*prepocet!BH$106*prepocet!BH$4*prepocet!BH$2/100/100/100</f>
        <v>0</v>
      </c>
      <c r="BI154" s="1">
        <f>'Původní data'!BE150*prepocet!BI$106*prepocet!BI$4*prepocet!BI$2/100/100/100</f>
        <v>0</v>
      </c>
      <c r="BJ154" s="1">
        <f>'Původní data'!BF150*prepocet!BJ$106*prepocet!BJ$4*prepocet!BJ$2/100/100/100</f>
        <v>0</v>
      </c>
      <c r="BK154" s="1">
        <f>'Původní data'!BG150*prepocet!BK$106*prepocet!BK$4*prepocet!BK$2/100/100/100</f>
        <v>0</v>
      </c>
      <c r="BL154" s="1">
        <f>'Původní data'!BH150*prepocet!BL$106*prepocet!BL$4*prepocet!BL$2/100/100/100</f>
        <v>0</v>
      </c>
      <c r="BM154" s="1">
        <f>'Původní data'!BI150*prepocet!BM$106*prepocet!BM$4*prepocet!BM$2/100/100/100</f>
        <v>0</v>
      </c>
      <c r="BN154" s="1">
        <f>'Původní data'!BJ150*prepocet!BN$106*prepocet!BN$4*prepocet!BN$2/100/100/100</f>
        <v>0</v>
      </c>
      <c r="BO154" s="1">
        <f>'Původní data'!BK150*prepocet!BO$106*prepocet!BO$4*prepocet!BO$2/100/100/100</f>
        <v>0</v>
      </c>
      <c r="BP154" s="1">
        <f>'Původní data'!BL150*prepocet!BP$106*prepocet!BP$4*prepocet!BP$2/100/100/100</f>
        <v>0</v>
      </c>
      <c r="BQ154" s="1">
        <f>'Původní data'!BM150*prepocet!BQ$106*prepocet!BQ$4*prepocet!BQ$2/100/100/100</f>
        <v>0</v>
      </c>
      <c r="BR154" s="1">
        <f>'Původní data'!BN150*prepocet!BR$106*prepocet!BR$4*prepocet!BR$2/100/100/100</f>
        <v>0</v>
      </c>
      <c r="BS154" s="1">
        <f>'Původní data'!BO150*prepocet!BS$106*prepocet!BS$4*prepocet!BS$2/100/100/100</f>
        <v>0</v>
      </c>
      <c r="BT154" s="1">
        <f>'Původní data'!BP150*prepocet!BT$106*prepocet!BT$4*prepocet!BT$2/100/100/100</f>
        <v>0</v>
      </c>
      <c r="BU154" s="1">
        <f>'Původní data'!BQ150*prepocet!BU$106*prepocet!BU$4*prepocet!BU$2/100/100/100</f>
        <v>0</v>
      </c>
      <c r="BV154" s="1">
        <f>'Původní data'!BR150*prepocet!BV$106*prepocet!BV$4*prepocet!BV$2/100/100/100</f>
        <v>0</v>
      </c>
      <c r="BW154" s="1">
        <f>'Původní data'!BS150*prepocet!BW$106*prepocet!BW$4*prepocet!BW$2/100/100/100</f>
        <v>0</v>
      </c>
      <c r="BX154" s="1">
        <f>'Původní data'!BT150*prepocet!BX$106*prepocet!BX$4*prepocet!BX$2/100/100/100</f>
        <v>0</v>
      </c>
      <c r="BY154" s="1">
        <f>'Původní data'!BU150*prepocet!BY$106*prepocet!BY$4*prepocet!BY$2/100/100/100</f>
        <v>0</v>
      </c>
      <c r="BZ154" s="1">
        <f>'Původní data'!BV150*prepocet!BZ$106*prepocet!BZ$4*prepocet!BZ$2/100/100/100</f>
        <v>0</v>
      </c>
      <c r="CA154" s="1">
        <f>'Původní data'!BW150*prepocet!CA$106*prepocet!CA$4*prepocet!CA$2/100/100/100</f>
        <v>0</v>
      </c>
      <c r="CB154" s="1">
        <f>'Původní data'!BX150*prepocet!CB$106*prepocet!CB$4*prepocet!CB$2/100/100/100</f>
        <v>0</v>
      </c>
      <c r="CC154" s="1">
        <f>'Původní data'!BY150*prepocet!CC$106*prepocet!CC$4*prepocet!CC$2/100/100/100</f>
        <v>0</v>
      </c>
      <c r="CD154" s="1">
        <f>'Původní data'!BZ150*prepocet!CD$106*prepocet!CD$4*prepocet!CD$2/100/100/100</f>
        <v>0</v>
      </c>
      <c r="CE154" s="1">
        <f>'Původní data'!CA150*prepocet!CE$106*prepocet!CE$4*prepocet!CE$2/100/100/100</f>
        <v>0</v>
      </c>
      <c r="CF154" s="1">
        <f>'Původní data'!CB150*prepocet!CF$106*prepocet!CF$4*prepocet!CF$2/100/100/100</f>
        <v>0</v>
      </c>
      <c r="CI154" s="11">
        <f t="shared" si="54"/>
        <v>45</v>
      </c>
      <c r="CJ154" s="25">
        <f t="shared" si="58"/>
        <v>0.26850000000000002</v>
      </c>
      <c r="CK154" s="11">
        <f t="shared" si="59"/>
        <v>3.39873417721519E-3</v>
      </c>
      <c r="CL154" s="11">
        <f t="shared" si="43"/>
        <v>0</v>
      </c>
      <c r="CM154" s="11">
        <f t="shared" si="44"/>
        <v>0</v>
      </c>
      <c r="CN154" s="11">
        <f t="shared" si="45"/>
        <v>0</v>
      </c>
      <c r="CO154" s="11">
        <f t="shared" si="55"/>
        <v>4</v>
      </c>
    </row>
    <row r="155" spans="1:93" x14ac:dyDescent="0.2">
      <c r="B155" s="11">
        <v>1</v>
      </c>
      <c r="C155" s="11">
        <f t="shared" si="56"/>
        <v>0</v>
      </c>
      <c r="D155" s="11">
        <f t="shared" si="57"/>
        <v>0</v>
      </c>
      <c r="E155" s="1" t="s">
        <v>231</v>
      </c>
      <c r="F155" s="1">
        <f>'Původní data'!B151*prepocet!F$106*prepocet!F$4*prepocet!F$2/100/100/100</f>
        <v>0</v>
      </c>
      <c r="G155" s="1">
        <f>'Původní data'!C151*prepocet!G$106*prepocet!G$4*prepocet!G$2/100/100/100</f>
        <v>0</v>
      </c>
      <c r="H155" s="1">
        <f>'Původní data'!D151*prepocet!H$106*prepocet!H$4*prepocet!H$2/100/100/100</f>
        <v>0</v>
      </c>
      <c r="I155" s="1">
        <f>'Původní data'!E151*prepocet!I$106*prepocet!I$4*prepocet!I$2/100/100/100</f>
        <v>0</v>
      </c>
      <c r="J155" s="1">
        <f>'Původní data'!F151*prepocet!J$106*prepocet!J$4*prepocet!J$2/100/100/100</f>
        <v>0</v>
      </c>
      <c r="K155" s="1">
        <f>'Původní data'!G151*prepocet!K$106*prepocet!K$4*prepocet!K$2/100/100/100</f>
        <v>0</v>
      </c>
      <c r="L155" s="1">
        <f>'Původní data'!H151*prepocet!L$106*prepocet!L$4*prepocet!L$2/100/100/100</f>
        <v>0</v>
      </c>
      <c r="M155" s="1">
        <f>'Původní data'!I151*prepocet!M$106*prepocet!M$4*prepocet!M$2/100/100/100</f>
        <v>0</v>
      </c>
      <c r="N155" s="1">
        <f>'Původní data'!J151*prepocet!N$106*prepocet!N$4*prepocet!N$2/100/100/100</f>
        <v>0</v>
      </c>
      <c r="O155" s="1">
        <f>'Původní data'!K151*prepocet!O$106*prepocet!O$4*prepocet!O$2/100/100/100</f>
        <v>0</v>
      </c>
      <c r="P155" s="1">
        <f>'Původní data'!L151*prepocet!P$106*prepocet!P$4*prepocet!P$2/100/100/100</f>
        <v>0</v>
      </c>
      <c r="Q155" s="1">
        <f>'Původní data'!M151*prepocet!Q$106*prepocet!Q$4*prepocet!Q$2/100/100/100</f>
        <v>0</v>
      </c>
      <c r="R155" s="1">
        <f>'Původní data'!N151*prepocet!R$106*prepocet!R$4*prepocet!R$2/100/100/100</f>
        <v>0</v>
      </c>
      <c r="S155" s="1">
        <f>'Původní data'!O151*prepocet!S$106*prepocet!S$4*prepocet!S$2/100/100/100</f>
        <v>0</v>
      </c>
      <c r="T155" s="1">
        <f>'Původní data'!P151*prepocet!T$106*prepocet!T$4*prepocet!T$2/100/100/100</f>
        <v>0</v>
      </c>
      <c r="U155" s="1">
        <f>'Původní data'!Q151*prepocet!U$106*prepocet!U$4*prepocet!U$2/100/100/100</f>
        <v>0</v>
      </c>
      <c r="V155" s="1">
        <f>'Původní data'!R151*prepocet!V$106*prepocet!V$4*prepocet!V$2/100/100/100</f>
        <v>0</v>
      </c>
      <c r="W155" s="1">
        <f>'Původní data'!S151*prepocet!W$106*prepocet!W$4*prepocet!W$2/100/100/100</f>
        <v>0</v>
      </c>
      <c r="X155" s="1">
        <f>'Původní data'!T151*prepocet!X$106*prepocet!X$4*prepocet!X$2/100/100/100</f>
        <v>0</v>
      </c>
      <c r="Y155" s="1">
        <f>'Původní data'!U151*prepocet!Y$106*prepocet!Y$4*prepocet!Y$2/100/100/100</f>
        <v>0</v>
      </c>
      <c r="Z155" s="1">
        <f>'Původní data'!V151*prepocet!Z$106*prepocet!Z$4*prepocet!Z$2/100/100/100</f>
        <v>2.4</v>
      </c>
      <c r="AA155" s="1">
        <f>'Původní data'!W151*prepocet!AA$106*prepocet!AA$4*prepocet!AA$2/100/100/100</f>
        <v>0</v>
      </c>
      <c r="AB155" s="1">
        <f>'Původní data'!X151*prepocet!AB$106*prepocet!AB$4*prepocet!AB$2/100/100/100</f>
        <v>0</v>
      </c>
      <c r="AC155" s="1">
        <f>'Původní data'!Y151*prepocet!AC$106*prepocet!AC$4*prepocet!AC$2/100/100/100</f>
        <v>0</v>
      </c>
      <c r="AD155" s="1">
        <f>'Původní data'!Z151*prepocet!AD$106*prepocet!AD$4*prepocet!AD$2/100/100/100</f>
        <v>0</v>
      </c>
      <c r="AE155" s="1">
        <f>'Původní data'!AA151*prepocet!AE$106*prepocet!AE$4*prepocet!AE$2/100/100/100</f>
        <v>0</v>
      </c>
      <c r="AF155" s="1">
        <f>'Původní data'!AB151*prepocet!AF$106*prepocet!AF$4*prepocet!AF$2/100/100/100</f>
        <v>0</v>
      </c>
      <c r="AG155" s="1">
        <f>'Původní data'!AC151*prepocet!AG$106*prepocet!AG$4*prepocet!AG$2/100/100/100</f>
        <v>0</v>
      </c>
      <c r="AH155" s="1">
        <f>'Původní data'!AD151*prepocet!AH$106*prepocet!AH$4*prepocet!AH$2/100/100/100</f>
        <v>0</v>
      </c>
      <c r="AI155" s="1">
        <f>'Původní data'!AE151*prepocet!AI$106*prepocet!AI$4*prepocet!AI$2/100/100/100</f>
        <v>0</v>
      </c>
      <c r="AJ155" s="1">
        <f>'Původní data'!AF151*prepocet!AJ$106*prepocet!AJ$4*prepocet!AJ$2/100/100/100</f>
        <v>0</v>
      </c>
      <c r="AK155" s="1">
        <f>'Původní data'!AG151*prepocet!AK$106*prepocet!AK$4*prepocet!AK$2/100/100/100</f>
        <v>0</v>
      </c>
      <c r="AL155" s="1">
        <f>'Původní data'!AH151*prepocet!AL$106*prepocet!AL$4*prepocet!AL$2/100/100/100</f>
        <v>0</v>
      </c>
      <c r="AM155" s="1">
        <f>'Původní data'!AI151*prepocet!AM$106*prepocet!AM$4*prepocet!AM$2/100/100/100</f>
        <v>0</v>
      </c>
      <c r="AN155" s="1">
        <f>'Původní data'!AJ151*prepocet!AN$106*prepocet!AN$4*prepocet!AN$2/100/100/100</f>
        <v>0</v>
      </c>
      <c r="AO155" s="1">
        <f>'Původní data'!AK151*prepocet!AO$106*prepocet!AO$4*prepocet!AO$2/100/100/100</f>
        <v>0</v>
      </c>
      <c r="AP155" s="1">
        <f>'Původní data'!AL151*prepocet!AP$106*prepocet!AP$4*prepocet!AP$2/100/100/100</f>
        <v>0</v>
      </c>
      <c r="AQ155" s="1">
        <f>'Původní data'!AM151*prepocet!AQ$106*prepocet!AQ$4*prepocet!AQ$2/100/100/100</f>
        <v>0</v>
      </c>
      <c r="AR155" s="1">
        <f>'Původní data'!AN151*prepocet!AR$106*prepocet!AR$4*prepocet!AR$2/100/100/100</f>
        <v>0</v>
      </c>
      <c r="AS155" s="1">
        <f>'Původní data'!AO151*prepocet!AS$106*prepocet!AS$4*prepocet!AS$2/100/100/100</f>
        <v>0</v>
      </c>
      <c r="AT155" s="1">
        <f>'Původní data'!AP151*prepocet!AT$106*prepocet!AT$4*prepocet!AT$2/100/100/100</f>
        <v>0</v>
      </c>
      <c r="AU155" s="1">
        <f>'Původní data'!AQ151*prepocet!AU$106*prepocet!AU$4*prepocet!AU$2/100/100/100</f>
        <v>0</v>
      </c>
      <c r="AV155" s="1">
        <f>'Původní data'!AR151*prepocet!AV$106*prepocet!AV$4*prepocet!AV$2/100/100/100</f>
        <v>0</v>
      </c>
      <c r="AW155" s="1">
        <f>'Původní data'!AS151*prepocet!AW$106*prepocet!AW$4*prepocet!AW$2/100/100/100</f>
        <v>0</v>
      </c>
      <c r="AX155" s="1">
        <f>'Původní data'!AT151*prepocet!AX$106*prepocet!AX$4*prepocet!AX$2/100/100/100</f>
        <v>0</v>
      </c>
      <c r="AY155" s="1">
        <f>'Původní data'!AU151*prepocet!AY$106*prepocet!AY$4*prepocet!AY$2/100/100/100</f>
        <v>0</v>
      </c>
      <c r="AZ155" s="1">
        <f>'Původní data'!AV151*prepocet!AZ$106*prepocet!AZ$4*prepocet!AZ$2/100/100/100</f>
        <v>0</v>
      </c>
      <c r="BA155" s="1">
        <f>'Původní data'!AW151*prepocet!BA$106*prepocet!BA$4*prepocet!BA$2/100/100/100</f>
        <v>0</v>
      </c>
      <c r="BB155" s="1">
        <f>'Původní data'!AX151*prepocet!BB$106*prepocet!BB$4*prepocet!BB$2/100/100/100</f>
        <v>0</v>
      </c>
      <c r="BC155" s="1">
        <f>'Původní data'!AY151*prepocet!BC$106*prepocet!BC$4*prepocet!BC$2/100/100/100</f>
        <v>0</v>
      </c>
      <c r="BD155" s="1">
        <f>'Původní data'!AZ151*prepocet!BD$106*prepocet!BD$4*prepocet!BD$2/100/100/100</f>
        <v>0</v>
      </c>
      <c r="BE155" s="1">
        <f>'Původní data'!BA151*prepocet!BE$106*prepocet!BE$4*prepocet!BE$2/100/100/100</f>
        <v>0</v>
      </c>
      <c r="BF155" s="1">
        <f>'Původní data'!BB151*prepocet!BF$106*prepocet!BF$4*prepocet!BF$2/100/100/100</f>
        <v>0</v>
      </c>
      <c r="BG155" s="1">
        <f>'Původní data'!BC151*prepocet!BG$106*prepocet!BG$4*prepocet!BG$2/100/100/100</f>
        <v>0</v>
      </c>
      <c r="BH155" s="1">
        <f>'Původní data'!BD151*prepocet!BH$106*prepocet!BH$4*prepocet!BH$2/100/100/100</f>
        <v>0</v>
      </c>
      <c r="BI155" s="1">
        <f>'Původní data'!BE151*prepocet!BI$106*prepocet!BI$4*prepocet!BI$2/100/100/100</f>
        <v>0</v>
      </c>
      <c r="BJ155" s="1">
        <f>'Původní data'!BF151*prepocet!BJ$106*prepocet!BJ$4*prepocet!BJ$2/100/100/100</f>
        <v>0</v>
      </c>
      <c r="BK155" s="1">
        <f>'Původní data'!BG151*prepocet!BK$106*prepocet!BK$4*prepocet!BK$2/100/100/100</f>
        <v>0</v>
      </c>
      <c r="BL155" s="1">
        <f>'Původní data'!BH151*prepocet!BL$106*prepocet!BL$4*prepocet!BL$2/100/100/100</f>
        <v>0</v>
      </c>
      <c r="BM155" s="1">
        <f>'Původní data'!BI151*prepocet!BM$106*prepocet!BM$4*prepocet!BM$2/100/100/100</f>
        <v>0</v>
      </c>
      <c r="BN155" s="1">
        <f>'Původní data'!BJ151*prepocet!BN$106*prepocet!BN$4*prepocet!BN$2/100/100/100</f>
        <v>0</v>
      </c>
      <c r="BO155" s="1">
        <f>'Původní data'!BK151*prepocet!BO$106*prepocet!BO$4*prepocet!BO$2/100/100/100</f>
        <v>0</v>
      </c>
      <c r="BP155" s="1">
        <f>'Původní data'!BL151*prepocet!BP$106*prepocet!BP$4*prepocet!BP$2/100/100/100</f>
        <v>0</v>
      </c>
      <c r="BQ155" s="1">
        <f>'Původní data'!BM151*prepocet!BQ$106*prepocet!BQ$4*prepocet!BQ$2/100/100/100</f>
        <v>0</v>
      </c>
      <c r="BR155" s="1">
        <f>'Původní data'!BN151*prepocet!BR$106*prepocet!BR$4*prepocet!BR$2/100/100/100</f>
        <v>0</v>
      </c>
      <c r="BS155" s="1">
        <f>'Původní data'!BO151*prepocet!BS$106*prepocet!BS$4*prepocet!BS$2/100/100/100</f>
        <v>0</v>
      </c>
      <c r="BT155" s="1">
        <f>'Původní data'!BP151*prepocet!BT$106*prepocet!BT$4*prepocet!BT$2/100/100/100</f>
        <v>0</v>
      </c>
      <c r="BU155" s="1">
        <f>'Původní data'!BQ151*prepocet!BU$106*prepocet!BU$4*prepocet!BU$2/100/100/100</f>
        <v>0</v>
      </c>
      <c r="BV155" s="1">
        <f>'Původní data'!BR151*prepocet!BV$106*prepocet!BV$4*prepocet!BV$2/100/100/100</f>
        <v>0</v>
      </c>
      <c r="BW155" s="1">
        <f>'Původní data'!BS151*prepocet!BW$106*prepocet!BW$4*prepocet!BW$2/100/100/100</f>
        <v>0</v>
      </c>
      <c r="BX155" s="1">
        <f>'Původní data'!BT151*prepocet!BX$106*prepocet!BX$4*prepocet!BX$2/100/100/100</f>
        <v>0</v>
      </c>
      <c r="BY155" s="1">
        <f>'Původní data'!BU151*prepocet!BY$106*prepocet!BY$4*prepocet!BY$2/100/100/100</f>
        <v>0</v>
      </c>
      <c r="BZ155" s="1">
        <f>'Původní data'!BV151*prepocet!BZ$106*prepocet!BZ$4*prepocet!BZ$2/100/100/100</f>
        <v>0</v>
      </c>
      <c r="CA155" s="1">
        <f>'Původní data'!BW151*prepocet!CA$106*prepocet!CA$4*prepocet!CA$2/100/100/100</f>
        <v>0</v>
      </c>
      <c r="CB155" s="1">
        <f>'Původní data'!BX151*prepocet!CB$106*prepocet!CB$4*prepocet!CB$2/100/100/100</f>
        <v>0</v>
      </c>
      <c r="CC155" s="1">
        <f>'Původní data'!BY151*prepocet!CC$106*prepocet!CC$4*prepocet!CC$2/100/100/100</f>
        <v>0</v>
      </c>
      <c r="CD155" s="1">
        <f>'Původní data'!BZ151*prepocet!CD$106*prepocet!CD$4*prepocet!CD$2/100/100/100</f>
        <v>0</v>
      </c>
      <c r="CE155" s="1">
        <f>'Původní data'!CA151*prepocet!CE$106*prepocet!CE$4*prepocet!CE$2/100/100/100</f>
        <v>0</v>
      </c>
      <c r="CF155" s="1">
        <f>'Původní data'!CB151*prepocet!CF$106*prepocet!CF$4*prepocet!CF$2/100/100/100</f>
        <v>0</v>
      </c>
      <c r="CI155" s="11">
        <f t="shared" si="54"/>
        <v>23</v>
      </c>
      <c r="CJ155" s="25">
        <f t="shared" si="58"/>
        <v>2.4</v>
      </c>
      <c r="CK155" s="11">
        <f t="shared" si="59"/>
        <v>3.0379746835443037E-2</v>
      </c>
      <c r="CL155" s="11">
        <f t="shared" si="43"/>
        <v>0</v>
      </c>
      <c r="CM155" s="11">
        <f t="shared" si="44"/>
        <v>0</v>
      </c>
      <c r="CN155" s="11">
        <f t="shared" si="45"/>
        <v>1</v>
      </c>
      <c r="CO155" s="11">
        <f t="shared" si="55"/>
        <v>0</v>
      </c>
    </row>
    <row r="156" spans="1:93" x14ac:dyDescent="0.2">
      <c r="B156" s="11">
        <v>1</v>
      </c>
      <c r="C156" s="11">
        <f t="shared" si="56"/>
        <v>0</v>
      </c>
      <c r="D156" s="11">
        <f t="shared" si="57"/>
        <v>0</v>
      </c>
      <c r="E156" s="1" t="s">
        <v>111</v>
      </c>
      <c r="F156" s="1">
        <f>'Původní data'!B152*prepocet!F$106*prepocet!F$4*prepocet!F$2/100/100/100</f>
        <v>0</v>
      </c>
      <c r="G156" s="1">
        <f>'Původní data'!C152*prepocet!G$106*prepocet!G$4*prepocet!G$2/100/100/100</f>
        <v>0</v>
      </c>
      <c r="H156" s="1">
        <f>'Původní data'!D152*prepocet!H$106*prepocet!H$4*prepocet!H$2/100/100/100</f>
        <v>0</v>
      </c>
      <c r="I156" s="1">
        <f>'Původní data'!E152*prepocet!I$106*prepocet!I$4*prepocet!I$2/100/100/100</f>
        <v>0</v>
      </c>
      <c r="J156" s="1">
        <f>'Původní data'!F152*prepocet!J$106*prepocet!J$4*prepocet!J$2/100/100/100</f>
        <v>0</v>
      </c>
      <c r="K156" s="1">
        <f>'Původní data'!G152*prepocet!K$106*prepocet!K$4*prepocet!K$2/100/100/100</f>
        <v>0</v>
      </c>
      <c r="L156" s="1">
        <f>'Původní data'!H152*prepocet!L$106*prepocet!L$4*prepocet!L$2/100/100/100</f>
        <v>0</v>
      </c>
      <c r="M156" s="1">
        <f>'Původní data'!I152*prepocet!M$106*prepocet!M$4*prepocet!M$2/100/100/100</f>
        <v>0</v>
      </c>
      <c r="N156" s="1">
        <f>'Původní data'!J152*prepocet!N$106*prepocet!N$4*prepocet!N$2/100/100/100</f>
        <v>0</v>
      </c>
      <c r="O156" s="1">
        <f>'Původní data'!K152*prepocet!O$106*prepocet!O$4*prepocet!O$2/100/100/100</f>
        <v>0</v>
      </c>
      <c r="P156" s="1">
        <f>'Původní data'!L152*prepocet!P$106*prepocet!P$4*prepocet!P$2/100/100/100</f>
        <v>0</v>
      </c>
      <c r="Q156" s="1">
        <f>'Původní data'!M152*prepocet!Q$106*prepocet!Q$4*prepocet!Q$2/100/100/100</f>
        <v>0</v>
      </c>
      <c r="R156" s="1">
        <f>'Původní data'!N152*prepocet!R$106*prepocet!R$4*prepocet!R$2/100/100/100</f>
        <v>0</v>
      </c>
      <c r="S156" s="1">
        <f>'Původní data'!O152*prepocet!S$106*prepocet!S$4*prepocet!S$2/100/100/100</f>
        <v>0</v>
      </c>
      <c r="T156" s="1">
        <f>'Původní data'!P152*prepocet!T$106*prepocet!T$4*prepocet!T$2/100/100/100</f>
        <v>0</v>
      </c>
      <c r="U156" s="1">
        <f>'Původní data'!Q152*prepocet!U$106*prepocet!U$4*prepocet!U$2/100/100/100</f>
        <v>0</v>
      </c>
      <c r="V156" s="1">
        <f>'Původní data'!R152*prepocet!V$106*prepocet!V$4*prepocet!V$2/100/100/100</f>
        <v>0</v>
      </c>
      <c r="W156" s="1">
        <f>'Původní data'!S152*prepocet!W$106*prepocet!W$4*prepocet!W$2/100/100/100</f>
        <v>0</v>
      </c>
      <c r="X156" s="1">
        <f>'Původní data'!T152*prepocet!X$106*prepocet!X$4*prepocet!X$2/100/100/100</f>
        <v>2.4E-2</v>
      </c>
      <c r="Y156" s="1">
        <f>'Původní data'!U152*prepocet!Y$106*prepocet!Y$4*prepocet!Y$2/100/100/100</f>
        <v>0</v>
      </c>
      <c r="Z156" s="1">
        <f>'Původní data'!V152*prepocet!Z$106*prepocet!Z$4*prepocet!Z$2/100/100/100</f>
        <v>0</v>
      </c>
      <c r="AA156" s="1">
        <f>'Původní data'!W152*prepocet!AA$106*prepocet!AA$4*prepocet!AA$2/100/100/100</f>
        <v>0</v>
      </c>
      <c r="AB156" s="1">
        <f>'Původní data'!X152*prepocet!AB$106*prepocet!AB$4*prepocet!AB$2/100/100/100</f>
        <v>0</v>
      </c>
      <c r="AC156" s="1">
        <f>'Původní data'!Y152*prepocet!AC$106*prepocet!AC$4*prepocet!AC$2/100/100/100</f>
        <v>0</v>
      </c>
      <c r="AD156" s="1">
        <f>'Původní data'!Z152*prepocet!AD$106*prepocet!AD$4*prepocet!AD$2/100/100/100</f>
        <v>3.6000000000000004E-2</v>
      </c>
      <c r="AE156" s="1">
        <f>'Původní data'!AA152*prepocet!AE$106*prepocet!AE$4*prepocet!AE$2/100/100/100</f>
        <v>0</v>
      </c>
      <c r="AF156" s="1">
        <f>'Původní data'!AB152*prepocet!AF$106*prepocet!AF$4*prepocet!AF$2/100/100/100</f>
        <v>0</v>
      </c>
      <c r="AG156" s="1">
        <f>'Původní data'!AC152*prepocet!AG$106*prepocet!AG$4*prepocet!AG$2/100/100/100</f>
        <v>0</v>
      </c>
      <c r="AH156" s="1">
        <f>'Původní data'!AD152*prepocet!AH$106*prepocet!AH$4*prepocet!AH$2/100/100/100</f>
        <v>0</v>
      </c>
      <c r="AI156" s="1">
        <f>'Původní data'!AE152*prepocet!AI$106*prepocet!AI$4*prepocet!AI$2/100/100/100</f>
        <v>0</v>
      </c>
      <c r="AJ156" s="1">
        <f>'Původní data'!AF152*prepocet!AJ$106*prepocet!AJ$4*prepocet!AJ$2/100/100/100</f>
        <v>0</v>
      </c>
      <c r="AK156" s="1">
        <f>'Původní data'!AG152*prepocet!AK$106*prepocet!AK$4*prepocet!AK$2/100/100/100</f>
        <v>0</v>
      </c>
      <c r="AL156" s="1">
        <f>'Původní data'!AH152*prepocet!AL$106*prepocet!AL$4*prepocet!AL$2/100/100/100</f>
        <v>0.08</v>
      </c>
      <c r="AM156" s="1">
        <f>'Původní data'!AI152*prepocet!AM$106*prepocet!AM$4*prepocet!AM$2/100/100/100</f>
        <v>0</v>
      </c>
      <c r="AN156" s="1">
        <f>'Původní data'!AJ152*prepocet!AN$106*prepocet!AN$4*prepocet!AN$2/100/100/100</f>
        <v>0</v>
      </c>
      <c r="AO156" s="1">
        <f>'Původní data'!AK152*prepocet!AO$106*prepocet!AO$4*prepocet!AO$2/100/100/100</f>
        <v>0</v>
      </c>
      <c r="AP156" s="1">
        <f>'Původní data'!AL152*prepocet!AP$106*prepocet!AP$4*prepocet!AP$2/100/100/100</f>
        <v>0</v>
      </c>
      <c r="AQ156" s="1">
        <f>'Původní data'!AM152*prepocet!AQ$106*prepocet!AQ$4*prepocet!AQ$2/100/100/100</f>
        <v>0</v>
      </c>
      <c r="AR156" s="1">
        <f>'Původní data'!AN152*prepocet!AR$106*prepocet!AR$4*prepocet!AR$2/100/100/100</f>
        <v>0</v>
      </c>
      <c r="AS156" s="1">
        <f>'Původní data'!AO152*prepocet!AS$106*prepocet!AS$4*prepocet!AS$2/100/100/100</f>
        <v>0</v>
      </c>
      <c r="AT156" s="1">
        <f>'Původní data'!AP152*prepocet!AT$106*prepocet!AT$4*prepocet!AT$2/100/100/100</f>
        <v>0</v>
      </c>
      <c r="AU156" s="1">
        <f>'Původní data'!AQ152*prepocet!AU$106*prepocet!AU$4*prepocet!AU$2/100/100/100</f>
        <v>0.1125</v>
      </c>
      <c r="AV156" s="1">
        <f>'Původní data'!AR152*prepocet!AV$106*prepocet!AV$4*prepocet!AV$2/100/100/100</f>
        <v>0</v>
      </c>
      <c r="AW156" s="1">
        <f>'Původní data'!AS152*prepocet!AW$106*prepocet!AW$4*prepocet!AW$2/100/100/100</f>
        <v>0</v>
      </c>
      <c r="AX156" s="1">
        <f>'Původní data'!AT152*prepocet!AX$106*prepocet!AX$4*prepocet!AX$2/100/100/100</f>
        <v>0</v>
      </c>
      <c r="AY156" s="1">
        <f>'Původní data'!AU152*prepocet!AY$106*prepocet!AY$4*prepocet!AY$2/100/100/100</f>
        <v>0</v>
      </c>
      <c r="AZ156" s="1">
        <f>'Původní data'!AV152*prepocet!AZ$106*prepocet!AZ$4*prepocet!AZ$2/100/100/100</f>
        <v>2.205E-2</v>
      </c>
      <c r="BA156" s="1">
        <f>'Původní data'!AW152*prepocet!BA$106*prepocet!BA$4*prepocet!BA$2/100/100/100</f>
        <v>0</v>
      </c>
      <c r="BB156" s="1">
        <f>'Původní data'!AX152*prepocet!BB$106*prepocet!BB$4*prepocet!BB$2/100/100/100</f>
        <v>0</v>
      </c>
      <c r="BC156" s="1">
        <f>'Původní data'!AY152*prepocet!BC$106*prepocet!BC$4*prepocet!BC$2/100/100/100</f>
        <v>0</v>
      </c>
      <c r="BD156" s="1">
        <f>'Původní data'!AZ152*prepocet!BD$106*prepocet!BD$4*prepocet!BD$2/100/100/100</f>
        <v>0</v>
      </c>
      <c r="BE156" s="1">
        <f>'Původní data'!BA152*prepocet!BE$106*prepocet!BE$4*prepocet!BE$2/100/100/100</f>
        <v>0</v>
      </c>
      <c r="BF156" s="1">
        <f>'Původní data'!BB152*prepocet!BF$106*prepocet!BF$4*prepocet!BF$2/100/100/100</f>
        <v>0</v>
      </c>
      <c r="BG156" s="1">
        <f>'Původní data'!BC152*prepocet!BG$106*prepocet!BG$4*prepocet!BG$2/100/100/100</f>
        <v>0</v>
      </c>
      <c r="BH156" s="1">
        <f>'Původní data'!BD152*prepocet!BH$106*prepocet!BH$4*prepocet!BH$2/100/100/100</f>
        <v>0.10800000000000001</v>
      </c>
      <c r="BI156" s="1">
        <f>'Původní data'!BE152*prepocet!BI$106*prepocet!BI$4*prepocet!BI$2/100/100/100</f>
        <v>0</v>
      </c>
      <c r="BJ156" s="1">
        <f>'Původní data'!BF152*prepocet!BJ$106*prepocet!BJ$4*prepocet!BJ$2/100/100/100</f>
        <v>0</v>
      </c>
      <c r="BK156" s="1">
        <f>'Původní data'!BG152*prepocet!BK$106*prepocet!BK$4*prepocet!BK$2/100/100/100</f>
        <v>0</v>
      </c>
      <c r="BL156" s="1">
        <f>'Původní data'!BH152*prepocet!BL$106*prepocet!BL$4*prepocet!BL$2/100/100/100</f>
        <v>0</v>
      </c>
      <c r="BM156" s="1">
        <f>'Původní data'!BI152*prepocet!BM$106*prepocet!BM$4*prepocet!BM$2/100/100/100</f>
        <v>0</v>
      </c>
      <c r="BN156" s="1">
        <f>'Původní data'!BJ152*prepocet!BN$106*prepocet!BN$4*prepocet!BN$2/100/100/100</f>
        <v>0</v>
      </c>
      <c r="BO156" s="1">
        <f>'Původní data'!BK152*prepocet!BO$106*prepocet!BO$4*prepocet!BO$2/100/100/100</f>
        <v>0</v>
      </c>
      <c r="BP156" s="1">
        <f>'Původní data'!BL152*prepocet!BP$106*prepocet!BP$4*prepocet!BP$2/100/100/100</f>
        <v>0</v>
      </c>
      <c r="BQ156" s="1">
        <f>'Původní data'!BM152*prepocet!BQ$106*prepocet!BQ$4*prepocet!BQ$2/100/100/100</f>
        <v>0</v>
      </c>
      <c r="BR156" s="1">
        <f>'Původní data'!BN152*prepocet!BR$106*prepocet!BR$4*prepocet!BR$2/100/100/100</f>
        <v>0</v>
      </c>
      <c r="BS156" s="1">
        <f>'Původní data'!BO152*prepocet!BS$106*prepocet!BS$4*prepocet!BS$2/100/100/100</f>
        <v>0</v>
      </c>
      <c r="BT156" s="1">
        <f>'Původní data'!BP152*prepocet!BT$106*prepocet!BT$4*prepocet!BT$2/100/100/100</f>
        <v>0</v>
      </c>
      <c r="BU156" s="1">
        <f>'Původní data'!BQ152*prepocet!BU$106*prepocet!BU$4*prepocet!BU$2/100/100/100</f>
        <v>0</v>
      </c>
      <c r="BV156" s="1">
        <f>'Původní data'!BR152*prepocet!BV$106*prepocet!BV$4*prepocet!BV$2/100/100/100</f>
        <v>7.4999999999999997E-2</v>
      </c>
      <c r="BW156" s="1">
        <f>'Původní data'!BS152*prepocet!BW$106*prepocet!BW$4*prepocet!BW$2/100/100/100</f>
        <v>0</v>
      </c>
      <c r="BX156" s="1">
        <f>'Původní data'!BT152*prepocet!BX$106*prepocet!BX$4*prepocet!BX$2/100/100/100</f>
        <v>0</v>
      </c>
      <c r="BY156" s="1">
        <f>'Původní data'!BU152*prepocet!BY$106*prepocet!BY$4*prepocet!BY$2/100/100/100</f>
        <v>0</v>
      </c>
      <c r="BZ156" s="1">
        <f>'Původní data'!BV152*prepocet!BZ$106*prepocet!BZ$4*prepocet!BZ$2/100/100/100</f>
        <v>7.2000000000000008E-2</v>
      </c>
      <c r="CA156" s="1">
        <f>'Původní data'!BW152*prepocet!CA$106*prepocet!CA$4*prepocet!CA$2/100/100/100</f>
        <v>0</v>
      </c>
      <c r="CB156" s="1">
        <f>'Původní data'!BX152*prepocet!CB$106*prepocet!CB$4*prepocet!CB$2/100/100/100</f>
        <v>0</v>
      </c>
      <c r="CC156" s="1">
        <f>'Původní data'!BY152*prepocet!CC$106*prepocet!CC$4*prepocet!CC$2/100/100/100</f>
        <v>0</v>
      </c>
      <c r="CD156" s="1">
        <f>'Původní data'!BZ152*prepocet!CD$106*prepocet!CD$4*prepocet!CD$2/100/100/100</f>
        <v>0</v>
      </c>
      <c r="CE156" s="1">
        <f>'Původní data'!CA152*prepocet!CE$106*prepocet!CE$4*prepocet!CE$2/100/100/100</f>
        <v>0</v>
      </c>
      <c r="CF156" s="1">
        <f>'Původní data'!CB152*prepocet!CF$106*prepocet!CF$4*prepocet!CF$2/100/100/100</f>
        <v>0</v>
      </c>
      <c r="CI156" s="11">
        <f t="shared" si="54"/>
        <v>40</v>
      </c>
      <c r="CJ156" s="25">
        <f t="shared" si="58"/>
        <v>0.52955000000000008</v>
      </c>
      <c r="CK156" s="11">
        <f t="shared" si="59"/>
        <v>6.7031645569620261E-3</v>
      </c>
      <c r="CL156" s="11">
        <f t="shared" si="43"/>
        <v>0</v>
      </c>
      <c r="CM156" s="11">
        <f t="shared" si="44"/>
        <v>0</v>
      </c>
      <c r="CN156" s="11">
        <f t="shared" si="45"/>
        <v>0</v>
      </c>
      <c r="CO156" s="11">
        <f t="shared" si="55"/>
        <v>8</v>
      </c>
    </row>
    <row r="157" spans="1:93" x14ac:dyDescent="0.2">
      <c r="B157" s="11">
        <v>0</v>
      </c>
      <c r="C157" s="11">
        <f t="shared" si="56"/>
        <v>0</v>
      </c>
      <c r="D157" s="11">
        <f t="shared" si="57"/>
        <v>0</v>
      </c>
      <c r="E157" s="1" t="s">
        <v>110</v>
      </c>
      <c r="F157" s="1">
        <f>'Původní data'!B153*prepocet!F$106*prepocet!F$4*prepocet!F$2/100/100/100</f>
        <v>0</v>
      </c>
      <c r="G157" s="1">
        <f>'Původní data'!C153*prepocet!G$106*prepocet!G$4*prepocet!G$2/100/100/100</f>
        <v>0</v>
      </c>
      <c r="H157" s="1">
        <f>'Původní data'!D153*prepocet!H$106*prepocet!H$4*prepocet!H$2/100/100/100</f>
        <v>0</v>
      </c>
      <c r="I157" s="1">
        <f>'Původní data'!E153*prepocet!I$106*prepocet!I$4*prepocet!I$2/100/100/100</f>
        <v>0</v>
      </c>
      <c r="J157" s="1">
        <f>'Původní data'!F153*prepocet!J$106*prepocet!J$4*prepocet!J$2/100/100/100</f>
        <v>0</v>
      </c>
      <c r="K157" s="1">
        <f>'Původní data'!G153*prepocet!K$106*prepocet!K$4*prepocet!K$2/100/100/100</f>
        <v>0</v>
      </c>
      <c r="L157" s="1">
        <f>'Původní data'!H153*prepocet!L$106*prepocet!L$4*prepocet!L$2/100/100/100</f>
        <v>0</v>
      </c>
      <c r="M157" s="1">
        <f>'Původní data'!I153*prepocet!M$106*prepocet!M$4*prepocet!M$2/100/100/100</f>
        <v>0</v>
      </c>
      <c r="N157" s="1">
        <f>'Původní data'!J153*prepocet!N$106*prepocet!N$4*prepocet!N$2/100/100/100</f>
        <v>0</v>
      </c>
      <c r="O157" s="1">
        <f>'Původní data'!K153*prepocet!O$106*prepocet!O$4*prepocet!O$2/100/100/100</f>
        <v>0</v>
      </c>
      <c r="P157" s="1">
        <f>'Původní data'!L153*prepocet!P$106*prepocet!P$4*prepocet!P$2/100/100/100</f>
        <v>0</v>
      </c>
      <c r="Q157" s="1">
        <f>'Původní data'!M153*prepocet!Q$106*prepocet!Q$4*prepocet!Q$2/100/100/100</f>
        <v>0</v>
      </c>
      <c r="R157" s="1">
        <f>'Původní data'!N153*prepocet!R$106*prepocet!R$4*prepocet!R$2/100/100/100</f>
        <v>0</v>
      </c>
      <c r="S157" s="1">
        <f>'Původní data'!O153*prepocet!S$106*prepocet!S$4*prepocet!S$2/100/100/100</f>
        <v>0</v>
      </c>
      <c r="T157" s="1">
        <f>'Původní data'!P153*prepocet!T$106*prepocet!T$4*prepocet!T$2/100/100/100</f>
        <v>0</v>
      </c>
      <c r="U157" s="1">
        <f>'Původní data'!Q153*prepocet!U$106*prepocet!U$4*prepocet!U$2/100/100/100</f>
        <v>0</v>
      </c>
      <c r="V157" s="1">
        <f>'Původní data'!R153*prepocet!V$106*prepocet!V$4*prepocet!V$2/100/100/100</f>
        <v>0</v>
      </c>
      <c r="W157" s="1">
        <f>'Původní data'!S153*prepocet!W$106*prepocet!W$4*prepocet!W$2/100/100/100</f>
        <v>0</v>
      </c>
      <c r="X157" s="1">
        <f>'Původní data'!T153*prepocet!X$106*prepocet!X$4*prepocet!X$2/100/100/100</f>
        <v>0</v>
      </c>
      <c r="Y157" s="1">
        <f>'Původní data'!U153*prepocet!Y$106*prepocet!Y$4*prepocet!Y$2/100/100/100</f>
        <v>0</v>
      </c>
      <c r="Z157" s="1">
        <f>'Původní data'!V153*prepocet!Z$106*prepocet!Z$4*prepocet!Z$2/100/100/100</f>
        <v>0</v>
      </c>
      <c r="AA157" s="1">
        <f>'Původní data'!W153*prepocet!AA$106*prepocet!AA$4*prepocet!AA$2/100/100/100</f>
        <v>0</v>
      </c>
      <c r="AB157" s="1">
        <f>'Původní data'!X153*prepocet!AB$106*prepocet!AB$4*prepocet!AB$2/100/100/100</f>
        <v>0</v>
      </c>
      <c r="AC157" s="1">
        <f>'Původní data'!Y153*prepocet!AC$106*prepocet!AC$4*prepocet!AC$2/100/100/100</f>
        <v>0</v>
      </c>
      <c r="AD157" s="1">
        <f>'Původní data'!Z153*prepocet!AD$106*prepocet!AD$4*prepocet!AD$2/100/100/100</f>
        <v>0</v>
      </c>
      <c r="AE157" s="1">
        <f>'Původní data'!AA153*prepocet!AE$106*prepocet!AE$4*prepocet!AE$2/100/100/100</f>
        <v>0</v>
      </c>
      <c r="AF157" s="1">
        <f>'Původní data'!AB153*prepocet!AF$106*prepocet!AF$4*prepocet!AF$2/100/100/100</f>
        <v>0</v>
      </c>
      <c r="AG157" s="1">
        <f>'Původní data'!AC153*prepocet!AG$106*prepocet!AG$4*prepocet!AG$2/100/100/100</f>
        <v>0</v>
      </c>
      <c r="AH157" s="1">
        <f>'Původní data'!AD153*prepocet!AH$106*prepocet!AH$4*prepocet!AH$2/100/100/100</f>
        <v>0</v>
      </c>
      <c r="AI157" s="1">
        <f>'Původní data'!AE153*prepocet!AI$106*prepocet!AI$4*prepocet!AI$2/100/100/100</f>
        <v>0</v>
      </c>
      <c r="AJ157" s="1">
        <f>'Původní data'!AF153*prepocet!AJ$106*prepocet!AJ$4*prepocet!AJ$2/100/100/100</f>
        <v>0</v>
      </c>
      <c r="AK157" s="1">
        <f>'Původní data'!AG153*prepocet!AK$106*prepocet!AK$4*prepocet!AK$2/100/100/100</f>
        <v>0</v>
      </c>
      <c r="AL157" s="1">
        <f>'Původní data'!AH153*prepocet!AL$106*prepocet!AL$4*prepocet!AL$2/100/100/100</f>
        <v>0</v>
      </c>
      <c r="AM157" s="1">
        <f>'Původní data'!AI153*prepocet!AM$106*prepocet!AM$4*prepocet!AM$2/100/100/100</f>
        <v>0</v>
      </c>
      <c r="AN157" s="1">
        <f>'Původní data'!AJ153*prepocet!AN$106*prepocet!AN$4*prepocet!AN$2/100/100/100</f>
        <v>0</v>
      </c>
      <c r="AO157" s="1">
        <f>'Původní data'!AK153*prepocet!AO$106*prepocet!AO$4*prepocet!AO$2/100/100/100</f>
        <v>0</v>
      </c>
      <c r="AP157" s="1">
        <f>'Původní data'!AL153*prepocet!AP$106*prepocet!AP$4*prepocet!AP$2/100/100/100</f>
        <v>7.0000000000000007E-2</v>
      </c>
      <c r="AQ157" s="1">
        <f>'Původní data'!AM153*prepocet!AQ$106*prepocet!AQ$4*prepocet!AQ$2/100/100/100</f>
        <v>0</v>
      </c>
      <c r="AR157" s="1">
        <f>'Původní data'!AN153*prepocet!AR$106*prepocet!AR$4*prepocet!AR$2/100/100/100</f>
        <v>0</v>
      </c>
      <c r="AS157" s="1">
        <f>'Původní data'!AO153*prepocet!AS$106*prepocet!AS$4*prepocet!AS$2/100/100/100</f>
        <v>0</v>
      </c>
      <c r="AT157" s="1">
        <f>'Původní data'!AP153*prepocet!AT$106*prepocet!AT$4*prepocet!AT$2/100/100/100</f>
        <v>0</v>
      </c>
      <c r="AU157" s="1">
        <f>'Původní data'!AQ153*prepocet!AU$106*prepocet!AU$4*prepocet!AU$2/100/100/100</f>
        <v>0</v>
      </c>
      <c r="AV157" s="1">
        <f>'Původní data'!AR153*prepocet!AV$106*prepocet!AV$4*prepocet!AV$2/100/100/100</f>
        <v>0</v>
      </c>
      <c r="AW157" s="1">
        <f>'Původní data'!AS153*prepocet!AW$106*prepocet!AW$4*prepocet!AW$2/100/100/100</f>
        <v>0</v>
      </c>
      <c r="AX157" s="1">
        <f>'Původní data'!AT153*prepocet!AX$106*prepocet!AX$4*prepocet!AX$2/100/100/100</f>
        <v>0</v>
      </c>
      <c r="AY157" s="1">
        <f>'Původní data'!AU153*prepocet!AY$106*prepocet!AY$4*prepocet!AY$2/100/100/100</f>
        <v>0</v>
      </c>
      <c r="AZ157" s="1">
        <f>'Původní data'!AV153*prepocet!AZ$106*prepocet!AZ$4*prepocet!AZ$2/100/100/100</f>
        <v>0</v>
      </c>
      <c r="BA157" s="1">
        <f>'Původní data'!AW153*prepocet!BA$106*prepocet!BA$4*prepocet!BA$2/100/100/100</f>
        <v>0</v>
      </c>
      <c r="BB157" s="1">
        <f>'Původní data'!AX153*prepocet!BB$106*prepocet!BB$4*prepocet!BB$2/100/100/100</f>
        <v>0</v>
      </c>
      <c r="BC157" s="1">
        <f>'Původní data'!AY153*prepocet!BC$106*prepocet!BC$4*prepocet!BC$2/100/100/100</f>
        <v>0</v>
      </c>
      <c r="BD157" s="1">
        <f>'Původní data'!AZ153*prepocet!BD$106*prepocet!BD$4*prepocet!BD$2/100/100/100</f>
        <v>0</v>
      </c>
      <c r="BE157" s="1">
        <f>'Původní data'!BA153*prepocet!BE$106*prepocet!BE$4*prepocet!BE$2/100/100/100</f>
        <v>0</v>
      </c>
      <c r="BF157" s="1">
        <f>'Původní data'!BB153*prepocet!BF$106*prepocet!BF$4*prepocet!BF$2/100/100/100</f>
        <v>0</v>
      </c>
      <c r="BG157" s="1">
        <f>'Původní data'!BC153*prepocet!BG$106*prepocet!BG$4*prepocet!BG$2/100/100/100</f>
        <v>0</v>
      </c>
      <c r="BH157" s="1">
        <f>'Původní data'!BD153*prepocet!BH$106*prepocet!BH$4*prepocet!BH$2/100/100/100</f>
        <v>0</v>
      </c>
      <c r="BI157" s="1">
        <f>'Původní data'!BE153*prepocet!BI$106*prepocet!BI$4*prepocet!BI$2/100/100/100</f>
        <v>0</v>
      </c>
      <c r="BJ157" s="1">
        <f>'Původní data'!BF153*prepocet!BJ$106*prepocet!BJ$4*prepocet!BJ$2/100/100/100</f>
        <v>0</v>
      </c>
      <c r="BK157" s="1">
        <f>'Původní data'!BG153*prepocet!BK$106*prepocet!BK$4*prepocet!BK$2/100/100/100</f>
        <v>0</v>
      </c>
      <c r="BL157" s="1">
        <f>'Původní data'!BH153*prepocet!BL$106*prepocet!BL$4*prepocet!BL$2/100/100/100</f>
        <v>0</v>
      </c>
      <c r="BM157" s="1">
        <f>'Původní data'!BI153*prepocet!BM$106*prepocet!BM$4*prepocet!BM$2/100/100/100</f>
        <v>0</v>
      </c>
      <c r="BN157" s="1">
        <f>'Původní data'!BJ153*prepocet!BN$106*prepocet!BN$4*prepocet!BN$2/100/100/100</f>
        <v>0</v>
      </c>
      <c r="BO157" s="1">
        <f>'Původní data'!BK153*prepocet!BO$106*prepocet!BO$4*prepocet!BO$2/100/100/100</f>
        <v>1.3500000000000002E-2</v>
      </c>
      <c r="BP157" s="1">
        <f>'Původní data'!BL153*prepocet!BP$106*prepocet!BP$4*prepocet!BP$2/100/100/100</f>
        <v>0</v>
      </c>
      <c r="BQ157" s="1">
        <f>'Původní data'!BM153*prepocet!BQ$106*prepocet!BQ$4*prepocet!BQ$2/100/100/100</f>
        <v>0</v>
      </c>
      <c r="BR157" s="1">
        <f>'Původní data'!BN153*prepocet!BR$106*prepocet!BR$4*prepocet!BR$2/100/100/100</f>
        <v>0</v>
      </c>
      <c r="BS157" s="1">
        <f>'Původní data'!BO153*prepocet!BS$106*prepocet!BS$4*prepocet!BS$2/100/100/100</f>
        <v>0</v>
      </c>
      <c r="BT157" s="1">
        <f>'Původní data'!BP153*prepocet!BT$106*prepocet!BT$4*prepocet!BT$2/100/100/100</f>
        <v>0</v>
      </c>
      <c r="BU157" s="1">
        <f>'Původní data'!BQ153*prepocet!BU$106*prepocet!BU$4*prepocet!BU$2/100/100/100</f>
        <v>0</v>
      </c>
      <c r="BV157" s="1">
        <f>'Původní data'!BR153*prepocet!BV$106*prepocet!BV$4*prepocet!BV$2/100/100/100</f>
        <v>0</v>
      </c>
      <c r="BW157" s="1">
        <f>'Původní data'!BS153*prepocet!BW$106*prepocet!BW$4*prepocet!BW$2/100/100/100</f>
        <v>0</v>
      </c>
      <c r="BX157" s="1">
        <f>'Původní data'!BT153*prepocet!BX$106*prepocet!BX$4*prepocet!BX$2/100/100/100</f>
        <v>0</v>
      </c>
      <c r="BY157" s="1">
        <f>'Původní data'!BU153*prepocet!BY$106*prepocet!BY$4*prepocet!BY$2/100/100/100</f>
        <v>0</v>
      </c>
      <c r="BZ157" s="1">
        <f>'Původní data'!BV153*prepocet!BZ$106*prepocet!BZ$4*prepocet!BZ$2/100/100/100</f>
        <v>7.2000000000000008E-2</v>
      </c>
      <c r="CA157" s="1">
        <f>'Původní data'!BW153*prepocet!CA$106*prepocet!CA$4*prepocet!CA$2/100/100/100</f>
        <v>0</v>
      </c>
      <c r="CB157" s="1">
        <f>'Původní data'!BX153*prepocet!CB$106*prepocet!CB$4*prepocet!CB$2/100/100/100</f>
        <v>0</v>
      </c>
      <c r="CC157" s="1">
        <f>'Původní data'!BY153*prepocet!CC$106*prepocet!CC$4*prepocet!CC$2/100/100/100</f>
        <v>0</v>
      </c>
      <c r="CD157" s="1">
        <f>'Původní data'!BZ153*prepocet!CD$106*prepocet!CD$4*prepocet!CD$2/100/100/100</f>
        <v>0</v>
      </c>
      <c r="CE157" s="1">
        <f>'Původní data'!CA153*prepocet!CE$106*prepocet!CE$4*prepocet!CE$2/100/100/100</f>
        <v>0</v>
      </c>
      <c r="CF157" s="1">
        <f>'Původní data'!CB153*prepocet!CF$106*prepocet!CF$4*prepocet!CF$2/100/100/100</f>
        <v>0</v>
      </c>
      <c r="CI157" s="11">
        <f t="shared" si="54"/>
        <v>49</v>
      </c>
      <c r="CJ157" s="25">
        <f t="shared" si="58"/>
        <v>0.15550000000000003</v>
      </c>
      <c r="CK157" s="11">
        <f t="shared" si="59"/>
        <v>1.9683544303797473E-3</v>
      </c>
      <c r="CL157" s="11">
        <f t="shared" si="43"/>
        <v>0</v>
      </c>
      <c r="CM157" s="11">
        <f t="shared" si="44"/>
        <v>0</v>
      </c>
      <c r="CN157" s="11">
        <f t="shared" si="45"/>
        <v>0</v>
      </c>
      <c r="CO157" s="11">
        <f t="shared" si="55"/>
        <v>3</v>
      </c>
    </row>
    <row r="158" spans="1:93" x14ac:dyDescent="0.2">
      <c r="C158" s="11">
        <f t="shared" si="56"/>
        <v>0</v>
      </c>
      <c r="D158" s="11">
        <f t="shared" si="57"/>
        <v>0</v>
      </c>
      <c r="E158" s="14" t="s">
        <v>232</v>
      </c>
      <c r="F158" s="14">
        <f>SUM(F107:F157)</f>
        <v>3.3</v>
      </c>
      <c r="G158" s="14">
        <f t="shared" ref="G158:BR158" si="60">SUM(G107:G157)</f>
        <v>1.65</v>
      </c>
      <c r="H158" s="14">
        <f t="shared" si="60"/>
        <v>0.89999999999999991</v>
      </c>
      <c r="I158" s="14">
        <f t="shared" si="60"/>
        <v>0.9</v>
      </c>
      <c r="J158" s="14">
        <f t="shared" si="60"/>
        <v>64.800000000000011</v>
      </c>
      <c r="K158" s="14">
        <f t="shared" si="60"/>
        <v>2.25</v>
      </c>
      <c r="L158" s="14">
        <f t="shared" si="60"/>
        <v>5.95</v>
      </c>
      <c r="M158" s="14">
        <f t="shared" si="60"/>
        <v>1</v>
      </c>
      <c r="N158" s="14">
        <f t="shared" si="60"/>
        <v>3.8</v>
      </c>
      <c r="O158" s="14">
        <f t="shared" si="60"/>
        <v>3.375</v>
      </c>
      <c r="P158" s="14">
        <f t="shared" si="60"/>
        <v>8.9249999999999989</v>
      </c>
      <c r="Q158" s="14">
        <f t="shared" si="60"/>
        <v>29.249999999999996</v>
      </c>
      <c r="R158" s="14">
        <f t="shared" si="60"/>
        <v>2.4000000000000004</v>
      </c>
      <c r="S158" s="14">
        <f t="shared" si="60"/>
        <v>3</v>
      </c>
      <c r="T158" s="14">
        <f t="shared" si="60"/>
        <v>2.9699999999999998</v>
      </c>
      <c r="U158" s="14">
        <f t="shared" si="60"/>
        <v>2.7</v>
      </c>
      <c r="V158" s="14">
        <f t="shared" si="60"/>
        <v>2.9249999999999998</v>
      </c>
      <c r="W158" s="14">
        <f t="shared" si="60"/>
        <v>5.67</v>
      </c>
      <c r="X158" s="14">
        <f t="shared" si="60"/>
        <v>1.2000000000000002</v>
      </c>
      <c r="Y158" s="14">
        <f t="shared" si="60"/>
        <v>3.8</v>
      </c>
      <c r="Z158" s="14">
        <f t="shared" si="60"/>
        <v>2.4</v>
      </c>
      <c r="AA158" s="14">
        <f t="shared" si="60"/>
        <v>4.410000000000001</v>
      </c>
      <c r="AB158" s="14">
        <f t="shared" si="60"/>
        <v>6.6499999999999986</v>
      </c>
      <c r="AC158" s="14">
        <f>SUM(AC107:AC157)</f>
        <v>12.600000000000001</v>
      </c>
      <c r="AD158" s="14">
        <f t="shared" si="60"/>
        <v>1.8000000000000005</v>
      </c>
      <c r="AE158" s="14">
        <f t="shared" si="60"/>
        <v>0.74999999999999989</v>
      </c>
      <c r="AF158" s="14">
        <f t="shared" si="60"/>
        <v>0.45000000000000007</v>
      </c>
      <c r="AG158" s="14">
        <f t="shared" si="60"/>
        <v>8.2874999999999996</v>
      </c>
      <c r="AH158" s="14">
        <f t="shared" si="60"/>
        <v>1.5</v>
      </c>
      <c r="AI158" s="14">
        <f t="shared" si="60"/>
        <v>3.5</v>
      </c>
      <c r="AJ158" s="14">
        <f t="shared" si="60"/>
        <v>0.56000000000000005</v>
      </c>
      <c r="AK158" s="14">
        <f t="shared" si="60"/>
        <v>7.65</v>
      </c>
      <c r="AL158" s="14">
        <f t="shared" si="60"/>
        <v>1.6</v>
      </c>
      <c r="AM158" s="14">
        <f t="shared" si="60"/>
        <v>2.4000000000000004</v>
      </c>
      <c r="AN158" s="14">
        <f t="shared" si="60"/>
        <v>0.375</v>
      </c>
      <c r="AO158" s="14">
        <f t="shared" si="60"/>
        <v>2.4000000000000004</v>
      </c>
      <c r="AP158" s="14">
        <f t="shared" si="60"/>
        <v>3.4999999999999996</v>
      </c>
      <c r="AQ158" s="14">
        <f t="shared" si="60"/>
        <v>4</v>
      </c>
      <c r="AR158" s="14">
        <f t="shared" si="60"/>
        <v>2.5</v>
      </c>
      <c r="AS158" s="14">
        <f t="shared" si="60"/>
        <v>2.6999999999999993</v>
      </c>
      <c r="AT158" s="14">
        <f t="shared" si="60"/>
        <v>2</v>
      </c>
      <c r="AU158" s="14">
        <f t="shared" si="60"/>
        <v>2.2499999999999996</v>
      </c>
      <c r="AV158" s="14">
        <f t="shared" si="60"/>
        <v>3.5</v>
      </c>
      <c r="AW158" s="14">
        <f t="shared" si="60"/>
        <v>0.5</v>
      </c>
      <c r="AX158" s="14">
        <f t="shared" si="60"/>
        <v>2.375</v>
      </c>
      <c r="AY158" s="14">
        <f t="shared" si="60"/>
        <v>0</v>
      </c>
      <c r="AZ158" s="14">
        <f t="shared" si="60"/>
        <v>1.1024999999999996</v>
      </c>
      <c r="BA158" s="14">
        <f t="shared" si="60"/>
        <v>3.15</v>
      </c>
      <c r="BB158" s="14">
        <f t="shared" si="60"/>
        <v>2.0000000000000004</v>
      </c>
      <c r="BC158" s="14">
        <f t="shared" si="60"/>
        <v>1</v>
      </c>
      <c r="BD158" s="14">
        <f t="shared" si="60"/>
        <v>23.999999999999996</v>
      </c>
      <c r="BE158" s="14">
        <f t="shared" si="60"/>
        <v>2.8350000000000009</v>
      </c>
      <c r="BF158" s="14">
        <f t="shared" si="60"/>
        <v>1.2000000000000002</v>
      </c>
      <c r="BG158" s="14">
        <f t="shared" si="60"/>
        <v>4.2</v>
      </c>
      <c r="BH158" s="14">
        <f t="shared" si="60"/>
        <v>5.3999999999999995</v>
      </c>
      <c r="BI158" s="14">
        <f t="shared" si="60"/>
        <v>6.6</v>
      </c>
      <c r="BJ158" s="14">
        <f t="shared" si="60"/>
        <v>5.6000000000000014</v>
      </c>
      <c r="BK158" s="14">
        <f t="shared" si="60"/>
        <v>3.375</v>
      </c>
      <c r="BL158" s="14">
        <f t="shared" si="60"/>
        <v>0.375</v>
      </c>
      <c r="BM158" s="14">
        <f t="shared" si="60"/>
        <v>2.4000000000000004</v>
      </c>
      <c r="BN158" s="14">
        <f t="shared" si="60"/>
        <v>0.22500000000000001</v>
      </c>
      <c r="BO158" s="14">
        <f t="shared" si="60"/>
        <v>0.27000000000000007</v>
      </c>
      <c r="BP158" s="14">
        <f t="shared" si="60"/>
        <v>6.3000000000000007</v>
      </c>
      <c r="BQ158" s="14">
        <f t="shared" si="60"/>
        <v>0.7</v>
      </c>
      <c r="BR158" s="14">
        <f t="shared" si="60"/>
        <v>4.8</v>
      </c>
      <c r="BS158" s="14">
        <f t="shared" ref="BS158:CF158" si="61">SUM(BS107:BS157)</f>
        <v>4.4000000000000004</v>
      </c>
      <c r="BT158" s="14">
        <f t="shared" si="61"/>
        <v>4.8000000000000007</v>
      </c>
      <c r="BU158" s="14">
        <f t="shared" si="61"/>
        <v>4.2</v>
      </c>
      <c r="BV158" s="14">
        <f t="shared" si="61"/>
        <v>7.5000000000000009</v>
      </c>
      <c r="BW158" s="14">
        <f t="shared" si="61"/>
        <v>3.8250000000000002</v>
      </c>
      <c r="BX158" s="14">
        <f t="shared" si="61"/>
        <v>1.47</v>
      </c>
      <c r="BY158" s="14">
        <f t="shared" si="61"/>
        <v>2.0249999999999999</v>
      </c>
      <c r="BZ158" s="14">
        <f t="shared" si="61"/>
        <v>2.4000000000000008</v>
      </c>
      <c r="CA158" s="14">
        <f t="shared" si="61"/>
        <v>7.125</v>
      </c>
      <c r="CB158" s="14">
        <f t="shared" si="61"/>
        <v>8.9250000000000007</v>
      </c>
      <c r="CC158" s="14">
        <f t="shared" si="61"/>
        <v>2.4499999999999997</v>
      </c>
      <c r="CD158" s="14">
        <f t="shared" si="61"/>
        <v>2.4</v>
      </c>
      <c r="CE158" s="14">
        <f t="shared" si="61"/>
        <v>1.8000000000000003</v>
      </c>
      <c r="CF158" s="14">
        <f t="shared" si="61"/>
        <v>1</v>
      </c>
    </row>
    <row r="159" spans="1:93" x14ac:dyDescent="0.2">
      <c r="C159" s="11">
        <f t="shared" si="56"/>
        <v>0</v>
      </c>
      <c r="D159" s="11">
        <f t="shared" si="57"/>
        <v>0</v>
      </c>
      <c r="E159" s="21" t="s">
        <v>299</v>
      </c>
      <c r="F159" s="11">
        <f>IF(F158=F106*F4*F2/100/100,1,0)</f>
        <v>1</v>
      </c>
      <c r="G159" s="11">
        <f t="shared" ref="G159:BR159" si="62">IF(G158=G106*G4*G2/100/100,1,0)</f>
        <v>1</v>
      </c>
      <c r="H159" s="11">
        <f t="shared" si="62"/>
        <v>1</v>
      </c>
      <c r="I159" s="11">
        <f t="shared" si="62"/>
        <v>1</v>
      </c>
      <c r="J159" s="11">
        <f t="shared" si="62"/>
        <v>1</v>
      </c>
      <c r="K159" s="11">
        <f t="shared" si="62"/>
        <v>1</v>
      </c>
      <c r="L159" s="11">
        <f t="shared" si="62"/>
        <v>1</v>
      </c>
      <c r="M159" s="11">
        <f t="shared" si="62"/>
        <v>1</v>
      </c>
      <c r="N159" s="11">
        <f t="shared" si="62"/>
        <v>1</v>
      </c>
      <c r="O159" s="11">
        <f t="shared" si="62"/>
        <v>1</v>
      </c>
      <c r="P159" s="11">
        <f t="shared" si="62"/>
        <v>1</v>
      </c>
      <c r="Q159" s="11">
        <f t="shared" si="62"/>
        <v>1</v>
      </c>
      <c r="R159" s="11">
        <f t="shared" si="62"/>
        <v>1</v>
      </c>
      <c r="S159" s="11">
        <f t="shared" si="62"/>
        <v>1</v>
      </c>
      <c r="T159" s="11">
        <f t="shared" si="62"/>
        <v>1</v>
      </c>
      <c r="U159" s="11">
        <f t="shared" si="62"/>
        <v>1</v>
      </c>
      <c r="V159" s="11">
        <f t="shared" si="62"/>
        <v>1</v>
      </c>
      <c r="W159" s="11">
        <f t="shared" si="62"/>
        <v>1</v>
      </c>
      <c r="X159" s="11">
        <f t="shared" si="62"/>
        <v>1</v>
      </c>
      <c r="Y159" s="11">
        <f t="shared" si="62"/>
        <v>1</v>
      </c>
      <c r="Z159" s="11">
        <f t="shared" si="62"/>
        <v>1</v>
      </c>
      <c r="AA159" s="11">
        <f t="shared" si="62"/>
        <v>1</v>
      </c>
      <c r="AB159" s="11">
        <f t="shared" si="62"/>
        <v>1</v>
      </c>
      <c r="AC159" s="11">
        <f t="shared" si="62"/>
        <v>1</v>
      </c>
      <c r="AD159" s="11">
        <f t="shared" si="62"/>
        <v>1</v>
      </c>
      <c r="AE159" s="11">
        <f t="shared" si="62"/>
        <v>1</v>
      </c>
      <c r="AF159" s="11">
        <f t="shared" si="62"/>
        <v>1</v>
      </c>
      <c r="AG159" s="11">
        <f t="shared" si="62"/>
        <v>1</v>
      </c>
      <c r="AH159" s="11">
        <f t="shared" si="62"/>
        <v>1</v>
      </c>
      <c r="AI159" s="11">
        <f t="shared" si="62"/>
        <v>1</v>
      </c>
      <c r="AJ159" s="11">
        <f t="shared" si="62"/>
        <v>1</v>
      </c>
      <c r="AK159" s="11">
        <f t="shared" si="62"/>
        <v>1</v>
      </c>
      <c r="AL159" s="11">
        <f t="shared" si="62"/>
        <v>1</v>
      </c>
      <c r="AM159" s="11">
        <f t="shared" si="62"/>
        <v>1</v>
      </c>
      <c r="AN159" s="11">
        <f t="shared" si="62"/>
        <v>1</v>
      </c>
      <c r="AO159" s="11">
        <f t="shared" si="62"/>
        <v>1</v>
      </c>
      <c r="AP159" s="11">
        <f t="shared" si="62"/>
        <v>1</v>
      </c>
      <c r="AQ159" s="11">
        <f t="shared" si="62"/>
        <v>1</v>
      </c>
      <c r="AR159" s="11">
        <f t="shared" si="62"/>
        <v>1</v>
      </c>
      <c r="AS159" s="11">
        <f t="shared" si="62"/>
        <v>1</v>
      </c>
      <c r="AT159" s="11">
        <f t="shared" si="62"/>
        <v>1</v>
      </c>
      <c r="AU159" s="11">
        <f t="shared" si="62"/>
        <v>1</v>
      </c>
      <c r="AV159" s="11">
        <f t="shared" si="62"/>
        <v>1</v>
      </c>
      <c r="AW159" s="11">
        <f t="shared" si="62"/>
        <v>1</v>
      </c>
      <c r="AX159" s="11">
        <f t="shared" si="62"/>
        <v>1</v>
      </c>
      <c r="AY159" s="11">
        <f t="shared" si="62"/>
        <v>1</v>
      </c>
      <c r="AZ159" s="11">
        <f t="shared" si="62"/>
        <v>1</v>
      </c>
      <c r="BA159" s="11">
        <f t="shared" si="62"/>
        <v>1</v>
      </c>
      <c r="BB159" s="11">
        <f t="shared" si="62"/>
        <v>1</v>
      </c>
      <c r="BC159" s="11">
        <f t="shared" si="62"/>
        <v>1</v>
      </c>
      <c r="BD159" s="11">
        <f t="shared" si="62"/>
        <v>1</v>
      </c>
      <c r="BE159" s="11">
        <f t="shared" si="62"/>
        <v>1</v>
      </c>
      <c r="BF159" s="11">
        <f t="shared" si="62"/>
        <v>1</v>
      </c>
      <c r="BG159" s="11">
        <f t="shared" si="62"/>
        <v>1</v>
      </c>
      <c r="BH159" s="11">
        <f t="shared" si="62"/>
        <v>1</v>
      </c>
      <c r="BI159" s="11">
        <f t="shared" si="62"/>
        <v>1</v>
      </c>
      <c r="BJ159" s="11">
        <f t="shared" si="62"/>
        <v>1</v>
      </c>
      <c r="BK159" s="11">
        <f t="shared" si="62"/>
        <v>1</v>
      </c>
      <c r="BL159" s="11">
        <f t="shared" si="62"/>
        <v>1</v>
      </c>
      <c r="BM159" s="11">
        <f t="shared" si="62"/>
        <v>1</v>
      </c>
      <c r="BN159" s="11">
        <f t="shared" si="62"/>
        <v>1</v>
      </c>
      <c r="BO159" s="11">
        <f t="shared" si="62"/>
        <v>1</v>
      </c>
      <c r="BP159" s="11">
        <f t="shared" si="62"/>
        <v>1</v>
      </c>
      <c r="BQ159" s="11">
        <f t="shared" si="62"/>
        <v>1</v>
      </c>
      <c r="BR159" s="11">
        <f t="shared" si="62"/>
        <v>1</v>
      </c>
      <c r="BS159" s="11">
        <f t="shared" ref="BS159:CF159" si="63">IF(BS158=BS106*BS4*BS2/100/100,1,0)</f>
        <v>1</v>
      </c>
      <c r="BT159" s="11">
        <f t="shared" si="63"/>
        <v>1</v>
      </c>
      <c r="BU159" s="11">
        <f t="shared" si="63"/>
        <v>1</v>
      </c>
      <c r="BV159" s="11">
        <f t="shared" si="63"/>
        <v>1</v>
      </c>
      <c r="BW159" s="11">
        <f t="shared" si="63"/>
        <v>1</v>
      </c>
      <c r="BX159" s="11">
        <f t="shared" si="63"/>
        <v>1</v>
      </c>
      <c r="BY159" s="11">
        <f t="shared" si="63"/>
        <v>1</v>
      </c>
      <c r="BZ159" s="11">
        <f t="shared" si="63"/>
        <v>1</v>
      </c>
      <c r="CA159" s="11">
        <f t="shared" si="63"/>
        <v>1</v>
      </c>
      <c r="CB159" s="11">
        <f t="shared" si="63"/>
        <v>1</v>
      </c>
      <c r="CC159" s="11">
        <f t="shared" si="63"/>
        <v>1</v>
      </c>
      <c r="CD159" s="11">
        <f t="shared" si="63"/>
        <v>1</v>
      </c>
      <c r="CE159" s="11">
        <f t="shared" si="63"/>
        <v>1</v>
      </c>
      <c r="CF159" s="11">
        <f t="shared" si="63"/>
        <v>1</v>
      </c>
    </row>
  </sheetData>
  <autoFilter ref="CK1:CK159" xr:uid="{E43490D7-E472-BF40-A5AE-EDBCC895AC44}"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CB31-75E2-2942-9786-44D4FC81A44E}">
  <dimension ref="A1:AD80"/>
  <sheetViews>
    <sheetView workbookViewId="0">
      <selection activeCell="G76" sqref="G6:G76"/>
    </sheetView>
  </sheetViews>
  <sheetFormatPr baseColWidth="10" defaultRowHeight="15" x14ac:dyDescent="0.2"/>
  <cols>
    <col min="2" max="4" width="10.83203125" style="11"/>
    <col min="6" max="6" width="0" style="11" hidden="1" customWidth="1"/>
    <col min="7" max="7" width="14.5" style="11" bestFit="1" customWidth="1"/>
    <col min="19" max="19" width="14.83203125" bestFit="1" customWidth="1"/>
  </cols>
  <sheetData>
    <row r="1" spans="1:30" x14ac:dyDescent="0.2">
      <c r="A1" t="s">
        <v>289</v>
      </c>
      <c r="E1" t="s">
        <v>3</v>
      </c>
      <c r="F1" s="11" t="s">
        <v>288</v>
      </c>
      <c r="G1" s="11" t="s">
        <v>290</v>
      </c>
      <c r="H1" t="s">
        <v>101</v>
      </c>
      <c r="I1" t="s">
        <v>232</v>
      </c>
      <c r="J1" t="s">
        <v>100</v>
      </c>
      <c r="K1" t="s">
        <v>29</v>
      </c>
      <c r="L1" t="s">
        <v>30</v>
      </c>
      <c r="M1" t="s">
        <v>34</v>
      </c>
      <c r="N1" t="s">
        <v>35</v>
      </c>
      <c r="O1" t="s">
        <v>37</v>
      </c>
      <c r="P1" t="s">
        <v>43</v>
      </c>
      <c r="Q1" t="s">
        <v>45</v>
      </c>
      <c r="R1" t="s">
        <v>232</v>
      </c>
      <c r="S1" t="s">
        <v>102</v>
      </c>
      <c r="T1" t="s">
        <v>232</v>
      </c>
      <c r="U1" t="s">
        <v>103</v>
      </c>
      <c r="V1" t="s">
        <v>87</v>
      </c>
      <c r="W1" t="s">
        <v>90</v>
      </c>
      <c r="X1" t="s">
        <v>91</v>
      </c>
      <c r="Y1" t="s">
        <v>92</v>
      </c>
      <c r="Z1" t="s">
        <v>212</v>
      </c>
      <c r="AA1" t="s">
        <v>213</v>
      </c>
      <c r="AB1" t="s">
        <v>224</v>
      </c>
      <c r="AC1" t="s">
        <v>227</v>
      </c>
      <c r="AD1" t="s">
        <v>232</v>
      </c>
    </row>
    <row r="2" spans="1:30" x14ac:dyDescent="0.2">
      <c r="A2" t="s">
        <v>117</v>
      </c>
      <c r="B2" s="1">
        <v>30</v>
      </c>
      <c r="C2" s="1">
        <v>15</v>
      </c>
      <c r="E2" t="s">
        <v>113</v>
      </c>
      <c r="F2" s="11">
        <f>IF(E2="Z",1,0)</f>
        <v>1</v>
      </c>
      <c r="G2" s="29">
        <f>(((H2*0+J2*SUM(K2:Q2)/R2*B2/(B2+C2)+S2*0+U2*SUM(V2:AC2)/AD2*C2/(B2+C2)))/100)</f>
        <v>0.154</v>
      </c>
      <c r="H2">
        <v>50</v>
      </c>
      <c r="I2">
        <v>100</v>
      </c>
      <c r="J2">
        <v>50</v>
      </c>
      <c r="K2" t="s">
        <v>0</v>
      </c>
      <c r="L2" t="s">
        <v>0</v>
      </c>
      <c r="M2" t="s">
        <v>0</v>
      </c>
      <c r="N2">
        <v>2</v>
      </c>
      <c r="O2" t="s">
        <v>0</v>
      </c>
      <c r="P2">
        <v>6</v>
      </c>
      <c r="Q2">
        <v>35</v>
      </c>
      <c r="R2">
        <v>100</v>
      </c>
      <c r="S2">
        <v>60</v>
      </c>
      <c r="T2">
        <v>100</v>
      </c>
      <c r="U2">
        <v>40</v>
      </c>
      <c r="Z2">
        <v>2</v>
      </c>
      <c r="AA2">
        <v>6</v>
      </c>
      <c r="AD2">
        <v>100</v>
      </c>
    </row>
    <row r="3" spans="1:30" x14ac:dyDescent="0.2">
      <c r="A3" t="s">
        <v>118</v>
      </c>
      <c r="B3" s="1">
        <v>25</v>
      </c>
      <c r="C3" s="1">
        <v>10</v>
      </c>
      <c r="E3" t="s">
        <v>225</v>
      </c>
      <c r="F3" s="11">
        <f t="shared" ref="F3:F66" si="0">IF(E3="Z",1,0)</f>
        <v>0</v>
      </c>
      <c r="G3" s="29">
        <f t="shared" ref="G3:G66" si="1">(((H3*0+J3*SUM(K3:Q3)/R3*B3/(B3+C3)+S3*0+U3*SUM(V3:AC3)/AD3*C3/(B3+C3)))/100)</f>
        <v>0</v>
      </c>
      <c r="H3">
        <v>1</v>
      </c>
      <c r="I3">
        <v>100</v>
      </c>
      <c r="J3">
        <v>99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>
        <v>100</v>
      </c>
      <c r="S3">
        <v>45</v>
      </c>
      <c r="T3">
        <v>100</v>
      </c>
      <c r="U3">
        <v>55</v>
      </c>
      <c r="AD3">
        <v>100</v>
      </c>
    </row>
    <row r="4" spans="1:30" x14ac:dyDescent="0.2">
      <c r="A4" t="s">
        <v>119</v>
      </c>
      <c r="B4" s="1">
        <v>30</v>
      </c>
      <c r="C4" s="1">
        <v>10</v>
      </c>
      <c r="E4" t="s">
        <v>113</v>
      </c>
      <c r="F4" s="11">
        <f t="shared" si="0"/>
        <v>1</v>
      </c>
      <c r="G4" s="29">
        <f t="shared" si="1"/>
        <v>0.4425</v>
      </c>
      <c r="H4">
        <v>5</v>
      </c>
      <c r="I4">
        <v>100</v>
      </c>
      <c r="J4">
        <v>95</v>
      </c>
      <c r="K4" t="s">
        <v>0</v>
      </c>
      <c r="L4" t="s">
        <v>0</v>
      </c>
      <c r="M4" t="s">
        <v>0</v>
      </c>
      <c r="N4">
        <v>15</v>
      </c>
      <c r="O4">
        <v>35</v>
      </c>
      <c r="P4" t="s">
        <v>0</v>
      </c>
      <c r="Q4">
        <v>10</v>
      </c>
      <c r="R4">
        <v>100</v>
      </c>
      <c r="S4">
        <v>70</v>
      </c>
      <c r="T4">
        <v>100</v>
      </c>
      <c r="U4">
        <v>30</v>
      </c>
      <c r="W4">
        <v>10</v>
      </c>
      <c r="Y4">
        <v>10</v>
      </c>
      <c r="AD4">
        <v>100</v>
      </c>
    </row>
    <row r="5" spans="1:30" x14ac:dyDescent="0.2">
      <c r="A5" t="s">
        <v>120</v>
      </c>
      <c r="B5" s="1">
        <v>90</v>
      </c>
      <c r="C5" s="1">
        <v>10</v>
      </c>
      <c r="E5" t="s">
        <v>225</v>
      </c>
      <c r="F5" s="11">
        <f t="shared" si="0"/>
        <v>0</v>
      </c>
      <c r="G5" s="29">
        <f t="shared" si="1"/>
        <v>9.0000000000000011E-3</v>
      </c>
      <c r="H5">
        <v>5</v>
      </c>
      <c r="I5">
        <v>100</v>
      </c>
      <c r="J5">
        <v>95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  <c r="Q5" t="s">
        <v>0</v>
      </c>
      <c r="R5">
        <v>100</v>
      </c>
      <c r="S5">
        <v>10</v>
      </c>
      <c r="T5">
        <v>100</v>
      </c>
      <c r="U5">
        <v>90</v>
      </c>
      <c r="Y5">
        <v>10</v>
      </c>
      <c r="AD5">
        <v>100</v>
      </c>
    </row>
    <row r="6" spans="1:30" x14ac:dyDescent="0.2">
      <c r="A6" t="s">
        <v>121</v>
      </c>
      <c r="B6" s="1">
        <v>50</v>
      </c>
      <c r="C6" s="1">
        <v>90</v>
      </c>
      <c r="E6" t="s">
        <v>112</v>
      </c>
      <c r="F6" s="11">
        <f t="shared" si="0"/>
        <v>0</v>
      </c>
      <c r="G6" s="29">
        <f t="shared" si="1"/>
        <v>0</v>
      </c>
      <c r="H6">
        <v>15</v>
      </c>
      <c r="I6">
        <v>100</v>
      </c>
      <c r="J6">
        <v>85</v>
      </c>
      <c r="K6" t="s">
        <v>0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>
        <v>100</v>
      </c>
      <c r="S6">
        <v>10</v>
      </c>
      <c r="T6">
        <v>100</v>
      </c>
      <c r="U6">
        <v>90</v>
      </c>
      <c r="AD6">
        <v>100</v>
      </c>
    </row>
    <row r="7" spans="1:30" x14ac:dyDescent="0.2">
      <c r="A7" t="s">
        <v>122</v>
      </c>
      <c r="B7" s="1">
        <v>30</v>
      </c>
      <c r="C7" s="1">
        <v>15</v>
      </c>
      <c r="E7" t="s">
        <v>113</v>
      </c>
      <c r="F7" s="11">
        <f t="shared" si="0"/>
        <v>1</v>
      </c>
      <c r="G7" s="29">
        <f t="shared" si="1"/>
        <v>0.2</v>
      </c>
      <c r="H7">
        <v>20</v>
      </c>
      <c r="I7">
        <v>100</v>
      </c>
      <c r="J7">
        <v>80</v>
      </c>
      <c r="K7">
        <v>10</v>
      </c>
      <c r="L7" t="s">
        <v>0</v>
      </c>
      <c r="M7">
        <v>10</v>
      </c>
      <c r="N7" t="s">
        <v>0</v>
      </c>
      <c r="O7" t="s">
        <v>0</v>
      </c>
      <c r="P7" t="s">
        <v>0</v>
      </c>
      <c r="Q7">
        <v>10</v>
      </c>
      <c r="R7">
        <v>100</v>
      </c>
      <c r="S7">
        <v>40</v>
      </c>
      <c r="T7">
        <v>100</v>
      </c>
      <c r="U7">
        <v>60</v>
      </c>
      <c r="Y7">
        <v>20</v>
      </c>
      <c r="AD7">
        <v>100</v>
      </c>
    </row>
    <row r="8" spans="1:30" x14ac:dyDescent="0.2">
      <c r="A8" t="s">
        <v>123</v>
      </c>
      <c r="B8" s="1">
        <v>20</v>
      </c>
      <c r="C8" s="1">
        <v>7</v>
      </c>
      <c r="E8" t="s">
        <v>112</v>
      </c>
      <c r="F8" s="11">
        <f t="shared" si="0"/>
        <v>0</v>
      </c>
      <c r="G8" s="29">
        <f t="shared" si="1"/>
        <v>0.13851851851851854</v>
      </c>
      <c r="H8">
        <v>10</v>
      </c>
      <c r="I8">
        <v>100</v>
      </c>
      <c r="J8">
        <v>90</v>
      </c>
      <c r="M8">
        <v>16</v>
      </c>
      <c r="P8">
        <v>2</v>
      </c>
      <c r="Q8">
        <v>2</v>
      </c>
      <c r="R8">
        <v>100</v>
      </c>
      <c r="S8">
        <v>0</v>
      </c>
      <c r="T8">
        <v>0</v>
      </c>
      <c r="U8">
        <v>100</v>
      </c>
      <c r="Y8">
        <v>2</v>
      </c>
      <c r="AD8">
        <v>100</v>
      </c>
    </row>
    <row r="9" spans="1:30" x14ac:dyDescent="0.2">
      <c r="A9" t="s">
        <v>124</v>
      </c>
      <c r="B9" s="3">
        <v>10</v>
      </c>
      <c r="C9" s="3">
        <v>10</v>
      </c>
      <c r="E9" t="s">
        <v>113</v>
      </c>
      <c r="F9" s="11">
        <f t="shared" si="0"/>
        <v>1</v>
      </c>
      <c r="G9" s="29">
        <f t="shared" si="1"/>
        <v>0.30449999999999999</v>
      </c>
      <c r="H9">
        <v>30</v>
      </c>
      <c r="I9">
        <v>100</v>
      </c>
      <c r="J9">
        <v>70</v>
      </c>
      <c r="N9">
        <v>20</v>
      </c>
      <c r="O9">
        <v>7</v>
      </c>
      <c r="P9">
        <v>30</v>
      </c>
      <c r="Q9">
        <v>30</v>
      </c>
      <c r="R9">
        <v>100</v>
      </c>
      <c r="S9">
        <v>60</v>
      </c>
      <c r="T9">
        <v>100</v>
      </c>
      <c r="U9">
        <v>40</v>
      </c>
      <c r="AD9">
        <v>100</v>
      </c>
    </row>
    <row r="10" spans="1:30" x14ac:dyDescent="0.2">
      <c r="A10" t="s">
        <v>125</v>
      </c>
      <c r="B10" s="1">
        <v>15</v>
      </c>
      <c r="C10" s="3">
        <v>10</v>
      </c>
      <c r="E10" t="s">
        <v>112</v>
      </c>
      <c r="F10" s="11">
        <f t="shared" si="0"/>
        <v>0</v>
      </c>
      <c r="G10" s="29">
        <f t="shared" si="1"/>
        <v>9.9600000000000008E-2</v>
      </c>
      <c r="H10">
        <v>10</v>
      </c>
      <c r="I10">
        <v>100</v>
      </c>
      <c r="J10">
        <v>90</v>
      </c>
      <c r="M10">
        <v>10</v>
      </c>
      <c r="R10">
        <v>100</v>
      </c>
      <c r="S10">
        <v>5</v>
      </c>
      <c r="T10">
        <v>100</v>
      </c>
      <c r="U10">
        <v>95</v>
      </c>
      <c r="W10">
        <v>2</v>
      </c>
      <c r="Y10">
        <v>10</v>
      </c>
      <c r="AD10">
        <v>100</v>
      </c>
    </row>
    <row r="11" spans="1:30" x14ac:dyDescent="0.2">
      <c r="A11" t="s">
        <v>126</v>
      </c>
      <c r="B11" s="1">
        <v>15</v>
      </c>
      <c r="C11" s="3">
        <v>15</v>
      </c>
      <c r="E11" t="s">
        <v>112</v>
      </c>
      <c r="F11" s="11">
        <f t="shared" si="0"/>
        <v>0</v>
      </c>
      <c r="G11" s="29">
        <f t="shared" si="1"/>
        <v>8.5500000000000007E-2</v>
      </c>
      <c r="H11">
        <v>10</v>
      </c>
      <c r="I11">
        <v>100</v>
      </c>
      <c r="J11">
        <v>90</v>
      </c>
      <c r="K11">
        <v>2</v>
      </c>
      <c r="M11">
        <v>14</v>
      </c>
      <c r="R11">
        <v>100</v>
      </c>
      <c r="S11">
        <v>10</v>
      </c>
      <c r="T11">
        <v>100</v>
      </c>
      <c r="U11">
        <v>90</v>
      </c>
      <c r="Y11">
        <v>3</v>
      </c>
      <c r="AD11">
        <v>100</v>
      </c>
    </row>
    <row r="12" spans="1:30" x14ac:dyDescent="0.2">
      <c r="A12" t="s">
        <v>127</v>
      </c>
      <c r="B12" s="1">
        <v>55</v>
      </c>
      <c r="C12" s="3">
        <v>15</v>
      </c>
      <c r="E12" t="s">
        <v>112</v>
      </c>
      <c r="F12" s="11">
        <f t="shared" si="0"/>
        <v>0</v>
      </c>
      <c r="G12" s="29">
        <f t="shared" si="1"/>
        <v>3.5892857142857143E-2</v>
      </c>
      <c r="H12">
        <v>25</v>
      </c>
      <c r="I12">
        <v>100</v>
      </c>
      <c r="J12">
        <v>75</v>
      </c>
      <c r="N12">
        <v>1</v>
      </c>
      <c r="P12">
        <v>2</v>
      </c>
      <c r="R12">
        <v>100</v>
      </c>
      <c r="S12">
        <v>15</v>
      </c>
      <c r="T12">
        <v>100</v>
      </c>
      <c r="U12">
        <v>85</v>
      </c>
      <c r="Y12">
        <v>10</v>
      </c>
      <c r="AD12">
        <v>100</v>
      </c>
    </row>
    <row r="13" spans="1:30" x14ac:dyDescent="0.2">
      <c r="A13" t="s">
        <v>128</v>
      </c>
      <c r="B13" s="1">
        <v>15</v>
      </c>
      <c r="C13" s="3">
        <v>90</v>
      </c>
      <c r="E13" t="s">
        <v>113</v>
      </c>
      <c r="F13" s="11">
        <f t="shared" si="0"/>
        <v>1</v>
      </c>
      <c r="G13" s="29">
        <f t="shared" si="1"/>
        <v>9.4642857142857154E-2</v>
      </c>
      <c r="H13">
        <v>15</v>
      </c>
      <c r="I13">
        <v>100</v>
      </c>
      <c r="J13">
        <v>85</v>
      </c>
      <c r="M13">
        <v>15</v>
      </c>
      <c r="N13">
        <v>15</v>
      </c>
      <c r="O13">
        <v>5</v>
      </c>
      <c r="P13">
        <v>5</v>
      </c>
      <c r="Q13">
        <v>15</v>
      </c>
      <c r="R13">
        <v>100</v>
      </c>
      <c r="S13">
        <v>35</v>
      </c>
      <c r="T13">
        <v>100</v>
      </c>
      <c r="U13">
        <v>65</v>
      </c>
      <c r="AB13">
        <v>5</v>
      </c>
      <c r="AD13">
        <v>100</v>
      </c>
    </row>
    <row r="14" spans="1:30" x14ac:dyDescent="0.2">
      <c r="A14" t="s">
        <v>129</v>
      </c>
      <c r="B14" s="1">
        <v>15</v>
      </c>
      <c r="C14" s="3">
        <v>10</v>
      </c>
      <c r="E14" t="s">
        <v>112</v>
      </c>
      <c r="F14" s="11">
        <f t="shared" si="0"/>
        <v>0</v>
      </c>
      <c r="G14" s="29">
        <f t="shared" si="1"/>
        <v>0.1386</v>
      </c>
      <c r="H14">
        <v>45</v>
      </c>
      <c r="I14">
        <v>100</v>
      </c>
      <c r="J14">
        <v>55</v>
      </c>
      <c r="M14">
        <v>3</v>
      </c>
      <c r="N14">
        <v>8</v>
      </c>
      <c r="Q14">
        <v>15</v>
      </c>
      <c r="R14">
        <v>100</v>
      </c>
      <c r="S14">
        <v>40</v>
      </c>
      <c r="T14">
        <v>100</v>
      </c>
      <c r="U14">
        <v>60</v>
      </c>
      <c r="X14">
        <v>2</v>
      </c>
      <c r="Y14">
        <v>20</v>
      </c>
      <c r="AD14">
        <v>100</v>
      </c>
    </row>
    <row r="15" spans="1:30" x14ac:dyDescent="0.2">
      <c r="A15" t="s">
        <v>130</v>
      </c>
      <c r="B15" s="1">
        <v>20</v>
      </c>
      <c r="C15" s="3">
        <v>5</v>
      </c>
      <c r="E15" t="s">
        <v>112</v>
      </c>
      <c r="F15" s="11">
        <f t="shared" si="0"/>
        <v>0</v>
      </c>
      <c r="G15" s="29">
        <f t="shared" si="1"/>
        <v>1.9199999999999998E-2</v>
      </c>
      <c r="H15">
        <v>5</v>
      </c>
      <c r="I15">
        <v>100</v>
      </c>
      <c r="J15">
        <v>95</v>
      </c>
      <c r="M15">
        <v>2</v>
      </c>
      <c r="R15">
        <v>100</v>
      </c>
      <c r="S15">
        <v>0</v>
      </c>
      <c r="T15">
        <v>0</v>
      </c>
      <c r="U15">
        <v>100</v>
      </c>
      <c r="Y15">
        <v>2</v>
      </c>
      <c r="AD15">
        <v>100</v>
      </c>
    </row>
    <row r="16" spans="1:30" x14ac:dyDescent="0.2">
      <c r="A16" t="s">
        <v>132</v>
      </c>
      <c r="B16" s="1">
        <v>5</v>
      </c>
      <c r="C16" s="3">
        <v>3</v>
      </c>
      <c r="E16" t="s">
        <v>113</v>
      </c>
      <c r="F16" s="11">
        <f t="shared" si="0"/>
        <v>1</v>
      </c>
      <c r="G16" s="29">
        <f t="shared" si="1"/>
        <v>0.23906250000000001</v>
      </c>
      <c r="H16">
        <v>15</v>
      </c>
      <c r="I16">
        <v>100</v>
      </c>
      <c r="J16">
        <v>85</v>
      </c>
      <c r="M16">
        <v>10</v>
      </c>
      <c r="N16">
        <v>10</v>
      </c>
      <c r="O16">
        <v>5</v>
      </c>
      <c r="P16">
        <v>20</v>
      </c>
      <c r="R16">
        <v>100</v>
      </c>
      <c r="S16">
        <v>0</v>
      </c>
      <c r="T16">
        <v>0</v>
      </c>
      <c r="U16">
        <v>100</v>
      </c>
      <c r="AD16">
        <v>100</v>
      </c>
    </row>
    <row r="17" spans="1:30" x14ac:dyDescent="0.2">
      <c r="A17" t="s">
        <v>133</v>
      </c>
      <c r="B17" s="1">
        <v>20</v>
      </c>
      <c r="C17" s="3">
        <v>10</v>
      </c>
      <c r="E17" t="s">
        <v>112</v>
      </c>
      <c r="F17" s="11">
        <f t="shared" si="0"/>
        <v>0</v>
      </c>
      <c r="G17" s="29">
        <f t="shared" si="1"/>
        <v>1.8000000000000002E-2</v>
      </c>
      <c r="H17">
        <v>55</v>
      </c>
      <c r="I17">
        <v>100</v>
      </c>
      <c r="J17">
        <v>45</v>
      </c>
      <c r="L17">
        <v>5</v>
      </c>
      <c r="R17">
        <v>100</v>
      </c>
      <c r="S17">
        <v>55</v>
      </c>
      <c r="T17">
        <v>100</v>
      </c>
      <c r="U17">
        <v>45</v>
      </c>
      <c r="Y17">
        <v>2</v>
      </c>
      <c r="AD17">
        <v>100</v>
      </c>
    </row>
    <row r="18" spans="1:30" x14ac:dyDescent="0.2">
      <c r="A18" t="s">
        <v>134</v>
      </c>
      <c r="B18" s="1">
        <v>30</v>
      </c>
      <c r="C18" s="3">
        <v>10</v>
      </c>
      <c r="E18" t="s">
        <v>112</v>
      </c>
      <c r="F18" s="11">
        <f t="shared" si="0"/>
        <v>0</v>
      </c>
      <c r="G18" s="29">
        <f t="shared" si="1"/>
        <v>1.125E-2</v>
      </c>
      <c r="H18">
        <v>15</v>
      </c>
      <c r="I18">
        <v>100</v>
      </c>
      <c r="J18">
        <v>85</v>
      </c>
      <c r="R18">
        <v>100</v>
      </c>
      <c r="S18">
        <v>55</v>
      </c>
      <c r="T18">
        <v>100</v>
      </c>
      <c r="U18">
        <v>45</v>
      </c>
      <c r="Y18">
        <v>10</v>
      </c>
      <c r="AD18">
        <v>100</v>
      </c>
    </row>
    <row r="19" spans="1:30" x14ac:dyDescent="0.2">
      <c r="A19" t="s">
        <v>135</v>
      </c>
      <c r="B19" s="1">
        <v>90</v>
      </c>
      <c r="C19" s="3">
        <v>7</v>
      </c>
      <c r="E19" t="s">
        <v>112</v>
      </c>
      <c r="F19" s="11">
        <f t="shared" si="0"/>
        <v>0</v>
      </c>
      <c r="G19" s="29">
        <f t="shared" si="1"/>
        <v>0.23798969072164947</v>
      </c>
      <c r="H19">
        <v>5</v>
      </c>
      <c r="I19">
        <v>100</v>
      </c>
      <c r="J19">
        <v>95</v>
      </c>
      <c r="K19">
        <v>2</v>
      </c>
      <c r="M19">
        <v>5</v>
      </c>
      <c r="P19">
        <v>20</v>
      </c>
      <c r="R19">
        <v>100</v>
      </c>
      <c r="S19">
        <v>10</v>
      </c>
      <c r="T19">
        <v>100</v>
      </c>
      <c r="U19">
        <v>90</v>
      </c>
      <c r="AD19">
        <v>100</v>
      </c>
    </row>
    <row r="20" spans="1:30" x14ac:dyDescent="0.2">
      <c r="A20" t="s">
        <v>136</v>
      </c>
      <c r="B20" s="1">
        <v>15</v>
      </c>
      <c r="C20" s="3">
        <v>10</v>
      </c>
      <c r="E20" t="s">
        <v>113</v>
      </c>
      <c r="F20" s="11">
        <f t="shared" si="0"/>
        <v>1</v>
      </c>
      <c r="G20" s="29">
        <f t="shared" si="1"/>
        <v>0.51400816326530607</v>
      </c>
      <c r="H20">
        <v>10</v>
      </c>
      <c r="I20">
        <v>100</v>
      </c>
      <c r="J20">
        <v>90</v>
      </c>
      <c r="N20">
        <v>30</v>
      </c>
      <c r="O20">
        <v>10</v>
      </c>
      <c r="P20">
        <v>15</v>
      </c>
      <c r="Q20">
        <v>29</v>
      </c>
      <c r="R20">
        <v>100</v>
      </c>
      <c r="S20">
        <v>60</v>
      </c>
      <c r="T20">
        <v>100</v>
      </c>
      <c r="U20">
        <v>40</v>
      </c>
      <c r="W20">
        <v>7</v>
      </c>
      <c r="X20">
        <v>10</v>
      </c>
      <c r="AB20">
        <v>20</v>
      </c>
      <c r="AD20">
        <v>98</v>
      </c>
    </row>
    <row r="21" spans="1:30" x14ac:dyDescent="0.2">
      <c r="A21" t="s">
        <v>137</v>
      </c>
      <c r="B21" s="1">
        <v>35</v>
      </c>
      <c r="C21" s="3">
        <v>5</v>
      </c>
      <c r="E21" t="s">
        <v>112</v>
      </c>
      <c r="F21" s="11">
        <f t="shared" si="0"/>
        <v>0</v>
      </c>
      <c r="G21" s="29">
        <f t="shared" si="1"/>
        <v>0.27431249999999996</v>
      </c>
      <c r="H21">
        <v>5</v>
      </c>
      <c r="I21">
        <v>100</v>
      </c>
      <c r="J21">
        <v>95</v>
      </c>
      <c r="K21">
        <v>1</v>
      </c>
      <c r="M21">
        <v>7</v>
      </c>
      <c r="N21">
        <v>10</v>
      </c>
      <c r="P21">
        <v>10</v>
      </c>
      <c r="Q21">
        <v>5</v>
      </c>
      <c r="R21">
        <v>100</v>
      </c>
      <c r="S21">
        <v>5</v>
      </c>
      <c r="T21">
        <v>100</v>
      </c>
      <c r="U21">
        <v>95</v>
      </c>
      <c r="AD21">
        <v>100</v>
      </c>
    </row>
    <row r="22" spans="1:30" x14ac:dyDescent="0.2">
      <c r="A22" t="s">
        <v>138</v>
      </c>
      <c r="B22" s="1">
        <v>5</v>
      </c>
      <c r="C22" s="3">
        <v>3</v>
      </c>
      <c r="E22" t="s">
        <v>112</v>
      </c>
      <c r="F22" s="11">
        <f t="shared" si="0"/>
        <v>0</v>
      </c>
      <c r="G22" s="29">
        <f t="shared" si="1"/>
        <v>0.2109375</v>
      </c>
      <c r="H22">
        <v>15</v>
      </c>
      <c r="I22">
        <v>100</v>
      </c>
      <c r="J22">
        <v>75</v>
      </c>
      <c r="L22">
        <v>35</v>
      </c>
      <c r="O22">
        <v>5</v>
      </c>
      <c r="P22">
        <v>5</v>
      </c>
      <c r="R22">
        <v>100</v>
      </c>
      <c r="S22">
        <v>0</v>
      </c>
      <c r="T22">
        <v>0</v>
      </c>
      <c r="U22">
        <v>100</v>
      </c>
      <c r="AD22">
        <v>100</v>
      </c>
    </row>
    <row r="23" spans="1:30" x14ac:dyDescent="0.2">
      <c r="A23" t="s">
        <v>139</v>
      </c>
      <c r="B23" s="1">
        <v>40</v>
      </c>
      <c r="C23" s="3">
        <v>7</v>
      </c>
      <c r="E23" t="s">
        <v>112</v>
      </c>
      <c r="F23" s="11">
        <f t="shared" si="0"/>
        <v>0</v>
      </c>
      <c r="G23" s="29">
        <f t="shared" si="1"/>
        <v>4.4148936170212767E-2</v>
      </c>
      <c r="H23">
        <v>45</v>
      </c>
      <c r="I23">
        <v>100</v>
      </c>
      <c r="J23">
        <v>55</v>
      </c>
      <c r="N23">
        <v>2</v>
      </c>
      <c r="P23">
        <v>6</v>
      </c>
      <c r="R23">
        <v>100</v>
      </c>
      <c r="S23">
        <v>10</v>
      </c>
      <c r="T23">
        <v>100</v>
      </c>
      <c r="U23">
        <v>90</v>
      </c>
      <c r="Y23">
        <v>5</v>
      </c>
      <c r="AD23">
        <v>100</v>
      </c>
    </row>
    <row r="24" spans="1:30" x14ac:dyDescent="0.2">
      <c r="A24" t="s">
        <v>140</v>
      </c>
      <c r="B24" s="1">
        <v>80</v>
      </c>
      <c r="C24" s="3">
        <v>10</v>
      </c>
      <c r="E24" t="s">
        <v>112</v>
      </c>
      <c r="F24" s="11">
        <f t="shared" si="0"/>
        <v>0</v>
      </c>
      <c r="G24" s="29">
        <f t="shared" si="1"/>
        <v>5.2777777777777779E-3</v>
      </c>
      <c r="H24">
        <v>1</v>
      </c>
      <c r="I24">
        <v>100</v>
      </c>
      <c r="J24">
        <v>99</v>
      </c>
      <c r="R24">
        <v>100</v>
      </c>
      <c r="S24">
        <v>5</v>
      </c>
      <c r="T24">
        <v>100</v>
      </c>
      <c r="U24">
        <v>95</v>
      </c>
      <c r="Y24">
        <v>5</v>
      </c>
      <c r="AD24">
        <v>100</v>
      </c>
    </row>
    <row r="25" spans="1:30" x14ac:dyDescent="0.2">
      <c r="A25" t="s">
        <v>141</v>
      </c>
      <c r="B25" s="1">
        <v>20</v>
      </c>
      <c r="C25" s="3">
        <v>20</v>
      </c>
      <c r="E25" t="s">
        <v>112</v>
      </c>
      <c r="F25" s="11">
        <f t="shared" si="0"/>
        <v>0</v>
      </c>
      <c r="G25" s="29">
        <f t="shared" si="1"/>
        <v>0.33750000000000002</v>
      </c>
      <c r="H25">
        <v>25</v>
      </c>
      <c r="I25">
        <v>100</v>
      </c>
      <c r="J25">
        <v>75</v>
      </c>
      <c r="M25">
        <v>40</v>
      </c>
      <c r="P25">
        <v>5</v>
      </c>
      <c r="Q25">
        <v>5</v>
      </c>
      <c r="R25">
        <v>100</v>
      </c>
      <c r="S25">
        <v>10</v>
      </c>
      <c r="T25">
        <v>100</v>
      </c>
      <c r="U25">
        <v>90</v>
      </c>
      <c r="Y25">
        <v>30</v>
      </c>
      <c r="AB25">
        <v>5</v>
      </c>
      <c r="AD25">
        <v>105</v>
      </c>
    </row>
    <row r="26" spans="1:30" x14ac:dyDescent="0.2">
      <c r="A26" t="s">
        <v>142</v>
      </c>
      <c r="B26" s="1">
        <v>15</v>
      </c>
      <c r="C26" s="3">
        <v>20</v>
      </c>
      <c r="E26" t="s">
        <v>113</v>
      </c>
      <c r="F26" s="11">
        <f t="shared" si="0"/>
        <v>1</v>
      </c>
      <c r="G26" s="29">
        <f t="shared" si="1"/>
        <v>9.0284256559766754E-2</v>
      </c>
      <c r="H26">
        <v>55</v>
      </c>
      <c r="I26">
        <v>100</v>
      </c>
      <c r="J26">
        <v>45</v>
      </c>
      <c r="N26">
        <v>10</v>
      </c>
      <c r="O26">
        <v>5</v>
      </c>
      <c r="P26">
        <v>15</v>
      </c>
      <c r="Q26">
        <v>15</v>
      </c>
      <c r="R26">
        <v>100</v>
      </c>
      <c r="S26">
        <v>70</v>
      </c>
      <c r="T26">
        <v>100</v>
      </c>
      <c r="U26">
        <v>30</v>
      </c>
      <c r="Z26">
        <v>2</v>
      </c>
      <c r="AD26">
        <v>98</v>
      </c>
    </row>
    <row r="27" spans="1:30" x14ac:dyDescent="0.2">
      <c r="A27" t="s">
        <v>143</v>
      </c>
      <c r="B27" s="1">
        <v>50</v>
      </c>
      <c r="C27" s="3">
        <v>30</v>
      </c>
      <c r="E27" t="s">
        <v>113</v>
      </c>
      <c r="F27" s="11">
        <f t="shared" si="0"/>
        <v>1</v>
      </c>
      <c r="G27" s="29">
        <f t="shared" si="1"/>
        <v>0.48281249999999998</v>
      </c>
      <c r="H27">
        <v>10</v>
      </c>
      <c r="I27">
        <v>100</v>
      </c>
      <c r="J27">
        <v>90</v>
      </c>
      <c r="M27">
        <v>10</v>
      </c>
      <c r="N27">
        <v>30</v>
      </c>
      <c r="O27">
        <v>15</v>
      </c>
      <c r="Q27">
        <v>30</v>
      </c>
      <c r="R27">
        <v>100</v>
      </c>
      <c r="S27">
        <v>95</v>
      </c>
      <c r="T27">
        <v>100</v>
      </c>
      <c r="U27">
        <v>5</v>
      </c>
      <c r="W27">
        <v>10</v>
      </c>
      <c r="X27">
        <v>10</v>
      </c>
      <c r="AB27">
        <v>5</v>
      </c>
      <c r="AD27">
        <v>100</v>
      </c>
    </row>
    <row r="28" spans="1:30" x14ac:dyDescent="0.2">
      <c r="A28" t="s">
        <v>144</v>
      </c>
      <c r="B28" s="1">
        <v>20</v>
      </c>
      <c r="C28" s="3">
        <v>5</v>
      </c>
      <c r="E28" t="s">
        <v>112</v>
      </c>
      <c r="F28" s="11">
        <f t="shared" si="0"/>
        <v>0</v>
      </c>
      <c r="G28" s="29">
        <f t="shared" si="1"/>
        <v>0</v>
      </c>
      <c r="H28">
        <v>15</v>
      </c>
      <c r="I28">
        <v>100</v>
      </c>
      <c r="J28">
        <v>85</v>
      </c>
      <c r="R28">
        <v>100</v>
      </c>
      <c r="S28">
        <v>70</v>
      </c>
      <c r="T28">
        <v>100</v>
      </c>
      <c r="U28">
        <v>30</v>
      </c>
      <c r="AD28">
        <v>100</v>
      </c>
    </row>
    <row r="29" spans="1:30" x14ac:dyDescent="0.2">
      <c r="A29" t="s">
        <v>146</v>
      </c>
      <c r="B29" s="1">
        <v>35</v>
      </c>
      <c r="C29" s="3">
        <v>15</v>
      </c>
      <c r="E29" t="s">
        <v>113</v>
      </c>
      <c r="F29" s="11">
        <f t="shared" si="0"/>
        <v>1</v>
      </c>
      <c r="G29" s="29">
        <f t="shared" si="1"/>
        <v>0.1434</v>
      </c>
      <c r="H29">
        <v>40</v>
      </c>
      <c r="I29">
        <v>100</v>
      </c>
      <c r="J29">
        <v>60</v>
      </c>
      <c r="M29">
        <v>2</v>
      </c>
      <c r="N29">
        <v>7</v>
      </c>
      <c r="O29">
        <v>4</v>
      </c>
      <c r="Q29">
        <v>9</v>
      </c>
      <c r="R29">
        <v>100</v>
      </c>
      <c r="S29">
        <v>15</v>
      </c>
      <c r="T29">
        <v>100</v>
      </c>
      <c r="U29">
        <v>85</v>
      </c>
      <c r="W29">
        <v>15</v>
      </c>
      <c r="Y29">
        <v>5</v>
      </c>
      <c r="AD29">
        <v>100</v>
      </c>
    </row>
    <row r="30" spans="1:30" x14ac:dyDescent="0.2">
      <c r="A30" t="s">
        <v>147</v>
      </c>
      <c r="B30" s="1">
        <v>20</v>
      </c>
      <c r="C30" s="3">
        <v>10</v>
      </c>
      <c r="E30" t="s">
        <v>113</v>
      </c>
      <c r="F30" s="11">
        <f t="shared" si="0"/>
        <v>1</v>
      </c>
      <c r="G30" s="29">
        <f t="shared" si="1"/>
        <v>0.16833333333333336</v>
      </c>
      <c r="H30">
        <v>15</v>
      </c>
      <c r="I30">
        <v>100</v>
      </c>
      <c r="J30">
        <v>85</v>
      </c>
      <c r="M30">
        <v>15</v>
      </c>
      <c r="R30">
        <v>100</v>
      </c>
      <c r="S30">
        <v>50</v>
      </c>
      <c r="T30">
        <v>100</v>
      </c>
      <c r="U30">
        <v>50</v>
      </c>
      <c r="V30">
        <v>15</v>
      </c>
      <c r="Y30">
        <v>35</v>
      </c>
      <c r="AD30">
        <v>100</v>
      </c>
    </row>
    <row r="31" spans="1:30" x14ac:dyDescent="0.2">
      <c r="A31" t="s">
        <v>148</v>
      </c>
      <c r="B31" s="1">
        <v>40</v>
      </c>
      <c r="C31" s="3">
        <v>5</v>
      </c>
      <c r="E31" t="s">
        <v>112</v>
      </c>
      <c r="F31" s="11">
        <f t="shared" si="0"/>
        <v>0</v>
      </c>
      <c r="G31" s="29">
        <f t="shared" si="1"/>
        <v>0.1488888888888889</v>
      </c>
      <c r="H31">
        <v>5</v>
      </c>
      <c r="I31">
        <v>100</v>
      </c>
      <c r="J31">
        <v>95</v>
      </c>
      <c r="K31">
        <v>1</v>
      </c>
      <c r="M31">
        <v>13</v>
      </c>
      <c r="N31">
        <v>1</v>
      </c>
      <c r="R31">
        <v>100</v>
      </c>
      <c r="S31">
        <v>0</v>
      </c>
      <c r="T31">
        <v>0</v>
      </c>
      <c r="U31">
        <v>100</v>
      </c>
      <c r="Y31">
        <v>20</v>
      </c>
      <c r="AD31">
        <v>100</v>
      </c>
    </row>
    <row r="32" spans="1:30" x14ac:dyDescent="0.2">
      <c r="A32" t="s">
        <v>149</v>
      </c>
      <c r="B32" s="1">
        <v>30</v>
      </c>
      <c r="C32" s="3">
        <v>7</v>
      </c>
      <c r="E32" t="s">
        <v>112</v>
      </c>
      <c r="F32" s="11">
        <f t="shared" si="0"/>
        <v>0</v>
      </c>
      <c r="G32" s="29">
        <f t="shared" si="1"/>
        <v>6.6216216216216216E-3</v>
      </c>
      <c r="H32">
        <v>55</v>
      </c>
      <c r="I32">
        <v>100</v>
      </c>
      <c r="J32">
        <v>45</v>
      </c>
      <c r="R32">
        <v>100</v>
      </c>
      <c r="S32">
        <v>90</v>
      </c>
      <c r="T32">
        <v>100</v>
      </c>
      <c r="U32">
        <v>10</v>
      </c>
      <c r="W32">
        <v>15</v>
      </c>
      <c r="Y32">
        <v>20</v>
      </c>
      <c r="AD32">
        <v>100</v>
      </c>
    </row>
    <row r="33" spans="1:30" x14ac:dyDescent="0.2">
      <c r="A33" t="s">
        <v>150</v>
      </c>
      <c r="B33" s="1">
        <v>20</v>
      </c>
      <c r="C33" s="3">
        <v>10</v>
      </c>
      <c r="E33" t="s">
        <v>112</v>
      </c>
      <c r="F33" s="11">
        <f t="shared" si="0"/>
        <v>0</v>
      </c>
      <c r="G33" s="29">
        <f t="shared" si="1"/>
        <v>0.39899999999999997</v>
      </c>
      <c r="H33">
        <v>10</v>
      </c>
      <c r="I33">
        <v>100</v>
      </c>
      <c r="J33">
        <v>90</v>
      </c>
      <c r="M33">
        <v>9</v>
      </c>
      <c r="N33">
        <v>9</v>
      </c>
      <c r="P33">
        <v>13</v>
      </c>
      <c r="Q33">
        <v>18</v>
      </c>
      <c r="R33">
        <v>100</v>
      </c>
      <c r="S33">
        <v>10</v>
      </c>
      <c r="T33">
        <v>100</v>
      </c>
      <c r="U33">
        <v>90</v>
      </c>
      <c r="X33">
        <v>10</v>
      </c>
      <c r="Y33">
        <v>10</v>
      </c>
      <c r="AB33">
        <v>15</v>
      </c>
      <c r="AD33">
        <v>100</v>
      </c>
    </row>
    <row r="34" spans="1:30" x14ac:dyDescent="0.2">
      <c r="A34" t="s">
        <v>151</v>
      </c>
      <c r="B34" s="1">
        <v>70</v>
      </c>
      <c r="C34" s="3">
        <v>10</v>
      </c>
      <c r="E34" t="s">
        <v>113</v>
      </c>
      <c r="F34" s="11">
        <f t="shared" si="0"/>
        <v>1</v>
      </c>
      <c r="G34" s="29">
        <f t="shared" si="1"/>
        <v>5.0763157894736836E-2</v>
      </c>
      <c r="H34">
        <v>10</v>
      </c>
      <c r="I34">
        <v>100</v>
      </c>
      <c r="J34">
        <v>40</v>
      </c>
      <c r="K34">
        <v>1</v>
      </c>
      <c r="L34">
        <v>2</v>
      </c>
      <c r="M34">
        <v>5</v>
      </c>
      <c r="N34">
        <v>2</v>
      </c>
      <c r="P34">
        <v>3</v>
      </c>
      <c r="R34">
        <v>100</v>
      </c>
      <c r="S34">
        <v>60</v>
      </c>
      <c r="T34">
        <v>100</v>
      </c>
      <c r="U34">
        <v>40</v>
      </c>
      <c r="Y34">
        <v>10</v>
      </c>
      <c r="AD34">
        <v>95</v>
      </c>
    </row>
    <row r="35" spans="1:30" x14ac:dyDescent="0.2">
      <c r="A35" t="s">
        <v>152</v>
      </c>
      <c r="B35" s="1">
        <v>25</v>
      </c>
      <c r="C35" s="3">
        <v>15</v>
      </c>
      <c r="E35" t="s">
        <v>113</v>
      </c>
      <c r="F35" s="11">
        <f t="shared" si="0"/>
        <v>1</v>
      </c>
      <c r="G35" s="29">
        <f t="shared" si="1"/>
        <v>0.22800000000000001</v>
      </c>
      <c r="H35">
        <v>10</v>
      </c>
      <c r="I35">
        <v>100</v>
      </c>
      <c r="J35">
        <v>90</v>
      </c>
      <c r="N35">
        <v>10</v>
      </c>
      <c r="O35">
        <v>10</v>
      </c>
      <c r="P35">
        <v>10</v>
      </c>
      <c r="Q35">
        <v>10</v>
      </c>
      <c r="R35">
        <v>100</v>
      </c>
      <c r="S35">
        <v>60</v>
      </c>
      <c r="T35">
        <v>100</v>
      </c>
      <c r="U35">
        <v>40</v>
      </c>
      <c r="AB35">
        <v>2</v>
      </c>
      <c r="AD35">
        <v>100</v>
      </c>
    </row>
    <row r="36" spans="1:30" x14ac:dyDescent="0.2">
      <c r="A36" t="s">
        <v>153</v>
      </c>
      <c r="B36" s="1">
        <v>50</v>
      </c>
      <c r="C36" s="3">
        <v>15</v>
      </c>
      <c r="E36" t="s">
        <v>225</v>
      </c>
      <c r="F36" s="11">
        <f t="shared" si="0"/>
        <v>0</v>
      </c>
      <c r="G36" s="29">
        <f t="shared" si="1"/>
        <v>0</v>
      </c>
      <c r="H36">
        <v>15</v>
      </c>
      <c r="I36">
        <v>0</v>
      </c>
      <c r="J36">
        <v>75</v>
      </c>
      <c r="R36">
        <v>100</v>
      </c>
      <c r="S36">
        <v>50</v>
      </c>
      <c r="T36">
        <v>100</v>
      </c>
      <c r="U36">
        <v>50</v>
      </c>
      <c r="AD36">
        <v>100</v>
      </c>
    </row>
    <row r="37" spans="1:30" x14ac:dyDescent="0.2">
      <c r="A37" t="s">
        <v>154</v>
      </c>
      <c r="B37" s="1">
        <v>20</v>
      </c>
      <c r="C37" s="3">
        <v>60</v>
      </c>
      <c r="E37" t="s">
        <v>225</v>
      </c>
      <c r="F37" s="11">
        <f t="shared" si="0"/>
        <v>0</v>
      </c>
      <c r="G37" s="29">
        <f t="shared" si="1"/>
        <v>0.33</v>
      </c>
      <c r="H37">
        <v>40</v>
      </c>
      <c r="I37">
        <v>100</v>
      </c>
      <c r="J37">
        <v>60</v>
      </c>
      <c r="R37">
        <v>100</v>
      </c>
      <c r="S37">
        <v>20</v>
      </c>
      <c r="T37">
        <v>100</v>
      </c>
      <c r="U37">
        <v>80</v>
      </c>
      <c r="W37">
        <v>45</v>
      </c>
      <c r="Y37">
        <v>10</v>
      </c>
      <c r="AD37">
        <v>100</v>
      </c>
    </row>
    <row r="38" spans="1:30" x14ac:dyDescent="0.2">
      <c r="A38" t="s">
        <v>155</v>
      </c>
      <c r="B38" s="1">
        <v>30</v>
      </c>
      <c r="C38" s="1">
        <v>20</v>
      </c>
      <c r="E38" t="s">
        <v>112</v>
      </c>
      <c r="F38" s="11">
        <f t="shared" si="0"/>
        <v>0</v>
      </c>
      <c r="G38" s="29">
        <f t="shared" si="1"/>
        <v>0</v>
      </c>
      <c r="H38">
        <v>45</v>
      </c>
      <c r="I38">
        <v>100</v>
      </c>
      <c r="J38">
        <v>55</v>
      </c>
      <c r="R38">
        <v>100</v>
      </c>
      <c r="S38">
        <v>50</v>
      </c>
      <c r="T38">
        <v>100</v>
      </c>
      <c r="U38">
        <v>50</v>
      </c>
      <c r="AD38">
        <v>98</v>
      </c>
    </row>
    <row r="39" spans="1:30" x14ac:dyDescent="0.2">
      <c r="A39" t="s">
        <v>156</v>
      </c>
      <c r="B39" s="1">
        <v>25</v>
      </c>
      <c r="C39" s="1">
        <v>5</v>
      </c>
      <c r="E39" t="s">
        <v>112</v>
      </c>
      <c r="F39" s="11">
        <f t="shared" si="0"/>
        <v>0</v>
      </c>
      <c r="G39" s="29">
        <f t="shared" si="1"/>
        <v>7.9166666666666663E-2</v>
      </c>
      <c r="H39">
        <v>45</v>
      </c>
      <c r="I39">
        <v>100</v>
      </c>
      <c r="J39">
        <v>55</v>
      </c>
      <c r="L39">
        <v>7</v>
      </c>
      <c r="P39">
        <v>3</v>
      </c>
      <c r="R39">
        <v>100</v>
      </c>
      <c r="S39">
        <v>0</v>
      </c>
      <c r="T39">
        <v>0</v>
      </c>
      <c r="U39">
        <v>100</v>
      </c>
      <c r="V39">
        <v>20</v>
      </c>
      <c r="AD39">
        <v>100</v>
      </c>
    </row>
    <row r="40" spans="1:30" x14ac:dyDescent="0.2">
      <c r="A40" t="s">
        <v>157</v>
      </c>
      <c r="B40" s="1">
        <v>70</v>
      </c>
      <c r="C40" s="1">
        <v>5</v>
      </c>
      <c r="E40" t="s">
        <v>112</v>
      </c>
      <c r="F40" s="11">
        <f t="shared" si="0"/>
        <v>0</v>
      </c>
      <c r="G40" s="29">
        <f t="shared" si="1"/>
        <v>5.5999999999999994E-2</v>
      </c>
      <c r="H40">
        <v>40</v>
      </c>
      <c r="I40">
        <v>100</v>
      </c>
      <c r="J40">
        <v>60</v>
      </c>
      <c r="L40">
        <v>10</v>
      </c>
      <c r="R40">
        <v>100</v>
      </c>
      <c r="S40">
        <v>0</v>
      </c>
      <c r="T40">
        <v>0</v>
      </c>
      <c r="U40">
        <v>100</v>
      </c>
      <c r="AD40">
        <v>100</v>
      </c>
    </row>
    <row r="41" spans="1:30" x14ac:dyDescent="0.2">
      <c r="A41" t="s">
        <v>158</v>
      </c>
      <c r="B41" s="1">
        <v>25</v>
      </c>
      <c r="C41" s="1">
        <v>15</v>
      </c>
      <c r="E41" t="s">
        <v>113</v>
      </c>
      <c r="F41" s="11">
        <f t="shared" si="0"/>
        <v>1</v>
      </c>
      <c r="G41" s="29">
        <f t="shared" si="1"/>
        <v>0.435</v>
      </c>
      <c r="H41">
        <v>5</v>
      </c>
      <c r="I41">
        <v>100</v>
      </c>
      <c r="J41">
        <v>95</v>
      </c>
      <c r="M41">
        <v>25</v>
      </c>
      <c r="N41">
        <v>10</v>
      </c>
      <c r="O41">
        <v>8</v>
      </c>
      <c r="P41">
        <v>12</v>
      </c>
      <c r="Q41">
        <v>5</v>
      </c>
      <c r="R41">
        <v>100</v>
      </c>
      <c r="S41">
        <v>40</v>
      </c>
      <c r="T41">
        <v>100</v>
      </c>
      <c r="U41">
        <v>60</v>
      </c>
      <c r="Y41">
        <v>35</v>
      </c>
      <c r="AD41">
        <v>100</v>
      </c>
    </row>
    <row r="42" spans="1:30" x14ac:dyDescent="0.2">
      <c r="A42" t="s">
        <v>159</v>
      </c>
      <c r="B42" s="1">
        <v>80</v>
      </c>
      <c r="C42" s="1">
        <v>20</v>
      </c>
      <c r="E42" t="s">
        <v>113</v>
      </c>
      <c r="F42" s="11">
        <f t="shared" si="0"/>
        <v>1</v>
      </c>
      <c r="G42" s="29">
        <f t="shared" si="1"/>
        <v>0.18</v>
      </c>
      <c r="H42">
        <v>0</v>
      </c>
      <c r="I42">
        <v>0</v>
      </c>
      <c r="J42">
        <v>100</v>
      </c>
      <c r="P42">
        <v>10</v>
      </c>
      <c r="R42">
        <v>100</v>
      </c>
      <c r="S42">
        <v>0</v>
      </c>
      <c r="T42">
        <v>0</v>
      </c>
      <c r="U42">
        <v>100</v>
      </c>
      <c r="Y42">
        <v>50</v>
      </c>
      <c r="AD42">
        <v>100</v>
      </c>
    </row>
    <row r="43" spans="1:30" x14ac:dyDescent="0.2">
      <c r="A43" t="s">
        <v>161</v>
      </c>
      <c r="B43" s="1">
        <v>20</v>
      </c>
      <c r="C43" s="1">
        <v>15</v>
      </c>
      <c r="E43" t="s">
        <v>113</v>
      </c>
      <c r="F43" s="11">
        <f t="shared" si="0"/>
        <v>1</v>
      </c>
      <c r="G43" s="29">
        <f t="shared" si="1"/>
        <v>7.5563909774436097E-2</v>
      </c>
      <c r="H43">
        <v>25</v>
      </c>
      <c r="I43">
        <v>100</v>
      </c>
      <c r="J43">
        <v>75</v>
      </c>
      <c r="N43">
        <v>5</v>
      </c>
      <c r="P43">
        <v>10</v>
      </c>
      <c r="R43">
        <v>100</v>
      </c>
      <c r="S43">
        <v>50</v>
      </c>
      <c r="T43">
        <v>100</v>
      </c>
      <c r="U43">
        <v>50</v>
      </c>
      <c r="X43">
        <v>5</v>
      </c>
      <c r="AD43">
        <v>95</v>
      </c>
    </row>
    <row r="44" spans="1:30" x14ac:dyDescent="0.2">
      <c r="A44" t="s">
        <v>162</v>
      </c>
      <c r="B44" s="1">
        <v>35</v>
      </c>
      <c r="C44" s="1">
        <v>5</v>
      </c>
      <c r="E44" t="s">
        <v>112</v>
      </c>
      <c r="F44" s="11">
        <f t="shared" si="0"/>
        <v>0</v>
      </c>
      <c r="G44" s="29">
        <f t="shared" si="1"/>
        <v>0.136875</v>
      </c>
      <c r="H44">
        <v>15</v>
      </c>
      <c r="I44">
        <v>100</v>
      </c>
      <c r="J44">
        <v>85</v>
      </c>
      <c r="P44">
        <v>5</v>
      </c>
      <c r="Q44">
        <v>5</v>
      </c>
      <c r="R44">
        <v>100</v>
      </c>
      <c r="S44">
        <v>0</v>
      </c>
      <c r="T44">
        <v>0</v>
      </c>
      <c r="U44">
        <v>100</v>
      </c>
      <c r="W44">
        <v>25</v>
      </c>
      <c r="X44">
        <v>25</v>
      </c>
      <c r="AD44">
        <v>100</v>
      </c>
    </row>
    <row r="45" spans="1:30" x14ac:dyDescent="0.2">
      <c r="A45" t="s">
        <v>164</v>
      </c>
      <c r="B45" s="1">
        <v>80</v>
      </c>
      <c r="C45" s="1">
        <v>20</v>
      </c>
      <c r="E45" t="s">
        <v>225</v>
      </c>
      <c r="F45" s="11">
        <f t="shared" si="0"/>
        <v>0</v>
      </c>
      <c r="G45" s="29">
        <f t="shared" si="1"/>
        <v>0.13111111111111109</v>
      </c>
      <c r="H45">
        <v>50</v>
      </c>
      <c r="I45">
        <v>100</v>
      </c>
      <c r="J45">
        <v>50</v>
      </c>
      <c r="N45">
        <v>30</v>
      </c>
      <c r="R45">
        <v>100</v>
      </c>
      <c r="S45">
        <v>50</v>
      </c>
      <c r="T45">
        <v>100</v>
      </c>
      <c r="U45">
        <v>50</v>
      </c>
      <c r="W45">
        <v>5</v>
      </c>
      <c r="AB45">
        <v>5</v>
      </c>
      <c r="AD45">
        <v>90</v>
      </c>
    </row>
    <row r="46" spans="1:30" x14ac:dyDescent="0.2">
      <c r="A46" t="s">
        <v>165</v>
      </c>
      <c r="B46" s="1">
        <v>35</v>
      </c>
      <c r="C46" s="1">
        <v>10</v>
      </c>
      <c r="E46" t="s">
        <v>112</v>
      </c>
      <c r="F46" s="11">
        <f t="shared" si="0"/>
        <v>0</v>
      </c>
      <c r="G46" s="29">
        <f t="shared" si="1"/>
        <v>6.1999999999999993E-2</v>
      </c>
      <c r="H46">
        <v>70</v>
      </c>
      <c r="I46">
        <v>100</v>
      </c>
      <c r="J46">
        <v>30</v>
      </c>
      <c r="M46">
        <v>13</v>
      </c>
      <c r="R46">
        <v>100</v>
      </c>
      <c r="S46">
        <v>5</v>
      </c>
      <c r="T46">
        <v>100</v>
      </c>
      <c r="U46">
        <v>95</v>
      </c>
      <c r="Y46">
        <v>15</v>
      </c>
      <c r="AD46">
        <v>100</v>
      </c>
    </row>
    <row r="47" spans="1:30" x14ac:dyDescent="0.2">
      <c r="A47" t="s">
        <v>163</v>
      </c>
      <c r="B47" s="1">
        <v>15</v>
      </c>
      <c r="C47" s="1">
        <v>5</v>
      </c>
      <c r="E47" t="s">
        <v>225</v>
      </c>
      <c r="F47" s="11">
        <f t="shared" si="0"/>
        <v>0</v>
      </c>
      <c r="G47" s="29">
        <f t="shared" si="1"/>
        <v>0</v>
      </c>
      <c r="H47">
        <v>0</v>
      </c>
      <c r="I47">
        <v>0</v>
      </c>
      <c r="J47">
        <v>100</v>
      </c>
      <c r="R47">
        <v>100</v>
      </c>
      <c r="S47">
        <v>100</v>
      </c>
      <c r="T47">
        <v>100</v>
      </c>
      <c r="U47">
        <v>0</v>
      </c>
      <c r="AD47">
        <v>100</v>
      </c>
    </row>
    <row r="48" spans="1:30" x14ac:dyDescent="0.2">
      <c r="A48" t="s">
        <v>167</v>
      </c>
      <c r="B48" s="1">
        <v>35</v>
      </c>
      <c r="C48" s="1">
        <v>7</v>
      </c>
      <c r="E48" t="s">
        <v>112</v>
      </c>
      <c r="F48" s="11">
        <f t="shared" si="0"/>
        <v>0</v>
      </c>
      <c r="G48" s="29">
        <f t="shared" si="1"/>
        <v>3.005952380952381E-2</v>
      </c>
      <c r="H48">
        <v>45</v>
      </c>
      <c r="I48">
        <v>100</v>
      </c>
      <c r="J48">
        <v>55</v>
      </c>
      <c r="P48">
        <v>5</v>
      </c>
      <c r="R48">
        <v>100</v>
      </c>
      <c r="S48">
        <v>65</v>
      </c>
      <c r="T48">
        <v>100</v>
      </c>
      <c r="U48">
        <v>35</v>
      </c>
      <c r="V48">
        <v>2</v>
      </c>
      <c r="Y48">
        <v>10</v>
      </c>
      <c r="AD48">
        <v>98</v>
      </c>
    </row>
    <row r="49" spans="1:30" x14ac:dyDescent="0.2">
      <c r="A49" t="s">
        <v>168</v>
      </c>
      <c r="B49" s="1">
        <v>15</v>
      </c>
      <c r="C49" s="1">
        <v>5</v>
      </c>
      <c r="E49" t="s">
        <v>112</v>
      </c>
      <c r="F49" s="11">
        <f t="shared" si="0"/>
        <v>0</v>
      </c>
      <c r="G49" s="29">
        <f t="shared" si="1"/>
        <v>0.1845</v>
      </c>
      <c r="H49">
        <v>50</v>
      </c>
      <c r="I49">
        <v>100</v>
      </c>
      <c r="J49">
        <v>50</v>
      </c>
      <c r="L49">
        <v>10</v>
      </c>
      <c r="M49">
        <v>30</v>
      </c>
      <c r="P49">
        <v>5</v>
      </c>
      <c r="R49">
        <v>100</v>
      </c>
      <c r="S49">
        <v>10</v>
      </c>
      <c r="T49">
        <v>100</v>
      </c>
      <c r="U49">
        <v>90</v>
      </c>
      <c r="W49">
        <v>7</v>
      </c>
      <c r="AD49">
        <v>100</v>
      </c>
    </row>
    <row r="50" spans="1:30" x14ac:dyDescent="0.2">
      <c r="A50" t="s">
        <v>169</v>
      </c>
      <c r="B50" s="1">
        <v>15</v>
      </c>
      <c r="C50" s="1">
        <v>10</v>
      </c>
      <c r="E50" t="s">
        <v>113</v>
      </c>
      <c r="F50" s="11">
        <f t="shared" si="0"/>
        <v>1</v>
      </c>
      <c r="G50" s="29">
        <f t="shared" si="1"/>
        <v>0.30930000000000002</v>
      </c>
      <c r="H50">
        <v>15</v>
      </c>
      <c r="I50">
        <v>100</v>
      </c>
      <c r="J50">
        <v>85</v>
      </c>
      <c r="M50">
        <v>5</v>
      </c>
      <c r="N50">
        <v>20</v>
      </c>
      <c r="O50">
        <v>5</v>
      </c>
      <c r="P50">
        <v>10</v>
      </c>
      <c r="Q50">
        <v>15</v>
      </c>
      <c r="R50">
        <v>100</v>
      </c>
      <c r="S50">
        <v>60</v>
      </c>
      <c r="T50">
        <v>100</v>
      </c>
      <c r="U50">
        <v>40</v>
      </c>
      <c r="X50">
        <v>18</v>
      </c>
      <c r="AD50">
        <v>100</v>
      </c>
    </row>
    <row r="51" spans="1:30" x14ac:dyDescent="0.2">
      <c r="A51" t="s">
        <v>170</v>
      </c>
      <c r="B51" s="1">
        <v>90</v>
      </c>
      <c r="C51" s="1">
        <v>10</v>
      </c>
      <c r="E51" t="s">
        <v>225</v>
      </c>
      <c r="F51" s="11">
        <f t="shared" si="0"/>
        <v>0</v>
      </c>
      <c r="G51" s="29">
        <f t="shared" si="1"/>
        <v>0</v>
      </c>
      <c r="H51">
        <v>0</v>
      </c>
      <c r="I51">
        <v>0</v>
      </c>
      <c r="J51">
        <v>100</v>
      </c>
      <c r="R51">
        <v>100</v>
      </c>
      <c r="S51">
        <v>0</v>
      </c>
      <c r="T51">
        <v>0</v>
      </c>
      <c r="U51">
        <v>100</v>
      </c>
      <c r="AD51">
        <v>100</v>
      </c>
    </row>
    <row r="52" spans="1:30" x14ac:dyDescent="0.2">
      <c r="A52" t="s">
        <v>171</v>
      </c>
      <c r="B52" s="1">
        <v>20</v>
      </c>
      <c r="C52" s="1">
        <v>80</v>
      </c>
      <c r="E52" t="s">
        <v>112</v>
      </c>
      <c r="F52" s="11">
        <f t="shared" si="0"/>
        <v>0</v>
      </c>
      <c r="G52" s="29">
        <f t="shared" si="1"/>
        <v>6.0600000000000008E-2</v>
      </c>
      <c r="H52">
        <v>15</v>
      </c>
      <c r="I52">
        <v>100</v>
      </c>
      <c r="J52">
        <v>85</v>
      </c>
      <c r="M52">
        <v>10</v>
      </c>
      <c r="P52">
        <v>8</v>
      </c>
      <c r="R52">
        <v>100</v>
      </c>
      <c r="S52">
        <v>25</v>
      </c>
      <c r="T52">
        <v>100</v>
      </c>
      <c r="U52">
        <v>75</v>
      </c>
      <c r="W52">
        <v>5</v>
      </c>
      <c r="AD52">
        <v>100</v>
      </c>
    </row>
    <row r="53" spans="1:30" x14ac:dyDescent="0.2">
      <c r="A53" t="s">
        <v>172</v>
      </c>
      <c r="B53" s="1">
        <v>15</v>
      </c>
      <c r="C53" s="1">
        <v>7</v>
      </c>
      <c r="E53" t="s">
        <v>112</v>
      </c>
      <c r="F53" s="11">
        <f t="shared" si="0"/>
        <v>0</v>
      </c>
      <c r="G53" s="29">
        <f t="shared" si="1"/>
        <v>0.18940909090909092</v>
      </c>
      <c r="H53">
        <v>20</v>
      </c>
      <c r="I53">
        <v>100</v>
      </c>
      <c r="J53">
        <v>80</v>
      </c>
      <c r="N53">
        <v>15</v>
      </c>
      <c r="Q53">
        <v>15</v>
      </c>
      <c r="R53">
        <v>100</v>
      </c>
      <c r="S53">
        <v>10</v>
      </c>
      <c r="T53">
        <v>100</v>
      </c>
      <c r="U53">
        <v>90</v>
      </c>
      <c r="W53">
        <v>9</v>
      </c>
      <c r="AD53">
        <v>100</v>
      </c>
    </row>
    <row r="54" spans="1:30" x14ac:dyDescent="0.2">
      <c r="A54" t="s">
        <v>173</v>
      </c>
      <c r="B54" s="1">
        <v>20</v>
      </c>
      <c r="C54" s="1">
        <v>15</v>
      </c>
      <c r="E54" t="s">
        <v>113</v>
      </c>
      <c r="F54" s="11">
        <f t="shared" si="0"/>
        <v>1</v>
      </c>
      <c r="G54" s="29">
        <f t="shared" si="1"/>
        <v>0.2354285714285714</v>
      </c>
      <c r="H54">
        <v>30</v>
      </c>
      <c r="I54">
        <v>100</v>
      </c>
      <c r="J54">
        <v>70</v>
      </c>
      <c r="K54">
        <v>1</v>
      </c>
      <c r="M54">
        <v>5</v>
      </c>
      <c r="N54">
        <v>15</v>
      </c>
      <c r="Q54">
        <v>25</v>
      </c>
      <c r="R54">
        <v>100</v>
      </c>
      <c r="S54">
        <v>60</v>
      </c>
      <c r="T54">
        <v>100</v>
      </c>
      <c r="U54">
        <v>40</v>
      </c>
      <c r="W54">
        <v>10</v>
      </c>
      <c r="X54">
        <v>5</v>
      </c>
      <c r="Y54">
        <v>5</v>
      </c>
      <c r="AB54">
        <v>10</v>
      </c>
      <c r="AD54">
        <v>100</v>
      </c>
    </row>
    <row r="55" spans="1:30" x14ac:dyDescent="0.2">
      <c r="A55" t="s">
        <v>175</v>
      </c>
      <c r="B55" s="1">
        <v>25</v>
      </c>
      <c r="C55" s="1">
        <v>15</v>
      </c>
      <c r="E55" t="s">
        <v>113</v>
      </c>
      <c r="F55" s="11">
        <f t="shared" si="0"/>
        <v>1</v>
      </c>
      <c r="G55" s="29">
        <f t="shared" si="1"/>
        <v>0.43125000000000002</v>
      </c>
      <c r="H55">
        <v>50</v>
      </c>
      <c r="I55">
        <v>100</v>
      </c>
      <c r="J55">
        <v>80</v>
      </c>
      <c r="N55">
        <v>10</v>
      </c>
      <c r="O55">
        <v>2</v>
      </c>
      <c r="Q55">
        <v>69</v>
      </c>
      <c r="R55">
        <v>100</v>
      </c>
      <c r="S55">
        <v>30</v>
      </c>
      <c r="T55">
        <v>100</v>
      </c>
      <c r="U55">
        <v>70</v>
      </c>
      <c r="W55">
        <v>10</v>
      </c>
      <c r="AD55">
        <v>100</v>
      </c>
    </row>
    <row r="56" spans="1:30" x14ac:dyDescent="0.2">
      <c r="A56" t="s">
        <v>176</v>
      </c>
      <c r="B56" s="1">
        <v>25</v>
      </c>
      <c r="C56" s="1">
        <v>15</v>
      </c>
      <c r="E56" t="s">
        <v>113</v>
      </c>
      <c r="F56" s="11">
        <f t="shared" si="0"/>
        <v>1</v>
      </c>
      <c r="G56" s="29">
        <f t="shared" si="1"/>
        <v>0.46091836734693886</v>
      </c>
      <c r="H56">
        <v>20</v>
      </c>
      <c r="I56">
        <v>100</v>
      </c>
      <c r="J56">
        <v>80</v>
      </c>
      <c r="K56">
        <v>22</v>
      </c>
      <c r="M56">
        <v>22</v>
      </c>
      <c r="N56">
        <v>22</v>
      </c>
      <c r="O56">
        <v>6</v>
      </c>
      <c r="Q56">
        <v>11</v>
      </c>
      <c r="R56">
        <v>100</v>
      </c>
      <c r="S56">
        <v>40</v>
      </c>
      <c r="T56">
        <v>100</v>
      </c>
      <c r="U56">
        <v>60</v>
      </c>
      <c r="W56">
        <v>10</v>
      </c>
      <c r="X56">
        <v>8</v>
      </c>
      <c r="AB56">
        <v>2</v>
      </c>
      <c r="AD56">
        <v>98</v>
      </c>
    </row>
    <row r="57" spans="1:30" x14ac:dyDescent="0.2">
      <c r="A57" t="s">
        <v>177</v>
      </c>
      <c r="B57" s="1">
        <v>15</v>
      </c>
      <c r="C57" s="1">
        <v>30</v>
      </c>
      <c r="E57" t="s">
        <v>113</v>
      </c>
      <c r="F57" s="11">
        <f t="shared" si="0"/>
        <v>1</v>
      </c>
      <c r="G57" s="29">
        <f t="shared" si="1"/>
        <v>0.13500000000000001</v>
      </c>
      <c r="H57">
        <v>60</v>
      </c>
      <c r="I57">
        <v>100</v>
      </c>
      <c r="J57">
        <v>40</v>
      </c>
      <c r="K57">
        <v>20</v>
      </c>
      <c r="N57">
        <v>15</v>
      </c>
      <c r="Q57">
        <v>25</v>
      </c>
      <c r="R57">
        <v>100</v>
      </c>
      <c r="S57">
        <v>45</v>
      </c>
      <c r="T57">
        <v>100</v>
      </c>
      <c r="U57">
        <v>55</v>
      </c>
      <c r="W57">
        <v>7</v>
      </c>
      <c r="AC57">
        <v>8</v>
      </c>
      <c r="AD57">
        <v>100</v>
      </c>
    </row>
    <row r="58" spans="1:30" x14ac:dyDescent="0.2">
      <c r="A58" t="s">
        <v>178</v>
      </c>
      <c r="B58" s="1">
        <v>15</v>
      </c>
      <c r="C58" s="1">
        <v>10</v>
      </c>
      <c r="E58" t="s">
        <v>113</v>
      </c>
      <c r="F58" s="11">
        <f t="shared" si="0"/>
        <v>1</v>
      </c>
      <c r="G58" s="29">
        <f t="shared" si="1"/>
        <v>0.20269999999999999</v>
      </c>
      <c r="H58">
        <v>65</v>
      </c>
      <c r="I58">
        <v>100</v>
      </c>
      <c r="J58">
        <v>35</v>
      </c>
      <c r="M58">
        <v>10</v>
      </c>
      <c r="N58">
        <v>15</v>
      </c>
      <c r="Q58">
        <v>38</v>
      </c>
      <c r="R58">
        <v>100</v>
      </c>
      <c r="S58">
        <v>20</v>
      </c>
      <c r="T58">
        <v>100</v>
      </c>
      <c r="U58">
        <v>80</v>
      </c>
      <c r="W58">
        <v>10</v>
      </c>
      <c r="X58">
        <v>5</v>
      </c>
      <c r="AB58">
        <v>2</v>
      </c>
      <c r="AC58">
        <v>5</v>
      </c>
      <c r="AD58">
        <v>100</v>
      </c>
    </row>
    <row r="59" spans="1:30" x14ac:dyDescent="0.2">
      <c r="A59" t="s">
        <v>179</v>
      </c>
      <c r="B59" s="1">
        <v>20</v>
      </c>
      <c r="C59" s="1">
        <v>15</v>
      </c>
      <c r="E59" t="s">
        <v>113</v>
      </c>
      <c r="F59" s="11">
        <f t="shared" si="0"/>
        <v>1</v>
      </c>
      <c r="G59" s="29">
        <f t="shared" si="1"/>
        <v>0.17635714285714285</v>
      </c>
      <c r="H59">
        <v>40</v>
      </c>
      <c r="I59">
        <v>100</v>
      </c>
      <c r="J59">
        <v>60</v>
      </c>
      <c r="K59">
        <v>3</v>
      </c>
      <c r="M59">
        <v>5</v>
      </c>
      <c r="Q59">
        <v>35</v>
      </c>
      <c r="R59">
        <v>100</v>
      </c>
      <c r="S59">
        <v>55</v>
      </c>
      <c r="T59">
        <v>100</v>
      </c>
      <c r="U59">
        <v>45</v>
      </c>
      <c r="AB59">
        <v>15</v>
      </c>
      <c r="AD59">
        <v>100</v>
      </c>
    </row>
    <row r="60" spans="1:30" x14ac:dyDescent="0.2">
      <c r="A60" t="s">
        <v>180</v>
      </c>
      <c r="B60" s="1">
        <v>15</v>
      </c>
      <c r="C60" s="1">
        <v>5</v>
      </c>
      <c r="E60" t="s">
        <v>113</v>
      </c>
      <c r="F60" s="11">
        <f t="shared" si="0"/>
        <v>1</v>
      </c>
      <c r="G60" s="29">
        <f t="shared" si="1"/>
        <v>9.5249999999999987E-2</v>
      </c>
      <c r="H60">
        <v>70</v>
      </c>
      <c r="I60">
        <v>100</v>
      </c>
      <c r="J60">
        <v>30</v>
      </c>
      <c r="N60">
        <v>21</v>
      </c>
      <c r="Q60">
        <v>21</v>
      </c>
      <c r="R60">
        <v>100</v>
      </c>
      <c r="S60">
        <v>70</v>
      </c>
      <c r="T60">
        <v>100</v>
      </c>
      <c r="U60">
        <v>30</v>
      </c>
      <c r="AB60">
        <v>1</v>
      </c>
      <c r="AD60">
        <v>100</v>
      </c>
    </row>
    <row r="61" spans="1:30" x14ac:dyDescent="0.2">
      <c r="A61" t="s">
        <v>181</v>
      </c>
      <c r="B61" s="1">
        <v>35</v>
      </c>
      <c r="C61" s="1">
        <v>5</v>
      </c>
      <c r="E61" t="s">
        <v>112</v>
      </c>
      <c r="F61" s="11">
        <f t="shared" si="0"/>
        <v>0</v>
      </c>
      <c r="G61" s="29">
        <f t="shared" si="1"/>
        <v>5.2999999999999999E-2</v>
      </c>
      <c r="H61">
        <v>20</v>
      </c>
      <c r="I61">
        <v>100</v>
      </c>
      <c r="J61">
        <v>80</v>
      </c>
      <c r="K61">
        <v>2</v>
      </c>
      <c r="P61">
        <v>2</v>
      </c>
      <c r="R61">
        <v>100</v>
      </c>
      <c r="S61">
        <v>20</v>
      </c>
      <c r="T61">
        <v>100</v>
      </c>
      <c r="U61">
        <v>80</v>
      </c>
      <c r="X61">
        <v>25</v>
      </c>
      <c r="AD61">
        <v>100</v>
      </c>
    </row>
    <row r="62" spans="1:30" x14ac:dyDescent="0.2">
      <c r="A62" t="s">
        <v>182</v>
      </c>
      <c r="B62" s="1">
        <v>20</v>
      </c>
      <c r="C62" s="1">
        <v>3</v>
      </c>
      <c r="E62" t="s">
        <v>113</v>
      </c>
      <c r="F62" s="11">
        <f t="shared" si="0"/>
        <v>1</v>
      </c>
      <c r="G62" s="29">
        <f t="shared" si="1"/>
        <v>0.13043478260869565</v>
      </c>
      <c r="H62">
        <v>50</v>
      </c>
      <c r="I62">
        <v>100</v>
      </c>
      <c r="J62">
        <v>50</v>
      </c>
      <c r="N62">
        <v>15</v>
      </c>
      <c r="O62">
        <v>15</v>
      </c>
      <c r="R62">
        <v>100</v>
      </c>
      <c r="S62">
        <v>70</v>
      </c>
      <c r="T62">
        <v>100</v>
      </c>
      <c r="U62">
        <v>30</v>
      </c>
      <c r="AD62">
        <v>100</v>
      </c>
    </row>
    <row r="63" spans="1:30" x14ac:dyDescent="0.2">
      <c r="A63" t="s">
        <v>183</v>
      </c>
      <c r="B63" s="1">
        <v>10</v>
      </c>
      <c r="C63" s="1">
        <v>3</v>
      </c>
      <c r="E63" t="s">
        <v>112</v>
      </c>
      <c r="F63" s="11">
        <f t="shared" si="0"/>
        <v>0</v>
      </c>
      <c r="G63" s="29">
        <f t="shared" si="1"/>
        <v>7.6923076923076927E-2</v>
      </c>
      <c r="H63">
        <v>0</v>
      </c>
      <c r="I63">
        <v>0</v>
      </c>
      <c r="J63">
        <v>100</v>
      </c>
      <c r="P63">
        <v>10</v>
      </c>
      <c r="R63">
        <v>100</v>
      </c>
      <c r="S63">
        <v>55</v>
      </c>
      <c r="T63">
        <v>100</v>
      </c>
      <c r="U63">
        <v>45</v>
      </c>
      <c r="AD63">
        <v>95</v>
      </c>
    </row>
    <row r="64" spans="1:30" x14ac:dyDescent="0.2">
      <c r="A64" t="s">
        <v>184</v>
      </c>
      <c r="B64" s="1">
        <v>20</v>
      </c>
      <c r="C64" s="1">
        <v>15</v>
      </c>
      <c r="E64" t="s">
        <v>113</v>
      </c>
      <c r="F64" s="11">
        <f t="shared" si="0"/>
        <v>1</v>
      </c>
      <c r="G64" s="29">
        <f t="shared" si="1"/>
        <v>0.22285714285714284</v>
      </c>
      <c r="H64">
        <v>40</v>
      </c>
      <c r="I64">
        <v>100</v>
      </c>
      <c r="J64">
        <v>60</v>
      </c>
      <c r="K64">
        <v>10</v>
      </c>
      <c r="N64">
        <v>15</v>
      </c>
      <c r="P64">
        <v>20</v>
      </c>
      <c r="Q64">
        <v>20</v>
      </c>
      <c r="R64">
        <v>100</v>
      </c>
      <c r="S64">
        <v>40</v>
      </c>
      <c r="T64">
        <v>100</v>
      </c>
      <c r="U64">
        <v>60</v>
      </c>
      <c r="AD64">
        <v>100</v>
      </c>
    </row>
    <row r="65" spans="1:30" x14ac:dyDescent="0.2">
      <c r="A65" t="s">
        <v>185</v>
      </c>
      <c r="B65" s="1">
        <v>35</v>
      </c>
      <c r="C65" s="1">
        <v>7</v>
      </c>
      <c r="E65" t="s">
        <v>113</v>
      </c>
      <c r="F65" s="11">
        <f t="shared" si="0"/>
        <v>1</v>
      </c>
      <c r="G65" s="29">
        <f t="shared" si="1"/>
        <v>0.15033333333333332</v>
      </c>
      <c r="H65">
        <v>70</v>
      </c>
      <c r="I65">
        <v>100</v>
      </c>
      <c r="J65">
        <v>30</v>
      </c>
      <c r="M65">
        <v>7</v>
      </c>
      <c r="N65">
        <v>20</v>
      </c>
      <c r="P65">
        <v>25</v>
      </c>
      <c r="Q65">
        <v>8</v>
      </c>
      <c r="R65">
        <v>100</v>
      </c>
      <c r="S65">
        <v>80</v>
      </c>
      <c r="T65">
        <v>100</v>
      </c>
      <c r="U65">
        <v>20</v>
      </c>
      <c r="AB65">
        <v>1</v>
      </c>
      <c r="AD65">
        <v>100</v>
      </c>
    </row>
    <row r="66" spans="1:30" x14ac:dyDescent="0.2">
      <c r="A66" t="s">
        <v>186</v>
      </c>
      <c r="B66" s="1">
        <v>15</v>
      </c>
      <c r="C66" s="1">
        <v>20</v>
      </c>
      <c r="E66" t="s">
        <v>113</v>
      </c>
      <c r="F66" s="11">
        <f t="shared" si="0"/>
        <v>1</v>
      </c>
      <c r="G66" s="29">
        <f t="shared" si="1"/>
        <v>0.16428571428571426</v>
      </c>
      <c r="H66">
        <v>50</v>
      </c>
      <c r="I66">
        <v>100</v>
      </c>
      <c r="J66">
        <v>50</v>
      </c>
      <c r="K66">
        <v>20</v>
      </c>
      <c r="N66">
        <v>24</v>
      </c>
      <c r="P66">
        <v>12</v>
      </c>
      <c r="Q66">
        <v>10</v>
      </c>
      <c r="R66">
        <v>100</v>
      </c>
      <c r="S66">
        <v>20</v>
      </c>
      <c r="T66">
        <v>100</v>
      </c>
      <c r="U66">
        <v>80</v>
      </c>
      <c r="X66">
        <v>5</v>
      </c>
      <c r="AD66">
        <v>100</v>
      </c>
    </row>
    <row r="67" spans="1:30" x14ac:dyDescent="0.2">
      <c r="A67" t="s">
        <v>187</v>
      </c>
      <c r="B67" s="1">
        <v>20</v>
      </c>
      <c r="C67" s="1">
        <v>20</v>
      </c>
      <c r="E67" t="s">
        <v>113</v>
      </c>
      <c r="F67" s="11">
        <f t="shared" ref="F67:F80" si="2">IF(E67="Z",1,0)</f>
        <v>1</v>
      </c>
      <c r="G67" s="29">
        <f t="shared" ref="G67:G80" si="3">(((H67*0+J67*SUM(K67:Q67)/R67*B67/(B67+C67)+S67*0+U67*SUM(V67:AC67)/AD67*C67/(B67+C67)))/100)</f>
        <v>0.12</v>
      </c>
      <c r="H67">
        <v>50</v>
      </c>
      <c r="I67">
        <v>100</v>
      </c>
      <c r="J67">
        <v>50</v>
      </c>
      <c r="M67">
        <v>15</v>
      </c>
      <c r="Q67">
        <v>25</v>
      </c>
      <c r="R67">
        <v>100</v>
      </c>
      <c r="S67">
        <v>60</v>
      </c>
      <c r="T67">
        <v>100</v>
      </c>
      <c r="U67">
        <v>40</v>
      </c>
      <c r="Y67">
        <v>10</v>
      </c>
      <c r="AD67">
        <v>100</v>
      </c>
    </row>
    <row r="68" spans="1:30" x14ac:dyDescent="0.2">
      <c r="A68" t="s">
        <v>188</v>
      </c>
      <c r="B68" s="1">
        <v>20</v>
      </c>
      <c r="C68" s="1">
        <v>20</v>
      </c>
      <c r="E68" t="s">
        <v>112</v>
      </c>
      <c r="F68" s="11">
        <f t="shared" si="2"/>
        <v>0</v>
      </c>
      <c r="G68" s="29">
        <f t="shared" si="3"/>
        <v>0</v>
      </c>
      <c r="H68">
        <v>25</v>
      </c>
      <c r="I68">
        <v>100</v>
      </c>
      <c r="J68">
        <v>75</v>
      </c>
      <c r="K68" t="s">
        <v>0</v>
      </c>
      <c r="R68">
        <v>100</v>
      </c>
      <c r="S68">
        <v>60</v>
      </c>
      <c r="T68">
        <v>100</v>
      </c>
      <c r="U68">
        <v>40</v>
      </c>
      <c r="AD68">
        <v>100</v>
      </c>
    </row>
    <row r="69" spans="1:30" x14ac:dyDescent="0.2">
      <c r="A69" t="s">
        <v>189</v>
      </c>
      <c r="B69" s="1">
        <v>60</v>
      </c>
      <c r="C69" s="1">
        <v>15</v>
      </c>
      <c r="E69" t="s">
        <v>113</v>
      </c>
      <c r="F69" s="11">
        <f t="shared" si="2"/>
        <v>1</v>
      </c>
      <c r="G69" s="29">
        <f t="shared" si="3"/>
        <v>0.18559999999999999</v>
      </c>
      <c r="H69">
        <v>10</v>
      </c>
      <c r="I69">
        <v>100</v>
      </c>
      <c r="J69">
        <v>90</v>
      </c>
      <c r="K69" t="s">
        <v>0</v>
      </c>
      <c r="N69">
        <v>3</v>
      </c>
      <c r="P69">
        <v>10</v>
      </c>
      <c r="Q69">
        <v>10</v>
      </c>
      <c r="R69">
        <v>100</v>
      </c>
      <c r="S69">
        <v>60</v>
      </c>
      <c r="T69">
        <v>100</v>
      </c>
      <c r="U69">
        <v>40</v>
      </c>
      <c r="Y69">
        <v>25</v>
      </c>
      <c r="AD69">
        <v>100</v>
      </c>
    </row>
    <row r="70" spans="1:30" x14ac:dyDescent="0.2">
      <c r="A70" t="s">
        <v>190</v>
      </c>
      <c r="B70" s="1">
        <v>15</v>
      </c>
      <c r="C70" s="1">
        <v>25</v>
      </c>
      <c r="E70" t="s">
        <v>112</v>
      </c>
      <c r="F70" s="11">
        <f t="shared" si="2"/>
        <v>0</v>
      </c>
      <c r="G70" s="29">
        <f t="shared" si="3"/>
        <v>1.4999999999999999E-2</v>
      </c>
      <c r="H70">
        <v>20</v>
      </c>
      <c r="I70">
        <v>100</v>
      </c>
      <c r="J70">
        <v>80</v>
      </c>
      <c r="K70" t="s">
        <v>0</v>
      </c>
      <c r="O70">
        <v>5</v>
      </c>
      <c r="R70">
        <v>100</v>
      </c>
      <c r="S70">
        <v>40</v>
      </c>
      <c r="T70">
        <v>100</v>
      </c>
      <c r="U70">
        <v>60</v>
      </c>
      <c r="AD70">
        <v>99</v>
      </c>
    </row>
    <row r="71" spans="1:30" x14ac:dyDescent="0.2">
      <c r="A71" t="s">
        <v>229</v>
      </c>
      <c r="B71" s="1">
        <v>10</v>
      </c>
      <c r="C71" s="1">
        <v>15</v>
      </c>
      <c r="E71" t="s">
        <v>113</v>
      </c>
      <c r="F71" s="11">
        <f t="shared" si="2"/>
        <v>1</v>
      </c>
      <c r="G71" s="29">
        <f t="shared" si="3"/>
        <v>0.20799999999999996</v>
      </c>
      <c r="H71">
        <v>50</v>
      </c>
      <c r="I71">
        <v>100</v>
      </c>
      <c r="J71">
        <v>50</v>
      </c>
      <c r="K71" t="s">
        <v>0</v>
      </c>
      <c r="M71">
        <v>35</v>
      </c>
      <c r="N71">
        <v>13</v>
      </c>
      <c r="P71">
        <v>3</v>
      </c>
      <c r="Q71">
        <v>2</v>
      </c>
      <c r="R71">
        <v>100</v>
      </c>
      <c r="S71">
        <v>15</v>
      </c>
      <c r="T71">
        <v>100</v>
      </c>
      <c r="U71">
        <v>85</v>
      </c>
      <c r="Y71">
        <v>20</v>
      </c>
      <c r="AD71">
        <v>100</v>
      </c>
    </row>
    <row r="72" spans="1:30" x14ac:dyDescent="0.2">
      <c r="A72" t="s">
        <v>191</v>
      </c>
      <c r="B72" s="1">
        <v>35</v>
      </c>
      <c r="C72" s="1">
        <v>3</v>
      </c>
      <c r="E72" t="s">
        <v>112</v>
      </c>
      <c r="F72" s="11">
        <f t="shared" si="2"/>
        <v>0</v>
      </c>
      <c r="G72" s="29">
        <f t="shared" si="3"/>
        <v>3.453947368421053E-2</v>
      </c>
      <c r="H72">
        <v>25</v>
      </c>
      <c r="I72">
        <v>100</v>
      </c>
      <c r="J72">
        <v>75</v>
      </c>
      <c r="K72" t="s">
        <v>0</v>
      </c>
      <c r="M72">
        <v>5</v>
      </c>
      <c r="R72">
        <v>100</v>
      </c>
      <c r="S72">
        <v>30</v>
      </c>
      <c r="T72">
        <v>100</v>
      </c>
      <c r="U72">
        <v>70</v>
      </c>
      <c r="AD72">
        <v>100</v>
      </c>
    </row>
    <row r="73" spans="1:30" x14ac:dyDescent="0.2">
      <c r="A73" t="s">
        <v>233</v>
      </c>
      <c r="B73" s="1">
        <v>15</v>
      </c>
      <c r="C73" s="1">
        <v>15</v>
      </c>
      <c r="E73" t="s">
        <v>113</v>
      </c>
      <c r="F73" s="11">
        <f t="shared" si="2"/>
        <v>1</v>
      </c>
      <c r="G73" s="29">
        <f t="shared" si="3"/>
        <v>9.5000000000000001E-2</v>
      </c>
      <c r="H73">
        <v>50</v>
      </c>
      <c r="I73">
        <v>100</v>
      </c>
      <c r="J73">
        <v>50</v>
      </c>
      <c r="N73">
        <v>2</v>
      </c>
      <c r="P73">
        <v>5</v>
      </c>
      <c r="Q73">
        <v>10</v>
      </c>
      <c r="R73">
        <v>100</v>
      </c>
      <c r="S73">
        <v>70</v>
      </c>
      <c r="T73">
        <v>100</v>
      </c>
      <c r="U73">
        <v>30</v>
      </c>
      <c r="Y73">
        <v>25</v>
      </c>
      <c r="AB73">
        <v>10</v>
      </c>
      <c r="AD73">
        <v>100</v>
      </c>
    </row>
    <row r="74" spans="1:30" x14ac:dyDescent="0.2">
      <c r="A74" t="s">
        <v>192</v>
      </c>
      <c r="B74" s="1">
        <v>20</v>
      </c>
      <c r="C74" s="1">
        <v>10</v>
      </c>
      <c r="E74" t="s">
        <v>113</v>
      </c>
      <c r="F74" s="11">
        <f t="shared" si="2"/>
        <v>1</v>
      </c>
      <c r="G74" s="29">
        <f t="shared" si="3"/>
        <v>7.1276595744680857E-2</v>
      </c>
      <c r="H74">
        <v>50</v>
      </c>
      <c r="I74">
        <v>100</v>
      </c>
      <c r="J74">
        <v>50</v>
      </c>
      <c r="L74">
        <v>10</v>
      </c>
      <c r="P74">
        <v>5</v>
      </c>
      <c r="R74">
        <v>100</v>
      </c>
      <c r="S74">
        <v>40</v>
      </c>
      <c r="T74">
        <v>100</v>
      </c>
      <c r="U74">
        <v>60</v>
      </c>
      <c r="Y74">
        <v>10</v>
      </c>
      <c r="AD74">
        <v>94</v>
      </c>
    </row>
    <row r="75" spans="1:30" x14ac:dyDescent="0.2">
      <c r="A75" t="s">
        <v>193</v>
      </c>
      <c r="B75" s="1">
        <v>50</v>
      </c>
      <c r="C75" s="1">
        <v>10</v>
      </c>
      <c r="E75" t="s">
        <v>112</v>
      </c>
      <c r="F75" s="11">
        <f t="shared" si="2"/>
        <v>0</v>
      </c>
      <c r="G75" s="29">
        <f t="shared" si="3"/>
        <v>6.6000000000000003E-2</v>
      </c>
      <c r="H75">
        <v>1</v>
      </c>
      <c r="I75">
        <v>100</v>
      </c>
      <c r="J75">
        <v>99</v>
      </c>
      <c r="K75">
        <v>1</v>
      </c>
      <c r="P75">
        <v>7</v>
      </c>
      <c r="R75">
        <v>100</v>
      </c>
      <c r="S75">
        <v>5</v>
      </c>
      <c r="T75">
        <v>100</v>
      </c>
      <c r="U75">
        <v>95</v>
      </c>
      <c r="AD75">
        <v>100</v>
      </c>
    </row>
    <row r="76" spans="1:30" x14ac:dyDescent="0.2">
      <c r="A76" t="s">
        <v>194</v>
      </c>
      <c r="B76" s="1">
        <v>35</v>
      </c>
      <c r="C76" s="1">
        <v>15</v>
      </c>
      <c r="E76" t="s">
        <v>112</v>
      </c>
      <c r="F76" s="11">
        <f t="shared" si="2"/>
        <v>0</v>
      </c>
      <c r="G76" s="29">
        <f t="shared" si="3"/>
        <v>7.6500000000000005E-3</v>
      </c>
      <c r="H76">
        <v>2</v>
      </c>
      <c r="I76">
        <v>100</v>
      </c>
      <c r="J76">
        <v>98</v>
      </c>
      <c r="R76">
        <v>100</v>
      </c>
      <c r="S76">
        <v>15</v>
      </c>
      <c r="T76">
        <v>100</v>
      </c>
      <c r="U76">
        <v>85</v>
      </c>
      <c r="Y76">
        <v>3</v>
      </c>
      <c r="AD76">
        <v>100</v>
      </c>
    </row>
    <row r="77" spans="1:30" x14ac:dyDescent="0.2">
      <c r="A77" t="s">
        <v>195</v>
      </c>
      <c r="B77" s="1">
        <v>5</v>
      </c>
      <c r="C77" s="1">
        <v>10</v>
      </c>
      <c r="E77" t="s">
        <v>113</v>
      </c>
      <c r="F77" s="11">
        <f t="shared" si="2"/>
        <v>1</v>
      </c>
      <c r="G77" s="29">
        <f t="shared" si="3"/>
        <v>0.16</v>
      </c>
      <c r="H77">
        <v>20</v>
      </c>
      <c r="I77">
        <v>100</v>
      </c>
      <c r="J77">
        <v>80</v>
      </c>
      <c r="N77">
        <v>25</v>
      </c>
      <c r="Q77">
        <v>35</v>
      </c>
      <c r="R77">
        <v>100</v>
      </c>
      <c r="S77">
        <v>65</v>
      </c>
      <c r="T77">
        <v>100</v>
      </c>
      <c r="U77">
        <v>35</v>
      </c>
      <c r="AD77">
        <v>100</v>
      </c>
    </row>
    <row r="78" spans="1:30" x14ac:dyDescent="0.2">
      <c r="A78" t="s">
        <v>196</v>
      </c>
      <c r="B78" s="1">
        <v>25</v>
      </c>
      <c r="C78" s="1">
        <v>5</v>
      </c>
      <c r="E78" t="s">
        <v>113</v>
      </c>
      <c r="F78" s="11">
        <f t="shared" si="2"/>
        <v>1</v>
      </c>
      <c r="G78" s="29">
        <f t="shared" si="3"/>
        <v>0.22508333333333333</v>
      </c>
      <c r="H78">
        <v>7</v>
      </c>
      <c r="I78">
        <v>100</v>
      </c>
      <c r="J78">
        <v>93</v>
      </c>
      <c r="N78">
        <v>2</v>
      </c>
      <c r="Q78">
        <v>15</v>
      </c>
      <c r="R78">
        <v>100</v>
      </c>
      <c r="S78">
        <v>20</v>
      </c>
      <c r="T78">
        <v>100</v>
      </c>
      <c r="U78">
        <v>80</v>
      </c>
      <c r="Y78">
        <v>70</v>
      </c>
      <c r="AD78">
        <v>100</v>
      </c>
    </row>
    <row r="79" spans="1:30" x14ac:dyDescent="0.2">
      <c r="A79" t="s">
        <v>197</v>
      </c>
      <c r="B79" s="1">
        <v>15</v>
      </c>
      <c r="C79" s="1">
        <v>15</v>
      </c>
      <c r="E79" t="s">
        <v>113</v>
      </c>
      <c r="F79" s="11">
        <f t="shared" si="2"/>
        <v>1</v>
      </c>
      <c r="G79" s="29">
        <f t="shared" si="3"/>
        <v>0.21</v>
      </c>
      <c r="H79">
        <v>40</v>
      </c>
      <c r="I79">
        <v>100</v>
      </c>
      <c r="J79">
        <v>60</v>
      </c>
      <c r="P79">
        <v>20</v>
      </c>
      <c r="Q79">
        <v>40</v>
      </c>
      <c r="R79">
        <v>100</v>
      </c>
      <c r="S79">
        <v>60</v>
      </c>
      <c r="T79">
        <v>100</v>
      </c>
      <c r="U79">
        <v>40</v>
      </c>
      <c r="AB79">
        <v>15</v>
      </c>
      <c r="AD79">
        <v>100</v>
      </c>
    </row>
    <row r="80" spans="1:30" x14ac:dyDescent="0.2">
      <c r="A80" t="s">
        <v>198</v>
      </c>
      <c r="B80" s="1">
        <v>30</v>
      </c>
      <c r="C80" s="1">
        <v>10</v>
      </c>
      <c r="E80" t="s">
        <v>113</v>
      </c>
      <c r="F80" s="11">
        <f t="shared" si="2"/>
        <v>1</v>
      </c>
      <c r="G80" s="29">
        <f t="shared" si="3"/>
        <v>0.17099999999999999</v>
      </c>
      <c r="H80">
        <v>30</v>
      </c>
      <c r="I80">
        <v>100</v>
      </c>
      <c r="J80">
        <v>70</v>
      </c>
      <c r="N80">
        <v>12</v>
      </c>
      <c r="P80">
        <v>5</v>
      </c>
      <c r="Q80">
        <v>11</v>
      </c>
      <c r="R80">
        <v>100</v>
      </c>
      <c r="S80">
        <v>60</v>
      </c>
      <c r="T80">
        <v>100</v>
      </c>
      <c r="U80">
        <v>40</v>
      </c>
      <c r="W80">
        <v>12</v>
      </c>
      <c r="X80">
        <v>12</v>
      </c>
      <c r="AD80">
        <v>100</v>
      </c>
    </row>
  </sheetData>
  <autoFilter ref="E1:E80" xr:uid="{56A28417-E326-494B-A0DD-2EF01A83E181}"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8A38-E65B-C84F-873C-DBC6626620F1}">
  <dimension ref="A1:L92"/>
  <sheetViews>
    <sheetView topLeftCell="A75" workbookViewId="0">
      <selection activeCell="B91" sqref="B57:B91"/>
    </sheetView>
  </sheetViews>
  <sheetFormatPr baseColWidth="10" defaultRowHeight="15" x14ac:dyDescent="0.2"/>
  <sheetData>
    <row r="1" spans="1:12" x14ac:dyDescent="0.2">
      <c r="E1" s="34">
        <f>AVERAGE(zahrada!G6:G76)</f>
        <v>0.1454145713010967</v>
      </c>
      <c r="I1" s="11" t="s">
        <v>291</v>
      </c>
      <c r="J1" s="25">
        <f>SUM(C3:C91)</f>
        <v>1.6790791750363336</v>
      </c>
      <c r="K1" s="11">
        <f>J1/76</f>
        <v>2.2093147039951758E-2</v>
      </c>
      <c r="L1" s="11"/>
    </row>
    <row r="2" spans="1:12" x14ac:dyDescent="0.2">
      <c r="I2" s="11" t="s">
        <v>292</v>
      </c>
      <c r="J2" s="11">
        <f>SUM(E3:E92)</f>
        <v>0.31845653553461906</v>
      </c>
      <c r="K2" s="11">
        <f>J2/2</f>
        <v>0.15922826776730953</v>
      </c>
      <c r="L2" s="11">
        <f>K2/K1</f>
        <v>7.2071338446882134</v>
      </c>
    </row>
    <row r="3" spans="1:12" x14ac:dyDescent="0.2">
      <c r="A3" s="11" t="s">
        <v>113</v>
      </c>
      <c r="B3" s="29">
        <v>0.154</v>
      </c>
      <c r="C3" s="29">
        <f>(B3-$B$40)^2</f>
        <v>3.7472453256045157E-3</v>
      </c>
      <c r="D3" s="19"/>
      <c r="E3" s="34"/>
      <c r="I3" s="11"/>
      <c r="J3" s="11"/>
      <c r="K3" s="11"/>
      <c r="L3" s="11"/>
    </row>
    <row r="4" spans="1:12" x14ac:dyDescent="0.2">
      <c r="A4" s="11" t="s">
        <v>113</v>
      </c>
      <c r="B4" s="29">
        <v>0.4425</v>
      </c>
      <c r="C4" s="29">
        <f t="shared" ref="C4:C67" si="0">(B4-$B$40)^2</f>
        <v>5.1658585951578122E-2</v>
      </c>
      <c r="I4" s="11"/>
      <c r="J4" s="11"/>
      <c r="K4" s="11"/>
      <c r="L4" s="11"/>
    </row>
    <row r="5" spans="1:12" x14ac:dyDescent="0.2">
      <c r="A5" s="11" t="s">
        <v>113</v>
      </c>
      <c r="B5" s="29">
        <v>0.2</v>
      </c>
      <c r="C5" s="29">
        <f t="shared" si="0"/>
        <v>2.3148854499718686E-4</v>
      </c>
      <c r="I5" s="11">
        <f>_xlfn.F.DIST(L2,6,72,TRUE)</f>
        <v>0.99999520903245309</v>
      </c>
      <c r="J5" s="11" t="s">
        <v>313</v>
      </c>
      <c r="K5" s="11" t="s">
        <v>293</v>
      </c>
      <c r="L5" s="11"/>
    </row>
    <row r="6" spans="1:12" x14ac:dyDescent="0.2">
      <c r="A6" s="11" t="s">
        <v>113</v>
      </c>
      <c r="B6" s="29">
        <v>0.30449999999999999</v>
      </c>
      <c r="C6" s="29">
        <f t="shared" si="0"/>
        <v>7.9718562934001022E-3</v>
      </c>
      <c r="I6" s="11">
        <f>FDIST(L2,2,76)</f>
        <v>1.3611678464919611E-3</v>
      </c>
      <c r="J6" s="11"/>
      <c r="K6" s="11"/>
      <c r="L6" s="11"/>
    </row>
    <row r="7" spans="1:12" x14ac:dyDescent="0.2">
      <c r="A7" s="11" t="s">
        <v>113</v>
      </c>
      <c r="B7" s="29">
        <v>9.4642857142857154E-2</v>
      </c>
      <c r="C7" s="29">
        <f t="shared" si="0"/>
        <v>1.4537580772098041E-2</v>
      </c>
      <c r="I7" s="11">
        <f>_xlfn.F.INV(0.95,2,76)</f>
        <v>3.1169818373831188</v>
      </c>
      <c r="J7" s="11"/>
      <c r="K7" s="11"/>
      <c r="L7" s="11"/>
    </row>
    <row r="8" spans="1:12" x14ac:dyDescent="0.2">
      <c r="A8" s="11" t="s">
        <v>113</v>
      </c>
      <c r="B8" s="29">
        <v>0.23906250000000001</v>
      </c>
      <c r="C8" s="29">
        <f t="shared" si="0"/>
        <v>5.6871529380210593E-4</v>
      </c>
    </row>
    <row r="9" spans="1:12" x14ac:dyDescent="0.2">
      <c r="A9" s="11" t="s">
        <v>113</v>
      </c>
      <c r="B9" s="29">
        <v>0.51400816326530607</v>
      </c>
      <c r="C9" s="29">
        <f t="shared" si="0"/>
        <v>8.9277505235799082E-2</v>
      </c>
    </row>
    <row r="10" spans="1:12" x14ac:dyDescent="0.2">
      <c r="A10" s="11" t="s">
        <v>113</v>
      </c>
      <c r="B10" s="29">
        <v>9.0284256559766754E-2</v>
      </c>
      <c r="C10" s="29">
        <f t="shared" si="0"/>
        <v>1.5607627595375935E-2</v>
      </c>
    </row>
    <row r="11" spans="1:12" x14ac:dyDescent="0.2">
      <c r="A11" s="11" t="s">
        <v>113</v>
      </c>
      <c r="B11" s="29">
        <v>0.48281249999999998</v>
      </c>
      <c r="C11" s="29">
        <f t="shared" si="0"/>
        <v>7.1608557081344795E-2</v>
      </c>
    </row>
    <row r="12" spans="1:12" x14ac:dyDescent="0.2">
      <c r="A12" s="11" t="s">
        <v>113</v>
      </c>
      <c r="B12" s="29">
        <v>0.1434</v>
      </c>
      <c r="C12" s="29">
        <f t="shared" si="0"/>
        <v>5.157357975048813E-3</v>
      </c>
    </row>
    <row r="13" spans="1:12" x14ac:dyDescent="0.2">
      <c r="A13" s="11" t="s">
        <v>113</v>
      </c>
      <c r="B13" s="29">
        <v>0.16833333333333336</v>
      </c>
      <c r="C13" s="29">
        <f t="shared" si="0"/>
        <v>2.1978670050771085E-3</v>
      </c>
    </row>
    <row r="14" spans="1:12" x14ac:dyDescent="0.2">
      <c r="A14" s="11" t="s">
        <v>113</v>
      </c>
      <c r="B14" s="29">
        <v>5.0763157894736836E-2</v>
      </c>
      <c r="C14" s="29">
        <f t="shared" si="0"/>
        <v>2.7044325361619461E-2</v>
      </c>
    </row>
    <row r="15" spans="1:12" x14ac:dyDescent="0.2">
      <c r="A15" s="11" t="s">
        <v>113</v>
      </c>
      <c r="B15" s="29">
        <v>0.22800000000000001</v>
      </c>
      <c r="C15" s="29">
        <f t="shared" si="0"/>
        <v>1.6346267854055275E-4</v>
      </c>
    </row>
    <row r="16" spans="1:12" x14ac:dyDescent="0.2">
      <c r="A16" s="11" t="s">
        <v>113</v>
      </c>
      <c r="B16" s="29">
        <v>0.435</v>
      </c>
      <c r="C16" s="29">
        <f t="shared" si="0"/>
        <v>4.8305557165807575E-2</v>
      </c>
    </row>
    <row r="17" spans="1:3" x14ac:dyDescent="0.2">
      <c r="A17" s="11" t="s">
        <v>113</v>
      </c>
      <c r="B17" s="29">
        <v>0.18</v>
      </c>
      <c r="C17" s="29">
        <f t="shared" si="0"/>
        <v>1.2400784496090695E-3</v>
      </c>
    </row>
    <row r="18" spans="1:3" x14ac:dyDescent="0.2">
      <c r="A18" s="11" t="s">
        <v>113</v>
      </c>
      <c r="B18" s="29">
        <v>7.5563909774436097E-2</v>
      </c>
      <c r="C18" s="29">
        <f t="shared" si="0"/>
        <v>1.9502356509654446E-2</v>
      </c>
    </row>
    <row r="19" spans="1:3" x14ac:dyDescent="0.2">
      <c r="A19" s="11" t="s">
        <v>113</v>
      </c>
      <c r="B19" s="29">
        <v>0.30930000000000002</v>
      </c>
      <c r="C19" s="29">
        <f t="shared" si="0"/>
        <v>8.8520347162932556E-3</v>
      </c>
    </row>
    <row r="20" spans="1:3" x14ac:dyDescent="0.2">
      <c r="A20" s="11" t="s">
        <v>113</v>
      </c>
      <c r="B20" s="29">
        <v>0.2354285714285714</v>
      </c>
      <c r="C20" s="29">
        <f t="shared" si="0"/>
        <v>4.0859867315409744E-4</v>
      </c>
    </row>
    <row r="21" spans="1:3" x14ac:dyDescent="0.2">
      <c r="A21" s="11" t="s">
        <v>113</v>
      </c>
      <c r="B21" s="29">
        <v>0.43125000000000002</v>
      </c>
      <c r="C21" s="29">
        <f t="shared" si="0"/>
        <v>4.6671230272922311E-2</v>
      </c>
    </row>
    <row r="22" spans="1:3" x14ac:dyDescent="0.2">
      <c r="A22" s="11" t="s">
        <v>113</v>
      </c>
      <c r="B22" s="29">
        <v>0.46091836734693886</v>
      </c>
      <c r="C22" s="29">
        <f t="shared" si="0"/>
        <v>6.0370268749231244E-2</v>
      </c>
    </row>
    <row r="23" spans="1:3" x14ac:dyDescent="0.2">
      <c r="A23" s="11" t="s">
        <v>113</v>
      </c>
      <c r="B23" s="29">
        <v>0.13500000000000001</v>
      </c>
      <c r="C23" s="29">
        <f t="shared" si="0"/>
        <v>6.4344057349858021E-3</v>
      </c>
    </row>
    <row r="24" spans="1:3" x14ac:dyDescent="0.2">
      <c r="A24" s="11" t="s">
        <v>113</v>
      </c>
      <c r="B24" s="29">
        <v>0.20269999999999999</v>
      </c>
      <c r="C24" s="29">
        <f t="shared" si="0"/>
        <v>1.5661890787458334E-4</v>
      </c>
    </row>
    <row r="25" spans="1:3" x14ac:dyDescent="0.2">
      <c r="A25" s="11" t="s">
        <v>113</v>
      </c>
      <c r="B25" s="29">
        <v>0.17635714285714285</v>
      </c>
      <c r="C25" s="29">
        <f t="shared" si="0"/>
        <v>1.5099134475409276E-3</v>
      </c>
    </row>
    <row r="26" spans="1:3" x14ac:dyDescent="0.2">
      <c r="A26" s="11" t="s">
        <v>113</v>
      </c>
      <c r="B26" s="29">
        <v>9.5249999999999987E-2</v>
      </c>
      <c r="C26" s="29">
        <f t="shared" si="0"/>
        <v>1.4391540670401921E-2</v>
      </c>
    </row>
    <row r="27" spans="1:3" x14ac:dyDescent="0.2">
      <c r="A27" s="11" t="s">
        <v>113</v>
      </c>
      <c r="B27" s="29">
        <v>0.13043478260869565</v>
      </c>
      <c r="C27" s="29">
        <f t="shared" si="0"/>
        <v>7.1876424665205576E-3</v>
      </c>
    </row>
    <row r="28" spans="1:3" x14ac:dyDescent="0.2">
      <c r="A28" s="11" t="s">
        <v>113</v>
      </c>
      <c r="B28" s="29">
        <v>0.22285714285714284</v>
      </c>
      <c r="C28" s="29">
        <f t="shared" si="0"/>
        <v>5.8406205032587164E-5</v>
      </c>
    </row>
    <row r="29" spans="1:3" x14ac:dyDescent="0.2">
      <c r="A29" s="11" t="s">
        <v>113</v>
      </c>
      <c r="B29" s="29">
        <v>0.15033333333333332</v>
      </c>
      <c r="C29" s="29">
        <f t="shared" si="0"/>
        <v>4.2095979192278065E-3</v>
      </c>
    </row>
    <row r="30" spans="1:3" x14ac:dyDescent="0.2">
      <c r="A30" s="11" t="s">
        <v>113</v>
      </c>
      <c r="B30" s="29">
        <v>0.16428571428571426</v>
      </c>
      <c r="C30" s="29">
        <f t="shared" si="0"/>
        <v>2.5937664358857545E-3</v>
      </c>
    </row>
    <row r="31" spans="1:3" x14ac:dyDescent="0.2">
      <c r="A31" s="11" t="s">
        <v>113</v>
      </c>
      <c r="B31" s="29">
        <v>0.12</v>
      </c>
      <c r="C31" s="29">
        <f t="shared" si="0"/>
        <v>9.0658481634447157E-3</v>
      </c>
    </row>
    <row r="32" spans="1:3" x14ac:dyDescent="0.2">
      <c r="A32" s="11" t="s">
        <v>113</v>
      </c>
      <c r="B32" s="29">
        <v>0.18559999999999999</v>
      </c>
      <c r="C32" s="29">
        <f t="shared" si="0"/>
        <v>8.7703327631774293E-4</v>
      </c>
    </row>
    <row r="33" spans="1:5" x14ac:dyDescent="0.2">
      <c r="A33" s="11" t="s">
        <v>113</v>
      </c>
      <c r="B33" s="29">
        <v>0.20799999999999996</v>
      </c>
      <c r="C33" s="29">
        <f t="shared" si="0"/>
        <v>5.2052583152434967E-5</v>
      </c>
    </row>
    <row r="34" spans="1:5" x14ac:dyDescent="0.2">
      <c r="A34" s="11" t="s">
        <v>113</v>
      </c>
      <c r="B34" s="29">
        <v>9.5000000000000001E-2</v>
      </c>
      <c r="C34" s="29">
        <f t="shared" si="0"/>
        <v>1.4451585544209567E-2</v>
      </c>
    </row>
    <row r="35" spans="1:5" x14ac:dyDescent="0.2">
      <c r="A35" s="11" t="s">
        <v>113</v>
      </c>
      <c r="B35" s="29">
        <v>7.1276595744680857E-2</v>
      </c>
      <c r="C35" s="29">
        <f t="shared" si="0"/>
        <v>2.0718191563928574E-2</v>
      </c>
    </row>
    <row r="36" spans="1:5" x14ac:dyDescent="0.2">
      <c r="A36" s="11" t="s">
        <v>113</v>
      </c>
      <c r="B36" s="29">
        <v>0.16</v>
      </c>
      <c r="C36" s="29">
        <f t="shared" si="0"/>
        <v>3.0486683542209508E-3</v>
      </c>
    </row>
    <row r="37" spans="1:5" x14ac:dyDescent="0.2">
      <c r="A37" s="11" t="s">
        <v>113</v>
      </c>
      <c r="B37" s="29">
        <v>0.22508333333333333</v>
      </c>
      <c r="C37" s="29">
        <f t="shared" si="0"/>
        <v>9.7388984074229693E-5</v>
      </c>
    </row>
    <row r="38" spans="1:5" x14ac:dyDescent="0.2">
      <c r="A38" s="11" t="s">
        <v>113</v>
      </c>
      <c r="B38" s="29">
        <v>0.21</v>
      </c>
      <c r="C38" s="29">
        <f t="shared" si="0"/>
        <v>2.7193592691246324E-5</v>
      </c>
    </row>
    <row r="39" spans="1:5" x14ac:dyDescent="0.2">
      <c r="A39" s="11" t="s">
        <v>113</v>
      </c>
      <c r="B39" s="29">
        <v>0.17099999999999999</v>
      </c>
      <c r="C39" s="29">
        <f t="shared" si="0"/>
        <v>1.9549439066844174E-3</v>
      </c>
    </row>
    <row r="40" spans="1:5" x14ac:dyDescent="0.2">
      <c r="B40" s="34">
        <f>AVERAGE(B3:B39)</f>
        <v>0.21521474761529705</v>
      </c>
      <c r="C40" s="29">
        <f t="shared" si="0"/>
        <v>0</v>
      </c>
      <c r="E40">
        <f>37*(B40-E1)^2</f>
        <v>0.18026639069925784</v>
      </c>
    </row>
    <row r="41" spans="1:5" s="11" customFormat="1" x14ac:dyDescent="0.2">
      <c r="C41" s="29"/>
    </row>
    <row r="42" spans="1:5" s="11" customFormat="1" x14ac:dyDescent="0.2">
      <c r="C42" s="29"/>
    </row>
    <row r="43" spans="1:5" s="11" customFormat="1" x14ac:dyDescent="0.2">
      <c r="C43" s="29"/>
    </row>
    <row r="44" spans="1:5" s="11" customFormat="1" x14ac:dyDescent="0.2">
      <c r="C44" s="29"/>
    </row>
    <row r="45" spans="1:5" x14ac:dyDescent="0.2">
      <c r="A45" s="11" t="s">
        <v>225</v>
      </c>
      <c r="B45" s="29">
        <v>0</v>
      </c>
      <c r="C45" s="29">
        <f t="shared" si="0"/>
        <v>4.6317387591116005E-2</v>
      </c>
    </row>
    <row r="46" spans="1:5" x14ac:dyDescent="0.2">
      <c r="A46" s="11" t="s">
        <v>225</v>
      </c>
      <c r="B46" s="29">
        <v>9.0000000000000011E-3</v>
      </c>
      <c r="C46" s="29">
        <f t="shared" si="0"/>
        <v>4.2524522134040656E-2</v>
      </c>
    </row>
    <row r="47" spans="1:5" x14ac:dyDescent="0.2">
      <c r="A47" s="11" t="s">
        <v>225</v>
      </c>
      <c r="B47" s="29">
        <v>0</v>
      </c>
      <c r="C47" s="29">
        <f t="shared" si="0"/>
        <v>4.6317387591116005E-2</v>
      </c>
    </row>
    <row r="48" spans="1:5" x14ac:dyDescent="0.2">
      <c r="A48" s="11" t="s">
        <v>225</v>
      </c>
      <c r="B48" s="29">
        <v>0.33</v>
      </c>
      <c r="C48" s="29">
        <f t="shared" si="0"/>
        <v>1.3175654165019958E-2</v>
      </c>
    </row>
    <row r="49" spans="1:5" x14ac:dyDescent="0.2">
      <c r="A49" s="11" t="s">
        <v>225</v>
      </c>
      <c r="B49" s="29">
        <v>0.13111111111111109</v>
      </c>
      <c r="C49" s="29">
        <f t="shared" si="0"/>
        <v>7.0734216732282395E-3</v>
      </c>
    </row>
    <row r="50" spans="1:5" x14ac:dyDescent="0.2">
      <c r="A50" s="11" t="s">
        <v>225</v>
      </c>
      <c r="B50" s="29">
        <v>0</v>
      </c>
      <c r="C50" s="29">
        <f t="shared" si="0"/>
        <v>4.6317387591116005E-2</v>
      </c>
    </row>
    <row r="51" spans="1:5" x14ac:dyDescent="0.2">
      <c r="A51" s="11" t="s">
        <v>225</v>
      </c>
      <c r="B51" s="29">
        <v>0</v>
      </c>
      <c r="C51" s="29">
        <f t="shared" si="0"/>
        <v>4.6317387591116005E-2</v>
      </c>
    </row>
    <row r="52" spans="1:5" s="11" customFormat="1" x14ac:dyDescent="0.2">
      <c r="B52" s="29">
        <f>AVERAGE(B45:B51)</f>
        <v>6.7158730158730168E-2</v>
      </c>
      <c r="C52" s="29"/>
      <c r="E52" s="11">
        <f>7*(B52-E1)^2</f>
        <v>4.2867836710295135E-2</v>
      </c>
    </row>
    <row r="53" spans="1:5" s="11" customFormat="1" x14ac:dyDescent="0.2">
      <c r="B53" s="29"/>
      <c r="C53" s="29"/>
    </row>
    <row r="54" spans="1:5" s="11" customFormat="1" x14ac:dyDescent="0.2">
      <c r="B54" s="29"/>
      <c r="C54" s="29"/>
    </row>
    <row r="55" spans="1:5" s="11" customFormat="1" x14ac:dyDescent="0.2">
      <c r="B55" s="29"/>
      <c r="C55" s="29"/>
    </row>
    <row r="56" spans="1:5" x14ac:dyDescent="0.2">
      <c r="C56" s="29"/>
    </row>
    <row r="57" spans="1:5" x14ac:dyDescent="0.2">
      <c r="A57" s="11" t="s">
        <v>112</v>
      </c>
      <c r="B57" s="29">
        <v>0</v>
      </c>
      <c r="C57" s="29">
        <f t="shared" si="0"/>
        <v>4.6317387591116005E-2</v>
      </c>
    </row>
    <row r="58" spans="1:5" x14ac:dyDescent="0.2">
      <c r="A58" s="11" t="s">
        <v>112</v>
      </c>
      <c r="B58" s="29">
        <v>0.13851851851851854</v>
      </c>
      <c r="C58" s="29">
        <f t="shared" si="0"/>
        <v>5.8823115576655339E-3</v>
      </c>
    </row>
    <row r="59" spans="1:5" x14ac:dyDescent="0.2">
      <c r="A59" s="11" t="s">
        <v>112</v>
      </c>
      <c r="B59" s="29">
        <v>9.9600000000000008E-2</v>
      </c>
      <c r="C59" s="29">
        <f t="shared" si="0"/>
        <v>1.3366769866148832E-2</v>
      </c>
    </row>
    <row r="60" spans="1:5" x14ac:dyDescent="0.2">
      <c r="A60" s="11" t="s">
        <v>112</v>
      </c>
      <c r="B60" s="29">
        <v>8.5500000000000007E-2</v>
      </c>
      <c r="C60" s="29">
        <f t="shared" si="0"/>
        <v>1.6825915748900213E-2</v>
      </c>
    </row>
    <row r="61" spans="1:5" x14ac:dyDescent="0.2">
      <c r="A61" s="11" t="s">
        <v>112</v>
      </c>
      <c r="B61" s="29">
        <v>3.5892857142857143E-2</v>
      </c>
      <c r="C61" s="29">
        <f t="shared" si="0"/>
        <v>3.2156340402609736E-2</v>
      </c>
    </row>
    <row r="62" spans="1:5" x14ac:dyDescent="0.2">
      <c r="A62" s="11" t="s">
        <v>112</v>
      </c>
      <c r="B62" s="29">
        <v>0.1386</v>
      </c>
      <c r="C62" s="29">
        <f t="shared" si="0"/>
        <v>5.8698195521556642E-3</v>
      </c>
    </row>
    <row r="63" spans="1:5" x14ac:dyDescent="0.2">
      <c r="A63" s="11" t="s">
        <v>112</v>
      </c>
      <c r="B63" s="29">
        <v>1.9199999999999998E-2</v>
      </c>
      <c r="C63" s="29">
        <f t="shared" si="0"/>
        <v>3.8421781282688604E-2</v>
      </c>
    </row>
    <row r="64" spans="1:5" x14ac:dyDescent="0.2">
      <c r="A64" s="11" t="s">
        <v>112</v>
      </c>
      <c r="B64" s="29">
        <v>1.8000000000000002E-2</v>
      </c>
      <c r="C64" s="29">
        <f t="shared" si="0"/>
        <v>3.8893656676965316E-2</v>
      </c>
    </row>
    <row r="65" spans="1:3" x14ac:dyDescent="0.2">
      <c r="A65" s="11" t="s">
        <v>112</v>
      </c>
      <c r="B65" s="29">
        <v>1.125E-2</v>
      </c>
      <c r="C65" s="29">
        <f t="shared" si="0"/>
        <v>4.1601618269771816E-2</v>
      </c>
    </row>
    <row r="66" spans="1:3" x14ac:dyDescent="0.2">
      <c r="A66" s="11" t="s">
        <v>112</v>
      </c>
      <c r="B66" s="29">
        <v>0.23798969072164947</v>
      </c>
      <c r="C66" s="29">
        <f t="shared" si="0"/>
        <v>5.1869803349758952E-4</v>
      </c>
    </row>
    <row r="67" spans="1:3" x14ac:dyDescent="0.2">
      <c r="A67" s="11" t="s">
        <v>112</v>
      </c>
      <c r="B67" s="29">
        <v>0.27431249999999996</v>
      </c>
      <c r="C67" s="29">
        <f t="shared" si="0"/>
        <v>3.4925443369236589E-3</v>
      </c>
    </row>
    <row r="68" spans="1:3" x14ac:dyDescent="0.2">
      <c r="A68" s="11" t="s">
        <v>112</v>
      </c>
      <c r="B68" s="29">
        <v>0.2109375</v>
      </c>
      <c r="C68" s="29">
        <f t="shared" ref="C68:C91" si="1">(B68-$B$40)^2</f>
        <v>1.8294847162564279E-5</v>
      </c>
    </row>
    <row r="69" spans="1:3" x14ac:dyDescent="0.2">
      <c r="A69" s="11" t="s">
        <v>112</v>
      </c>
      <c r="B69" s="29">
        <v>4.4148936170212767E-2</v>
      </c>
      <c r="C69" s="29">
        <f t="shared" si="1"/>
        <v>2.9263511845365131E-2</v>
      </c>
    </row>
    <row r="70" spans="1:3" x14ac:dyDescent="0.2">
      <c r="A70" s="11" t="s">
        <v>112</v>
      </c>
      <c r="B70" s="29">
        <v>5.2777777777777779E-3</v>
      </c>
      <c r="C70" s="29">
        <f t="shared" si="1"/>
        <v>4.4073531304559481E-2</v>
      </c>
    </row>
    <row r="71" spans="1:3" x14ac:dyDescent="0.2">
      <c r="A71" s="11" t="s">
        <v>112</v>
      </c>
      <c r="B71" s="29">
        <v>0.33750000000000002</v>
      </c>
      <c r="C71" s="29">
        <f t="shared" si="1"/>
        <v>1.4953682950790505E-2</v>
      </c>
    </row>
    <row r="72" spans="1:3" x14ac:dyDescent="0.2">
      <c r="A72" s="11" t="s">
        <v>112</v>
      </c>
      <c r="B72" s="29">
        <v>0</v>
      </c>
      <c r="C72" s="29">
        <f t="shared" si="1"/>
        <v>4.6317387591116005E-2</v>
      </c>
    </row>
    <row r="73" spans="1:3" x14ac:dyDescent="0.2">
      <c r="A73" s="11" t="s">
        <v>112</v>
      </c>
      <c r="B73" s="29">
        <v>0.1488888888888889</v>
      </c>
      <c r="C73" s="29">
        <f t="shared" si="1"/>
        <v>4.3991195357954514E-3</v>
      </c>
    </row>
    <row r="74" spans="1:3" x14ac:dyDescent="0.2">
      <c r="A74" s="11" t="s">
        <v>112</v>
      </c>
      <c r="B74" s="29">
        <v>6.6216216216216216E-3</v>
      </c>
      <c r="C74" s="29">
        <f t="shared" si="1"/>
        <v>4.3511092211813353E-2</v>
      </c>
    </row>
    <row r="75" spans="1:3" x14ac:dyDescent="0.2">
      <c r="A75" s="11" t="s">
        <v>112</v>
      </c>
      <c r="B75" s="29">
        <v>0.39899999999999997</v>
      </c>
      <c r="C75" s="29">
        <f t="shared" si="1"/>
        <v>3.3777018994108947E-2</v>
      </c>
    </row>
    <row r="76" spans="1:3" x14ac:dyDescent="0.2">
      <c r="A76" s="11" t="s">
        <v>112</v>
      </c>
      <c r="B76" s="29">
        <v>0</v>
      </c>
      <c r="C76" s="29">
        <f t="shared" si="1"/>
        <v>4.6317387591116005E-2</v>
      </c>
    </row>
    <row r="77" spans="1:3" x14ac:dyDescent="0.2">
      <c r="A77" s="11" t="s">
        <v>112</v>
      </c>
      <c r="B77" s="29">
        <v>7.9166666666666663E-2</v>
      </c>
      <c r="C77" s="29">
        <f t="shared" si="1"/>
        <v>1.8509080329805087E-2</v>
      </c>
    </row>
    <row r="78" spans="1:3" x14ac:dyDescent="0.2">
      <c r="A78" s="11" t="s">
        <v>112</v>
      </c>
      <c r="B78" s="29">
        <v>5.5999999999999994E-2</v>
      </c>
      <c r="C78" s="29">
        <f t="shared" si="1"/>
        <v>2.5349335858202739E-2</v>
      </c>
    </row>
    <row r="79" spans="1:3" x14ac:dyDescent="0.2">
      <c r="A79" s="11" t="s">
        <v>112</v>
      </c>
      <c r="B79" s="29">
        <v>0.136875</v>
      </c>
      <c r="C79" s="29">
        <f t="shared" si="1"/>
        <v>6.1371160564284398E-3</v>
      </c>
    </row>
    <row r="80" spans="1:3" x14ac:dyDescent="0.2">
      <c r="A80" s="11" t="s">
        <v>112</v>
      </c>
      <c r="B80" s="29">
        <v>6.1999999999999993E-2</v>
      </c>
      <c r="C80" s="29">
        <f t="shared" si="1"/>
        <v>2.3474758886819172E-2</v>
      </c>
    </row>
    <row r="81" spans="1:5" x14ac:dyDescent="0.2">
      <c r="A81" s="11" t="s">
        <v>112</v>
      </c>
      <c r="B81" s="29">
        <v>3.005952380952381E-2</v>
      </c>
      <c r="C81" s="29">
        <f t="shared" si="1"/>
        <v>3.4282456902565976E-2</v>
      </c>
    </row>
    <row r="82" spans="1:5" x14ac:dyDescent="0.2">
      <c r="A82" s="11" t="s">
        <v>112</v>
      </c>
      <c r="B82" s="29">
        <v>0.1845</v>
      </c>
      <c r="C82" s="29">
        <f t="shared" si="1"/>
        <v>9.4339572107139582E-4</v>
      </c>
    </row>
    <row r="83" spans="1:5" x14ac:dyDescent="0.2">
      <c r="A83" s="11" t="s">
        <v>112</v>
      </c>
      <c r="B83" s="29">
        <v>6.0600000000000008E-2</v>
      </c>
      <c r="C83" s="29">
        <f t="shared" si="1"/>
        <v>2.3905720180142E-2</v>
      </c>
    </row>
    <row r="84" spans="1:5" x14ac:dyDescent="0.2">
      <c r="A84" s="11" t="s">
        <v>112</v>
      </c>
      <c r="B84" s="29">
        <v>0.18940909090909092</v>
      </c>
      <c r="C84" s="29">
        <f t="shared" si="1"/>
        <v>6.6593191803856143E-4</v>
      </c>
    </row>
    <row r="85" spans="1:5" x14ac:dyDescent="0.2">
      <c r="A85" s="11" t="s">
        <v>112</v>
      </c>
      <c r="B85" s="29">
        <v>5.2999999999999999E-2</v>
      </c>
      <c r="C85" s="29">
        <f t="shared" si="1"/>
        <v>2.6313624343894521E-2</v>
      </c>
    </row>
    <row r="86" spans="1:5" x14ac:dyDescent="0.2">
      <c r="A86" s="11" t="s">
        <v>112</v>
      </c>
      <c r="B86" s="29">
        <v>7.6923076923076927E-2</v>
      </c>
      <c r="C86" s="29">
        <f t="shared" si="1"/>
        <v>1.9124586182845453E-2</v>
      </c>
    </row>
    <row r="87" spans="1:5" x14ac:dyDescent="0.2">
      <c r="A87" s="11" t="s">
        <v>112</v>
      </c>
      <c r="B87" s="29">
        <v>0</v>
      </c>
      <c r="C87" s="29">
        <f t="shared" si="1"/>
        <v>4.6317387591116005E-2</v>
      </c>
    </row>
    <row r="88" spans="1:5" x14ac:dyDescent="0.2">
      <c r="A88" s="11" t="s">
        <v>112</v>
      </c>
      <c r="B88" s="29">
        <v>1.4999999999999999E-2</v>
      </c>
      <c r="C88" s="29">
        <f t="shared" si="1"/>
        <v>4.0085945162657101E-2</v>
      </c>
    </row>
    <row r="89" spans="1:5" x14ac:dyDescent="0.2">
      <c r="A89" s="11" t="s">
        <v>112</v>
      </c>
      <c r="B89" s="29">
        <v>3.453947368421053E-2</v>
      </c>
      <c r="C89" s="29">
        <f t="shared" si="1"/>
        <v>3.264355461007315E-2</v>
      </c>
    </row>
    <row r="90" spans="1:5" x14ac:dyDescent="0.2">
      <c r="A90" s="11" t="s">
        <v>112</v>
      </c>
      <c r="B90" s="29">
        <v>6.6000000000000003E-2</v>
      </c>
      <c r="C90" s="29">
        <f t="shared" si="1"/>
        <v>2.2265040905896795E-2</v>
      </c>
    </row>
    <row r="91" spans="1:5" x14ac:dyDescent="0.2">
      <c r="A91" s="11" t="s">
        <v>112</v>
      </c>
      <c r="B91" s="29">
        <v>7.6500000000000005E-3</v>
      </c>
      <c r="C91" s="29">
        <f t="shared" si="1"/>
        <v>4.3083124452601963E-2</v>
      </c>
    </row>
    <row r="92" spans="1:5" x14ac:dyDescent="0.2">
      <c r="B92" s="34">
        <f>AVERAGE(B57:B91)</f>
        <v>9.3227460652402686E-2</v>
      </c>
      <c r="E92">
        <f>35*(B92-E1)^2</f>
        <v>9.5322308125066105E-2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D31D-E4D4-4147-9259-057C452037E2}">
  <dimension ref="A1:CC150"/>
  <sheetViews>
    <sheetView workbookViewId="0">
      <pane xSplit="2" topLeftCell="C1" activePane="topRight" state="frozen"/>
      <selection pane="topRight" activeCell="B2" sqref="B2:CC3"/>
    </sheetView>
  </sheetViews>
  <sheetFormatPr baseColWidth="10" defaultColWidth="8.83203125" defaultRowHeight="15" x14ac:dyDescent="0.2"/>
  <cols>
    <col min="2" max="2" width="29.83203125" customWidth="1"/>
  </cols>
  <sheetData>
    <row r="1" spans="1:81" s="11" customFormat="1" x14ac:dyDescent="0.2">
      <c r="A1" t="s">
        <v>249</v>
      </c>
      <c r="C1" s="9" t="s">
        <v>117</v>
      </c>
      <c r="D1" s="9" t="s">
        <v>118</v>
      </c>
      <c r="E1" s="9" t="s">
        <v>119</v>
      </c>
      <c r="F1" s="9" t="s">
        <v>120</v>
      </c>
      <c r="G1" s="9" t="s">
        <v>121</v>
      </c>
      <c r="H1" s="9" t="s">
        <v>122</v>
      </c>
      <c r="I1" s="9" t="s">
        <v>123</v>
      </c>
      <c r="J1" s="12" t="s">
        <v>124</v>
      </c>
      <c r="K1" s="12" t="s">
        <v>125</v>
      </c>
      <c r="L1" s="12" t="s">
        <v>126</v>
      </c>
      <c r="M1" s="12" t="s">
        <v>127</v>
      </c>
      <c r="N1" s="12" t="s">
        <v>128</v>
      </c>
      <c r="O1" s="12" t="s">
        <v>129</v>
      </c>
      <c r="P1" s="12" t="s">
        <v>130</v>
      </c>
      <c r="Q1" s="12" t="s">
        <v>132</v>
      </c>
      <c r="R1" s="12" t="s">
        <v>133</v>
      </c>
      <c r="S1" s="12" t="s">
        <v>134</v>
      </c>
      <c r="T1" s="12" t="s">
        <v>135</v>
      </c>
      <c r="U1" s="12" t="s">
        <v>136</v>
      </c>
      <c r="V1" s="12" t="s">
        <v>137</v>
      </c>
      <c r="W1" s="12" t="s">
        <v>138</v>
      </c>
      <c r="X1" s="12" t="s">
        <v>139</v>
      </c>
      <c r="Y1" s="12" t="s">
        <v>140</v>
      </c>
      <c r="Z1" s="12" t="s">
        <v>141</v>
      </c>
      <c r="AA1" s="12" t="s">
        <v>142</v>
      </c>
      <c r="AB1" s="12" t="s">
        <v>143</v>
      </c>
      <c r="AC1" s="12" t="s">
        <v>144</v>
      </c>
      <c r="AD1" s="12" t="s">
        <v>146</v>
      </c>
      <c r="AE1" s="12" t="s">
        <v>147</v>
      </c>
      <c r="AF1" s="12" t="s">
        <v>148</v>
      </c>
      <c r="AG1" s="12" t="s">
        <v>149</v>
      </c>
      <c r="AH1" s="12" t="s">
        <v>150</v>
      </c>
      <c r="AI1" s="12" t="s">
        <v>151</v>
      </c>
      <c r="AJ1" s="12" t="s">
        <v>152</v>
      </c>
      <c r="AK1" s="12" t="s">
        <v>153</v>
      </c>
      <c r="AL1" s="12" t="s">
        <v>154</v>
      </c>
      <c r="AM1" s="12" t="s">
        <v>155</v>
      </c>
      <c r="AN1" s="12" t="s">
        <v>156</v>
      </c>
      <c r="AO1" s="12" t="s">
        <v>157</v>
      </c>
      <c r="AP1" s="12" t="s">
        <v>158</v>
      </c>
      <c r="AQ1" s="12" t="s">
        <v>159</v>
      </c>
      <c r="AR1" s="12" t="s">
        <v>161</v>
      </c>
      <c r="AS1" s="12" t="s">
        <v>162</v>
      </c>
      <c r="AT1" s="12" t="s">
        <v>164</v>
      </c>
      <c r="AU1" s="12" t="s">
        <v>165</v>
      </c>
      <c r="AV1" s="12" t="s">
        <v>163</v>
      </c>
      <c r="AW1" s="12" t="s">
        <v>167</v>
      </c>
      <c r="AX1" s="12" t="s">
        <v>168</v>
      </c>
      <c r="AY1" s="12" t="s">
        <v>169</v>
      </c>
      <c r="AZ1" s="12" t="s">
        <v>170</v>
      </c>
      <c r="BA1" s="12" t="s">
        <v>171</v>
      </c>
      <c r="BB1" s="12" t="s">
        <v>172</v>
      </c>
      <c r="BC1" s="12" t="s">
        <v>173</v>
      </c>
      <c r="BD1" s="12" t="s">
        <v>175</v>
      </c>
      <c r="BE1" s="12" t="s">
        <v>176</v>
      </c>
      <c r="BF1" s="12" t="s">
        <v>177</v>
      </c>
      <c r="BG1" s="12" t="s">
        <v>178</v>
      </c>
      <c r="BH1" s="12" t="s">
        <v>179</v>
      </c>
      <c r="BI1" s="12" t="s">
        <v>180</v>
      </c>
      <c r="BJ1" s="12" t="s">
        <v>181</v>
      </c>
      <c r="BK1" s="12" t="s">
        <v>182</v>
      </c>
      <c r="BL1" s="12" t="s">
        <v>183</v>
      </c>
      <c r="BM1" s="12" t="s">
        <v>184</v>
      </c>
      <c r="BN1" s="12" t="s">
        <v>185</v>
      </c>
      <c r="BO1" s="12" t="s">
        <v>186</v>
      </c>
      <c r="BP1" s="12" t="s">
        <v>187</v>
      </c>
      <c r="BQ1" s="9" t="s">
        <v>188</v>
      </c>
      <c r="BR1" s="9" t="s">
        <v>189</v>
      </c>
      <c r="BS1" s="9" t="s">
        <v>190</v>
      </c>
      <c r="BT1" s="9" t="s">
        <v>229</v>
      </c>
      <c r="BU1" s="9" t="s">
        <v>191</v>
      </c>
      <c r="BV1" s="9" t="s">
        <v>233</v>
      </c>
      <c r="BW1" s="9" t="s">
        <v>192</v>
      </c>
      <c r="BX1" s="9" t="s">
        <v>193</v>
      </c>
      <c r="BY1" s="9" t="s">
        <v>194</v>
      </c>
      <c r="BZ1" s="9" t="s">
        <v>195</v>
      </c>
      <c r="CA1" s="9" t="s">
        <v>196</v>
      </c>
      <c r="CB1" s="9" t="s">
        <v>197</v>
      </c>
      <c r="CC1" s="9" t="s">
        <v>198</v>
      </c>
    </row>
    <row r="2" spans="1:81" x14ac:dyDescent="0.2">
      <c r="B2" s="1" t="s">
        <v>105</v>
      </c>
      <c r="C2" s="1">
        <v>15</v>
      </c>
      <c r="D2" s="1">
        <v>10</v>
      </c>
      <c r="E2" s="1">
        <v>10</v>
      </c>
      <c r="F2" s="1">
        <v>10</v>
      </c>
      <c r="G2" s="1">
        <v>90</v>
      </c>
      <c r="H2" s="1">
        <v>15</v>
      </c>
      <c r="I2" s="1">
        <v>7</v>
      </c>
      <c r="J2" s="3">
        <v>10</v>
      </c>
      <c r="K2" s="3">
        <v>10</v>
      </c>
      <c r="L2" s="3">
        <v>15</v>
      </c>
      <c r="M2" s="3">
        <v>15</v>
      </c>
      <c r="N2" s="3">
        <v>90</v>
      </c>
      <c r="O2" s="3">
        <v>10</v>
      </c>
      <c r="P2" s="3">
        <v>5</v>
      </c>
      <c r="Q2" s="3">
        <v>3</v>
      </c>
      <c r="R2" s="3">
        <v>10</v>
      </c>
      <c r="S2" s="3">
        <v>10</v>
      </c>
      <c r="T2" s="3">
        <v>7</v>
      </c>
      <c r="U2" s="3">
        <v>10</v>
      </c>
      <c r="V2" s="3">
        <v>5</v>
      </c>
      <c r="W2" s="3">
        <v>3</v>
      </c>
      <c r="X2" s="3">
        <v>7</v>
      </c>
      <c r="Y2" s="3">
        <v>10</v>
      </c>
      <c r="Z2" s="3">
        <v>20</v>
      </c>
      <c r="AA2" s="3">
        <v>20</v>
      </c>
      <c r="AB2" s="3">
        <v>30</v>
      </c>
      <c r="AC2" s="3">
        <v>5</v>
      </c>
      <c r="AD2" s="3">
        <v>15</v>
      </c>
      <c r="AE2" s="3">
        <v>10</v>
      </c>
      <c r="AF2" s="3">
        <v>5</v>
      </c>
      <c r="AG2" s="3">
        <v>7</v>
      </c>
      <c r="AH2" s="3">
        <v>10</v>
      </c>
      <c r="AI2" s="3">
        <v>10</v>
      </c>
      <c r="AJ2" s="3">
        <v>15</v>
      </c>
      <c r="AK2" s="3">
        <v>15</v>
      </c>
      <c r="AL2" s="3">
        <v>60</v>
      </c>
      <c r="AM2" s="1">
        <v>20</v>
      </c>
      <c r="AN2" s="1">
        <v>5</v>
      </c>
      <c r="AO2" s="1">
        <v>5</v>
      </c>
      <c r="AP2" s="1">
        <v>15</v>
      </c>
      <c r="AQ2" s="1">
        <v>20</v>
      </c>
      <c r="AR2" s="1">
        <v>15</v>
      </c>
      <c r="AS2" s="1">
        <v>5</v>
      </c>
      <c r="AT2" s="1">
        <v>20</v>
      </c>
      <c r="AU2" s="1">
        <v>10</v>
      </c>
      <c r="AV2" s="1">
        <v>5</v>
      </c>
      <c r="AW2" s="1">
        <v>7</v>
      </c>
      <c r="AX2" s="1">
        <v>5</v>
      </c>
      <c r="AY2" s="1">
        <v>10</v>
      </c>
      <c r="AZ2" s="1">
        <v>10</v>
      </c>
      <c r="BA2" s="1">
        <v>80</v>
      </c>
      <c r="BB2" s="1">
        <v>7</v>
      </c>
      <c r="BC2" s="1">
        <v>15</v>
      </c>
      <c r="BD2" s="1">
        <v>15</v>
      </c>
      <c r="BE2" s="1">
        <v>15</v>
      </c>
      <c r="BF2" s="1">
        <v>30</v>
      </c>
      <c r="BG2" s="1">
        <v>10</v>
      </c>
      <c r="BH2" s="1">
        <v>15</v>
      </c>
      <c r="BI2" s="1">
        <v>5</v>
      </c>
      <c r="BJ2" s="1">
        <v>5</v>
      </c>
      <c r="BK2" s="1">
        <v>3</v>
      </c>
      <c r="BL2" s="1">
        <v>3</v>
      </c>
      <c r="BM2" s="1">
        <v>15</v>
      </c>
      <c r="BN2" s="1">
        <v>7</v>
      </c>
      <c r="BO2" s="1">
        <v>20</v>
      </c>
      <c r="BP2" s="1">
        <v>20</v>
      </c>
      <c r="BQ2" s="1">
        <v>20</v>
      </c>
      <c r="BR2" s="1">
        <v>15</v>
      </c>
      <c r="BS2" s="1">
        <v>25</v>
      </c>
      <c r="BT2" s="1">
        <v>15</v>
      </c>
      <c r="BU2" s="1">
        <v>3</v>
      </c>
      <c r="BV2" s="1">
        <v>15</v>
      </c>
      <c r="BW2" s="1">
        <v>10</v>
      </c>
      <c r="BX2" s="1">
        <v>10</v>
      </c>
      <c r="BY2" s="1">
        <v>15</v>
      </c>
      <c r="BZ2" s="1">
        <v>10</v>
      </c>
      <c r="CA2" s="1">
        <v>5</v>
      </c>
      <c r="CB2" s="1">
        <v>15</v>
      </c>
      <c r="CC2" s="1">
        <v>10</v>
      </c>
    </row>
    <row r="3" spans="1:81" x14ac:dyDescent="0.2">
      <c r="B3" s="1" t="s">
        <v>106</v>
      </c>
      <c r="C3" s="1">
        <v>80</v>
      </c>
      <c r="D3" s="1">
        <v>90</v>
      </c>
      <c r="E3" s="1">
        <v>80</v>
      </c>
      <c r="F3" s="1">
        <v>10</v>
      </c>
      <c r="G3" s="1">
        <v>15</v>
      </c>
      <c r="H3" s="1">
        <v>80</v>
      </c>
      <c r="I3" s="1">
        <v>90</v>
      </c>
      <c r="J3" s="3">
        <v>90</v>
      </c>
      <c r="K3" s="3">
        <v>90</v>
      </c>
      <c r="L3" s="3">
        <v>90</v>
      </c>
      <c r="M3" s="3">
        <v>80</v>
      </c>
      <c r="N3" s="3">
        <v>10</v>
      </c>
      <c r="O3" s="3">
        <v>90</v>
      </c>
      <c r="P3" s="3">
        <v>90</v>
      </c>
      <c r="Q3" s="3">
        <v>100</v>
      </c>
      <c r="R3" s="3">
        <v>90</v>
      </c>
      <c r="S3" s="3">
        <v>90</v>
      </c>
      <c r="T3" s="3">
        <v>10</v>
      </c>
      <c r="U3" s="3">
        <v>85</v>
      </c>
      <c r="V3" s="3">
        <v>90</v>
      </c>
      <c r="W3" s="3">
        <v>100</v>
      </c>
      <c r="X3" s="3">
        <v>90</v>
      </c>
      <c r="Y3" s="3">
        <v>80</v>
      </c>
      <c r="Z3" s="3">
        <v>80</v>
      </c>
      <c r="AA3" s="3">
        <v>80</v>
      </c>
      <c r="AB3" s="3">
        <v>70</v>
      </c>
      <c r="AC3" s="3">
        <v>90</v>
      </c>
      <c r="AD3" s="3">
        <v>90</v>
      </c>
      <c r="AE3" s="3">
        <v>88</v>
      </c>
      <c r="AF3" s="3">
        <v>90</v>
      </c>
      <c r="AG3" s="3">
        <v>90</v>
      </c>
      <c r="AH3" s="3">
        <v>40</v>
      </c>
      <c r="AI3" s="3">
        <v>80</v>
      </c>
      <c r="AJ3" s="1">
        <v>80</v>
      </c>
      <c r="AK3" s="3">
        <v>80</v>
      </c>
      <c r="AL3" s="3">
        <v>40</v>
      </c>
      <c r="AM3" s="3">
        <v>80</v>
      </c>
      <c r="AN3" s="3">
        <v>90</v>
      </c>
      <c r="AO3" s="3">
        <v>90</v>
      </c>
      <c r="AP3" s="3">
        <v>90</v>
      </c>
      <c r="AQ3" s="3">
        <v>0</v>
      </c>
      <c r="AR3" s="3">
        <v>85</v>
      </c>
      <c r="AS3" s="1">
        <v>90</v>
      </c>
      <c r="AT3" s="1">
        <v>30</v>
      </c>
      <c r="AU3" s="1">
        <v>90</v>
      </c>
      <c r="AV3" s="1">
        <v>90</v>
      </c>
      <c r="AW3" s="1">
        <v>80</v>
      </c>
      <c r="AX3" s="1">
        <v>90</v>
      </c>
      <c r="AY3" s="1">
        <v>90</v>
      </c>
      <c r="AZ3" s="1">
        <v>30</v>
      </c>
      <c r="BA3" s="1">
        <v>15</v>
      </c>
      <c r="BB3" s="1">
        <v>90</v>
      </c>
      <c r="BC3" s="1">
        <v>80</v>
      </c>
      <c r="BD3" s="1">
        <v>90</v>
      </c>
      <c r="BE3" s="1">
        <v>90</v>
      </c>
      <c r="BF3" s="1">
        <v>90</v>
      </c>
      <c r="BG3" s="1">
        <v>90</v>
      </c>
      <c r="BH3" s="1">
        <v>80</v>
      </c>
      <c r="BI3" s="1">
        <v>75</v>
      </c>
      <c r="BJ3" s="1">
        <v>90</v>
      </c>
      <c r="BK3" s="1">
        <v>80</v>
      </c>
      <c r="BL3" s="1">
        <v>70</v>
      </c>
      <c r="BM3" s="1">
        <v>90</v>
      </c>
      <c r="BN3" s="1">
        <v>90</v>
      </c>
      <c r="BO3" s="1">
        <v>80</v>
      </c>
      <c r="BP3" s="1">
        <v>90</v>
      </c>
      <c r="BQ3" s="1">
        <v>90</v>
      </c>
      <c r="BR3" s="1"/>
      <c r="BS3" s="1">
        <v>80</v>
      </c>
      <c r="BT3" s="1">
        <v>90</v>
      </c>
      <c r="BU3" s="1"/>
      <c r="BV3" s="1">
        <v>90</v>
      </c>
      <c r="BW3" s="1">
        <v>90</v>
      </c>
      <c r="BX3" s="1">
        <v>50</v>
      </c>
      <c r="BY3" s="1">
        <v>60</v>
      </c>
      <c r="BZ3" s="1">
        <v>95</v>
      </c>
      <c r="CA3" s="1">
        <v>50</v>
      </c>
      <c r="CB3" s="1">
        <v>80</v>
      </c>
      <c r="CC3" s="1">
        <v>70</v>
      </c>
    </row>
    <row r="4" spans="1:81" x14ac:dyDescent="0.2">
      <c r="B4" s="1" t="s">
        <v>1</v>
      </c>
      <c r="C4" s="1">
        <v>7</v>
      </c>
      <c r="D4" s="1">
        <v>3</v>
      </c>
      <c r="E4" s="1" t="s">
        <v>0</v>
      </c>
      <c r="F4" s="1" t="s">
        <v>0</v>
      </c>
      <c r="G4" s="1">
        <v>2</v>
      </c>
      <c r="H4" s="1" t="s">
        <v>0</v>
      </c>
      <c r="I4" s="1">
        <v>2</v>
      </c>
      <c r="J4" s="3">
        <v>1</v>
      </c>
      <c r="K4" s="3">
        <v>1</v>
      </c>
      <c r="L4" s="3">
        <v>2</v>
      </c>
      <c r="M4" s="3">
        <v>10</v>
      </c>
      <c r="N4" s="3">
        <v>2</v>
      </c>
      <c r="O4" s="3">
        <v>1</v>
      </c>
      <c r="P4" s="3">
        <v>3</v>
      </c>
      <c r="Q4" s="1"/>
      <c r="R4" s="3">
        <v>2</v>
      </c>
      <c r="S4" s="3">
        <v>4</v>
      </c>
      <c r="T4" s="1"/>
      <c r="U4" s="1"/>
      <c r="V4" s="3">
        <v>3</v>
      </c>
      <c r="W4" s="3">
        <v>5</v>
      </c>
      <c r="X4" s="3">
        <v>3</v>
      </c>
      <c r="Y4" s="3">
        <v>15</v>
      </c>
      <c r="Z4" s="3">
        <v>3</v>
      </c>
      <c r="AA4" s="1"/>
      <c r="AB4" s="3">
        <v>1</v>
      </c>
      <c r="AC4" s="1"/>
      <c r="AD4" s="3">
        <v>2</v>
      </c>
      <c r="AE4" s="1"/>
      <c r="AF4" s="3">
        <v>2</v>
      </c>
      <c r="AG4" s="3">
        <v>11</v>
      </c>
      <c r="AH4" s="1"/>
      <c r="AI4" s="3">
        <v>4</v>
      </c>
      <c r="AJ4" s="3">
        <v>4</v>
      </c>
      <c r="AK4" s="1"/>
      <c r="AL4" s="1"/>
      <c r="AM4" s="3">
        <v>6</v>
      </c>
      <c r="AN4" s="3">
        <v>2</v>
      </c>
      <c r="AO4" s="3">
        <v>5</v>
      </c>
      <c r="AP4" s="3">
        <v>1</v>
      </c>
      <c r="AQ4" s="1"/>
      <c r="AR4" s="3">
        <v>4</v>
      </c>
      <c r="AS4" s="3">
        <v>1</v>
      </c>
      <c r="AT4" s="3">
        <v>2</v>
      </c>
      <c r="AU4" s="3">
        <v>3</v>
      </c>
      <c r="AV4" s="1"/>
      <c r="AW4" s="1">
        <v>2</v>
      </c>
      <c r="AX4" s="1">
        <v>1</v>
      </c>
      <c r="AY4" s="1"/>
      <c r="AZ4" s="1">
        <v>3</v>
      </c>
      <c r="BA4" s="1">
        <v>3</v>
      </c>
      <c r="BB4" s="1"/>
      <c r="BC4" s="1"/>
      <c r="BD4" s="1"/>
      <c r="BE4" s="1">
        <v>1</v>
      </c>
      <c r="BF4" s="1"/>
      <c r="BG4" s="1"/>
      <c r="BH4" s="1">
        <v>1</v>
      </c>
      <c r="BI4" s="1">
        <v>1</v>
      </c>
      <c r="BJ4" s="1">
        <v>6</v>
      </c>
      <c r="BK4" s="1">
        <v>2</v>
      </c>
      <c r="BL4" s="1">
        <v>2</v>
      </c>
      <c r="BM4" s="1">
        <v>1</v>
      </c>
      <c r="BN4" s="1"/>
      <c r="BO4" s="1">
        <v>2</v>
      </c>
      <c r="BP4" s="1">
        <v>2</v>
      </c>
      <c r="BQ4" s="1">
        <v>2</v>
      </c>
      <c r="BR4" s="1">
        <v>7</v>
      </c>
      <c r="BS4" s="1">
        <v>1</v>
      </c>
      <c r="BT4" s="1">
        <v>1</v>
      </c>
      <c r="BU4" s="1">
        <v>5</v>
      </c>
      <c r="BV4" s="1">
        <v>4</v>
      </c>
      <c r="BW4" s="1">
        <v>1</v>
      </c>
      <c r="BX4" s="1"/>
      <c r="BY4" s="1"/>
      <c r="BZ4" s="1"/>
      <c r="CA4" s="1">
        <v>3</v>
      </c>
      <c r="CB4" s="1"/>
      <c r="CC4" s="1">
        <v>3</v>
      </c>
    </row>
    <row r="5" spans="1:81" x14ac:dyDescent="0.2">
      <c r="B5" s="1" t="s">
        <v>2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/>
      <c r="BX5" s="1"/>
      <c r="BY5" s="1"/>
      <c r="BZ5" s="1"/>
      <c r="CA5" s="1"/>
      <c r="CB5" s="1"/>
      <c r="CC5" s="1"/>
    </row>
    <row r="6" spans="1:81" x14ac:dyDescent="0.2">
      <c r="A6">
        <v>1</v>
      </c>
      <c r="B6" s="1" t="s">
        <v>3</v>
      </c>
      <c r="C6" s="1" t="s">
        <v>113</v>
      </c>
      <c r="D6" s="1" t="s">
        <v>225</v>
      </c>
      <c r="E6" s="1" t="s">
        <v>113</v>
      </c>
      <c r="F6" s="1" t="s">
        <v>225</v>
      </c>
      <c r="G6" s="1" t="s">
        <v>112</v>
      </c>
      <c r="H6" s="1" t="s">
        <v>113</v>
      </c>
      <c r="I6" s="1" t="s">
        <v>112</v>
      </c>
      <c r="J6" s="3" t="s">
        <v>113</v>
      </c>
      <c r="K6" s="3" t="s">
        <v>112</v>
      </c>
      <c r="L6" s="3" t="s">
        <v>112</v>
      </c>
      <c r="M6" s="3" t="s">
        <v>112</v>
      </c>
      <c r="N6" s="3" t="s">
        <v>113</v>
      </c>
      <c r="O6" s="3" t="s">
        <v>112</v>
      </c>
      <c r="P6" s="3" t="s">
        <v>112</v>
      </c>
      <c r="Q6" s="1" t="s">
        <v>113</v>
      </c>
      <c r="R6" s="1" t="s">
        <v>112</v>
      </c>
      <c r="S6" s="1" t="s">
        <v>112</v>
      </c>
      <c r="T6" s="1" t="s">
        <v>112</v>
      </c>
      <c r="U6" s="1" t="s">
        <v>113</v>
      </c>
      <c r="V6" s="1" t="s">
        <v>112</v>
      </c>
      <c r="W6" s="1" t="s">
        <v>112</v>
      </c>
      <c r="X6" s="1" t="s">
        <v>112</v>
      </c>
      <c r="Y6" s="1" t="s">
        <v>112</v>
      </c>
      <c r="Z6" s="1" t="s">
        <v>112</v>
      </c>
      <c r="AA6" s="1" t="s">
        <v>113</v>
      </c>
      <c r="AB6" s="1" t="s">
        <v>113</v>
      </c>
      <c r="AC6" s="1" t="s">
        <v>112</v>
      </c>
      <c r="AD6" s="1" t="s">
        <v>113</v>
      </c>
      <c r="AE6" s="16" t="s">
        <v>113</v>
      </c>
      <c r="AF6" s="1" t="s">
        <v>112</v>
      </c>
      <c r="AG6" s="1" t="s">
        <v>112</v>
      </c>
      <c r="AH6" s="1" t="s">
        <v>112</v>
      </c>
      <c r="AI6" s="1" t="s">
        <v>113</v>
      </c>
      <c r="AJ6" s="1" t="s">
        <v>113</v>
      </c>
      <c r="AK6" s="1" t="s">
        <v>225</v>
      </c>
      <c r="AL6" s="1" t="s">
        <v>225</v>
      </c>
      <c r="AM6" s="1" t="s">
        <v>112</v>
      </c>
      <c r="AN6" s="1" t="s">
        <v>112</v>
      </c>
      <c r="AO6" s="1" t="s">
        <v>112</v>
      </c>
      <c r="AP6" s="1" t="s">
        <v>113</v>
      </c>
      <c r="AQ6" s="1" t="s">
        <v>113</v>
      </c>
      <c r="AR6" s="1" t="s">
        <v>113</v>
      </c>
      <c r="AS6" s="1" t="s">
        <v>112</v>
      </c>
      <c r="AT6" s="1" t="s">
        <v>225</v>
      </c>
      <c r="AU6" s="1" t="s">
        <v>112</v>
      </c>
      <c r="AV6" s="1" t="s">
        <v>225</v>
      </c>
      <c r="AW6" s="1" t="s">
        <v>112</v>
      </c>
      <c r="AX6" s="1" t="s">
        <v>112</v>
      </c>
      <c r="AY6" s="1" t="s">
        <v>113</v>
      </c>
      <c r="AZ6" s="1" t="s">
        <v>225</v>
      </c>
      <c r="BA6" s="1" t="s">
        <v>112</v>
      </c>
      <c r="BB6" s="1" t="s">
        <v>112</v>
      </c>
      <c r="BC6" s="1" t="s">
        <v>113</v>
      </c>
      <c r="BD6" s="1" t="s">
        <v>113</v>
      </c>
      <c r="BE6" s="1" t="s">
        <v>113</v>
      </c>
      <c r="BF6" s="1" t="s">
        <v>113</v>
      </c>
      <c r="BG6" s="1" t="s">
        <v>113</v>
      </c>
      <c r="BH6" s="1" t="s">
        <v>113</v>
      </c>
      <c r="BI6" s="1" t="s">
        <v>113</v>
      </c>
      <c r="BJ6" s="1" t="s">
        <v>112</v>
      </c>
      <c r="BK6" s="1" t="s">
        <v>113</v>
      </c>
      <c r="BL6" s="1" t="s">
        <v>112</v>
      </c>
      <c r="BM6" s="1" t="s">
        <v>113</v>
      </c>
      <c r="BN6" s="1" t="s">
        <v>113</v>
      </c>
      <c r="BO6" s="1" t="s">
        <v>113</v>
      </c>
      <c r="BP6" s="1" t="s">
        <v>113</v>
      </c>
      <c r="BQ6" s="1" t="s">
        <v>112</v>
      </c>
      <c r="BR6" s="1" t="s">
        <v>113</v>
      </c>
      <c r="BS6" s="1" t="s">
        <v>112</v>
      </c>
      <c r="BT6" s="1" t="s">
        <v>113</v>
      </c>
      <c r="BU6" s="1" t="s">
        <v>112</v>
      </c>
      <c r="BV6" s="1" t="s">
        <v>113</v>
      </c>
      <c r="BW6" s="1" t="s">
        <v>113</v>
      </c>
      <c r="BX6" s="1" t="s">
        <v>112</v>
      </c>
      <c r="BY6" s="1" t="s">
        <v>112</v>
      </c>
      <c r="BZ6" s="1" t="s">
        <v>113</v>
      </c>
      <c r="CA6" s="1" t="s">
        <v>113</v>
      </c>
      <c r="CB6" s="1" t="s">
        <v>113</v>
      </c>
      <c r="CC6" s="1" t="s">
        <v>113</v>
      </c>
    </row>
    <row r="7" spans="1:81" x14ac:dyDescent="0.2">
      <c r="B7" s="1" t="s">
        <v>4</v>
      </c>
      <c r="C7" s="1">
        <v>12</v>
      </c>
      <c r="D7" s="1">
        <v>12</v>
      </c>
      <c r="E7" s="1">
        <v>12</v>
      </c>
      <c r="F7" s="1">
        <v>12</v>
      </c>
      <c r="G7" s="1">
        <v>15</v>
      </c>
      <c r="H7" s="1">
        <v>15</v>
      </c>
      <c r="I7" s="1">
        <v>15</v>
      </c>
      <c r="J7" s="3">
        <v>12</v>
      </c>
      <c r="K7" s="3">
        <v>20</v>
      </c>
      <c r="L7" s="3">
        <v>20</v>
      </c>
      <c r="M7" s="3">
        <v>20</v>
      </c>
      <c r="N7" s="3">
        <v>8</v>
      </c>
      <c r="O7" s="3">
        <v>20</v>
      </c>
      <c r="P7" s="3">
        <v>20</v>
      </c>
      <c r="Q7" s="3">
        <v>10</v>
      </c>
      <c r="R7" s="3">
        <v>25</v>
      </c>
      <c r="S7" s="3">
        <v>25</v>
      </c>
      <c r="T7" s="3">
        <v>25</v>
      </c>
      <c r="U7" s="3">
        <v>10</v>
      </c>
      <c r="V7" s="3">
        <v>25</v>
      </c>
      <c r="W7" s="3">
        <v>10</v>
      </c>
      <c r="X7" s="1">
        <v>20</v>
      </c>
      <c r="Y7" s="1">
        <v>10</v>
      </c>
      <c r="Z7" s="1">
        <v>10</v>
      </c>
      <c r="AA7" s="1">
        <v>10</v>
      </c>
      <c r="AB7" s="1">
        <v>5</v>
      </c>
      <c r="AC7" s="1">
        <v>12</v>
      </c>
      <c r="AD7" s="1">
        <v>10</v>
      </c>
      <c r="AE7" s="1">
        <v>8</v>
      </c>
      <c r="AF7" s="1">
        <v>8</v>
      </c>
      <c r="AG7" s="1">
        <v>12</v>
      </c>
      <c r="AH7" s="1">
        <v>15</v>
      </c>
      <c r="AI7" s="1">
        <v>15</v>
      </c>
      <c r="AJ7" s="1">
        <v>15</v>
      </c>
      <c r="AK7" s="1">
        <v>12</v>
      </c>
      <c r="AL7" s="1">
        <v>12</v>
      </c>
      <c r="AM7" s="1">
        <v>25</v>
      </c>
      <c r="AN7" s="1">
        <v>25</v>
      </c>
      <c r="AO7" s="1">
        <v>25</v>
      </c>
      <c r="AP7" s="1">
        <v>25</v>
      </c>
      <c r="AQ7" s="1">
        <v>5</v>
      </c>
      <c r="AR7" s="1">
        <v>15</v>
      </c>
      <c r="AS7" s="1">
        <v>25</v>
      </c>
      <c r="AT7" s="1">
        <v>15</v>
      </c>
      <c r="AU7" s="1">
        <v>25</v>
      </c>
      <c r="AV7" s="1">
        <v>20</v>
      </c>
      <c r="AW7" s="1">
        <v>10</v>
      </c>
      <c r="AX7" s="1">
        <v>15</v>
      </c>
      <c r="AY7" s="1">
        <v>8</v>
      </c>
      <c r="AZ7" s="1">
        <v>15</v>
      </c>
      <c r="BA7" s="1">
        <v>15</v>
      </c>
      <c r="BB7" s="1">
        <v>20</v>
      </c>
      <c r="BC7" s="1">
        <v>10</v>
      </c>
      <c r="BD7" s="1">
        <v>10</v>
      </c>
      <c r="BE7" s="1">
        <v>10</v>
      </c>
      <c r="BF7" s="1">
        <v>8</v>
      </c>
      <c r="BG7" s="1">
        <v>10</v>
      </c>
      <c r="BH7" s="1">
        <v>12</v>
      </c>
      <c r="BI7" s="1">
        <v>10</v>
      </c>
      <c r="BJ7" s="1">
        <v>12</v>
      </c>
      <c r="BK7" s="1">
        <v>15</v>
      </c>
      <c r="BL7" s="1">
        <v>15</v>
      </c>
      <c r="BM7" s="1">
        <v>15</v>
      </c>
      <c r="BN7" s="1">
        <v>10</v>
      </c>
      <c r="BO7" s="1">
        <v>8</v>
      </c>
      <c r="BP7" s="1">
        <v>8</v>
      </c>
      <c r="BQ7" s="1">
        <v>25</v>
      </c>
      <c r="BR7" s="1">
        <v>15</v>
      </c>
      <c r="BS7" s="1">
        <v>10</v>
      </c>
      <c r="BT7" s="1">
        <v>10</v>
      </c>
      <c r="BU7" s="1">
        <v>15</v>
      </c>
      <c r="BV7" s="1">
        <v>12</v>
      </c>
      <c r="BW7" s="1">
        <v>12</v>
      </c>
      <c r="BX7" s="1">
        <v>15</v>
      </c>
      <c r="BY7" s="1">
        <v>15</v>
      </c>
      <c r="BZ7" s="1">
        <v>12</v>
      </c>
      <c r="CA7" s="1"/>
      <c r="CB7" s="1">
        <v>12</v>
      </c>
      <c r="CC7" s="1">
        <v>10</v>
      </c>
    </row>
    <row r="8" spans="1:81" x14ac:dyDescent="0.2">
      <c r="B8" s="1" t="s">
        <v>5</v>
      </c>
      <c r="C8" s="1" t="s">
        <v>115</v>
      </c>
      <c r="D8" s="1" t="s">
        <v>115</v>
      </c>
      <c r="E8" s="1" t="s">
        <v>115</v>
      </c>
      <c r="F8" s="1" t="s">
        <v>115</v>
      </c>
      <c r="G8" s="1" t="s">
        <v>116</v>
      </c>
      <c r="H8" s="1" t="s">
        <v>115</v>
      </c>
      <c r="I8" s="1" t="s">
        <v>114</v>
      </c>
      <c r="J8" s="3" t="s">
        <v>115</v>
      </c>
      <c r="K8" s="3" t="s">
        <v>114</v>
      </c>
      <c r="L8" s="3" t="s">
        <v>114</v>
      </c>
      <c r="M8" s="3" t="s">
        <v>114</v>
      </c>
      <c r="N8" s="16" t="s">
        <v>115</v>
      </c>
      <c r="O8" s="3" t="s">
        <v>131</v>
      </c>
      <c r="P8" s="3" t="s">
        <v>131</v>
      </c>
      <c r="Q8" s="3" t="s">
        <v>114</v>
      </c>
      <c r="R8" s="1" t="s">
        <v>131</v>
      </c>
      <c r="S8" s="1" t="s">
        <v>131</v>
      </c>
      <c r="T8" s="1" t="s">
        <v>131</v>
      </c>
      <c r="U8" s="1" t="s">
        <v>115</v>
      </c>
      <c r="V8" s="1" t="s">
        <v>235</v>
      </c>
      <c r="W8" s="1" t="s">
        <v>115</v>
      </c>
      <c r="X8" s="1" t="s">
        <v>114</v>
      </c>
      <c r="Y8" s="1" t="s">
        <v>115</v>
      </c>
      <c r="Z8" s="1" t="s">
        <v>115</v>
      </c>
      <c r="AA8" s="1" t="s">
        <v>115</v>
      </c>
      <c r="AB8" s="16" t="s">
        <v>235</v>
      </c>
      <c r="AC8" s="1" t="s">
        <v>145</v>
      </c>
      <c r="AD8" s="1" t="s">
        <v>116</v>
      </c>
      <c r="AE8" s="1" t="s">
        <v>115</v>
      </c>
      <c r="AF8" s="1" t="s">
        <v>116</v>
      </c>
      <c r="AG8" s="1" t="s">
        <v>115</v>
      </c>
      <c r="AH8" s="1" t="s">
        <v>115</v>
      </c>
      <c r="AI8" s="1" t="s">
        <v>115</v>
      </c>
      <c r="AJ8" s="1" t="s">
        <v>115</v>
      </c>
      <c r="AK8" s="1" t="s">
        <v>115</v>
      </c>
      <c r="AL8" s="1" t="s">
        <v>115</v>
      </c>
      <c r="AM8" s="1" t="s">
        <v>131</v>
      </c>
      <c r="AN8" s="1" t="s">
        <v>160</v>
      </c>
      <c r="AO8" s="1" t="s">
        <v>131</v>
      </c>
      <c r="AP8" s="1" t="s">
        <v>114</v>
      </c>
      <c r="AQ8" s="1" t="s">
        <v>174</v>
      </c>
      <c r="AR8" s="1" t="s">
        <v>115</v>
      </c>
      <c r="AS8" s="1" t="s">
        <v>160</v>
      </c>
      <c r="AT8" s="1" t="s">
        <v>114</v>
      </c>
      <c r="AU8" s="1" t="s">
        <v>114</v>
      </c>
      <c r="AV8" s="1" t="s">
        <v>166</v>
      </c>
      <c r="AW8" s="1" t="s">
        <v>174</v>
      </c>
      <c r="AX8" s="1" t="s">
        <v>174</v>
      </c>
      <c r="AY8" s="1" t="s">
        <v>115</v>
      </c>
      <c r="AZ8" s="1" t="s">
        <v>174</v>
      </c>
      <c r="BA8" s="1" t="s">
        <v>116</v>
      </c>
      <c r="BB8" s="1" t="s">
        <v>131</v>
      </c>
      <c r="BC8" s="1" t="s">
        <v>115</v>
      </c>
      <c r="BD8" s="1" t="s">
        <v>115</v>
      </c>
      <c r="BE8" s="1" t="s">
        <v>115</v>
      </c>
      <c r="BF8" s="1" t="s">
        <v>115</v>
      </c>
      <c r="BG8" s="1" t="s">
        <v>115</v>
      </c>
      <c r="BH8" s="1" t="s">
        <v>115</v>
      </c>
      <c r="BI8" s="1" t="s">
        <v>115</v>
      </c>
      <c r="BJ8" s="1" t="s">
        <v>115</v>
      </c>
      <c r="BK8" s="1" t="s">
        <v>115</v>
      </c>
      <c r="BL8" s="1" t="s">
        <v>116</v>
      </c>
      <c r="BM8" s="1" t="s">
        <v>115</v>
      </c>
      <c r="BN8" s="1" t="s">
        <v>115</v>
      </c>
      <c r="BO8" s="1" t="s">
        <v>115</v>
      </c>
      <c r="BP8" s="1" t="s">
        <v>115</v>
      </c>
      <c r="BQ8" s="1" t="s">
        <v>145</v>
      </c>
      <c r="BR8" s="1" t="s">
        <v>114</v>
      </c>
      <c r="BS8" s="1" t="s">
        <v>115</v>
      </c>
      <c r="BT8" s="1" t="s">
        <v>115</v>
      </c>
      <c r="BU8" s="1" t="s">
        <v>116</v>
      </c>
      <c r="BV8" s="1" t="s">
        <v>114</v>
      </c>
      <c r="BW8" s="1" t="s">
        <v>114</v>
      </c>
      <c r="BX8" s="1" t="s">
        <v>116</v>
      </c>
      <c r="BY8" s="1" t="s">
        <v>131</v>
      </c>
      <c r="BZ8" s="1" t="s">
        <v>115</v>
      </c>
      <c r="CA8" s="1" t="s">
        <v>115</v>
      </c>
      <c r="CB8" s="1" t="s">
        <v>115</v>
      </c>
      <c r="CC8" s="1" t="s">
        <v>115</v>
      </c>
    </row>
    <row r="9" spans="1:8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x14ac:dyDescent="0.2">
      <c r="A10" s="27">
        <v>1</v>
      </c>
      <c r="B10" s="4" t="s">
        <v>101</v>
      </c>
      <c r="C10" s="5">
        <v>50</v>
      </c>
      <c r="D10" s="5">
        <v>1</v>
      </c>
      <c r="E10" s="5">
        <v>5</v>
      </c>
      <c r="F10" s="5">
        <v>5</v>
      </c>
      <c r="G10" s="5">
        <v>15</v>
      </c>
      <c r="H10" s="5">
        <v>20</v>
      </c>
      <c r="I10" s="5">
        <v>10</v>
      </c>
      <c r="J10" s="6">
        <v>30</v>
      </c>
      <c r="K10" s="6">
        <v>10</v>
      </c>
      <c r="L10" s="6">
        <v>10</v>
      </c>
      <c r="M10" s="6">
        <v>25</v>
      </c>
      <c r="N10" s="6">
        <v>15</v>
      </c>
      <c r="O10" s="6">
        <v>45</v>
      </c>
      <c r="P10" s="6">
        <v>5</v>
      </c>
      <c r="Q10" s="6">
        <v>15</v>
      </c>
      <c r="R10" s="6">
        <v>55</v>
      </c>
      <c r="S10" s="6">
        <v>15</v>
      </c>
      <c r="T10" s="6">
        <v>5</v>
      </c>
      <c r="U10" s="6">
        <v>10</v>
      </c>
      <c r="V10" s="6">
        <v>5</v>
      </c>
      <c r="W10" s="6">
        <v>15</v>
      </c>
      <c r="X10" s="6">
        <v>45</v>
      </c>
      <c r="Y10" s="6">
        <v>1</v>
      </c>
      <c r="Z10" s="6">
        <v>25</v>
      </c>
      <c r="AA10" s="6">
        <v>55</v>
      </c>
      <c r="AB10" s="6">
        <v>10</v>
      </c>
      <c r="AC10" s="6">
        <v>15</v>
      </c>
      <c r="AD10" s="6">
        <v>40</v>
      </c>
      <c r="AE10" s="6">
        <v>15</v>
      </c>
      <c r="AF10" s="6">
        <v>5</v>
      </c>
      <c r="AG10" s="6">
        <v>55</v>
      </c>
      <c r="AH10" s="6">
        <v>10</v>
      </c>
      <c r="AI10" s="6">
        <v>10</v>
      </c>
      <c r="AJ10" s="6">
        <v>10</v>
      </c>
      <c r="AK10" s="6">
        <v>15</v>
      </c>
      <c r="AL10" s="6">
        <v>40</v>
      </c>
      <c r="AM10" s="6">
        <v>45</v>
      </c>
      <c r="AN10" s="6">
        <v>45</v>
      </c>
      <c r="AO10" s="6">
        <v>40</v>
      </c>
      <c r="AP10" s="6">
        <v>5</v>
      </c>
      <c r="AQ10" s="6">
        <v>0</v>
      </c>
      <c r="AR10" s="6">
        <v>25</v>
      </c>
      <c r="AS10" s="6">
        <v>15</v>
      </c>
      <c r="AT10" s="6">
        <v>50</v>
      </c>
      <c r="AU10" s="6">
        <v>70</v>
      </c>
      <c r="AV10" s="6">
        <v>0</v>
      </c>
      <c r="AW10" s="6">
        <v>45</v>
      </c>
      <c r="AX10" s="6">
        <v>50</v>
      </c>
      <c r="AY10" s="6">
        <v>15</v>
      </c>
      <c r="AZ10" s="6">
        <v>0</v>
      </c>
      <c r="BA10" s="6">
        <v>15</v>
      </c>
      <c r="BB10" s="6">
        <v>20</v>
      </c>
      <c r="BC10" s="6">
        <v>30</v>
      </c>
      <c r="BD10" s="6">
        <v>50</v>
      </c>
      <c r="BE10" s="6">
        <v>20</v>
      </c>
      <c r="BF10" s="6">
        <v>60</v>
      </c>
      <c r="BG10" s="6">
        <v>65</v>
      </c>
      <c r="BH10" s="6">
        <v>40</v>
      </c>
      <c r="BI10" s="6">
        <v>70</v>
      </c>
      <c r="BJ10" s="6">
        <v>20</v>
      </c>
      <c r="BK10" s="6">
        <v>50</v>
      </c>
      <c r="BL10" s="6">
        <v>0</v>
      </c>
      <c r="BM10" s="6">
        <v>40</v>
      </c>
      <c r="BN10" s="6">
        <v>70</v>
      </c>
      <c r="BO10" s="6">
        <v>50</v>
      </c>
      <c r="BP10" s="6">
        <v>50</v>
      </c>
      <c r="BQ10" s="5">
        <v>25</v>
      </c>
      <c r="BR10" s="5">
        <v>10</v>
      </c>
      <c r="BS10" s="5">
        <v>20</v>
      </c>
      <c r="BT10" s="5">
        <v>50</v>
      </c>
      <c r="BU10" s="5">
        <v>25</v>
      </c>
      <c r="BV10" s="5">
        <v>50</v>
      </c>
      <c r="BW10" s="5">
        <v>50</v>
      </c>
      <c r="BX10" s="5">
        <v>1</v>
      </c>
      <c r="BY10" s="5">
        <v>2</v>
      </c>
      <c r="BZ10" s="5">
        <v>20</v>
      </c>
      <c r="CA10" s="5">
        <v>7</v>
      </c>
      <c r="CB10" s="5">
        <v>40</v>
      </c>
      <c r="CC10" s="5">
        <v>30</v>
      </c>
    </row>
    <row r="11" spans="1:81" x14ac:dyDescent="0.2">
      <c r="B11" s="1" t="s">
        <v>6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10</v>
      </c>
      <c r="V11" s="1"/>
      <c r="W11" s="1"/>
      <c r="X11" s="1"/>
      <c r="Y11" s="1"/>
      <c r="Z11" s="1"/>
      <c r="AA11" s="1">
        <v>5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15</v>
      </c>
      <c r="AX11" s="1"/>
      <c r="AY11" s="1">
        <v>15</v>
      </c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>
        <v>15</v>
      </c>
      <c r="BN11" s="1">
        <v>10</v>
      </c>
      <c r="BO11" s="1"/>
      <c r="BP11" s="1"/>
      <c r="BQ11" s="1" t="s">
        <v>0</v>
      </c>
      <c r="BR11" s="1" t="s">
        <v>0</v>
      </c>
      <c r="BS11" s="1" t="s">
        <v>0</v>
      </c>
      <c r="BT11" s="1">
        <v>5</v>
      </c>
      <c r="BU11" s="1" t="s">
        <v>0</v>
      </c>
      <c r="BV11" s="1" t="s">
        <v>0</v>
      </c>
      <c r="BW11" s="1"/>
      <c r="BX11" s="1"/>
      <c r="BY11" s="1"/>
      <c r="BZ11" s="1"/>
      <c r="CA11" s="1"/>
      <c r="CB11" s="1"/>
      <c r="CC11" s="1"/>
    </row>
    <row r="12" spans="1:81" x14ac:dyDescent="0.2">
      <c r="B12" s="1" t="s">
        <v>7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>
        <v>20</v>
      </c>
      <c r="BP12" s="1"/>
      <c r="BQ12" s="1" t="s">
        <v>0</v>
      </c>
      <c r="BR12" s="1" t="s">
        <v>0</v>
      </c>
      <c r="BS12" s="1" t="s">
        <v>0</v>
      </c>
      <c r="BT12" s="1" t="s">
        <v>0</v>
      </c>
      <c r="BU12" s="1" t="s">
        <v>0</v>
      </c>
      <c r="BV12" s="1" t="s">
        <v>0</v>
      </c>
      <c r="BW12" s="1"/>
      <c r="BX12" s="1"/>
      <c r="BY12" s="1"/>
      <c r="BZ12" s="1"/>
      <c r="CA12" s="1"/>
      <c r="CB12" s="1"/>
      <c r="CC12" s="1"/>
    </row>
    <row r="13" spans="1:81" x14ac:dyDescent="0.2">
      <c r="B13" s="1" t="s">
        <v>8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/>
      <c r="J13" s="1"/>
      <c r="K13" s="1"/>
      <c r="L13" s="1"/>
      <c r="M13" s="1"/>
      <c r="N13" s="1">
        <v>10</v>
      </c>
      <c r="O13" s="1"/>
      <c r="P13" s="1"/>
      <c r="Q13" s="1"/>
      <c r="R13" s="1">
        <v>5</v>
      </c>
      <c r="S13" s="1"/>
      <c r="T13" s="1"/>
      <c r="U13" s="1">
        <v>19</v>
      </c>
      <c r="V13" s="1"/>
      <c r="W13" s="1"/>
      <c r="X13" s="1"/>
      <c r="Y13" s="1">
        <v>50</v>
      </c>
      <c r="Z13" s="1"/>
      <c r="AA13" s="1">
        <v>10</v>
      </c>
      <c r="AB13" s="1"/>
      <c r="AC13" s="1"/>
      <c r="AD13" s="1"/>
      <c r="AE13" s="1"/>
      <c r="AF13" s="1"/>
      <c r="AG13" s="1"/>
      <c r="AH13" s="1"/>
      <c r="AI13" s="1">
        <v>11</v>
      </c>
      <c r="AJ13" s="1">
        <v>10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>
        <v>5</v>
      </c>
      <c r="AZ13" s="1"/>
      <c r="BA13" s="1"/>
      <c r="BB13" s="1">
        <v>30</v>
      </c>
      <c r="BC13" s="1"/>
      <c r="BD13" s="1"/>
      <c r="BE13" s="1"/>
      <c r="BF13" s="1"/>
      <c r="BG13" s="1"/>
      <c r="BH13" s="1"/>
      <c r="BI13" s="1"/>
      <c r="BJ13" s="1"/>
      <c r="BK13" s="1">
        <v>8</v>
      </c>
      <c r="BL13" s="1"/>
      <c r="BM13" s="1"/>
      <c r="BN13" s="1"/>
      <c r="BO13" s="1"/>
      <c r="BP13" s="1"/>
      <c r="BQ13" s="1" t="s">
        <v>0</v>
      </c>
      <c r="BR13" s="1" t="s">
        <v>0</v>
      </c>
      <c r="BS13" s="1" t="s">
        <v>0</v>
      </c>
      <c r="BT13" s="1" t="s">
        <v>0</v>
      </c>
      <c r="BU13" s="1" t="s">
        <v>0</v>
      </c>
      <c r="BV13" s="1" t="s">
        <v>0</v>
      </c>
      <c r="BW13" s="1"/>
      <c r="BX13" s="1"/>
      <c r="BY13" s="1"/>
      <c r="BZ13" s="1"/>
      <c r="CA13" s="1"/>
      <c r="CB13" s="1">
        <v>15</v>
      </c>
      <c r="CC13" s="1"/>
    </row>
    <row r="14" spans="1:81" x14ac:dyDescent="0.2">
      <c r="B14" s="1" t="s">
        <v>9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50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>
        <v>15</v>
      </c>
      <c r="AT14" s="1"/>
      <c r="AU14" s="1"/>
      <c r="AV14" s="1"/>
      <c r="AW14" s="1"/>
      <c r="AX14" s="1">
        <v>5</v>
      </c>
      <c r="AY14" s="1">
        <v>5</v>
      </c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 t="s">
        <v>0</v>
      </c>
      <c r="BR14" s="1" t="s">
        <v>0</v>
      </c>
      <c r="BS14" s="1" t="s">
        <v>0</v>
      </c>
      <c r="BT14" s="1">
        <v>2</v>
      </c>
      <c r="BU14" s="1" t="s">
        <v>0</v>
      </c>
      <c r="BV14" s="1" t="s">
        <v>0</v>
      </c>
      <c r="BW14" s="1">
        <v>5</v>
      </c>
      <c r="BX14" s="1"/>
      <c r="BY14" s="1"/>
      <c r="BZ14" s="1">
        <v>100</v>
      </c>
      <c r="CA14" s="1"/>
      <c r="CB14" s="1"/>
      <c r="CC14" s="1">
        <v>10</v>
      </c>
    </row>
    <row r="15" spans="1:81" x14ac:dyDescent="0.2">
      <c r="B15" s="1" t="s">
        <v>10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/>
      <c r="J15" s="1"/>
      <c r="K15" s="1"/>
      <c r="L15" s="1"/>
      <c r="M15" s="1"/>
      <c r="N15" s="1">
        <v>40</v>
      </c>
      <c r="O15" s="1">
        <v>5</v>
      </c>
      <c r="P15" s="1">
        <v>30</v>
      </c>
      <c r="Q15" s="1"/>
      <c r="R15" s="1"/>
      <c r="S15" s="1">
        <v>30</v>
      </c>
      <c r="T15" s="1"/>
      <c r="U15" s="1"/>
      <c r="V15" s="1">
        <v>30</v>
      </c>
      <c r="W15" s="1">
        <v>10</v>
      </c>
      <c r="X15" s="1">
        <v>25</v>
      </c>
      <c r="Y15" s="1"/>
      <c r="Z15" s="1"/>
      <c r="AA15" s="1">
        <v>10</v>
      </c>
      <c r="AB15" s="1">
        <v>70</v>
      </c>
      <c r="AC15" s="1"/>
      <c r="AD15" s="1">
        <v>10</v>
      </c>
      <c r="AE15" s="1">
        <v>100</v>
      </c>
      <c r="AF15" s="1">
        <v>50</v>
      </c>
      <c r="AG15" s="1"/>
      <c r="AH15" s="1">
        <v>31</v>
      </c>
      <c r="AI15" s="1">
        <v>17</v>
      </c>
      <c r="AJ15" s="1"/>
      <c r="AK15" s="1"/>
      <c r="AL15" s="1"/>
      <c r="AM15" s="1"/>
      <c r="AN15" s="1"/>
      <c r="AO15" s="1"/>
      <c r="AP15" s="1"/>
      <c r="AQ15" s="1"/>
      <c r="AR15" s="1">
        <v>20</v>
      </c>
      <c r="AS15" s="1"/>
      <c r="AT15" s="1">
        <v>20</v>
      </c>
      <c r="AU15" s="1">
        <v>25</v>
      </c>
      <c r="AV15" s="1"/>
      <c r="AW15" s="1"/>
      <c r="AX15" s="1"/>
      <c r="AY15" s="1">
        <v>10</v>
      </c>
      <c r="AZ15" s="1"/>
      <c r="BA15" s="1">
        <v>15</v>
      </c>
      <c r="BB15" s="1">
        <v>20</v>
      </c>
      <c r="BC15" s="1"/>
      <c r="BD15" s="1">
        <v>20</v>
      </c>
      <c r="BE15" s="1"/>
      <c r="BF15" s="1"/>
      <c r="BG15" s="1">
        <v>5</v>
      </c>
      <c r="BH15" s="1"/>
      <c r="BI15" s="1">
        <v>10</v>
      </c>
      <c r="BJ15" s="1"/>
      <c r="BK15" s="1">
        <v>30</v>
      </c>
      <c r="BL15" s="1"/>
      <c r="BM15" s="1">
        <v>25</v>
      </c>
      <c r="BN15" s="1"/>
      <c r="BO15" s="1">
        <v>35</v>
      </c>
      <c r="BP15" s="1"/>
      <c r="BQ15" s="1" t="s">
        <v>0</v>
      </c>
      <c r="BR15" s="1">
        <v>30</v>
      </c>
      <c r="BS15" s="1"/>
      <c r="BT15" s="1" t="s">
        <v>0</v>
      </c>
      <c r="BU15" s="1">
        <v>3</v>
      </c>
      <c r="BV15" s="1">
        <v>12</v>
      </c>
      <c r="BW15" s="1">
        <v>15</v>
      </c>
      <c r="BX15" s="1"/>
      <c r="BY15" s="1">
        <v>40</v>
      </c>
      <c r="BZ15" s="1"/>
      <c r="CA15" s="1">
        <v>30</v>
      </c>
      <c r="CB15" s="1">
        <v>30</v>
      </c>
      <c r="CC15" s="1"/>
    </row>
    <row r="16" spans="1:81" x14ac:dyDescent="0.2">
      <c r="B16" s="1" t="s">
        <v>11</v>
      </c>
      <c r="C16" s="1">
        <v>25</v>
      </c>
      <c r="D16" s="1" t="s">
        <v>0</v>
      </c>
      <c r="E16" s="1" t="s">
        <v>0</v>
      </c>
      <c r="F16" s="1">
        <v>20</v>
      </c>
      <c r="G16" s="1" t="s">
        <v>0</v>
      </c>
      <c r="H16" s="1">
        <v>60</v>
      </c>
      <c r="I16" s="1">
        <v>30</v>
      </c>
      <c r="J16" s="3">
        <v>50</v>
      </c>
      <c r="K16" s="1"/>
      <c r="L16" s="1">
        <v>20</v>
      </c>
      <c r="M16" s="1"/>
      <c r="N16" s="1">
        <v>30</v>
      </c>
      <c r="O16" s="1">
        <v>28</v>
      </c>
      <c r="P16" s="1"/>
      <c r="Q16" s="1"/>
      <c r="R16" s="1"/>
      <c r="S16" s="1"/>
      <c r="T16" s="1"/>
      <c r="U16" s="1"/>
      <c r="V16" s="1">
        <v>30</v>
      </c>
      <c r="W16" s="1"/>
      <c r="X16" s="1">
        <v>15</v>
      </c>
      <c r="Y16" s="1"/>
      <c r="Z16" s="1"/>
      <c r="AA16" s="1">
        <v>15</v>
      </c>
      <c r="AB16" s="1"/>
      <c r="AC16" s="1">
        <v>20</v>
      </c>
      <c r="AD16" s="1">
        <v>30</v>
      </c>
      <c r="AE16" s="1"/>
      <c r="AF16" s="1"/>
      <c r="AG16" s="1">
        <v>25</v>
      </c>
      <c r="AH16" s="1">
        <v>16</v>
      </c>
      <c r="AI16" s="1">
        <v>11</v>
      </c>
      <c r="AJ16" s="1">
        <v>30</v>
      </c>
      <c r="AK16" s="1"/>
      <c r="AL16" s="1"/>
      <c r="AM16" s="1"/>
      <c r="AN16" s="1"/>
      <c r="AO16" s="1">
        <v>60</v>
      </c>
      <c r="AP16" s="1"/>
      <c r="AQ16" s="1"/>
      <c r="AR16" s="1"/>
      <c r="AS16" s="1"/>
      <c r="AT16" s="1">
        <v>15</v>
      </c>
      <c r="AU16" s="1"/>
      <c r="AV16" s="1"/>
      <c r="AW16" s="1">
        <v>10</v>
      </c>
      <c r="AX16" s="1">
        <v>15</v>
      </c>
      <c r="AY16" s="1">
        <v>10</v>
      </c>
      <c r="AZ16" s="1"/>
      <c r="BA16" s="1"/>
      <c r="BB16" s="1"/>
      <c r="BC16" s="1">
        <v>55</v>
      </c>
      <c r="BD16" s="1"/>
      <c r="BE16" s="1">
        <v>50</v>
      </c>
      <c r="BF16" s="1">
        <v>20</v>
      </c>
      <c r="BG16" s="1">
        <v>25</v>
      </c>
      <c r="BH16" s="1">
        <v>25</v>
      </c>
      <c r="BI16" s="1">
        <v>20</v>
      </c>
      <c r="BJ16" s="1"/>
      <c r="BK16" s="1">
        <v>50</v>
      </c>
      <c r="BL16" s="1"/>
      <c r="BM16" s="1">
        <v>20</v>
      </c>
      <c r="BN16" s="1">
        <v>10</v>
      </c>
      <c r="BO16" s="1">
        <v>25</v>
      </c>
      <c r="BP16" s="1">
        <v>20</v>
      </c>
      <c r="BQ16" s="1"/>
      <c r="BR16" s="1">
        <v>30</v>
      </c>
      <c r="BS16" s="1">
        <v>30</v>
      </c>
      <c r="BT16" s="1">
        <v>20</v>
      </c>
      <c r="BU16" s="1">
        <v>7</v>
      </c>
      <c r="BV16" s="1"/>
      <c r="BW16" s="1">
        <v>2</v>
      </c>
      <c r="BX16" s="1"/>
      <c r="BY16" s="1">
        <v>60</v>
      </c>
      <c r="BZ16" s="1"/>
      <c r="CA16" s="1"/>
      <c r="CB16" s="1">
        <v>40</v>
      </c>
      <c r="CC16" s="1">
        <v>10</v>
      </c>
    </row>
    <row r="17" spans="1:81" x14ac:dyDescent="0.2">
      <c r="B17" s="1" t="s">
        <v>12</v>
      </c>
      <c r="C17" s="1" t="s">
        <v>0</v>
      </c>
      <c r="D17" s="1" t="s">
        <v>0</v>
      </c>
      <c r="E17" s="1" t="s">
        <v>0</v>
      </c>
      <c r="F17" s="1" t="s">
        <v>0</v>
      </c>
      <c r="G17" s="1">
        <v>10</v>
      </c>
      <c r="H17" s="1" t="s">
        <v>0</v>
      </c>
      <c r="I17" s="1"/>
      <c r="J17" s="1"/>
      <c r="K17" s="1"/>
      <c r="L17" s="1"/>
      <c r="M17" s="1">
        <v>25</v>
      </c>
      <c r="N17" s="1"/>
      <c r="O17" s="1"/>
      <c r="P17" s="1"/>
      <c r="Q17" s="1"/>
      <c r="R17" s="1">
        <v>30</v>
      </c>
      <c r="S17" s="1"/>
      <c r="T17" s="1"/>
      <c r="U17" s="1"/>
      <c r="V17" s="1">
        <v>40</v>
      </c>
      <c r="W17" s="1"/>
      <c r="X17" s="1"/>
      <c r="Y17" s="1"/>
      <c r="Z17" s="1"/>
      <c r="AA17" s="1">
        <v>5</v>
      </c>
      <c r="AB17" s="1"/>
      <c r="AC17" s="1"/>
      <c r="AD17" s="1">
        <v>10</v>
      </c>
      <c r="AE17" s="1"/>
      <c r="AF17" s="1"/>
      <c r="AG17" s="1">
        <v>10</v>
      </c>
      <c r="AH17" s="1"/>
      <c r="AI17" s="1"/>
      <c r="AJ17" s="1"/>
      <c r="AK17" s="1"/>
      <c r="AL17" s="1"/>
      <c r="AM17" s="1"/>
      <c r="AN17" s="1">
        <v>5</v>
      </c>
      <c r="AO17" s="1"/>
      <c r="AP17" s="1"/>
      <c r="AQ17" s="1"/>
      <c r="AR17" s="1"/>
      <c r="AS17" s="1"/>
      <c r="AT17" s="1">
        <v>15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5</v>
      </c>
      <c r="BH17" s="1"/>
      <c r="BI17" s="1"/>
      <c r="BJ17" s="1">
        <v>30</v>
      </c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>
        <v>12</v>
      </c>
      <c r="BW17" s="1"/>
      <c r="BX17" s="1"/>
      <c r="BY17" s="1"/>
      <c r="BZ17" s="1"/>
      <c r="CA17" s="1"/>
      <c r="CB17" s="1"/>
      <c r="CC17" s="1"/>
    </row>
    <row r="18" spans="1:81" x14ac:dyDescent="0.2">
      <c r="B18" s="1" t="s">
        <v>13</v>
      </c>
      <c r="C18" s="1" t="s">
        <v>0</v>
      </c>
      <c r="D18" s="1" t="s">
        <v>0</v>
      </c>
      <c r="E18" s="1" t="s">
        <v>0</v>
      </c>
      <c r="F18" s="1" t="s">
        <v>0</v>
      </c>
      <c r="G18" s="1">
        <v>90</v>
      </c>
      <c r="H18" s="1" t="s">
        <v>0</v>
      </c>
      <c r="I18" s="1">
        <v>20</v>
      </c>
      <c r="J18" s="1"/>
      <c r="K18" s="1"/>
      <c r="L18" s="1"/>
      <c r="M18" s="1"/>
      <c r="N18" s="1"/>
      <c r="O18" s="1">
        <v>5</v>
      </c>
      <c r="P18" s="1">
        <v>30</v>
      </c>
      <c r="Q18" s="1"/>
      <c r="R18" s="1">
        <v>5</v>
      </c>
      <c r="S18" s="1"/>
      <c r="T18" s="1">
        <v>100</v>
      </c>
      <c r="U18" s="1">
        <v>30</v>
      </c>
      <c r="V18" s="1"/>
      <c r="W18" s="1"/>
      <c r="X18" s="1">
        <v>20</v>
      </c>
      <c r="Y18" s="1"/>
      <c r="Z18" s="1"/>
      <c r="AA18" s="1"/>
      <c r="AB18" s="1">
        <v>10</v>
      </c>
      <c r="AC18" s="1">
        <v>60</v>
      </c>
      <c r="AD18" s="1">
        <v>15</v>
      </c>
      <c r="AE18" s="1"/>
      <c r="AF18" s="1"/>
      <c r="AG18" s="1"/>
      <c r="AH18" s="1"/>
      <c r="AI18" s="1">
        <v>11</v>
      </c>
      <c r="AJ18" s="1">
        <v>15</v>
      </c>
      <c r="AK18" s="1"/>
      <c r="AL18" s="1"/>
      <c r="AM18" s="1"/>
      <c r="AN18" s="1"/>
      <c r="AO18" s="1"/>
      <c r="AP18" s="1"/>
      <c r="AQ18" s="1"/>
      <c r="AR18" s="1">
        <v>35</v>
      </c>
      <c r="AS18" s="1">
        <v>15</v>
      </c>
      <c r="AT18" s="1">
        <v>15</v>
      </c>
      <c r="AU18" s="1">
        <v>25</v>
      </c>
      <c r="AV18" s="1"/>
      <c r="AW18" s="1"/>
      <c r="AX18" s="1"/>
      <c r="AY18" s="1">
        <v>5</v>
      </c>
      <c r="AZ18" s="1"/>
      <c r="BA18" s="1">
        <v>35</v>
      </c>
      <c r="BB18" s="1"/>
      <c r="BC18" s="1">
        <v>20</v>
      </c>
      <c r="BD18" s="1"/>
      <c r="BE18" s="1"/>
      <c r="BF18" s="1">
        <v>30</v>
      </c>
      <c r="BG18" s="1">
        <v>15</v>
      </c>
      <c r="BH18" s="1">
        <v>25</v>
      </c>
      <c r="BI18" s="1">
        <v>20</v>
      </c>
      <c r="BJ18" s="1"/>
      <c r="BK18" s="1"/>
      <c r="BL18" s="1"/>
      <c r="BM18" s="1">
        <v>15</v>
      </c>
      <c r="BN18" s="1">
        <v>7</v>
      </c>
      <c r="BO18" s="1"/>
      <c r="BP18" s="1"/>
      <c r="BQ18" s="1"/>
      <c r="BR18" s="1"/>
      <c r="BS18" s="1">
        <v>10</v>
      </c>
      <c r="BT18" s="1"/>
      <c r="BU18" s="1">
        <v>10</v>
      </c>
      <c r="BV18" s="1"/>
      <c r="BW18" s="1">
        <v>3</v>
      </c>
      <c r="BX18" s="1"/>
      <c r="BY18" s="1"/>
      <c r="BZ18" s="1"/>
      <c r="CA18" s="1">
        <v>45</v>
      </c>
      <c r="CB18" s="1"/>
      <c r="CC18" s="1"/>
    </row>
    <row r="19" spans="1:81" x14ac:dyDescent="0.2">
      <c r="B19" s="1" t="s">
        <v>14</v>
      </c>
      <c r="C19" s="1">
        <v>30</v>
      </c>
      <c r="D19" s="1" t="s">
        <v>0</v>
      </c>
      <c r="E19" s="1" t="s">
        <v>0</v>
      </c>
      <c r="F19" s="1" t="s">
        <v>0</v>
      </c>
      <c r="G19" s="1" t="s">
        <v>0</v>
      </c>
      <c r="H19" s="1">
        <v>30</v>
      </c>
      <c r="I19" s="1">
        <v>20</v>
      </c>
      <c r="J19" s="1"/>
      <c r="K19" s="1"/>
      <c r="L19" s="1"/>
      <c r="M19" s="1">
        <v>45</v>
      </c>
      <c r="N19" s="1">
        <v>10</v>
      </c>
      <c r="O19" s="1">
        <v>37</v>
      </c>
      <c r="P19" s="1"/>
      <c r="Q19" s="1">
        <v>100</v>
      </c>
      <c r="R19" s="1">
        <v>30</v>
      </c>
      <c r="S19" s="1">
        <v>35</v>
      </c>
      <c r="T19" s="1"/>
      <c r="U19" s="1"/>
      <c r="V19" s="1"/>
      <c r="W19" s="1"/>
      <c r="X19" s="1">
        <v>10</v>
      </c>
      <c r="Y19" s="1"/>
      <c r="Z19" s="1">
        <v>100</v>
      </c>
      <c r="AA19" s="1">
        <v>10</v>
      </c>
      <c r="AB19" s="1">
        <v>15</v>
      </c>
      <c r="AC19" s="1">
        <v>20</v>
      </c>
      <c r="AD19" s="1">
        <v>35</v>
      </c>
      <c r="AE19" s="1"/>
      <c r="AF19" s="1">
        <v>50</v>
      </c>
      <c r="AG19" s="1">
        <v>30</v>
      </c>
      <c r="AH19" s="1">
        <v>37</v>
      </c>
      <c r="AI19" s="1">
        <v>22</v>
      </c>
      <c r="AJ19" s="1"/>
      <c r="AK19" s="1"/>
      <c r="AL19" s="1"/>
      <c r="AM19" s="1">
        <v>40</v>
      </c>
      <c r="AN19" s="1">
        <v>30</v>
      </c>
      <c r="AO19" s="1">
        <v>40</v>
      </c>
      <c r="AP19" s="1"/>
      <c r="AQ19" s="1"/>
      <c r="AR19" s="1"/>
      <c r="AS19" s="1">
        <v>40</v>
      </c>
      <c r="AT19" s="1">
        <v>20</v>
      </c>
      <c r="AU19" s="1">
        <v>15</v>
      </c>
      <c r="AV19" s="1"/>
      <c r="AW19" s="1">
        <v>45</v>
      </c>
      <c r="AX19" s="1"/>
      <c r="AY19" s="1">
        <v>5</v>
      </c>
      <c r="AZ19" s="1"/>
      <c r="BA19" s="1"/>
      <c r="BB19" s="1">
        <v>35</v>
      </c>
      <c r="BC19" s="1"/>
      <c r="BD19" s="1">
        <v>80</v>
      </c>
      <c r="BE19" s="1">
        <v>50</v>
      </c>
      <c r="BF19" s="1"/>
      <c r="BG19" s="1">
        <v>10</v>
      </c>
      <c r="BH19" s="1">
        <v>30</v>
      </c>
      <c r="BI19" s="1">
        <v>10</v>
      </c>
      <c r="BJ19" s="1">
        <v>40</v>
      </c>
      <c r="BK19" s="1">
        <v>12</v>
      </c>
      <c r="BL19" s="1"/>
      <c r="BM19" s="1">
        <v>15</v>
      </c>
      <c r="BN19" s="1">
        <v>25</v>
      </c>
      <c r="BO19" s="1"/>
      <c r="BP19" s="1"/>
      <c r="BQ19" s="1">
        <v>100</v>
      </c>
      <c r="BR19" s="1"/>
      <c r="BS19" s="1"/>
      <c r="BT19" s="1">
        <v>30</v>
      </c>
      <c r="BU19" s="1">
        <v>35</v>
      </c>
      <c r="BV19" s="1"/>
      <c r="BW19" s="1">
        <v>30</v>
      </c>
      <c r="BX19" s="1">
        <v>100</v>
      </c>
      <c r="BY19" s="1"/>
      <c r="BZ19" s="1"/>
      <c r="CA19" s="1">
        <v>25</v>
      </c>
      <c r="CB19" s="1"/>
      <c r="CC19" s="1">
        <v>30</v>
      </c>
    </row>
    <row r="20" spans="1:81" x14ac:dyDescent="0.2">
      <c r="B20" s="1" t="s">
        <v>15</v>
      </c>
      <c r="C20" s="1">
        <v>5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/>
      <c r="J20" s="1"/>
      <c r="K20" s="1"/>
      <c r="L20" s="1"/>
      <c r="M20" s="1"/>
      <c r="N20" s="1"/>
      <c r="O20" s="1">
        <v>10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>
        <v>15</v>
      </c>
      <c r="BC20" s="1"/>
      <c r="BD20" s="1"/>
      <c r="BE20" s="1"/>
      <c r="BF20" s="1"/>
      <c r="BG20" s="1"/>
      <c r="BH20" s="1"/>
      <c r="BI20" s="1">
        <v>10</v>
      </c>
      <c r="BJ20" s="1"/>
      <c r="BK20" s="1"/>
      <c r="BL20" s="1"/>
      <c r="BM20" s="1"/>
      <c r="BN20" s="1">
        <v>5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x14ac:dyDescent="0.2">
      <c r="B21" s="1" t="s">
        <v>16</v>
      </c>
      <c r="C21" s="1">
        <v>25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>
        <v>30</v>
      </c>
      <c r="J21" s="1"/>
      <c r="K21" s="1">
        <v>50</v>
      </c>
      <c r="L21" s="1"/>
      <c r="M21" s="1"/>
      <c r="N21" s="1"/>
      <c r="O21" s="1">
        <v>10</v>
      </c>
      <c r="P21" s="1"/>
      <c r="Q21" s="1"/>
      <c r="R21" s="1">
        <v>30</v>
      </c>
      <c r="S21" s="1">
        <v>35</v>
      </c>
      <c r="T21" s="1"/>
      <c r="U21" s="1"/>
      <c r="V21" s="1"/>
      <c r="W21" s="1">
        <v>45</v>
      </c>
      <c r="X21" s="1">
        <v>13</v>
      </c>
      <c r="Y21" s="1"/>
      <c r="Z21" s="1"/>
      <c r="AA21" s="1">
        <v>5</v>
      </c>
      <c r="AB21" s="1"/>
      <c r="AC21" s="1"/>
      <c r="AD21" s="1"/>
      <c r="AE21" s="1"/>
      <c r="AF21" s="1"/>
      <c r="AG21" s="1">
        <v>35</v>
      </c>
      <c r="AH21" s="1"/>
      <c r="AI21" s="1"/>
      <c r="AJ21" s="1"/>
      <c r="AK21" s="1"/>
      <c r="AL21" s="1"/>
      <c r="AM21" s="1"/>
      <c r="AN21" s="1">
        <v>35</v>
      </c>
      <c r="AO21" s="1"/>
      <c r="AP21" s="1"/>
      <c r="AQ21" s="1"/>
      <c r="AR21" s="1"/>
      <c r="AS21" s="1">
        <v>30</v>
      </c>
      <c r="AT21" s="1"/>
      <c r="AU21" s="1">
        <v>10</v>
      </c>
      <c r="AV21" s="1"/>
      <c r="AW21" s="1"/>
      <c r="AX21" s="1"/>
      <c r="AY21" s="1"/>
      <c r="AZ21" s="1"/>
      <c r="BA21" s="1"/>
      <c r="BB21" s="1"/>
      <c r="BC21" s="1">
        <v>25</v>
      </c>
      <c r="BD21" s="1"/>
      <c r="BE21" s="1"/>
      <c r="BF21" s="1"/>
      <c r="BG21" s="1">
        <v>25</v>
      </c>
      <c r="BH21" s="1"/>
      <c r="BI21" s="1"/>
      <c r="BJ21" s="1"/>
      <c r="BK21" s="1"/>
      <c r="BL21" s="1"/>
      <c r="BM21" s="1"/>
      <c r="BN21" s="1">
        <v>8</v>
      </c>
      <c r="BO21" s="1"/>
      <c r="BP21" s="1"/>
      <c r="BQ21" s="1"/>
      <c r="BR21" s="1">
        <v>30</v>
      </c>
      <c r="BS21" s="1">
        <v>30</v>
      </c>
      <c r="BT21" s="1"/>
      <c r="BU21" s="1">
        <v>45</v>
      </c>
      <c r="BV21" s="1">
        <v>16</v>
      </c>
      <c r="BW21" s="1">
        <v>30</v>
      </c>
      <c r="BX21" s="1"/>
      <c r="BY21" s="1"/>
      <c r="BZ21" s="1"/>
      <c r="CA21" s="1"/>
      <c r="CB21" s="1"/>
      <c r="CC21" s="1"/>
    </row>
    <row r="22" spans="1:81" x14ac:dyDescent="0.2">
      <c r="B22" s="1" t="s">
        <v>17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/>
      <c r="J22" s="1">
        <v>40</v>
      </c>
      <c r="K22" s="1">
        <v>50</v>
      </c>
      <c r="L22" s="1"/>
      <c r="M22" s="1">
        <v>30</v>
      </c>
      <c r="N22" s="1"/>
      <c r="O22" s="1">
        <v>5</v>
      </c>
      <c r="P22" s="1"/>
      <c r="Q22" s="1"/>
      <c r="R22" s="1"/>
      <c r="S22" s="1"/>
      <c r="T22" s="1"/>
      <c r="U22" s="1">
        <v>30</v>
      </c>
      <c r="V22" s="1"/>
      <c r="W22" s="1"/>
      <c r="X22" s="1">
        <v>7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v>11</v>
      </c>
      <c r="AJ22" s="1">
        <v>15</v>
      </c>
      <c r="AK22" s="1"/>
      <c r="AL22" s="1"/>
      <c r="AM22" s="1">
        <v>60</v>
      </c>
      <c r="AN22" s="1"/>
      <c r="AO22" s="1"/>
      <c r="AP22" s="1">
        <v>30</v>
      </c>
      <c r="AQ22" s="1"/>
      <c r="AR22" s="1">
        <v>25</v>
      </c>
      <c r="AS22" s="1"/>
      <c r="AT22" s="1"/>
      <c r="AU22" s="1">
        <v>10</v>
      </c>
      <c r="AV22" s="1"/>
      <c r="AW22" s="1">
        <v>15</v>
      </c>
      <c r="AX22" s="1">
        <v>58</v>
      </c>
      <c r="AY22" s="1"/>
      <c r="AZ22" s="1"/>
      <c r="BA22" s="1">
        <v>10</v>
      </c>
      <c r="BB22" s="1"/>
      <c r="BC22" s="1"/>
      <c r="BD22" s="1"/>
      <c r="BE22" s="1"/>
      <c r="BF22" s="1">
        <v>25</v>
      </c>
      <c r="BG22" s="1">
        <v>15</v>
      </c>
      <c r="BH22" s="1">
        <v>5</v>
      </c>
      <c r="BI22" s="1"/>
      <c r="BJ22" s="1">
        <v>30</v>
      </c>
      <c r="BK22" s="1"/>
      <c r="BL22" s="1"/>
      <c r="BM22" s="1">
        <v>10</v>
      </c>
      <c r="BN22" s="1">
        <v>10</v>
      </c>
      <c r="BO22" s="1">
        <v>20</v>
      </c>
      <c r="BP22" s="1">
        <v>40</v>
      </c>
      <c r="BQ22" s="1"/>
      <c r="BR22" s="1"/>
      <c r="BS22" s="1"/>
      <c r="BT22" s="1"/>
      <c r="BU22" s="1"/>
      <c r="BV22" s="1">
        <v>33</v>
      </c>
      <c r="BW22" s="1"/>
      <c r="BX22" s="1"/>
      <c r="BY22" s="1"/>
      <c r="BZ22" s="1"/>
      <c r="CA22" s="1"/>
      <c r="CB22" s="1"/>
      <c r="CC22" s="1">
        <v>25</v>
      </c>
    </row>
    <row r="23" spans="1:81" x14ac:dyDescent="0.2">
      <c r="B23" s="1" t="s">
        <v>109</v>
      </c>
      <c r="C23" s="1">
        <v>15</v>
      </c>
      <c r="D23" s="1">
        <v>100</v>
      </c>
      <c r="E23" s="1">
        <v>100</v>
      </c>
      <c r="F23" s="1">
        <v>80</v>
      </c>
      <c r="G23" s="1" t="s">
        <v>0</v>
      </c>
      <c r="H23" s="1">
        <v>10</v>
      </c>
      <c r="I23" s="1"/>
      <c r="J23" s="3">
        <v>10</v>
      </c>
      <c r="K23" s="1"/>
      <c r="L23" s="1">
        <v>80</v>
      </c>
      <c r="M23" s="1"/>
      <c r="N23" s="1">
        <v>10</v>
      </c>
      <c r="O23" s="1"/>
      <c r="P23" s="1">
        <v>40</v>
      </c>
      <c r="Q23" s="1"/>
      <c r="R23" s="1"/>
      <c r="S23" s="1"/>
      <c r="T23" s="1"/>
      <c r="U23" s="1">
        <v>10</v>
      </c>
      <c r="V23" s="1"/>
      <c r="W23" s="1">
        <v>45</v>
      </c>
      <c r="X23" s="1">
        <v>10</v>
      </c>
      <c r="Y23" s="1"/>
      <c r="Z23" s="1"/>
      <c r="AA23" s="1">
        <v>40</v>
      </c>
      <c r="AB23" s="1">
        <v>5</v>
      </c>
      <c r="AC23" s="1"/>
      <c r="AD23" s="1"/>
      <c r="AE23" s="1"/>
      <c r="AF23" s="1"/>
      <c r="AG23" s="1"/>
      <c r="AH23" s="1">
        <v>16</v>
      </c>
      <c r="AI23" s="1">
        <v>17</v>
      </c>
      <c r="AJ23" s="1">
        <v>25</v>
      </c>
      <c r="AK23" s="1"/>
      <c r="AL23" s="1">
        <v>100</v>
      </c>
      <c r="AM23" s="1"/>
      <c r="AN23" s="1">
        <v>15</v>
      </c>
      <c r="AO23" s="1"/>
      <c r="AP23" s="1">
        <v>70</v>
      </c>
      <c r="AQ23" s="1"/>
      <c r="AR23" s="1">
        <v>20</v>
      </c>
      <c r="AS23" s="1"/>
      <c r="AT23" s="1">
        <v>15</v>
      </c>
      <c r="AU23" s="1">
        <v>15</v>
      </c>
      <c r="AV23" s="1"/>
      <c r="AW23" s="1">
        <v>15</v>
      </c>
      <c r="AX23" s="1">
        <v>20</v>
      </c>
      <c r="AY23" s="1">
        <v>45</v>
      </c>
      <c r="AZ23" s="1"/>
      <c r="BA23" s="1">
        <v>40</v>
      </c>
      <c r="BB23" s="1"/>
      <c r="BC23" s="1"/>
      <c r="BD23" s="1"/>
      <c r="BE23" s="1"/>
      <c r="BF23" s="1">
        <v>25</v>
      </c>
      <c r="BG23" s="1"/>
      <c r="BH23" s="1">
        <v>15</v>
      </c>
      <c r="BI23" s="1">
        <v>30</v>
      </c>
      <c r="BJ23" s="1"/>
      <c r="BK23" s="1"/>
      <c r="BL23" s="1"/>
      <c r="BM23" s="1"/>
      <c r="BN23" s="1"/>
      <c r="BO23" s="1"/>
      <c r="BP23" s="1">
        <v>40</v>
      </c>
      <c r="BQ23" s="1"/>
      <c r="BR23" s="1">
        <v>10</v>
      </c>
      <c r="BS23" s="1">
        <v>30</v>
      </c>
      <c r="BT23" s="1">
        <v>40</v>
      </c>
      <c r="BU23" s="1"/>
      <c r="BV23" s="1">
        <v>27</v>
      </c>
      <c r="BW23" s="1">
        <v>15</v>
      </c>
      <c r="BX23" s="1"/>
      <c r="BY23" s="1"/>
      <c r="BZ23" s="1"/>
      <c r="CA23" s="1"/>
      <c r="CB23" s="1">
        <v>15</v>
      </c>
      <c r="CC23" s="1">
        <v>25</v>
      </c>
    </row>
    <row r="24" spans="1:81" x14ac:dyDescent="0.2">
      <c r="B24" s="1" t="s">
        <v>18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0</v>
      </c>
      <c r="H24" s="1" t="s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>
        <v>5</v>
      </c>
      <c r="AK24" s="1"/>
      <c r="AL24" s="1"/>
      <c r="AM24" s="1"/>
      <c r="AN24" s="1">
        <v>15</v>
      </c>
      <c r="AO24" s="1"/>
      <c r="AP24" s="1"/>
      <c r="AQ24" s="1"/>
      <c r="AR24" s="1"/>
      <c r="AS24" s="1"/>
      <c r="AT24" s="1"/>
      <c r="AU24" s="1"/>
      <c r="AV24" s="1"/>
      <c r="AW24" s="1"/>
      <c r="AX24" s="1">
        <v>2</v>
      </c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>
        <v>25</v>
      </c>
      <c r="BO24" s="1"/>
      <c r="BP24" s="1"/>
      <c r="BQ24" s="1"/>
      <c r="BR24" s="1"/>
      <c r="BS24" s="1"/>
      <c r="BT24" s="1">
        <v>3</v>
      </c>
      <c r="BU24" s="1"/>
      <c r="BV24" s="1"/>
      <c r="BW24" s="1"/>
      <c r="BX24" s="1"/>
      <c r="BY24" s="1"/>
      <c r="BZ24" s="1"/>
      <c r="CA24" s="1"/>
      <c r="CB24" s="1"/>
      <c r="CC24" s="1"/>
    </row>
    <row r="25" spans="1:81" x14ac:dyDescent="0.2">
      <c r="B25" s="1" t="s">
        <v>230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v>1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x14ac:dyDescent="0.2">
      <c r="A26">
        <v>1</v>
      </c>
      <c r="B26" s="14" t="s">
        <v>232</v>
      </c>
      <c r="C26" s="14">
        <f>SUM(C11:C25)</f>
        <v>100</v>
      </c>
      <c r="D26" s="14">
        <f t="shared" ref="D26:BO26" si="0">SUM(D11:D25)</f>
        <v>100</v>
      </c>
      <c r="E26" s="14">
        <f t="shared" si="0"/>
        <v>100</v>
      </c>
      <c r="F26" s="14">
        <f t="shared" si="0"/>
        <v>100</v>
      </c>
      <c r="G26" s="14">
        <f t="shared" si="0"/>
        <v>100</v>
      </c>
      <c r="H26" s="14">
        <f t="shared" si="0"/>
        <v>100</v>
      </c>
      <c r="I26" s="14">
        <f t="shared" si="0"/>
        <v>100</v>
      </c>
      <c r="J26" s="14">
        <f t="shared" si="0"/>
        <v>100</v>
      </c>
      <c r="K26" s="14">
        <f t="shared" si="0"/>
        <v>100</v>
      </c>
      <c r="L26" s="14">
        <f t="shared" si="0"/>
        <v>100</v>
      </c>
      <c r="M26" s="14">
        <f t="shared" si="0"/>
        <v>100</v>
      </c>
      <c r="N26" s="14">
        <f t="shared" si="0"/>
        <v>100</v>
      </c>
      <c r="O26" s="14">
        <f t="shared" si="0"/>
        <v>100</v>
      </c>
      <c r="P26" s="14">
        <f t="shared" si="0"/>
        <v>100</v>
      </c>
      <c r="Q26" s="14">
        <f t="shared" si="0"/>
        <v>100</v>
      </c>
      <c r="R26" s="14">
        <f t="shared" si="0"/>
        <v>100</v>
      </c>
      <c r="S26" s="14">
        <f t="shared" si="0"/>
        <v>100</v>
      </c>
      <c r="T26" s="14">
        <f t="shared" si="0"/>
        <v>100</v>
      </c>
      <c r="U26" s="14">
        <f t="shared" si="0"/>
        <v>100</v>
      </c>
      <c r="V26" s="14">
        <f t="shared" si="0"/>
        <v>100</v>
      </c>
      <c r="W26" s="14">
        <f t="shared" si="0"/>
        <v>100</v>
      </c>
      <c r="X26" s="14">
        <f t="shared" si="0"/>
        <v>100</v>
      </c>
      <c r="Y26" s="14">
        <f t="shared" si="0"/>
        <v>100</v>
      </c>
      <c r="Z26" s="14">
        <f t="shared" si="0"/>
        <v>100</v>
      </c>
      <c r="AA26" s="14">
        <f t="shared" si="0"/>
        <v>100</v>
      </c>
      <c r="AB26" s="14">
        <f t="shared" si="0"/>
        <v>100</v>
      </c>
      <c r="AC26" s="14">
        <f t="shared" si="0"/>
        <v>100</v>
      </c>
      <c r="AD26" s="14">
        <f t="shared" si="0"/>
        <v>100</v>
      </c>
      <c r="AE26" s="14">
        <f t="shared" si="0"/>
        <v>100</v>
      </c>
      <c r="AF26" s="14">
        <f t="shared" si="0"/>
        <v>100</v>
      </c>
      <c r="AG26" s="14">
        <f t="shared" si="0"/>
        <v>100</v>
      </c>
      <c r="AH26" s="14">
        <f t="shared" si="0"/>
        <v>100</v>
      </c>
      <c r="AI26" s="14">
        <f t="shared" si="0"/>
        <v>100</v>
      </c>
      <c r="AJ26" s="14">
        <f t="shared" si="0"/>
        <v>100</v>
      </c>
      <c r="AK26" s="14">
        <f t="shared" si="0"/>
        <v>0</v>
      </c>
      <c r="AL26" s="14">
        <f t="shared" si="0"/>
        <v>100</v>
      </c>
      <c r="AM26" s="14">
        <f t="shared" si="0"/>
        <v>100</v>
      </c>
      <c r="AN26" s="14">
        <f t="shared" si="0"/>
        <v>100</v>
      </c>
      <c r="AO26" s="14">
        <f t="shared" si="0"/>
        <v>100</v>
      </c>
      <c r="AP26" s="14">
        <f t="shared" si="0"/>
        <v>100</v>
      </c>
      <c r="AQ26" s="14">
        <f t="shared" si="0"/>
        <v>0</v>
      </c>
      <c r="AR26" s="14">
        <f t="shared" si="0"/>
        <v>100</v>
      </c>
      <c r="AS26" s="14">
        <f t="shared" si="0"/>
        <v>100</v>
      </c>
      <c r="AT26" s="14">
        <f t="shared" si="0"/>
        <v>100</v>
      </c>
      <c r="AU26" s="14">
        <f t="shared" si="0"/>
        <v>100</v>
      </c>
      <c r="AV26" s="14">
        <f t="shared" si="0"/>
        <v>0</v>
      </c>
      <c r="AW26" s="14">
        <f t="shared" si="0"/>
        <v>100</v>
      </c>
      <c r="AX26" s="14">
        <f t="shared" si="0"/>
        <v>100</v>
      </c>
      <c r="AY26" s="14">
        <f t="shared" si="0"/>
        <v>100</v>
      </c>
      <c r="AZ26" s="14">
        <f t="shared" si="0"/>
        <v>0</v>
      </c>
      <c r="BA26" s="14">
        <f t="shared" si="0"/>
        <v>100</v>
      </c>
      <c r="BB26" s="14">
        <f t="shared" si="0"/>
        <v>100</v>
      </c>
      <c r="BC26" s="14">
        <f t="shared" si="0"/>
        <v>100</v>
      </c>
      <c r="BD26" s="14">
        <f t="shared" si="0"/>
        <v>100</v>
      </c>
      <c r="BE26" s="14">
        <f t="shared" si="0"/>
        <v>100</v>
      </c>
      <c r="BF26" s="14">
        <f t="shared" si="0"/>
        <v>100</v>
      </c>
      <c r="BG26" s="14">
        <f t="shared" si="0"/>
        <v>100</v>
      </c>
      <c r="BH26" s="14">
        <f t="shared" si="0"/>
        <v>100</v>
      </c>
      <c r="BI26" s="14">
        <f t="shared" si="0"/>
        <v>100</v>
      </c>
      <c r="BJ26" s="14">
        <f t="shared" si="0"/>
        <v>100</v>
      </c>
      <c r="BK26" s="14">
        <f t="shared" si="0"/>
        <v>100</v>
      </c>
      <c r="BL26" s="14">
        <f t="shared" si="0"/>
        <v>0</v>
      </c>
      <c r="BM26" s="14">
        <f t="shared" si="0"/>
        <v>100</v>
      </c>
      <c r="BN26" s="14">
        <f t="shared" si="0"/>
        <v>100</v>
      </c>
      <c r="BO26" s="14">
        <f t="shared" si="0"/>
        <v>100</v>
      </c>
      <c r="BP26" s="14">
        <f t="shared" ref="BP26:CC26" si="1">SUM(BP11:BP25)</f>
        <v>100</v>
      </c>
      <c r="BQ26" s="14">
        <f t="shared" si="1"/>
        <v>100</v>
      </c>
      <c r="BR26" s="14">
        <f t="shared" si="1"/>
        <v>100</v>
      </c>
      <c r="BS26" s="14">
        <f t="shared" si="1"/>
        <v>100</v>
      </c>
      <c r="BT26" s="14">
        <f t="shared" si="1"/>
        <v>100</v>
      </c>
      <c r="BU26" s="14">
        <f t="shared" si="1"/>
        <v>100</v>
      </c>
      <c r="BV26" s="14">
        <f t="shared" si="1"/>
        <v>100</v>
      </c>
      <c r="BW26" s="14">
        <f t="shared" si="1"/>
        <v>100</v>
      </c>
      <c r="BX26" s="14">
        <f t="shared" si="1"/>
        <v>100</v>
      </c>
      <c r="BY26" s="14">
        <f t="shared" si="1"/>
        <v>100</v>
      </c>
      <c r="BZ26" s="14">
        <f t="shared" si="1"/>
        <v>100</v>
      </c>
      <c r="CA26" s="14">
        <f t="shared" si="1"/>
        <v>100</v>
      </c>
      <c r="CB26" s="14">
        <f t="shared" si="1"/>
        <v>100</v>
      </c>
      <c r="CC26" s="14">
        <f t="shared" si="1"/>
        <v>100</v>
      </c>
    </row>
    <row r="27" spans="1:81" x14ac:dyDescent="0.2">
      <c r="A27" s="27">
        <v>1</v>
      </c>
      <c r="B27" s="4" t="s">
        <v>100</v>
      </c>
      <c r="C27" s="5">
        <v>50</v>
      </c>
      <c r="D27" s="5">
        <v>99</v>
      </c>
      <c r="E27" s="5">
        <v>95</v>
      </c>
      <c r="F27" s="5">
        <v>95</v>
      </c>
      <c r="G27" s="5">
        <v>85</v>
      </c>
      <c r="H27" s="5">
        <v>80</v>
      </c>
      <c r="I27" s="5">
        <v>90</v>
      </c>
      <c r="J27" s="6">
        <v>70</v>
      </c>
      <c r="K27" s="6">
        <v>90</v>
      </c>
      <c r="L27" s="6">
        <v>90</v>
      </c>
      <c r="M27" s="6">
        <v>75</v>
      </c>
      <c r="N27" s="6">
        <v>85</v>
      </c>
      <c r="O27" s="6">
        <v>55</v>
      </c>
      <c r="P27" s="6">
        <v>95</v>
      </c>
      <c r="Q27" s="6">
        <v>85</v>
      </c>
      <c r="R27" s="6">
        <v>45</v>
      </c>
      <c r="S27" s="6">
        <v>85</v>
      </c>
      <c r="T27" s="6">
        <v>95</v>
      </c>
      <c r="U27" s="6">
        <v>90</v>
      </c>
      <c r="V27" s="6">
        <v>95</v>
      </c>
      <c r="W27" s="6">
        <v>75</v>
      </c>
      <c r="X27" s="6">
        <v>55</v>
      </c>
      <c r="Y27" s="6">
        <v>99</v>
      </c>
      <c r="Z27" s="6">
        <v>75</v>
      </c>
      <c r="AA27" s="6">
        <v>45</v>
      </c>
      <c r="AB27" s="6">
        <v>90</v>
      </c>
      <c r="AC27" s="6">
        <v>85</v>
      </c>
      <c r="AD27" s="6">
        <v>60</v>
      </c>
      <c r="AE27" s="6">
        <v>85</v>
      </c>
      <c r="AF27" s="6">
        <v>95</v>
      </c>
      <c r="AG27" s="5">
        <v>45</v>
      </c>
      <c r="AH27" s="5">
        <v>90</v>
      </c>
      <c r="AI27" s="5">
        <v>40</v>
      </c>
      <c r="AJ27" s="5">
        <v>90</v>
      </c>
      <c r="AK27" s="5">
        <v>75</v>
      </c>
      <c r="AL27" s="5">
        <v>60</v>
      </c>
      <c r="AM27" s="5">
        <v>55</v>
      </c>
      <c r="AN27" s="5">
        <v>55</v>
      </c>
      <c r="AO27" s="5">
        <v>60</v>
      </c>
      <c r="AP27" s="5">
        <v>95</v>
      </c>
      <c r="AQ27" s="5">
        <v>100</v>
      </c>
      <c r="AR27" s="5">
        <v>75</v>
      </c>
      <c r="AS27" s="5">
        <v>85</v>
      </c>
      <c r="AT27" s="5">
        <v>50</v>
      </c>
      <c r="AU27" s="5">
        <v>30</v>
      </c>
      <c r="AV27" s="5">
        <v>100</v>
      </c>
      <c r="AW27" s="5">
        <v>55</v>
      </c>
      <c r="AX27" s="5">
        <v>50</v>
      </c>
      <c r="AY27" s="5">
        <v>85</v>
      </c>
      <c r="AZ27" s="5">
        <v>100</v>
      </c>
      <c r="BA27" s="5">
        <v>85</v>
      </c>
      <c r="BB27" s="5">
        <v>80</v>
      </c>
      <c r="BC27" s="5">
        <v>70</v>
      </c>
      <c r="BD27" s="5">
        <v>80</v>
      </c>
      <c r="BE27" s="5">
        <v>80</v>
      </c>
      <c r="BF27" s="5">
        <v>40</v>
      </c>
      <c r="BG27" s="5">
        <v>35</v>
      </c>
      <c r="BH27" s="5">
        <v>60</v>
      </c>
      <c r="BI27" s="5">
        <v>30</v>
      </c>
      <c r="BJ27" s="5">
        <v>80</v>
      </c>
      <c r="BK27" s="5">
        <v>50</v>
      </c>
      <c r="BL27" s="5">
        <v>100</v>
      </c>
      <c r="BM27" s="5">
        <v>60</v>
      </c>
      <c r="BN27" s="5">
        <v>30</v>
      </c>
      <c r="BO27" s="5">
        <v>50</v>
      </c>
      <c r="BP27" s="5">
        <v>50</v>
      </c>
      <c r="BQ27" s="5">
        <v>75</v>
      </c>
      <c r="BR27" s="5">
        <v>90</v>
      </c>
      <c r="BS27" s="5">
        <v>80</v>
      </c>
      <c r="BT27" s="5">
        <v>50</v>
      </c>
      <c r="BU27" s="5">
        <v>75</v>
      </c>
      <c r="BV27" s="5">
        <v>50</v>
      </c>
      <c r="BW27" s="5">
        <v>50</v>
      </c>
      <c r="BX27" s="5">
        <v>99</v>
      </c>
      <c r="BY27" s="5">
        <v>98</v>
      </c>
      <c r="BZ27" s="5">
        <v>80</v>
      </c>
      <c r="CA27" s="5">
        <v>93</v>
      </c>
      <c r="CB27" s="5">
        <v>60</v>
      </c>
      <c r="CC27" s="5">
        <v>70</v>
      </c>
    </row>
    <row r="28" spans="1:81" x14ac:dyDescent="0.2">
      <c r="B28" s="1" t="s">
        <v>19</v>
      </c>
      <c r="C28" s="1" t="s">
        <v>0</v>
      </c>
      <c r="D28" s="1" t="s">
        <v>0</v>
      </c>
      <c r="E28" s="1" t="s">
        <v>0</v>
      </c>
      <c r="F28" s="1" t="s">
        <v>0</v>
      </c>
      <c r="G28" s="1" t="s">
        <v>0</v>
      </c>
      <c r="H28" s="1" t="s">
        <v>0</v>
      </c>
      <c r="I28" s="1"/>
      <c r="J28" s="1"/>
      <c r="K28" s="3">
        <v>7</v>
      </c>
      <c r="L28" s="1"/>
      <c r="M28" s="1"/>
      <c r="N28" s="1"/>
      <c r="O28" s="3">
        <v>3</v>
      </c>
      <c r="P28" s="1"/>
      <c r="Q28" s="1"/>
      <c r="R28" s="1">
        <v>5</v>
      </c>
      <c r="S28" s="1"/>
      <c r="T28" s="1">
        <v>2</v>
      </c>
      <c r="U28" s="1"/>
      <c r="V28" s="1"/>
      <c r="W28" s="1"/>
      <c r="X28" s="1"/>
      <c r="Y28" s="1"/>
      <c r="Z28" s="1"/>
      <c r="AA28" s="1"/>
      <c r="AB28" s="1"/>
      <c r="AC28" s="1"/>
      <c r="AD28" s="1">
        <v>2</v>
      </c>
      <c r="AE28" s="1"/>
      <c r="AF28" s="1"/>
      <c r="AG28" s="1"/>
      <c r="AH28" s="1"/>
      <c r="AI28" s="1">
        <v>2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>
        <v>5</v>
      </c>
      <c r="BC28" s="1">
        <v>7</v>
      </c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 t="s">
        <v>0</v>
      </c>
      <c r="BR28" s="1" t="s">
        <v>0</v>
      </c>
      <c r="BS28" s="1" t="s">
        <v>0</v>
      </c>
      <c r="BT28" s="1" t="s">
        <v>0</v>
      </c>
      <c r="BU28" s="1" t="s">
        <v>0</v>
      </c>
      <c r="BV28" s="1" t="s">
        <v>0</v>
      </c>
      <c r="BW28" s="1"/>
      <c r="BX28" s="1">
        <v>7</v>
      </c>
      <c r="BY28" s="1">
        <v>2</v>
      </c>
      <c r="BZ28" s="1"/>
      <c r="CA28" s="1"/>
      <c r="CB28" s="1"/>
      <c r="CC28" s="1"/>
    </row>
    <row r="29" spans="1:81" x14ac:dyDescent="0.2">
      <c r="B29" s="1" t="s">
        <v>20</v>
      </c>
      <c r="C29" s="1" t="s">
        <v>0</v>
      </c>
      <c r="D29" s="1" t="s">
        <v>0</v>
      </c>
      <c r="E29" s="1">
        <v>10</v>
      </c>
      <c r="F29" s="1" t="s">
        <v>0</v>
      </c>
      <c r="G29" s="1">
        <v>20</v>
      </c>
      <c r="H29" s="1" t="s">
        <v>0</v>
      </c>
      <c r="I29" s="1"/>
      <c r="J29" s="1"/>
      <c r="K29" s="1"/>
      <c r="L29" s="1"/>
      <c r="M29" s="1">
        <v>23</v>
      </c>
      <c r="N29" s="1"/>
      <c r="O29" s="3">
        <v>2</v>
      </c>
      <c r="P29" s="1">
        <v>2</v>
      </c>
      <c r="Q29" s="1"/>
      <c r="R29" s="1"/>
      <c r="S29" s="1"/>
      <c r="T29" s="1"/>
      <c r="U29" s="1">
        <v>2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>
        <v>10</v>
      </c>
      <c r="AR29" s="1"/>
      <c r="AS29" s="1"/>
      <c r="AT29" s="1"/>
      <c r="AU29" s="1"/>
      <c r="AV29" s="1"/>
      <c r="AW29" s="1"/>
      <c r="AX29" s="1"/>
      <c r="AY29" s="1"/>
      <c r="AZ29" s="1">
        <v>2</v>
      </c>
      <c r="BA29" s="1"/>
      <c r="BB29" s="1"/>
      <c r="BC29" s="1"/>
      <c r="BD29" s="1"/>
      <c r="BE29" s="1"/>
      <c r="BF29" s="1"/>
      <c r="BG29" s="1"/>
      <c r="BH29" s="1"/>
      <c r="BI29" s="1"/>
      <c r="BJ29" s="1">
        <v>10</v>
      </c>
      <c r="BK29" s="1">
        <v>18</v>
      </c>
      <c r="BL29" s="1"/>
      <c r="BM29" s="1">
        <v>12</v>
      </c>
      <c r="BN29" s="1"/>
      <c r="BO29" s="1"/>
      <c r="BP29" s="1"/>
      <c r="BQ29" s="1" t="s">
        <v>0</v>
      </c>
      <c r="BR29" s="1" t="s">
        <v>0</v>
      </c>
      <c r="BS29" s="1"/>
      <c r="BT29" s="1" t="s">
        <v>0</v>
      </c>
      <c r="BU29" s="1"/>
      <c r="BV29" s="1" t="s">
        <v>0</v>
      </c>
      <c r="BW29" s="1"/>
      <c r="BX29" s="1"/>
      <c r="BY29" s="1"/>
      <c r="BZ29" s="1"/>
      <c r="CA29" s="1"/>
      <c r="CB29" s="1"/>
      <c r="CC29" s="1"/>
    </row>
    <row r="30" spans="1:81" x14ac:dyDescent="0.2">
      <c r="B30" s="1" t="s">
        <v>21</v>
      </c>
      <c r="C30" s="1">
        <v>3</v>
      </c>
      <c r="D30" s="1" t="s">
        <v>0</v>
      </c>
      <c r="E30" s="1" t="s">
        <v>0</v>
      </c>
      <c r="F30" s="1" t="s">
        <v>0</v>
      </c>
      <c r="G30" s="1">
        <v>40</v>
      </c>
      <c r="H30" s="1" t="s">
        <v>0</v>
      </c>
      <c r="I30" s="1">
        <v>7</v>
      </c>
      <c r="J30" s="1"/>
      <c r="K30" s="1"/>
      <c r="L30" s="1"/>
      <c r="M30" s="1">
        <v>23</v>
      </c>
      <c r="N30" s="1">
        <v>10</v>
      </c>
      <c r="O30" s="3">
        <v>28</v>
      </c>
      <c r="P30" s="1">
        <v>35</v>
      </c>
      <c r="Q30" s="1">
        <v>10</v>
      </c>
      <c r="R30" s="1">
        <v>10</v>
      </c>
      <c r="S30" s="1">
        <v>20</v>
      </c>
      <c r="T30" s="1"/>
      <c r="U30" s="1"/>
      <c r="V30" s="1">
        <v>15</v>
      </c>
      <c r="W30" s="1"/>
      <c r="X30" s="1"/>
      <c r="Y30" s="1"/>
      <c r="Z30" s="1">
        <v>25</v>
      </c>
      <c r="AA30" s="1"/>
      <c r="AB30" s="1"/>
      <c r="AC30" s="1">
        <v>15</v>
      </c>
      <c r="AD30" s="1">
        <v>40</v>
      </c>
      <c r="AE30" s="1">
        <v>50</v>
      </c>
      <c r="AF30" s="16">
        <v>5</v>
      </c>
      <c r="AG30" s="1"/>
      <c r="AH30" s="1">
        <v>19</v>
      </c>
      <c r="AI30" s="1">
        <v>20</v>
      </c>
      <c r="AJ30" s="1">
        <v>42</v>
      </c>
      <c r="AK30" s="1"/>
      <c r="AL30" s="1"/>
      <c r="AM30" s="1">
        <v>40</v>
      </c>
      <c r="AN30" s="1">
        <v>25</v>
      </c>
      <c r="AO30" s="1">
        <v>25</v>
      </c>
      <c r="AP30" s="1">
        <v>25</v>
      </c>
      <c r="AQ30" s="1">
        <v>20</v>
      </c>
      <c r="AR30" s="1">
        <v>25</v>
      </c>
      <c r="AS30" s="1">
        <v>25</v>
      </c>
      <c r="AT30" s="1">
        <v>20</v>
      </c>
      <c r="AU30" s="1">
        <v>45</v>
      </c>
      <c r="AV30" s="1"/>
      <c r="AW30" s="1">
        <v>15</v>
      </c>
      <c r="AX30" s="1"/>
      <c r="AY30" s="1"/>
      <c r="AZ30" s="1">
        <v>2</v>
      </c>
      <c r="BA30" s="1">
        <v>10</v>
      </c>
      <c r="BB30" s="1">
        <v>7</v>
      </c>
      <c r="BC30" s="1">
        <v>10</v>
      </c>
      <c r="BD30" s="1"/>
      <c r="BE30" s="1"/>
      <c r="BF30" s="1">
        <v>17</v>
      </c>
      <c r="BG30" s="1"/>
      <c r="BH30" s="1">
        <v>10</v>
      </c>
      <c r="BI30" s="1"/>
      <c r="BJ30" s="1">
        <v>10</v>
      </c>
      <c r="BK30" s="1">
        <v>12</v>
      </c>
      <c r="BL30" s="1">
        <v>18</v>
      </c>
      <c r="BM30" s="1"/>
      <c r="BN30" s="1">
        <v>5</v>
      </c>
      <c r="BO30" s="1"/>
      <c r="BP30" s="1">
        <v>25</v>
      </c>
      <c r="BQ30" s="1">
        <v>78</v>
      </c>
      <c r="BR30" s="1">
        <v>5</v>
      </c>
      <c r="BS30" s="1">
        <v>40</v>
      </c>
      <c r="BT30" s="1">
        <v>30</v>
      </c>
      <c r="BU30" s="1">
        <v>30</v>
      </c>
      <c r="BV30" s="1">
        <v>20</v>
      </c>
      <c r="BW30" s="1"/>
      <c r="BX30" s="1"/>
      <c r="BY30" s="1"/>
      <c r="BZ30" s="1"/>
      <c r="CA30" s="1"/>
      <c r="CB30" s="1"/>
      <c r="CC30" s="1"/>
    </row>
    <row r="31" spans="1:81" x14ac:dyDescent="0.2">
      <c r="B31" s="1" t="s">
        <v>22</v>
      </c>
      <c r="C31" s="1" t="s">
        <v>0</v>
      </c>
      <c r="D31" s="1" t="s">
        <v>0</v>
      </c>
      <c r="E31" s="1" t="s">
        <v>0</v>
      </c>
      <c r="F31" s="1">
        <v>25</v>
      </c>
      <c r="G31" s="1">
        <v>2</v>
      </c>
      <c r="H31" s="1" t="s">
        <v>0</v>
      </c>
      <c r="I31" s="1"/>
      <c r="J31" s="1"/>
      <c r="K31" s="1">
        <v>3</v>
      </c>
      <c r="L31" s="1"/>
      <c r="M31" s="1"/>
      <c r="N31" s="1"/>
      <c r="O31" s="1"/>
      <c r="P31" s="1" t="s">
        <v>250</v>
      </c>
      <c r="Q31" s="1">
        <v>10</v>
      </c>
      <c r="R31" s="1"/>
      <c r="S31" s="1">
        <v>10</v>
      </c>
      <c r="T31" s="1"/>
      <c r="U31" s="1"/>
      <c r="V31" s="1"/>
      <c r="W31" s="1"/>
      <c r="X31" s="1"/>
      <c r="Y31" s="1">
        <v>1</v>
      </c>
      <c r="Z31" s="1"/>
      <c r="AA31" s="1"/>
      <c r="AB31" s="1"/>
      <c r="AC31" s="1">
        <v>25</v>
      </c>
      <c r="AD31" s="1">
        <v>5</v>
      </c>
      <c r="AE31" s="1"/>
      <c r="AF31" s="1"/>
      <c r="AG31" s="1">
        <v>10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>
        <v>10</v>
      </c>
      <c r="AX31" s="1">
        <v>10</v>
      </c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>
        <v>25</v>
      </c>
      <c r="BJ31" s="1">
        <v>5</v>
      </c>
      <c r="BK31" s="1"/>
      <c r="BL31" s="1"/>
      <c r="BM31" s="1">
        <v>10</v>
      </c>
      <c r="BN31" s="1"/>
      <c r="BO31" s="1"/>
      <c r="BP31" s="1"/>
      <c r="BQ31" s="1"/>
      <c r="BR31" s="1"/>
      <c r="BS31" s="1"/>
      <c r="BT31" s="1"/>
      <c r="BU31" s="1"/>
      <c r="BV31" s="1"/>
      <c r="BW31" s="1">
        <v>3</v>
      </c>
      <c r="BX31" s="1"/>
      <c r="BY31" s="1"/>
      <c r="BZ31" s="1"/>
      <c r="CA31" s="1"/>
      <c r="CB31" s="1"/>
      <c r="CC31" s="1"/>
    </row>
    <row r="32" spans="1:81" x14ac:dyDescent="0.2">
      <c r="B32" s="1" t="s">
        <v>23</v>
      </c>
      <c r="C32" s="1" t="s">
        <v>0</v>
      </c>
      <c r="D32" s="1" t="s">
        <v>0</v>
      </c>
      <c r="E32" s="1" t="s">
        <v>0</v>
      </c>
      <c r="F32" s="1" t="s">
        <v>0</v>
      </c>
      <c r="G32" s="1" t="s">
        <v>0</v>
      </c>
      <c r="H32" s="1" t="s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>
        <v>10</v>
      </c>
      <c r="BC32" s="1"/>
      <c r="BD32" s="1"/>
      <c r="BE32" s="1"/>
      <c r="BF32" s="1"/>
      <c r="BG32" s="1">
        <v>3</v>
      </c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x14ac:dyDescent="0.2">
      <c r="B33" s="1" t="s">
        <v>24</v>
      </c>
      <c r="C33" s="1" t="s">
        <v>0</v>
      </c>
      <c r="D33" s="1" t="s">
        <v>0</v>
      </c>
      <c r="E33" s="1" t="s">
        <v>0</v>
      </c>
      <c r="F33" s="1" t="s">
        <v>0</v>
      </c>
      <c r="G33" s="1">
        <v>2</v>
      </c>
      <c r="H33" s="1" t="s">
        <v>0</v>
      </c>
      <c r="I33" s="1"/>
      <c r="J33" s="1"/>
      <c r="K33" s="1"/>
      <c r="L33" s="1"/>
      <c r="M33" s="1"/>
      <c r="N33" s="1"/>
      <c r="O33" s="1">
        <v>5</v>
      </c>
      <c r="P33" s="1"/>
      <c r="Q33" s="1"/>
      <c r="R33" s="1"/>
      <c r="S33" s="1"/>
      <c r="T33" s="1"/>
      <c r="U33" s="1"/>
      <c r="V33" s="11"/>
      <c r="W33" s="1"/>
      <c r="X33" s="1"/>
      <c r="Y33" s="1">
        <v>5</v>
      </c>
      <c r="Z33" s="1"/>
      <c r="AA33" s="1"/>
      <c r="AB33" s="1"/>
      <c r="AC33" s="1"/>
      <c r="AD33" s="1"/>
      <c r="AE33" s="1"/>
      <c r="AF33" s="1">
        <v>5</v>
      </c>
      <c r="AG33" s="1"/>
      <c r="AH33" s="1"/>
      <c r="AI33" s="1"/>
      <c r="AJ33" s="1"/>
      <c r="AK33" s="1"/>
      <c r="AL33" s="1"/>
      <c r="AM33" s="1"/>
      <c r="AN33" s="1"/>
      <c r="AO33" s="1"/>
      <c r="AP33" s="1">
        <v>5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>
        <v>5</v>
      </c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>
        <v>10</v>
      </c>
      <c r="BX33" s="1"/>
      <c r="BY33" s="1"/>
      <c r="BZ33" s="1"/>
      <c r="CA33" s="1"/>
      <c r="CB33" s="1"/>
      <c r="CC33" s="1"/>
    </row>
    <row r="34" spans="1:81" x14ac:dyDescent="0.2">
      <c r="B34" s="1" t="s">
        <v>25</v>
      </c>
      <c r="C34" s="1" t="s">
        <v>0</v>
      </c>
      <c r="D34" s="1" t="s">
        <v>0</v>
      </c>
      <c r="E34" s="1" t="s">
        <v>0</v>
      </c>
      <c r="F34" s="1" t="s">
        <v>0</v>
      </c>
      <c r="G34" s="1">
        <v>2</v>
      </c>
      <c r="H34" s="1" t="s">
        <v>0</v>
      </c>
      <c r="I34" s="1"/>
      <c r="J34" s="1"/>
      <c r="K34" s="1">
        <v>25</v>
      </c>
      <c r="L34" s="1"/>
      <c r="M34" s="1">
        <v>10</v>
      </c>
      <c r="N34" s="1"/>
      <c r="O34" s="1"/>
      <c r="P34" s="1"/>
      <c r="Q34" s="1"/>
      <c r="R34" s="1"/>
      <c r="S34" s="1">
        <v>15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>
        <v>10</v>
      </c>
      <c r="AG34" s="1"/>
      <c r="AH34" s="1"/>
      <c r="AI34" s="1">
        <v>2</v>
      </c>
      <c r="AJ34" s="1"/>
      <c r="AK34" s="1"/>
      <c r="AL34" s="1"/>
      <c r="AM34" s="1">
        <v>20</v>
      </c>
      <c r="AN34" s="1"/>
      <c r="AO34" s="1"/>
      <c r="AP34" s="1"/>
      <c r="AQ34" s="1"/>
      <c r="AR34" s="1">
        <v>40</v>
      </c>
      <c r="AS34" s="1">
        <v>10</v>
      </c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>
        <v>15</v>
      </c>
      <c r="BK34" s="1">
        <v>10</v>
      </c>
      <c r="BL34" s="1"/>
      <c r="BM34" s="1"/>
      <c r="BN34" s="1">
        <v>20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x14ac:dyDescent="0.2">
      <c r="B35" s="1" t="s">
        <v>26</v>
      </c>
      <c r="C35" s="1">
        <v>3</v>
      </c>
      <c r="D35" s="1" t="s">
        <v>0</v>
      </c>
      <c r="E35" s="1" t="s">
        <v>0</v>
      </c>
      <c r="F35" s="16">
        <v>10</v>
      </c>
      <c r="G35" s="1" t="s">
        <v>0</v>
      </c>
      <c r="H35" s="1" t="s">
        <v>0</v>
      </c>
      <c r="I35" s="1">
        <v>3</v>
      </c>
      <c r="J35" s="1"/>
      <c r="K35" s="11">
        <v>10</v>
      </c>
      <c r="L35" s="1">
        <v>10</v>
      </c>
      <c r="M35" s="1">
        <v>2</v>
      </c>
      <c r="N35" s="1"/>
      <c r="O35" s="1"/>
      <c r="P35" s="1">
        <v>2</v>
      </c>
      <c r="Q35" s="1"/>
      <c r="R35" s="1"/>
      <c r="S35" s="1">
        <v>3</v>
      </c>
      <c r="T35" s="1">
        <v>5</v>
      </c>
      <c r="U35" s="1">
        <v>2</v>
      </c>
      <c r="V35" s="1"/>
      <c r="W35" s="1"/>
      <c r="X35" s="1">
        <v>10</v>
      </c>
      <c r="Y35" s="1"/>
      <c r="Z35" s="1"/>
      <c r="AA35" s="1">
        <v>16</v>
      </c>
      <c r="AB35" s="1">
        <v>2</v>
      </c>
      <c r="AC35" s="1">
        <v>20</v>
      </c>
      <c r="AD35" s="1"/>
      <c r="AE35" s="1"/>
      <c r="AF35" s="1">
        <v>1</v>
      </c>
      <c r="AG35" s="1"/>
      <c r="AH35" s="1"/>
      <c r="AI35" s="1"/>
      <c r="AJ35" s="1">
        <v>2</v>
      </c>
      <c r="AK35" s="1"/>
      <c r="AL35" s="1"/>
      <c r="AM35" s="1"/>
      <c r="AN35" s="1"/>
      <c r="AO35" s="1">
        <v>7</v>
      </c>
      <c r="AP35" s="1"/>
      <c r="AQ35" s="1">
        <v>10</v>
      </c>
      <c r="AR35" s="1"/>
      <c r="AS35" s="1">
        <v>15</v>
      </c>
      <c r="AT35" s="1"/>
      <c r="AU35" s="1">
        <v>12</v>
      </c>
      <c r="AV35" s="1"/>
      <c r="AW35" s="1"/>
      <c r="AX35" s="1"/>
      <c r="AY35" s="1"/>
      <c r="AZ35" s="1"/>
      <c r="BA35" s="1">
        <v>10</v>
      </c>
      <c r="BB35" s="1">
        <v>5</v>
      </c>
      <c r="BC35" s="1">
        <v>15</v>
      </c>
      <c r="BD35" s="1"/>
      <c r="BE35" s="1"/>
      <c r="BF35" s="1"/>
      <c r="BG35" s="1">
        <v>2</v>
      </c>
      <c r="BH35" s="1"/>
      <c r="BI35" s="1"/>
      <c r="BJ35" s="1"/>
      <c r="BK35" s="1"/>
      <c r="BL35" s="1"/>
      <c r="BM35" s="1">
        <v>5</v>
      </c>
      <c r="BN35" s="1">
        <v>5</v>
      </c>
      <c r="BO35" s="1">
        <v>12</v>
      </c>
      <c r="BP35" s="1"/>
      <c r="BQ35" s="1"/>
      <c r="BR35" s="1">
        <v>10</v>
      </c>
      <c r="BS35" s="1">
        <v>30</v>
      </c>
      <c r="BT35" s="16">
        <v>4</v>
      </c>
      <c r="BU35" s="1">
        <v>2</v>
      </c>
      <c r="BV35" s="1"/>
      <c r="BW35" s="1">
        <v>25</v>
      </c>
      <c r="BX35" s="1">
        <v>10</v>
      </c>
      <c r="BY35" s="1"/>
      <c r="BZ35" s="1">
        <v>20</v>
      </c>
      <c r="CA35" s="11">
        <v>10</v>
      </c>
      <c r="CB35" s="1"/>
      <c r="CC35" s="1"/>
    </row>
    <row r="36" spans="1:81" x14ac:dyDescent="0.2">
      <c r="B36" s="1" t="s">
        <v>27</v>
      </c>
      <c r="C36" s="1" t="s">
        <v>0</v>
      </c>
      <c r="D36" s="1" t="s">
        <v>0</v>
      </c>
      <c r="E36" s="1" t="s">
        <v>0</v>
      </c>
      <c r="F36" s="1" t="s">
        <v>0</v>
      </c>
      <c r="G36" s="1" t="s">
        <v>0</v>
      </c>
      <c r="H36" s="1" t="s">
        <v>0</v>
      </c>
      <c r="I36" s="1"/>
      <c r="J36" s="1"/>
      <c r="K36" s="1">
        <v>15</v>
      </c>
      <c r="L36" s="1">
        <v>2</v>
      </c>
      <c r="M36" s="1"/>
      <c r="N36" s="1"/>
      <c r="O36" s="1"/>
      <c r="P36" s="1">
        <v>2</v>
      </c>
      <c r="Q36" s="1"/>
      <c r="R36" s="1"/>
      <c r="S36" s="1"/>
      <c r="T36" s="1">
        <v>15</v>
      </c>
      <c r="U36" s="1"/>
      <c r="V36" s="1">
        <v>1</v>
      </c>
      <c r="W36" s="1"/>
      <c r="X36" s="1">
        <v>6</v>
      </c>
      <c r="Y36" s="1">
        <v>5</v>
      </c>
      <c r="Z36" s="1"/>
      <c r="AA36" s="1"/>
      <c r="AB36" s="1"/>
      <c r="AC36" s="1">
        <v>7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>
        <v>5</v>
      </c>
      <c r="AS36" s="1">
        <v>5</v>
      </c>
      <c r="AT36" s="1"/>
      <c r="AU36" s="1"/>
      <c r="AV36" s="1"/>
      <c r="AW36" s="1"/>
      <c r="AX36" s="1"/>
      <c r="AY36" s="1">
        <v>1</v>
      </c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>
        <v>5</v>
      </c>
      <c r="BV36" s="1"/>
      <c r="BW36" s="1"/>
      <c r="BX36" s="1">
        <v>5</v>
      </c>
      <c r="BY36" s="1"/>
      <c r="BZ36" s="1"/>
      <c r="CA36" s="1"/>
      <c r="CB36" s="1"/>
      <c r="CC36" s="1"/>
    </row>
    <row r="37" spans="1:81" x14ac:dyDescent="0.2">
      <c r="B37" s="1" t="s">
        <v>28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/>
      <c r="J37" s="1"/>
      <c r="K37" s="1"/>
      <c r="L37" s="1"/>
      <c r="M37" s="1"/>
      <c r="N37" s="1"/>
      <c r="O37" s="1"/>
      <c r="P37" s="1">
        <v>3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v>5</v>
      </c>
      <c r="AB37" s="1"/>
      <c r="AC37" s="1"/>
      <c r="AD37" s="1"/>
      <c r="AE37" s="1"/>
      <c r="AF37" s="1"/>
      <c r="AG37" s="1"/>
      <c r="AH37" s="1"/>
      <c r="AI37" s="1"/>
      <c r="AJ37" s="1">
        <v>3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>
        <v>1</v>
      </c>
      <c r="AZ37" s="1"/>
      <c r="BA37" s="1"/>
      <c r="BB37" s="1"/>
      <c r="BC37" s="1"/>
      <c r="BD37" s="1"/>
      <c r="BE37" s="1"/>
      <c r="BF37" s="1"/>
      <c r="BG37" s="1">
        <v>2</v>
      </c>
      <c r="BH37" s="1"/>
      <c r="BI37" s="1"/>
      <c r="BJ37" s="1"/>
      <c r="BK37" s="1">
        <v>10</v>
      </c>
      <c r="BL37" s="1"/>
      <c r="BM37" s="1"/>
      <c r="BN37" s="1"/>
      <c r="BO37" s="1"/>
      <c r="BP37" s="1">
        <v>5</v>
      </c>
      <c r="BQ37" s="1" t="s">
        <v>0</v>
      </c>
      <c r="BR37" s="1" t="s">
        <v>0</v>
      </c>
      <c r="BS37" s="1">
        <v>5</v>
      </c>
      <c r="BT37" s="1" t="s">
        <v>0</v>
      </c>
      <c r="BU37" s="1" t="s">
        <v>0</v>
      </c>
      <c r="BV37" s="1" t="s">
        <v>0</v>
      </c>
      <c r="BW37" s="1"/>
      <c r="BX37" s="1"/>
      <c r="BY37" s="1"/>
      <c r="BZ37" s="1"/>
      <c r="CA37" s="1"/>
      <c r="CB37" s="1"/>
      <c r="CC37" s="1"/>
    </row>
    <row r="38" spans="1:81" x14ac:dyDescent="0.2">
      <c r="A38">
        <v>1</v>
      </c>
      <c r="B38" s="1" t="s">
        <v>29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0</v>
      </c>
      <c r="H38" s="1">
        <v>10</v>
      </c>
      <c r="I38" s="1"/>
      <c r="J38" s="1"/>
      <c r="K38" s="1"/>
      <c r="L38" s="1">
        <v>2</v>
      </c>
      <c r="M38" s="1"/>
      <c r="N38" s="1"/>
      <c r="O38" s="1"/>
      <c r="P38" s="1"/>
      <c r="Q38" s="1"/>
      <c r="R38" s="1"/>
      <c r="S38" s="1"/>
      <c r="T38" s="1">
        <v>2</v>
      </c>
      <c r="U38" s="1"/>
      <c r="V38" s="1">
        <v>1</v>
      </c>
      <c r="W38" s="1"/>
      <c r="X38" s="1"/>
      <c r="Y38" s="1"/>
      <c r="Z38" s="1"/>
      <c r="AA38" s="1"/>
      <c r="AB38" s="1"/>
      <c r="AC38" s="1"/>
      <c r="AD38" s="1"/>
      <c r="AE38" s="1"/>
      <c r="AF38" s="1">
        <v>1</v>
      </c>
      <c r="AG38" s="1"/>
      <c r="AH38" s="1"/>
      <c r="AI38" s="1">
        <v>1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>
        <v>1</v>
      </c>
      <c r="BD38" s="1"/>
      <c r="BE38" s="1">
        <v>22</v>
      </c>
      <c r="BF38" s="1">
        <v>20</v>
      </c>
      <c r="BG38" s="1"/>
      <c r="BH38" s="1">
        <v>3</v>
      </c>
      <c r="BI38" s="1"/>
      <c r="BJ38" s="1">
        <v>2</v>
      </c>
      <c r="BK38" s="1"/>
      <c r="BL38" s="1"/>
      <c r="BM38" s="1">
        <v>10</v>
      </c>
      <c r="BN38" s="1"/>
      <c r="BO38" s="1">
        <v>20</v>
      </c>
      <c r="BP38" s="1"/>
      <c r="BQ38" s="1" t="s">
        <v>0</v>
      </c>
      <c r="BR38" s="1" t="s">
        <v>0</v>
      </c>
      <c r="BS38" s="1" t="s">
        <v>0</v>
      </c>
      <c r="BT38" s="1" t="s">
        <v>0</v>
      </c>
      <c r="BU38" s="1" t="s">
        <v>0</v>
      </c>
      <c r="BV38" s="1"/>
      <c r="BW38" s="1"/>
      <c r="BX38" s="1">
        <v>1</v>
      </c>
      <c r="BY38" s="1"/>
      <c r="BZ38" s="1"/>
      <c r="CA38" s="1"/>
      <c r="CB38" s="1"/>
      <c r="CC38" s="1"/>
    </row>
    <row r="39" spans="1:81" x14ac:dyDescent="0.2">
      <c r="A39">
        <v>1</v>
      </c>
      <c r="B39" s="1" t="s">
        <v>30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/>
      <c r="J39" s="1"/>
      <c r="K39" s="1"/>
      <c r="L39" s="1"/>
      <c r="M39" s="1"/>
      <c r="N39" s="1"/>
      <c r="O39" s="1"/>
      <c r="P39" s="1"/>
      <c r="Q39" s="1"/>
      <c r="R39" s="1">
        <v>5</v>
      </c>
      <c r="S39" s="1"/>
      <c r="T39" s="1"/>
      <c r="U39" s="1"/>
      <c r="V39" s="1"/>
      <c r="W39" s="1">
        <v>35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v>2</v>
      </c>
      <c r="AJ39" s="1"/>
      <c r="AK39" s="1"/>
      <c r="AL39" s="1"/>
      <c r="AM39" s="1"/>
      <c r="AN39" s="1">
        <v>7</v>
      </c>
      <c r="AO39" s="1">
        <v>10</v>
      </c>
      <c r="AP39" s="1"/>
      <c r="AQ39" s="1"/>
      <c r="AR39" s="1"/>
      <c r="AS39" s="1"/>
      <c r="AT39" s="1"/>
      <c r="AU39" s="1"/>
      <c r="AV39" s="1"/>
      <c r="AW39" s="1"/>
      <c r="AX39" s="1">
        <v>10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>
        <v>10</v>
      </c>
      <c r="BX39" s="1"/>
      <c r="BY39" s="1"/>
      <c r="BZ39" s="1"/>
      <c r="CA39" s="1"/>
      <c r="CB39" s="1"/>
      <c r="CC39" s="1"/>
    </row>
    <row r="40" spans="1:81" x14ac:dyDescent="0.2">
      <c r="B40" s="1" t="s">
        <v>31</v>
      </c>
      <c r="C40" s="1">
        <v>5</v>
      </c>
      <c r="D40" s="1">
        <v>21</v>
      </c>
      <c r="E40" s="1" t="s">
        <v>0</v>
      </c>
      <c r="F40" s="1" t="s">
        <v>0</v>
      </c>
      <c r="G40" s="1" t="s">
        <v>0</v>
      </c>
      <c r="H40" s="1" t="s">
        <v>0</v>
      </c>
      <c r="I40" s="1">
        <v>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>
        <v>10</v>
      </c>
      <c r="AU40" s="1"/>
      <c r="AV40" s="1"/>
      <c r="AW40" s="1"/>
      <c r="AX40" s="1"/>
      <c r="AY40" s="1"/>
      <c r="AZ40" s="1"/>
      <c r="BA40" s="1"/>
      <c r="BB40" s="1"/>
      <c r="BC40" s="1"/>
      <c r="BD40" s="1">
        <v>2</v>
      </c>
      <c r="BE40" s="1"/>
      <c r="BF40" s="1"/>
      <c r="BG40" s="1"/>
      <c r="BH40" s="1"/>
      <c r="BI40" s="1"/>
      <c r="BJ40" s="1"/>
      <c r="BK40" s="1"/>
      <c r="BL40" s="1"/>
      <c r="BM40" s="1">
        <v>8</v>
      </c>
      <c r="BN40" s="1"/>
      <c r="BO40" s="1"/>
      <c r="BP40" s="1"/>
      <c r="BQ40" s="1"/>
      <c r="BR40" s="1"/>
      <c r="BS40" s="1"/>
      <c r="BT40" s="1"/>
      <c r="BU40" s="1">
        <v>1</v>
      </c>
      <c r="BV40" s="1"/>
      <c r="BW40" s="1">
        <v>2</v>
      </c>
      <c r="BX40" s="1"/>
      <c r="BY40" s="1"/>
      <c r="BZ40" s="1"/>
      <c r="CA40" s="1"/>
      <c r="CB40" s="1">
        <v>25</v>
      </c>
      <c r="CC40" s="1"/>
    </row>
    <row r="41" spans="1:81" x14ac:dyDescent="0.2">
      <c r="B41" s="1" t="s">
        <v>32</v>
      </c>
      <c r="C41" s="1" t="s">
        <v>0</v>
      </c>
      <c r="D41" s="1">
        <v>21</v>
      </c>
      <c r="E41" s="1" t="s">
        <v>0</v>
      </c>
      <c r="F41" s="1">
        <v>40</v>
      </c>
      <c r="G41" s="1">
        <v>15</v>
      </c>
      <c r="H41" s="1">
        <v>49</v>
      </c>
      <c r="I41" s="1">
        <v>16</v>
      </c>
      <c r="J41" s="1"/>
      <c r="K41" s="1"/>
      <c r="L41" s="1"/>
      <c r="M41" s="1"/>
      <c r="N41" s="1">
        <v>20</v>
      </c>
      <c r="O41" s="1"/>
      <c r="P41" s="1"/>
      <c r="Q41" s="1">
        <v>5</v>
      </c>
      <c r="R41" s="1">
        <v>20</v>
      </c>
      <c r="S41" s="1">
        <v>5</v>
      </c>
      <c r="T41" s="1">
        <v>2</v>
      </c>
      <c r="U41" s="1"/>
      <c r="V41" s="1"/>
      <c r="W41" s="1"/>
      <c r="X41" s="1"/>
      <c r="Y41" s="1">
        <v>35</v>
      </c>
      <c r="Z41" s="1"/>
      <c r="AA41" s="1"/>
      <c r="AB41" s="1"/>
      <c r="AC41" s="1"/>
      <c r="AD41" s="1"/>
      <c r="AE41" s="1"/>
      <c r="AF41" s="1">
        <v>35</v>
      </c>
      <c r="AG41" s="1"/>
      <c r="AH41" s="1"/>
      <c r="AI41" s="1">
        <v>40</v>
      </c>
      <c r="AJ41" s="1"/>
      <c r="AK41" s="1"/>
      <c r="AL41" s="1"/>
      <c r="AM41" s="1"/>
      <c r="AN41" s="1">
        <v>10</v>
      </c>
      <c r="AO41" s="1"/>
      <c r="AP41" s="1"/>
      <c r="AQ41" s="1">
        <v>15</v>
      </c>
      <c r="AR41" s="1"/>
      <c r="AS41" s="1"/>
      <c r="AT41" s="1"/>
      <c r="AU41" s="1"/>
      <c r="AV41" s="1"/>
      <c r="AW41" s="1">
        <v>5</v>
      </c>
      <c r="AX41" s="1"/>
      <c r="AY41" s="1"/>
      <c r="AZ41" s="1"/>
      <c r="BA41" s="1">
        <v>25</v>
      </c>
      <c r="BB41" s="1"/>
      <c r="BC41" s="1"/>
      <c r="BD41" s="1"/>
      <c r="BE41" s="1"/>
      <c r="BF41" s="1"/>
      <c r="BG41" s="1"/>
      <c r="BH41" s="1"/>
      <c r="BI41" s="1">
        <v>11</v>
      </c>
      <c r="BJ41" s="1">
        <v>9</v>
      </c>
      <c r="BK41" s="1">
        <v>20</v>
      </c>
      <c r="BL41" s="1">
        <v>25</v>
      </c>
      <c r="BM41" s="1"/>
      <c r="BN41" s="1"/>
      <c r="BO41" s="1"/>
      <c r="BP41" s="1"/>
      <c r="BQ41" s="1"/>
      <c r="BR41" s="1"/>
      <c r="BS41" s="1"/>
      <c r="BT41" s="1"/>
      <c r="BU41" s="1">
        <v>10</v>
      </c>
      <c r="BV41" s="1"/>
      <c r="BW41" s="1"/>
      <c r="BX41" s="1"/>
      <c r="BY41" s="1">
        <v>2</v>
      </c>
      <c r="BZ41" s="1"/>
      <c r="CA41" s="1">
        <v>15</v>
      </c>
      <c r="CB41" s="1"/>
      <c r="CC41" s="1"/>
    </row>
    <row r="42" spans="1:81" x14ac:dyDescent="0.2">
      <c r="B42" s="1" t="s">
        <v>33</v>
      </c>
      <c r="C42" s="1" t="s">
        <v>0</v>
      </c>
      <c r="D42" s="1" t="s">
        <v>0</v>
      </c>
      <c r="E42" s="1" t="s">
        <v>0</v>
      </c>
      <c r="F42" s="1" t="s">
        <v>0</v>
      </c>
      <c r="G42" s="1" t="s">
        <v>0</v>
      </c>
      <c r="H42" s="1">
        <v>1</v>
      </c>
      <c r="I42" s="1"/>
      <c r="J42" s="1"/>
      <c r="K42" s="1"/>
      <c r="L42" s="1">
        <v>2</v>
      </c>
      <c r="M42" s="1"/>
      <c r="N42" s="1"/>
      <c r="O42" s="1"/>
      <c r="P42" s="1"/>
      <c r="Q42" s="1"/>
      <c r="R42" s="1">
        <v>1</v>
      </c>
      <c r="S42" s="1">
        <v>5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>
        <v>13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>
        <v>5</v>
      </c>
      <c r="AT42" s="1"/>
      <c r="AU42" s="1"/>
      <c r="AV42" s="1"/>
      <c r="AW42" s="1"/>
      <c r="AX42" s="1"/>
      <c r="AY42" s="1">
        <v>7</v>
      </c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>
        <v>23</v>
      </c>
      <c r="BW42" s="1"/>
      <c r="BX42" s="1"/>
      <c r="BY42" s="1"/>
      <c r="BZ42" s="1"/>
      <c r="CA42" s="1"/>
      <c r="CB42" s="1"/>
      <c r="CC42" s="1"/>
    </row>
    <row r="43" spans="1:81" x14ac:dyDescent="0.2">
      <c r="A43">
        <v>1</v>
      </c>
      <c r="B43" s="1" t="s">
        <v>34</v>
      </c>
      <c r="C43" s="1" t="s">
        <v>0</v>
      </c>
      <c r="D43" s="1" t="s">
        <v>0</v>
      </c>
      <c r="E43" s="1" t="s">
        <v>0</v>
      </c>
      <c r="F43" s="1" t="s">
        <v>0</v>
      </c>
      <c r="G43" s="1" t="s">
        <v>0</v>
      </c>
      <c r="H43" s="1">
        <v>10</v>
      </c>
      <c r="I43" s="1">
        <v>16</v>
      </c>
      <c r="J43" s="1"/>
      <c r="K43" s="1">
        <v>10</v>
      </c>
      <c r="L43" s="1">
        <v>14</v>
      </c>
      <c r="M43" s="1"/>
      <c r="N43" s="1">
        <v>15</v>
      </c>
      <c r="O43" s="1">
        <v>3</v>
      </c>
      <c r="P43" s="1">
        <v>2</v>
      </c>
      <c r="Q43" s="1">
        <v>10</v>
      </c>
      <c r="R43" s="1"/>
      <c r="S43" s="1"/>
      <c r="T43" s="1">
        <v>5</v>
      </c>
      <c r="U43" s="1"/>
      <c r="V43" s="1">
        <v>7</v>
      </c>
      <c r="W43" s="1"/>
      <c r="X43" s="1"/>
      <c r="Y43" s="1"/>
      <c r="Z43" s="1">
        <v>40</v>
      </c>
      <c r="AA43" s="1"/>
      <c r="AB43" s="1">
        <v>10</v>
      </c>
      <c r="AC43" s="1"/>
      <c r="AD43" s="1">
        <v>2</v>
      </c>
      <c r="AE43" s="1">
        <v>15</v>
      </c>
      <c r="AF43" s="1">
        <v>13</v>
      </c>
      <c r="AG43" s="1"/>
      <c r="AH43" s="1">
        <v>9</v>
      </c>
      <c r="AI43" s="1">
        <v>5</v>
      </c>
      <c r="AJ43" s="1"/>
      <c r="AK43" s="1"/>
      <c r="AL43" s="1"/>
      <c r="AM43" s="1"/>
      <c r="AN43" s="1"/>
      <c r="AO43" s="1"/>
      <c r="AP43" s="1">
        <v>25</v>
      </c>
      <c r="AQ43" s="1"/>
      <c r="AR43" s="1"/>
      <c r="AS43" s="1"/>
      <c r="AT43" s="1"/>
      <c r="AU43" s="1">
        <v>13</v>
      </c>
      <c r="AV43" s="1"/>
      <c r="AW43" s="1"/>
      <c r="AX43" s="1">
        <v>30</v>
      </c>
      <c r="AY43" s="1">
        <v>5</v>
      </c>
      <c r="AZ43" s="1"/>
      <c r="BA43" s="1">
        <v>10</v>
      </c>
      <c r="BB43" s="1"/>
      <c r="BC43" s="1">
        <v>5</v>
      </c>
      <c r="BD43" s="1"/>
      <c r="BE43" s="1">
        <v>22</v>
      </c>
      <c r="BF43" s="1"/>
      <c r="BG43" s="1">
        <v>10</v>
      </c>
      <c r="BH43" s="1">
        <v>5</v>
      </c>
      <c r="BI43" s="1"/>
      <c r="BJ43" s="1"/>
      <c r="BK43" s="1"/>
      <c r="BL43" s="1"/>
      <c r="BM43" s="1"/>
      <c r="BN43" s="1">
        <v>7</v>
      </c>
      <c r="BO43" s="1"/>
      <c r="BP43" s="1">
        <v>15</v>
      </c>
      <c r="BQ43" s="1"/>
      <c r="BR43" s="1"/>
      <c r="BS43" s="1"/>
      <c r="BT43" s="1">
        <v>35</v>
      </c>
      <c r="BU43" s="1">
        <v>5</v>
      </c>
      <c r="BV43" s="1"/>
      <c r="BW43" s="1"/>
      <c r="BX43" s="1"/>
      <c r="BY43" s="1"/>
      <c r="BZ43" s="1"/>
      <c r="CA43" s="1"/>
      <c r="CB43" s="1"/>
      <c r="CC43" s="1"/>
    </row>
    <row r="44" spans="1:81" x14ac:dyDescent="0.2">
      <c r="A44" s="21">
        <v>1</v>
      </c>
      <c r="B44" s="1" t="s">
        <v>35</v>
      </c>
      <c r="C44" s="1">
        <v>2</v>
      </c>
      <c r="D44" s="1" t="s">
        <v>0</v>
      </c>
      <c r="E44" s="1">
        <v>15</v>
      </c>
      <c r="F44" s="1" t="s">
        <v>0</v>
      </c>
      <c r="G44" s="1" t="s">
        <v>0</v>
      </c>
      <c r="H44" s="1" t="s">
        <v>0</v>
      </c>
      <c r="I44" s="1"/>
      <c r="J44" s="1">
        <v>20</v>
      </c>
      <c r="K44" s="1"/>
      <c r="L44" s="1"/>
      <c r="M44" s="1">
        <v>1</v>
      </c>
      <c r="N44" s="1">
        <v>15</v>
      </c>
      <c r="O44" s="1">
        <v>8</v>
      </c>
      <c r="P44" s="1"/>
      <c r="Q44" s="1">
        <v>10</v>
      </c>
      <c r="R44" s="1"/>
      <c r="S44" s="1"/>
      <c r="T44" s="1"/>
      <c r="U44" s="1">
        <v>30</v>
      </c>
      <c r="V44" s="1">
        <v>10</v>
      </c>
      <c r="W44" s="1"/>
      <c r="X44" s="1">
        <v>2</v>
      </c>
      <c r="Y44" s="1"/>
      <c r="Z44" s="1"/>
      <c r="AA44" s="1">
        <v>10</v>
      </c>
      <c r="AB44" s="1">
        <v>30</v>
      </c>
      <c r="AC44" s="1"/>
      <c r="AD44" s="1">
        <v>7</v>
      </c>
      <c r="AE44" s="1"/>
      <c r="AF44" s="1">
        <v>1</v>
      </c>
      <c r="AG44" s="1"/>
      <c r="AH44" s="1">
        <v>9</v>
      </c>
      <c r="AI44" s="1">
        <v>2</v>
      </c>
      <c r="AJ44" s="1">
        <v>10</v>
      </c>
      <c r="AK44" s="1"/>
      <c r="AL44" s="1"/>
      <c r="AM44" s="1"/>
      <c r="AN44" s="1"/>
      <c r="AO44" s="1"/>
      <c r="AP44" s="1">
        <v>10</v>
      </c>
      <c r="AQ44" s="1"/>
      <c r="AR44" s="1">
        <v>5</v>
      </c>
      <c r="AS44" s="1"/>
      <c r="AT44" s="1">
        <v>30</v>
      </c>
      <c r="AU44" s="1"/>
      <c r="AV44" s="1"/>
      <c r="AW44" s="1"/>
      <c r="AX44" s="1"/>
      <c r="AY44" s="1">
        <v>20</v>
      </c>
      <c r="AZ44" s="1"/>
      <c r="BA44" s="1"/>
      <c r="BB44" s="1">
        <v>15</v>
      </c>
      <c r="BC44" s="1">
        <v>15</v>
      </c>
      <c r="BD44" s="1">
        <v>10</v>
      </c>
      <c r="BE44" s="1">
        <v>22</v>
      </c>
      <c r="BF44" s="1">
        <v>15</v>
      </c>
      <c r="BG44" s="1">
        <v>15</v>
      </c>
      <c r="BH44" s="1"/>
      <c r="BI44" s="1">
        <v>21</v>
      </c>
      <c r="BJ44" s="1"/>
      <c r="BK44" s="1">
        <v>15</v>
      </c>
      <c r="BL44" s="1"/>
      <c r="BM44" s="1">
        <v>15</v>
      </c>
      <c r="BN44" s="1">
        <v>20</v>
      </c>
      <c r="BO44" s="1">
        <v>24</v>
      </c>
      <c r="BP44" s="1"/>
      <c r="BQ44" s="1"/>
      <c r="BR44" s="1">
        <v>3</v>
      </c>
      <c r="BS44" s="1"/>
      <c r="BT44" s="1">
        <v>13</v>
      </c>
      <c r="BU44" s="1"/>
      <c r="BV44" s="1">
        <v>2</v>
      </c>
      <c r="BW44" s="1"/>
      <c r="BX44" s="1"/>
      <c r="BY44" s="1"/>
      <c r="BZ44" s="1">
        <v>25</v>
      </c>
      <c r="CA44" s="1">
        <v>2</v>
      </c>
      <c r="CB44" s="1"/>
      <c r="CC44" s="1">
        <v>12</v>
      </c>
    </row>
    <row r="45" spans="1:81" x14ac:dyDescent="0.2">
      <c r="B45" s="1" t="s">
        <v>36</v>
      </c>
      <c r="C45" s="1"/>
      <c r="D45" s="1"/>
      <c r="E45" s="1"/>
      <c r="F45" s="1" t="s">
        <v>0</v>
      </c>
      <c r="G45" s="1" t="s">
        <v>0</v>
      </c>
      <c r="H45" s="1">
        <v>10</v>
      </c>
      <c r="I45" s="1">
        <v>15</v>
      </c>
      <c r="J45" s="1"/>
      <c r="K45" s="1"/>
      <c r="L45" s="1"/>
      <c r="M45" s="1"/>
      <c r="N45" s="1"/>
      <c r="O45" s="1">
        <v>1</v>
      </c>
      <c r="P45" s="1"/>
      <c r="Q45" s="1"/>
      <c r="R45" s="1"/>
      <c r="S45" s="1"/>
      <c r="T45" s="1"/>
      <c r="U45" s="1">
        <v>2</v>
      </c>
      <c r="V45" s="1"/>
      <c r="W45" s="1"/>
      <c r="X45" s="1"/>
      <c r="Y45" s="1"/>
      <c r="Z45" s="1"/>
      <c r="AA45" s="1">
        <v>10</v>
      </c>
      <c r="AB45" s="1"/>
      <c r="AC45" s="1"/>
      <c r="AD45" s="1"/>
      <c r="AE45" s="1"/>
      <c r="AF45" s="1"/>
      <c r="AG45" s="1"/>
      <c r="AH45" s="1"/>
      <c r="AI45" s="1">
        <v>1</v>
      </c>
      <c r="AJ45" s="1"/>
      <c r="AK45" s="1"/>
      <c r="AL45" s="1"/>
      <c r="AM45" s="1"/>
      <c r="AN45" s="1"/>
      <c r="AO45" s="1"/>
      <c r="AP45" s="1">
        <v>2</v>
      </c>
      <c r="AQ45" s="1"/>
      <c r="AR45" s="1"/>
      <c r="AS45" s="1"/>
      <c r="AT45" s="1"/>
      <c r="AU45" s="1"/>
      <c r="AV45" s="1"/>
      <c r="AW45" s="1">
        <v>2</v>
      </c>
      <c r="AX45" s="1"/>
      <c r="AY45" s="1">
        <v>2</v>
      </c>
      <c r="AZ45" s="1"/>
      <c r="BA45" s="1"/>
      <c r="BB45" s="1"/>
      <c r="BC45" s="1"/>
      <c r="BD45" s="1">
        <v>5</v>
      </c>
      <c r="BE45" s="1">
        <v>6</v>
      </c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>
        <v>10</v>
      </c>
      <c r="BQ45" s="1"/>
      <c r="BR45" s="1"/>
      <c r="BS45" s="1"/>
      <c r="BT45" s="1"/>
      <c r="BU45" s="1"/>
      <c r="BV45" s="1">
        <v>2</v>
      </c>
      <c r="BW45" s="1"/>
      <c r="BX45" s="1"/>
      <c r="BY45" s="1"/>
      <c r="BZ45" s="1"/>
      <c r="CA45" s="1"/>
      <c r="CB45" s="1">
        <v>15</v>
      </c>
      <c r="CC45" s="1"/>
    </row>
    <row r="46" spans="1:81" x14ac:dyDescent="0.2">
      <c r="A46">
        <v>1</v>
      </c>
      <c r="B46" s="1" t="s">
        <v>37</v>
      </c>
      <c r="C46" s="1" t="s">
        <v>0</v>
      </c>
      <c r="D46" s="1" t="s">
        <v>0</v>
      </c>
      <c r="E46" s="1">
        <v>35</v>
      </c>
      <c r="F46" s="1" t="s">
        <v>0</v>
      </c>
      <c r="G46" s="1" t="s">
        <v>0</v>
      </c>
      <c r="H46" s="1" t="s">
        <v>0</v>
      </c>
      <c r="I46" s="1"/>
      <c r="J46" s="1">
        <v>7</v>
      </c>
      <c r="K46" s="1"/>
      <c r="L46" s="1"/>
      <c r="M46" s="1"/>
      <c r="N46" s="1">
        <v>5</v>
      </c>
      <c r="O46" s="1"/>
      <c r="P46" s="1"/>
      <c r="Q46" s="1">
        <v>5</v>
      </c>
      <c r="R46" s="1"/>
      <c r="S46" s="1"/>
      <c r="T46" s="1"/>
      <c r="U46" s="1">
        <v>10</v>
      </c>
      <c r="V46" s="1"/>
      <c r="W46" s="1">
        <v>5</v>
      </c>
      <c r="X46" s="1"/>
      <c r="Y46" s="1"/>
      <c r="Z46" s="1"/>
      <c r="AA46" s="1">
        <v>5</v>
      </c>
      <c r="AB46" s="1">
        <v>15</v>
      </c>
      <c r="AC46" s="1"/>
      <c r="AD46" s="1">
        <v>4</v>
      </c>
      <c r="AE46" s="1"/>
      <c r="AF46" s="1"/>
      <c r="AG46" s="1"/>
      <c r="AH46" s="1"/>
      <c r="AI46" s="1"/>
      <c r="AJ46" s="1">
        <v>10</v>
      </c>
      <c r="AK46" s="1"/>
      <c r="AL46" s="1"/>
      <c r="AM46" s="1"/>
      <c r="AN46" s="1"/>
      <c r="AO46" s="1"/>
      <c r="AP46" s="1">
        <v>8</v>
      </c>
      <c r="AQ46" s="1"/>
      <c r="AR46" s="1"/>
      <c r="AS46" s="1"/>
      <c r="AT46" s="1"/>
      <c r="AU46" s="1"/>
      <c r="AV46" s="1"/>
      <c r="AW46" s="1"/>
      <c r="AX46" s="1"/>
      <c r="AY46" s="1">
        <v>5</v>
      </c>
      <c r="AZ46" s="1"/>
      <c r="BA46" s="1"/>
      <c r="BB46" s="1"/>
      <c r="BC46" s="1"/>
      <c r="BD46" s="1">
        <v>2</v>
      </c>
      <c r="BE46" s="1">
        <v>6</v>
      </c>
      <c r="BF46" s="1"/>
      <c r="BG46" s="1"/>
      <c r="BH46" s="1"/>
      <c r="BI46" s="1"/>
      <c r="BJ46" s="1"/>
      <c r="BK46" s="1">
        <v>15</v>
      </c>
      <c r="BL46" s="1"/>
      <c r="BM46" s="1"/>
      <c r="BN46" s="1"/>
      <c r="BO46" s="1"/>
      <c r="BP46" s="1"/>
      <c r="BQ46" s="1"/>
      <c r="BR46" s="1"/>
      <c r="BS46" s="1">
        <v>5</v>
      </c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x14ac:dyDescent="0.2">
      <c r="B47" s="1" t="s">
        <v>38</v>
      </c>
      <c r="C47" s="1" t="s">
        <v>0</v>
      </c>
      <c r="D47" s="1" t="s">
        <v>0</v>
      </c>
      <c r="E47" s="1" t="s">
        <v>0</v>
      </c>
      <c r="F47" s="1" t="s">
        <v>0</v>
      </c>
      <c r="G47" s="1" t="s">
        <v>0</v>
      </c>
      <c r="H47" s="1" t="s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v>5</v>
      </c>
      <c r="W47" s="1"/>
      <c r="X47" s="1">
        <v>3</v>
      </c>
      <c r="Y47" s="1"/>
      <c r="Z47" s="1"/>
      <c r="AA47" s="1"/>
      <c r="AB47" s="1"/>
      <c r="AC47" s="1"/>
      <c r="AD47" s="1"/>
      <c r="AE47" s="1"/>
      <c r="AF47" s="1"/>
      <c r="AG47" s="1">
        <v>10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x14ac:dyDescent="0.2">
      <c r="B48" s="1" t="s">
        <v>39</v>
      </c>
      <c r="C48" s="1" t="s">
        <v>0</v>
      </c>
      <c r="D48" s="1" t="s">
        <v>0</v>
      </c>
      <c r="E48" s="1" t="s">
        <v>0</v>
      </c>
      <c r="F48" s="1" t="s">
        <v>0</v>
      </c>
      <c r="G48" s="1" t="s">
        <v>0</v>
      </c>
      <c r="H48" s="1" t="s">
        <v>0</v>
      </c>
      <c r="I48" s="1"/>
      <c r="J48" s="1"/>
      <c r="K48" s="1"/>
      <c r="L48" s="1">
        <v>14</v>
      </c>
      <c r="M48" s="1"/>
      <c r="N48" s="1"/>
      <c r="O48" s="1"/>
      <c r="P48" s="1"/>
      <c r="Q48" s="1"/>
      <c r="R48" s="1"/>
      <c r="S48" s="1"/>
      <c r="T48" s="1">
        <v>1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>
        <v>25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>
        <v>10</v>
      </c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x14ac:dyDescent="0.2">
      <c r="B49" s="1" t="s">
        <v>40</v>
      </c>
      <c r="C49" s="1" t="s">
        <v>0</v>
      </c>
      <c r="D49" s="1" t="s">
        <v>0</v>
      </c>
      <c r="E49" s="1" t="s">
        <v>0</v>
      </c>
      <c r="F49" s="1" t="s">
        <v>0</v>
      </c>
      <c r="G49" s="1" t="s">
        <v>0</v>
      </c>
      <c r="H49" s="1" t="s">
        <v>0</v>
      </c>
      <c r="I49" s="1"/>
      <c r="J49" s="1"/>
      <c r="K49" s="1">
        <v>15</v>
      </c>
      <c r="L49" s="1"/>
      <c r="M49" s="1">
        <v>7</v>
      </c>
      <c r="N49" s="1"/>
      <c r="O49" s="1">
        <v>8</v>
      </c>
      <c r="P49" s="1">
        <v>15</v>
      </c>
      <c r="Q49" s="1"/>
      <c r="R49" s="1"/>
      <c r="S49" s="1"/>
      <c r="T49" s="1"/>
      <c r="U49" s="1"/>
      <c r="V49" s="1"/>
      <c r="W49" s="1">
        <v>45</v>
      </c>
      <c r="X49" s="1"/>
      <c r="Y49" s="1"/>
      <c r="Z49" s="1"/>
      <c r="AA49" s="1"/>
      <c r="AB49" s="1"/>
      <c r="AC49" s="1"/>
      <c r="AD49" s="1">
        <v>5</v>
      </c>
      <c r="AE49" s="1">
        <v>5</v>
      </c>
      <c r="AF49" s="1"/>
      <c r="AG49" s="1">
        <v>30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>
        <v>15</v>
      </c>
      <c r="AX49" s="1"/>
      <c r="AY49" s="1">
        <v>2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>
        <v>5</v>
      </c>
      <c r="BR49" s="1" t="s">
        <v>0</v>
      </c>
      <c r="BS49" s="1" t="s">
        <v>0</v>
      </c>
      <c r="BT49" s="1" t="s">
        <v>0</v>
      </c>
      <c r="BU49" s="1" t="s">
        <v>0</v>
      </c>
      <c r="BV49" s="1" t="s">
        <v>0</v>
      </c>
      <c r="BW49" s="1"/>
      <c r="BX49" s="1">
        <v>5</v>
      </c>
      <c r="BY49" s="1"/>
      <c r="BZ49" s="1"/>
      <c r="CA49" s="1">
        <v>33</v>
      </c>
      <c r="CB49" s="1"/>
      <c r="CC49" s="1"/>
    </row>
    <row r="50" spans="1:81" x14ac:dyDescent="0.2">
      <c r="B50" s="1" t="s">
        <v>41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/>
      <c r="J50" s="1"/>
      <c r="K50" s="1"/>
      <c r="L50" s="1"/>
      <c r="M50" s="1">
        <v>2</v>
      </c>
      <c r="N50" s="1"/>
      <c r="O50" s="1">
        <v>5</v>
      </c>
      <c r="P50" s="1"/>
      <c r="Q50" s="1"/>
      <c r="R50" s="1">
        <v>5</v>
      </c>
      <c r="S50" s="1"/>
      <c r="T50" s="1">
        <v>5</v>
      </c>
      <c r="U50" s="1"/>
      <c r="V50" s="1"/>
      <c r="W50" s="1"/>
      <c r="X50" s="1">
        <v>15</v>
      </c>
      <c r="Y50" s="1"/>
      <c r="Z50" s="1"/>
      <c r="AA50" s="1"/>
      <c r="AB50" s="1"/>
      <c r="AC50" s="1"/>
      <c r="AD50" s="1"/>
      <c r="AE50" s="1"/>
      <c r="AF50" s="1">
        <v>9</v>
      </c>
      <c r="AG50" s="1"/>
      <c r="AH50" s="1"/>
      <c r="AI50" s="1"/>
      <c r="AJ50" s="1"/>
      <c r="AK50" s="1"/>
      <c r="AL50" s="1"/>
      <c r="AM50" s="1"/>
      <c r="AN50" s="1">
        <v>40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>
        <v>1</v>
      </c>
      <c r="BA50" s="1"/>
      <c r="BB50" s="1"/>
      <c r="BC50" s="1"/>
      <c r="BD50" s="1">
        <v>2</v>
      </c>
      <c r="BE50" s="1"/>
      <c r="BF50" s="1"/>
      <c r="BG50" s="1"/>
      <c r="BH50" s="1"/>
      <c r="BI50" s="1"/>
      <c r="BJ50" s="1"/>
      <c r="BK50" s="1"/>
      <c r="BL50" s="1">
        <v>22</v>
      </c>
      <c r="BM50" s="1"/>
      <c r="BN50" s="1"/>
      <c r="BO50" s="1">
        <v>12</v>
      </c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x14ac:dyDescent="0.2">
      <c r="B51" s="1" t="s">
        <v>42</v>
      </c>
      <c r="C51" s="1">
        <v>5</v>
      </c>
      <c r="D51" s="1">
        <v>2</v>
      </c>
      <c r="E51" s="1">
        <v>5</v>
      </c>
      <c r="F51" s="1" t="s">
        <v>0</v>
      </c>
      <c r="G51" s="1" t="s">
        <v>0</v>
      </c>
      <c r="H51" s="1">
        <v>7</v>
      </c>
      <c r="I51" s="16">
        <v>20</v>
      </c>
      <c r="J51" s="3">
        <v>7</v>
      </c>
      <c r="K51" s="1"/>
      <c r="L51" s="16">
        <v>4</v>
      </c>
      <c r="M51" s="1">
        <v>5</v>
      </c>
      <c r="N51" s="1">
        <v>10</v>
      </c>
      <c r="O51" s="1">
        <v>19</v>
      </c>
      <c r="P51" s="1">
        <v>30</v>
      </c>
      <c r="Q51" s="1">
        <v>15</v>
      </c>
      <c r="R51" s="1"/>
      <c r="S51" s="1">
        <v>5</v>
      </c>
      <c r="T51" s="1">
        <v>20</v>
      </c>
      <c r="U51" s="1">
        <v>10</v>
      </c>
      <c r="V51" s="1">
        <v>2</v>
      </c>
      <c r="W51" s="1"/>
      <c r="X51" s="1"/>
      <c r="Y51" s="1"/>
      <c r="Z51" s="1">
        <v>23</v>
      </c>
      <c r="AA51" s="1">
        <v>10</v>
      </c>
      <c r="AB51" s="1"/>
      <c r="AC51" s="1">
        <v>5</v>
      </c>
      <c r="AD51" s="1">
        <v>5</v>
      </c>
      <c r="AE51" s="1">
        <v>15</v>
      </c>
      <c r="AF51" s="1">
        <v>9</v>
      </c>
      <c r="AG51" s="1"/>
      <c r="AH51" s="1">
        <v>18</v>
      </c>
      <c r="AI51" s="1">
        <v>5</v>
      </c>
      <c r="AJ51" s="1"/>
      <c r="AK51" s="1">
        <v>25</v>
      </c>
      <c r="AL51" s="1"/>
      <c r="AM51" s="1"/>
      <c r="AN51" s="1">
        <v>15</v>
      </c>
      <c r="AO51" s="1"/>
      <c r="AP51" s="1"/>
      <c r="AQ51" s="1">
        <v>20</v>
      </c>
      <c r="AR51" s="1"/>
      <c r="AS51" s="1"/>
      <c r="AT51" s="1">
        <v>7</v>
      </c>
      <c r="AU51" s="1"/>
      <c r="AV51" s="1"/>
      <c r="AW51" s="1">
        <v>20</v>
      </c>
      <c r="AX51" s="1">
        <v>5</v>
      </c>
      <c r="AY51" s="1">
        <v>27</v>
      </c>
      <c r="AZ51" s="1"/>
      <c r="BA51" s="1">
        <v>7</v>
      </c>
      <c r="BB51" s="1"/>
      <c r="BC51" s="1">
        <v>18</v>
      </c>
      <c r="BD51" s="1"/>
      <c r="BE51" s="1">
        <v>11</v>
      </c>
      <c r="BF51" s="1">
        <v>20</v>
      </c>
      <c r="BG51" s="1">
        <v>10</v>
      </c>
      <c r="BH51" s="1">
        <v>12</v>
      </c>
      <c r="BI51" s="1"/>
      <c r="BJ51" s="1">
        <v>2</v>
      </c>
      <c r="BK51" s="1"/>
      <c r="BL51" s="1">
        <v>5</v>
      </c>
      <c r="BM51" s="1"/>
      <c r="BN51" s="1"/>
      <c r="BO51" s="1">
        <v>10</v>
      </c>
      <c r="BP51" s="1"/>
      <c r="BQ51" s="1">
        <v>2</v>
      </c>
      <c r="BR51" s="1"/>
      <c r="BS51" s="1"/>
      <c r="BT51" s="1">
        <v>13</v>
      </c>
      <c r="BU51" s="1"/>
      <c r="BV51" s="1">
        <v>10</v>
      </c>
      <c r="BW51" s="16">
        <v>10</v>
      </c>
      <c r="BX51" s="1"/>
      <c r="BY51" s="1"/>
      <c r="BZ51" s="1"/>
      <c r="CA51" s="1">
        <v>8</v>
      </c>
      <c r="CB51" s="1"/>
      <c r="CC51" s="1">
        <v>12</v>
      </c>
    </row>
    <row r="52" spans="1:81" x14ac:dyDescent="0.2">
      <c r="A52">
        <v>1</v>
      </c>
      <c r="B52" s="1" t="s">
        <v>43</v>
      </c>
      <c r="C52" s="1">
        <v>6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>
        <v>2</v>
      </c>
      <c r="J52" s="1">
        <v>30</v>
      </c>
      <c r="K52" s="1"/>
      <c r="L52" s="1"/>
      <c r="M52" s="1">
        <v>2</v>
      </c>
      <c r="N52" s="1">
        <v>5</v>
      </c>
      <c r="O52" s="1"/>
      <c r="P52" s="1"/>
      <c r="Q52" s="1">
        <v>20</v>
      </c>
      <c r="R52" s="1"/>
      <c r="S52" s="1"/>
      <c r="T52" s="1">
        <v>20</v>
      </c>
      <c r="U52" s="1">
        <v>15</v>
      </c>
      <c r="V52" s="1">
        <v>10</v>
      </c>
      <c r="W52" s="1">
        <v>5</v>
      </c>
      <c r="X52" s="1">
        <v>6</v>
      </c>
      <c r="Y52" s="1"/>
      <c r="Z52" s="1">
        <v>5</v>
      </c>
      <c r="AA52" s="1">
        <v>15</v>
      </c>
      <c r="AB52" s="1"/>
      <c r="AC52" s="1"/>
      <c r="AD52" s="1"/>
      <c r="AE52" s="1"/>
      <c r="AF52" s="1"/>
      <c r="AG52" s="1"/>
      <c r="AH52" s="1">
        <v>13</v>
      </c>
      <c r="AI52" s="1">
        <v>3</v>
      </c>
      <c r="AJ52" s="1">
        <v>10</v>
      </c>
      <c r="AK52" s="1"/>
      <c r="AL52" s="1"/>
      <c r="AM52" s="1"/>
      <c r="AN52" s="1">
        <v>3</v>
      </c>
      <c r="AO52" s="1"/>
      <c r="AP52" s="1">
        <v>12</v>
      </c>
      <c r="AQ52" s="1">
        <v>10</v>
      </c>
      <c r="AR52" s="1">
        <v>10</v>
      </c>
      <c r="AS52" s="1">
        <v>5</v>
      </c>
      <c r="AT52" s="1"/>
      <c r="AU52" s="1"/>
      <c r="AV52" s="1"/>
      <c r="AW52" s="1">
        <v>5</v>
      </c>
      <c r="AX52" s="1">
        <v>5</v>
      </c>
      <c r="AY52" s="1">
        <v>10</v>
      </c>
      <c r="AZ52" s="1"/>
      <c r="BA52" s="1">
        <v>8</v>
      </c>
      <c r="BB52" s="1"/>
      <c r="BC52" s="1"/>
      <c r="BD52" s="1"/>
      <c r="BE52" s="1"/>
      <c r="BF52" s="1"/>
      <c r="BG52" s="1"/>
      <c r="BH52" s="1"/>
      <c r="BI52" s="1"/>
      <c r="BJ52" s="1">
        <v>2</v>
      </c>
      <c r="BK52" s="1"/>
      <c r="BL52" s="1">
        <v>10</v>
      </c>
      <c r="BM52" s="1">
        <v>20</v>
      </c>
      <c r="BN52" s="1">
        <v>25</v>
      </c>
      <c r="BO52" s="1">
        <v>12</v>
      </c>
      <c r="BP52" s="1"/>
      <c r="BQ52" s="1"/>
      <c r="BR52" s="1">
        <v>10</v>
      </c>
      <c r="BS52" s="1"/>
      <c r="BT52" s="1">
        <v>3</v>
      </c>
      <c r="BU52" s="1"/>
      <c r="BV52" s="1">
        <v>5</v>
      </c>
      <c r="BW52" s="1">
        <v>5</v>
      </c>
      <c r="BX52" s="1">
        <v>7</v>
      </c>
      <c r="BY52" s="1"/>
      <c r="BZ52" s="1"/>
      <c r="CA52" s="1"/>
      <c r="CB52" s="1">
        <v>20</v>
      </c>
      <c r="CC52" s="1">
        <v>5</v>
      </c>
    </row>
    <row r="53" spans="1:81" x14ac:dyDescent="0.2">
      <c r="B53" s="1" t="s">
        <v>44</v>
      </c>
      <c r="C53" s="1" t="s">
        <v>0</v>
      </c>
      <c r="D53" s="1">
        <v>14</v>
      </c>
      <c r="E53" s="1">
        <v>25</v>
      </c>
      <c r="F53" s="1">
        <v>25</v>
      </c>
      <c r="G53" s="1" t="s">
        <v>0</v>
      </c>
      <c r="H53" s="1" t="s">
        <v>0</v>
      </c>
      <c r="I53" s="1">
        <v>2</v>
      </c>
      <c r="J53" s="3">
        <v>6</v>
      </c>
      <c r="K53" s="1"/>
      <c r="L53" s="1"/>
      <c r="M53" s="1">
        <v>2</v>
      </c>
      <c r="N53" s="1">
        <v>2</v>
      </c>
      <c r="O53" s="1"/>
      <c r="P53" s="1"/>
      <c r="Q53" s="1">
        <v>10</v>
      </c>
      <c r="R53" s="1">
        <v>10</v>
      </c>
      <c r="S53" s="1"/>
      <c r="T53" s="1"/>
      <c r="U53" s="1"/>
      <c r="V53" s="1">
        <v>5</v>
      </c>
      <c r="W53" s="1"/>
      <c r="X53" s="1"/>
      <c r="Y53" s="1">
        <v>5</v>
      </c>
      <c r="Z53" s="1"/>
      <c r="AA53" s="1">
        <v>10</v>
      </c>
      <c r="AB53" s="1"/>
      <c r="AC53" s="1">
        <v>10</v>
      </c>
      <c r="AD53" s="1"/>
      <c r="AE53" s="1"/>
      <c r="AF53" s="1"/>
      <c r="AG53" s="1"/>
      <c r="AH53" s="1">
        <v>5</v>
      </c>
      <c r="AI53" s="1">
        <v>12</v>
      </c>
      <c r="AJ53" s="1"/>
      <c r="AK53" s="1"/>
      <c r="AL53" s="1">
        <v>20</v>
      </c>
      <c r="AM53" s="1"/>
      <c r="AN53" s="1"/>
      <c r="AO53" s="1"/>
      <c r="AP53" s="1">
        <v>3</v>
      </c>
      <c r="AQ53" s="1"/>
      <c r="AR53" s="1"/>
      <c r="AS53" s="1">
        <v>17</v>
      </c>
      <c r="AT53" s="1">
        <v>11</v>
      </c>
      <c r="AU53" s="1"/>
      <c r="AV53" s="1">
        <v>25</v>
      </c>
      <c r="AW53" s="1"/>
      <c r="AX53" s="1">
        <v>20</v>
      </c>
      <c r="AY53" s="1">
        <v>5</v>
      </c>
      <c r="AZ53" s="1"/>
      <c r="BA53" s="1">
        <v>5</v>
      </c>
      <c r="BB53" s="1">
        <v>20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>
        <v>10</v>
      </c>
      <c r="BR53" s="1"/>
      <c r="BS53" s="1"/>
      <c r="BT53" s="1"/>
      <c r="BU53" s="1">
        <v>10</v>
      </c>
      <c r="BV53" s="1"/>
      <c r="BW53" s="1"/>
      <c r="BX53" s="1">
        <v>1</v>
      </c>
      <c r="BY53" s="1"/>
      <c r="BZ53" s="1">
        <v>10</v>
      </c>
      <c r="CA53" s="1"/>
      <c r="CB53" s="1"/>
      <c r="CC53" s="1">
        <v>2</v>
      </c>
    </row>
    <row r="54" spans="1:81" x14ac:dyDescent="0.2">
      <c r="A54" s="21">
        <v>1</v>
      </c>
      <c r="B54" s="1" t="s">
        <v>45</v>
      </c>
      <c r="C54" s="1">
        <v>35</v>
      </c>
      <c r="D54" s="1" t="s">
        <v>0</v>
      </c>
      <c r="E54" s="1">
        <v>10</v>
      </c>
      <c r="F54" s="1" t="s">
        <v>0</v>
      </c>
      <c r="G54" s="1" t="s">
        <v>0</v>
      </c>
      <c r="H54" s="1">
        <v>10</v>
      </c>
      <c r="I54" s="1">
        <v>2</v>
      </c>
      <c r="J54" s="3">
        <v>30</v>
      </c>
      <c r="K54" s="1"/>
      <c r="L54" s="1"/>
      <c r="M54" s="1"/>
      <c r="N54" s="1">
        <v>15</v>
      </c>
      <c r="O54" s="1">
        <v>15</v>
      </c>
      <c r="P54" s="1"/>
      <c r="Q54" s="1"/>
      <c r="R54" s="1"/>
      <c r="S54" s="1"/>
      <c r="T54" s="1"/>
      <c r="U54" s="1">
        <v>29</v>
      </c>
      <c r="V54" s="1">
        <v>5</v>
      </c>
      <c r="W54" s="1"/>
      <c r="X54" s="1"/>
      <c r="Y54" s="1"/>
      <c r="Z54" s="1">
        <v>5</v>
      </c>
      <c r="AA54" s="1">
        <v>15</v>
      </c>
      <c r="AB54" s="1">
        <v>30</v>
      </c>
      <c r="AC54" s="1"/>
      <c r="AD54" s="1">
        <v>9</v>
      </c>
      <c r="AE54" s="1"/>
      <c r="AF54" s="1"/>
      <c r="AG54" s="1"/>
      <c r="AH54" s="1">
        <v>18</v>
      </c>
      <c r="AI54" s="1"/>
      <c r="AJ54" s="1">
        <v>10</v>
      </c>
      <c r="AK54" s="1"/>
      <c r="AL54" s="1"/>
      <c r="AM54" s="1"/>
      <c r="AN54" s="1"/>
      <c r="AO54" s="1"/>
      <c r="AP54" s="1">
        <v>5</v>
      </c>
      <c r="AQ54" s="1"/>
      <c r="AR54" s="1"/>
      <c r="AS54" s="1">
        <v>5</v>
      </c>
      <c r="AT54" s="1"/>
      <c r="AU54" s="1"/>
      <c r="AV54" s="1"/>
      <c r="AW54" s="1"/>
      <c r="AX54" s="1"/>
      <c r="AY54" s="1">
        <v>15</v>
      </c>
      <c r="AZ54" s="1"/>
      <c r="BA54" s="1"/>
      <c r="BB54" s="1">
        <v>15</v>
      </c>
      <c r="BC54" s="1">
        <v>25</v>
      </c>
      <c r="BD54" s="1">
        <v>69</v>
      </c>
      <c r="BE54" s="1">
        <v>11</v>
      </c>
      <c r="BF54" s="1">
        <v>25</v>
      </c>
      <c r="BG54" s="1">
        <v>38</v>
      </c>
      <c r="BH54" s="1">
        <v>35</v>
      </c>
      <c r="BI54" s="1">
        <v>21</v>
      </c>
      <c r="BJ54" s="1"/>
      <c r="BK54" s="1"/>
      <c r="BL54" s="1"/>
      <c r="BM54" s="1">
        <v>20</v>
      </c>
      <c r="BN54" s="1">
        <v>8</v>
      </c>
      <c r="BO54" s="1">
        <v>10</v>
      </c>
      <c r="BP54" s="1">
        <v>25</v>
      </c>
      <c r="BQ54" s="1"/>
      <c r="BR54" s="1">
        <v>10</v>
      </c>
      <c r="BS54" s="1"/>
      <c r="BT54" s="1">
        <v>2</v>
      </c>
      <c r="BU54" s="1"/>
      <c r="BV54" s="1">
        <v>10</v>
      </c>
      <c r="BW54" s="1"/>
      <c r="BX54" s="1"/>
      <c r="BY54" s="1"/>
      <c r="BZ54" s="1">
        <v>35</v>
      </c>
      <c r="CA54" s="1">
        <v>15</v>
      </c>
      <c r="CB54" s="1">
        <v>40</v>
      </c>
      <c r="CC54" s="1">
        <v>11</v>
      </c>
    </row>
    <row r="55" spans="1:81" x14ac:dyDescent="0.2">
      <c r="B55" s="1" t="s">
        <v>46</v>
      </c>
      <c r="C55" s="1" t="s">
        <v>0</v>
      </c>
      <c r="D55" s="1" t="s">
        <v>0</v>
      </c>
      <c r="E55" s="1" t="s">
        <v>0</v>
      </c>
      <c r="F55" s="1" t="s">
        <v>0</v>
      </c>
      <c r="G55" s="1">
        <v>2</v>
      </c>
      <c r="H55" s="1" t="s"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x14ac:dyDescent="0.2">
      <c r="B56" s="1" t="s">
        <v>47</v>
      </c>
      <c r="C56" s="1">
        <v>5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0</v>
      </c>
      <c r="I56" s="1"/>
      <c r="J56" s="1"/>
      <c r="K56" s="1"/>
      <c r="L56" s="1">
        <v>2</v>
      </c>
      <c r="M56" s="1"/>
      <c r="N56" s="1"/>
      <c r="O56" s="1"/>
      <c r="P56" s="1"/>
      <c r="Q56" s="1">
        <v>5</v>
      </c>
      <c r="R56" s="1">
        <v>5</v>
      </c>
      <c r="S56" s="1">
        <v>17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>
        <v>8</v>
      </c>
      <c r="AE56" s="1"/>
      <c r="AF56" s="1">
        <v>7</v>
      </c>
      <c r="AG56" s="1"/>
      <c r="AH56" s="1"/>
      <c r="AI56" s="1"/>
      <c r="AJ56" s="1"/>
      <c r="AK56" s="1"/>
      <c r="AL56" s="1"/>
      <c r="AM56" s="1"/>
      <c r="AN56" s="1"/>
      <c r="AO56" s="1">
        <v>1</v>
      </c>
      <c r="AP56" s="1"/>
      <c r="AQ56" s="1"/>
      <c r="AR56" s="1"/>
      <c r="AS56" s="1">
        <v>3</v>
      </c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>
        <v>64</v>
      </c>
      <c r="BY56" s="1">
        <v>84</v>
      </c>
      <c r="BZ56" s="1"/>
      <c r="CA56" s="1"/>
      <c r="CB56" s="1"/>
      <c r="CC56" s="1"/>
    </row>
    <row r="57" spans="1:81" x14ac:dyDescent="0.2">
      <c r="B57" s="1" t="s">
        <v>48</v>
      </c>
      <c r="C57" s="1">
        <v>20</v>
      </c>
      <c r="D57" s="1">
        <v>21</v>
      </c>
      <c r="E57" s="1" t="s">
        <v>0</v>
      </c>
      <c r="F57" s="1" t="s">
        <v>0</v>
      </c>
      <c r="G57" s="1" t="s">
        <v>0</v>
      </c>
      <c r="H57" s="1" t="s">
        <v>0</v>
      </c>
      <c r="I57" s="1">
        <v>2</v>
      </c>
      <c r="J57" s="1"/>
      <c r="K57" s="1"/>
      <c r="L57" s="1"/>
      <c r="M57" s="1"/>
      <c r="N57" s="1"/>
      <c r="O57" s="1"/>
      <c r="P57" s="1">
        <v>5</v>
      </c>
      <c r="Q57" s="1"/>
      <c r="R57" s="1">
        <v>5</v>
      </c>
      <c r="S57" s="1"/>
      <c r="T57" s="1"/>
      <c r="U57" s="1"/>
      <c r="V57" s="1"/>
      <c r="W57" s="1"/>
      <c r="X57" s="1">
        <v>15</v>
      </c>
      <c r="Y57" s="1"/>
      <c r="Z57" s="1"/>
      <c r="AA57" s="1"/>
      <c r="AB57" s="1"/>
      <c r="AC57" s="1"/>
      <c r="AD57" s="1"/>
      <c r="AE57" s="1">
        <v>15</v>
      </c>
      <c r="AF57" s="1"/>
      <c r="AG57" s="1"/>
      <c r="AH57" s="1">
        <v>9</v>
      </c>
      <c r="AI57" s="1"/>
      <c r="AJ57" s="1"/>
      <c r="AK57" s="1">
        <v>75</v>
      </c>
      <c r="AL57" s="1"/>
      <c r="AM57" s="1"/>
      <c r="AN57" s="1"/>
      <c r="AO57" s="1"/>
      <c r="AP57" s="1"/>
      <c r="AQ57" s="1"/>
      <c r="AR57" s="1"/>
      <c r="AS57" s="1"/>
      <c r="AT57" s="1">
        <v>15</v>
      </c>
      <c r="AU57" s="1"/>
      <c r="AV57" s="1"/>
      <c r="AW57" s="1"/>
      <c r="AX57" s="1">
        <v>15</v>
      </c>
      <c r="AY57" s="1"/>
      <c r="AZ57" s="1"/>
      <c r="BA57" s="1"/>
      <c r="BB57" s="1"/>
      <c r="BC57" s="1"/>
      <c r="BD57" s="1"/>
      <c r="BE57" s="1"/>
      <c r="BF57" s="1"/>
      <c r="BG57" s="1"/>
      <c r="BH57" s="1">
        <v>25</v>
      </c>
      <c r="BI57" s="1">
        <v>12</v>
      </c>
      <c r="BJ57" s="1">
        <v>10</v>
      </c>
      <c r="BK57" s="1"/>
      <c r="BL57" s="1"/>
      <c r="BM57" s="1"/>
      <c r="BN57" s="1">
        <v>10</v>
      </c>
      <c r="BO57" s="1"/>
      <c r="BP57" s="1">
        <v>10</v>
      </c>
      <c r="BQ57" s="1"/>
      <c r="BR57" s="1"/>
      <c r="BS57" s="1"/>
      <c r="BT57" s="1"/>
      <c r="BU57" s="1"/>
      <c r="BV57" s="1"/>
      <c r="BW57" s="1"/>
      <c r="BX57" s="1"/>
      <c r="BY57" s="1">
        <v>7</v>
      </c>
      <c r="BZ57" s="1"/>
      <c r="CA57" s="1">
        <v>15</v>
      </c>
      <c r="CB57" s="1"/>
      <c r="CC57" s="1">
        <v>5</v>
      </c>
    </row>
    <row r="58" spans="1:81" x14ac:dyDescent="0.2">
      <c r="B58" s="1" t="s">
        <v>49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/>
      <c r="J58" s="1"/>
      <c r="K58" s="1"/>
      <c r="L58" s="1"/>
      <c r="M58" s="1"/>
      <c r="N58" s="1">
        <v>3</v>
      </c>
      <c r="O58" s="1">
        <v>1</v>
      </c>
      <c r="P58" s="1"/>
      <c r="Q58" s="1"/>
      <c r="R58" s="1">
        <v>2</v>
      </c>
      <c r="S58" s="1"/>
      <c r="T58" s="1"/>
      <c r="U58" s="1"/>
      <c r="V58" s="1"/>
      <c r="W58" s="1"/>
      <c r="X58" s="1">
        <v>6</v>
      </c>
      <c r="Y58" s="1">
        <v>1</v>
      </c>
      <c r="Z58" s="1">
        <v>2</v>
      </c>
      <c r="AA58" s="1">
        <v>2</v>
      </c>
      <c r="AB58" s="1">
        <v>3</v>
      </c>
      <c r="AC58" s="1"/>
      <c r="AD58" s="1"/>
      <c r="AE58" s="1"/>
      <c r="AF58" s="1">
        <v>1</v>
      </c>
      <c r="AG58" s="1"/>
      <c r="AH58" s="1"/>
      <c r="AI58" s="1"/>
      <c r="AJ58" s="1">
        <v>3</v>
      </c>
      <c r="AK58" s="1"/>
      <c r="AL58" s="1"/>
      <c r="AM58" s="1"/>
      <c r="AN58" s="1"/>
      <c r="AO58" s="1"/>
      <c r="AP58" s="1">
        <v>2</v>
      </c>
      <c r="AQ58" s="1">
        <v>15</v>
      </c>
      <c r="AR58" s="1"/>
      <c r="AS58" s="1"/>
      <c r="AT58" s="1"/>
      <c r="AU58" s="1">
        <v>10</v>
      </c>
      <c r="AV58" s="1">
        <v>10</v>
      </c>
      <c r="AW58" s="1"/>
      <c r="AX58" s="1"/>
      <c r="AY58" s="1"/>
      <c r="AZ58" s="1"/>
      <c r="BA58" s="1"/>
      <c r="BB58" s="1"/>
      <c r="BC58" s="1"/>
      <c r="BD58" s="1"/>
      <c r="BE58" s="1"/>
      <c r="BF58" s="1">
        <v>3</v>
      </c>
      <c r="BG58" s="1">
        <v>5</v>
      </c>
      <c r="BH58" s="1"/>
      <c r="BI58" s="1">
        <v>5</v>
      </c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>
        <v>2</v>
      </c>
      <c r="BV58" s="1"/>
      <c r="BW58" s="1"/>
      <c r="BX58" s="1"/>
      <c r="BY58" s="1"/>
      <c r="BZ58" s="1"/>
      <c r="CA58" s="1">
        <v>2</v>
      </c>
      <c r="CB58" s="1"/>
      <c r="CC58" s="1">
        <v>3</v>
      </c>
    </row>
    <row r="59" spans="1:81" x14ac:dyDescent="0.2">
      <c r="B59" s="1" t="s">
        <v>50</v>
      </c>
      <c r="C59" s="1">
        <v>15</v>
      </c>
      <c r="D59" s="1" t="s">
        <v>0</v>
      </c>
      <c r="E59" s="1" t="s">
        <v>0</v>
      </c>
      <c r="F59" s="1" t="s">
        <v>0</v>
      </c>
      <c r="G59" s="1">
        <v>2</v>
      </c>
      <c r="H59" s="1" t="s">
        <v>0</v>
      </c>
      <c r="I59" s="1"/>
      <c r="J59" s="1"/>
      <c r="K59" s="1"/>
      <c r="L59" s="1"/>
      <c r="M59" s="1">
        <v>23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>
        <v>10</v>
      </c>
      <c r="Y59" s="1">
        <v>24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>
        <v>25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>
        <v>55</v>
      </c>
      <c r="BS59" s="1"/>
      <c r="BT59" s="1"/>
      <c r="BU59" s="1"/>
      <c r="BV59" s="1"/>
      <c r="BW59" s="1">
        <v>5</v>
      </c>
      <c r="BX59" s="1"/>
      <c r="BY59" s="1"/>
      <c r="BZ59" s="1"/>
      <c r="CA59" s="1"/>
      <c r="CB59" s="1"/>
      <c r="CC59" s="1"/>
    </row>
    <row r="60" spans="1:81" x14ac:dyDescent="0.2">
      <c r="B60" s="1" t="s">
        <v>51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1"/>
      <c r="U60" s="1"/>
      <c r="V60" s="1"/>
      <c r="W60" s="1">
        <v>10</v>
      </c>
      <c r="X60" s="1">
        <v>6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1"/>
      <c r="AM60" s="1"/>
      <c r="AN60" s="1"/>
      <c r="AO60" s="11"/>
      <c r="AP60" s="1"/>
      <c r="AQ60" s="1"/>
      <c r="AR60" s="1"/>
      <c r="AS60" s="1"/>
      <c r="AT60" s="1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>
        <v>10</v>
      </c>
      <c r="CA60" s="1"/>
      <c r="CB60" s="1"/>
      <c r="CC60" s="1"/>
    </row>
    <row r="61" spans="1:81" x14ac:dyDescent="0.2">
      <c r="B61" s="1" t="s">
        <v>52</v>
      </c>
      <c r="C61" s="1" t="s">
        <v>0</v>
      </c>
      <c r="D61" s="1">
        <v>21</v>
      </c>
      <c r="E61" s="1" t="s">
        <v>0</v>
      </c>
      <c r="F61" s="1" t="s">
        <v>0</v>
      </c>
      <c r="G61" s="1">
        <v>15</v>
      </c>
      <c r="H61" s="1" t="s">
        <v>0</v>
      </c>
      <c r="I61" s="1">
        <v>14</v>
      </c>
      <c r="J61" s="1"/>
      <c r="K61" s="1">
        <v>15</v>
      </c>
      <c r="L61" s="1">
        <v>40</v>
      </c>
      <c r="M61" s="1"/>
      <c r="N61" s="1"/>
      <c r="O61" s="1"/>
      <c r="P61" s="1"/>
      <c r="Q61" s="1"/>
      <c r="R61" s="1">
        <v>20</v>
      </c>
      <c r="S61" s="1">
        <v>15</v>
      </c>
      <c r="T61" s="1"/>
      <c r="U61" s="1"/>
      <c r="V61" s="1">
        <v>14</v>
      </c>
      <c r="W61" s="1"/>
      <c r="X61" s="1">
        <v>15</v>
      </c>
      <c r="Y61" s="1">
        <v>24</v>
      </c>
      <c r="Z61" s="1"/>
      <c r="AA61" s="1"/>
      <c r="AB61" s="1">
        <v>10</v>
      </c>
      <c r="AC61" s="1">
        <v>15</v>
      </c>
      <c r="AD61" s="1"/>
      <c r="AE61" s="1"/>
      <c r="AF61" s="1">
        <v>3</v>
      </c>
      <c r="AG61" s="1">
        <v>50</v>
      </c>
      <c r="AH61" s="1"/>
      <c r="AI61" s="1">
        <v>5</v>
      </c>
      <c r="AJ61" s="1">
        <v>10</v>
      </c>
      <c r="AK61" s="1"/>
      <c r="AL61" s="1"/>
      <c r="AM61" s="1">
        <v>40</v>
      </c>
      <c r="AN61" s="1"/>
      <c r="AO61" s="1">
        <v>12</v>
      </c>
      <c r="AP61" s="1"/>
      <c r="AQ61" s="1"/>
      <c r="AR61" s="1">
        <v>15</v>
      </c>
      <c r="AS61" s="1">
        <v>10</v>
      </c>
      <c r="AT61" s="1"/>
      <c r="AU61" s="1">
        <v>20</v>
      </c>
      <c r="AV61" s="1"/>
      <c r="AW61" s="1"/>
      <c r="AX61" s="1"/>
      <c r="AY61" s="1"/>
      <c r="AZ61" s="1">
        <v>95</v>
      </c>
      <c r="BA61" s="1">
        <v>25</v>
      </c>
      <c r="BB61" s="1">
        <v>23</v>
      </c>
      <c r="BC61" s="1"/>
      <c r="BD61" s="1">
        <v>2</v>
      </c>
      <c r="BE61" s="1"/>
      <c r="BF61" s="1"/>
      <c r="BG61" s="1"/>
      <c r="BH61" s="1"/>
      <c r="BI61" s="1"/>
      <c r="BJ61" s="1">
        <v>25</v>
      </c>
      <c r="BK61" s="1"/>
      <c r="BL61" s="1">
        <v>20</v>
      </c>
      <c r="BM61" s="1"/>
      <c r="BN61" s="1"/>
      <c r="BO61" s="1"/>
      <c r="BP61" s="1">
        <v>10</v>
      </c>
      <c r="BQ61" s="1"/>
      <c r="BR61" s="1">
        <v>3</v>
      </c>
      <c r="BS61" s="1">
        <v>20</v>
      </c>
      <c r="BT61" s="1"/>
      <c r="BU61" s="1">
        <v>10</v>
      </c>
      <c r="BV61" s="1">
        <v>28</v>
      </c>
      <c r="BW61" s="1"/>
      <c r="BX61" s="1"/>
      <c r="BY61" s="1">
        <v>5</v>
      </c>
      <c r="BZ61" s="1"/>
      <c r="CA61" s="1"/>
      <c r="CB61" s="1"/>
      <c r="CC61" s="1">
        <v>50</v>
      </c>
    </row>
    <row r="62" spans="1:81" x14ac:dyDescent="0.2">
      <c r="B62" s="1" t="s">
        <v>199</v>
      </c>
      <c r="C62" s="7"/>
      <c r="D62" s="7"/>
      <c r="E62" s="7"/>
      <c r="F62" s="7"/>
      <c r="G62" s="7"/>
      <c r="H62" s="1">
        <v>3</v>
      </c>
      <c r="I62" s="1"/>
      <c r="J62" s="1"/>
      <c r="K62" s="1"/>
      <c r="L62" s="1">
        <v>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>
        <v>2</v>
      </c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>
        <v>3</v>
      </c>
      <c r="AQ62" s="1"/>
      <c r="AR62" s="1"/>
      <c r="AS62" s="1"/>
      <c r="AT62" s="1"/>
      <c r="AU62" s="1"/>
      <c r="AV62" s="1"/>
      <c r="AW62" s="1"/>
      <c r="AX62" s="1">
        <v>5</v>
      </c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8"/>
      <c r="CA62" s="8"/>
      <c r="CB62" s="8"/>
      <c r="CC62" s="8"/>
    </row>
    <row r="63" spans="1:81" x14ac:dyDescent="0.2">
      <c r="B63" s="1" t="s">
        <v>200</v>
      </c>
      <c r="C63" s="13">
        <v>1</v>
      </c>
      <c r="D63" s="13"/>
      <c r="E63" s="13"/>
      <c r="F63" s="13"/>
      <c r="G63" s="13"/>
      <c r="H63" s="13"/>
      <c r="I63" s="13"/>
      <c r="J63" s="13"/>
      <c r="K63" s="13"/>
      <c r="L63" s="13">
        <v>5</v>
      </c>
      <c r="M63" s="1"/>
      <c r="N63" s="1"/>
      <c r="O63" s="1"/>
      <c r="P63" s="1"/>
      <c r="Q63" s="1"/>
      <c r="R63" s="1">
        <v>1</v>
      </c>
      <c r="S63" s="1"/>
      <c r="T63" s="1">
        <v>15</v>
      </c>
      <c r="U63" s="1"/>
      <c r="V63" s="1"/>
      <c r="W63" s="1"/>
      <c r="X63" s="1">
        <v>6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>
        <v>2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3"/>
      <c r="BQ63" s="13"/>
      <c r="BR63" s="13">
        <v>1</v>
      </c>
      <c r="BS63" s="13"/>
      <c r="BT63" s="13"/>
      <c r="BU63" s="13"/>
      <c r="BV63" s="13"/>
      <c r="BW63" s="13"/>
      <c r="BX63" s="13"/>
      <c r="BY63" s="13"/>
      <c r="BZ63" s="8"/>
      <c r="CA63" s="8"/>
      <c r="CB63" s="8"/>
      <c r="CC63" s="8"/>
    </row>
    <row r="64" spans="1:81" x14ac:dyDescent="0.2">
      <c r="B64" s="1" t="s">
        <v>201</v>
      </c>
      <c r="C64" s="7"/>
      <c r="D64" s="7"/>
      <c r="E64" s="7"/>
      <c r="F64" s="7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3"/>
      <c r="BQ64" s="13"/>
      <c r="BR64" s="13">
        <v>3</v>
      </c>
      <c r="BS64" s="13"/>
      <c r="BT64" s="13"/>
      <c r="BU64" s="13"/>
      <c r="BV64" s="13"/>
      <c r="BW64" s="13">
        <v>5</v>
      </c>
      <c r="BX64" s="13"/>
      <c r="BY64" s="13"/>
      <c r="BZ64" s="8"/>
      <c r="CA64" s="8"/>
      <c r="CB64" s="8"/>
      <c r="CC64" s="8"/>
    </row>
    <row r="65" spans="1:81" x14ac:dyDescent="0.2">
      <c r="B65" s="1" t="s">
        <v>202</v>
      </c>
      <c r="C65" s="7"/>
      <c r="D65" s="7"/>
      <c r="E65" s="7"/>
      <c r="F65" s="7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3"/>
      <c r="BQ65" s="13"/>
      <c r="BR65" s="13"/>
      <c r="BS65" s="13"/>
      <c r="BT65" s="13"/>
      <c r="BU65" s="13">
        <v>23</v>
      </c>
      <c r="BV65" s="13"/>
      <c r="BW65" s="13"/>
      <c r="BX65" s="13"/>
      <c r="BY65" s="13"/>
      <c r="BZ65" s="8"/>
      <c r="CA65" s="8"/>
      <c r="CB65" s="8"/>
      <c r="CC65" s="8"/>
    </row>
    <row r="66" spans="1:81" x14ac:dyDescent="0.2">
      <c r="B66" s="1" t="s">
        <v>203</v>
      </c>
      <c r="C66" s="7"/>
      <c r="D66" s="7"/>
      <c r="E66" s="7"/>
      <c r="F66" s="7"/>
      <c r="G66" s="7"/>
      <c r="H66" s="1"/>
      <c r="I66" s="1"/>
      <c r="J66" s="1"/>
      <c r="K66" s="1"/>
      <c r="L66" s="1"/>
      <c r="M66" s="1"/>
      <c r="N66" s="1"/>
      <c r="O66" s="1">
        <v>2</v>
      </c>
      <c r="P66" s="1">
        <v>4</v>
      </c>
      <c r="Q66" s="1"/>
      <c r="R66" s="1"/>
      <c r="S66" s="1"/>
      <c r="T66" s="1">
        <v>3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>
        <v>80</v>
      </c>
      <c r="AM66" s="1"/>
      <c r="AN66" s="1"/>
      <c r="AO66" s="1">
        <v>20</v>
      </c>
      <c r="AP66" s="1"/>
      <c r="AQ66" s="1"/>
      <c r="AR66" s="1"/>
      <c r="AS66" s="1"/>
      <c r="AT66" s="1">
        <v>7</v>
      </c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3"/>
      <c r="BQ66" s="13"/>
      <c r="BR66" s="13"/>
      <c r="BS66" s="13"/>
      <c r="BT66" s="13"/>
      <c r="BU66" s="13">
        <v>2</v>
      </c>
      <c r="BV66" s="13"/>
      <c r="BW66" s="13">
        <v>25</v>
      </c>
      <c r="BX66" s="13"/>
      <c r="BY66" s="13"/>
      <c r="BZ66" s="8"/>
      <c r="CA66" s="8"/>
      <c r="CB66" s="8"/>
      <c r="CC66" s="8"/>
    </row>
    <row r="67" spans="1:81" x14ac:dyDescent="0.2">
      <c r="B67" s="1" t="s">
        <v>204</v>
      </c>
      <c r="C67" s="7"/>
      <c r="D67" s="7"/>
      <c r="E67" s="7"/>
      <c r="F67" s="7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v>15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3"/>
      <c r="BQ67" s="13">
        <v>5</v>
      </c>
      <c r="BR67" s="13"/>
      <c r="BS67" s="13"/>
      <c r="BT67" s="13"/>
      <c r="BU67" s="13"/>
      <c r="BV67" s="13"/>
      <c r="BW67" s="13"/>
      <c r="BX67" s="13"/>
      <c r="BY67" s="13"/>
      <c r="BZ67" s="8"/>
      <c r="CA67" s="8"/>
      <c r="CB67" s="8"/>
      <c r="CC67" s="8"/>
    </row>
    <row r="68" spans="1:81" x14ac:dyDescent="0.2">
      <c r="B68" s="1" t="s">
        <v>205</v>
      </c>
      <c r="C68" s="7"/>
      <c r="D68" s="7"/>
      <c r="E68" s="7"/>
      <c r="F68" s="7"/>
      <c r="G68" s="7"/>
      <c r="H68" s="1"/>
      <c r="I68" s="1"/>
      <c r="J68" s="1"/>
      <c r="K68" s="1"/>
      <c r="L68" s="1"/>
      <c r="M68" s="1"/>
      <c r="N68" s="1"/>
      <c r="O68" s="1"/>
      <c r="P68" s="1"/>
      <c r="Q68" s="1"/>
      <c r="R68" s="1">
        <v>7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>
        <v>3</v>
      </c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8"/>
      <c r="CA68" s="8"/>
      <c r="CB68" s="8"/>
      <c r="CC68" s="8"/>
    </row>
    <row r="69" spans="1:81" x14ac:dyDescent="0.2">
      <c r="B69" s="1" t="s">
        <v>206</v>
      </c>
      <c r="C69" s="7"/>
      <c r="D69" s="7"/>
      <c r="E69" s="7"/>
      <c r="F69" s="7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1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>
        <v>3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>
        <v>5</v>
      </c>
      <c r="BH69" s="1">
        <v>10</v>
      </c>
      <c r="BI69" s="1"/>
      <c r="BJ69" s="1"/>
      <c r="BK69" s="1"/>
      <c r="BL69" s="1"/>
      <c r="BM69" s="1"/>
      <c r="BN69" s="1"/>
      <c r="BO69" s="1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8"/>
      <c r="CA69" s="8"/>
      <c r="CB69" s="8"/>
      <c r="CC69" s="8"/>
    </row>
    <row r="70" spans="1:81" x14ac:dyDescent="0.2">
      <c r="B70" s="1" t="s">
        <v>207</v>
      </c>
      <c r="C70" s="7"/>
      <c r="D70" s="7"/>
      <c r="E70" s="7"/>
      <c r="F70" s="7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3</v>
      </c>
      <c r="S70" s="1"/>
      <c r="T70" s="1"/>
      <c r="U70" s="1"/>
      <c r="V70" s="1">
        <v>10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8"/>
      <c r="CA70" s="8"/>
      <c r="CB70" s="8"/>
      <c r="CC70" s="8"/>
    </row>
    <row r="71" spans="1:81" x14ac:dyDescent="0.2">
      <c r="B71" s="1" t="s">
        <v>208</v>
      </c>
      <c r="C71" s="7"/>
      <c r="D71" s="7"/>
      <c r="E71" s="7"/>
      <c r="F71" s="7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>
        <v>5</v>
      </c>
      <c r="T71" s="1">
        <v>5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8"/>
      <c r="CA71" s="8"/>
      <c r="CB71" s="8"/>
      <c r="CC71" s="8"/>
    </row>
    <row r="72" spans="1:81" x14ac:dyDescent="0.2">
      <c r="B72" s="1" t="s">
        <v>209</v>
      </c>
      <c r="C72" s="7"/>
      <c r="D72" s="7"/>
      <c r="E72" s="7"/>
      <c r="F72" s="7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>
        <v>15</v>
      </c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>
        <v>10</v>
      </c>
      <c r="BH72" s="1"/>
      <c r="BI72" s="1"/>
      <c r="BJ72" s="1"/>
      <c r="BK72" s="1"/>
      <c r="BL72" s="1"/>
      <c r="BM72" s="1"/>
      <c r="BN72" s="1"/>
      <c r="BO72" s="1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8"/>
      <c r="CA72" s="8"/>
      <c r="CB72" s="8"/>
      <c r="CC72" s="8"/>
    </row>
    <row r="73" spans="1:81" x14ac:dyDescent="0.2">
      <c r="B73" s="1" t="s">
        <v>210</v>
      </c>
      <c r="C73" s="7"/>
      <c r="D73" s="7"/>
      <c r="E73" s="7"/>
      <c r="F73" s="7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>
        <v>50</v>
      </c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8"/>
      <c r="CA73" s="8"/>
      <c r="CB73" s="8"/>
      <c r="CC73" s="8"/>
    </row>
    <row r="74" spans="1:81" x14ac:dyDescent="0.2">
      <c r="B74" s="1" t="s">
        <v>211</v>
      </c>
      <c r="C74" s="7"/>
      <c r="D74" s="7"/>
      <c r="E74" s="7"/>
      <c r="F74" s="7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>
        <v>3</v>
      </c>
      <c r="AX74" s="1"/>
      <c r="AY74" s="1"/>
      <c r="AZ74" s="1"/>
      <c r="BA74" s="1"/>
      <c r="BB74" s="1"/>
      <c r="BC74" s="1">
        <v>2</v>
      </c>
      <c r="BD74" s="1"/>
      <c r="BE74" s="1"/>
      <c r="BF74" s="1"/>
      <c r="BG74" s="1"/>
      <c r="BH74" s="1"/>
      <c r="BI74" s="1">
        <v>5</v>
      </c>
      <c r="BJ74" s="1"/>
      <c r="BK74" s="1"/>
      <c r="BL74" s="1"/>
      <c r="BM74" s="1"/>
      <c r="BN74" s="1"/>
      <c r="BO74" s="1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8"/>
      <c r="CA74" s="8"/>
      <c r="CB74" s="8"/>
      <c r="CC74" s="8"/>
    </row>
    <row r="75" spans="1:81" x14ac:dyDescent="0.2">
      <c r="A75">
        <v>1</v>
      </c>
      <c r="B75" s="14" t="s">
        <v>232</v>
      </c>
      <c r="C75" s="14">
        <f t="shared" ref="C75:BN75" si="2">SUM(C28:C74)</f>
        <v>100</v>
      </c>
      <c r="D75" s="14">
        <f t="shared" si="2"/>
        <v>100</v>
      </c>
      <c r="E75" s="14">
        <f t="shared" si="2"/>
        <v>100</v>
      </c>
      <c r="F75" s="14">
        <f t="shared" si="2"/>
        <v>100</v>
      </c>
      <c r="G75" s="14">
        <f t="shared" si="2"/>
        <v>100</v>
      </c>
      <c r="H75" s="14">
        <f t="shared" si="2"/>
        <v>100</v>
      </c>
      <c r="I75" s="14">
        <f t="shared" si="2"/>
        <v>100</v>
      </c>
      <c r="J75" s="14">
        <f t="shared" si="2"/>
        <v>100</v>
      </c>
      <c r="K75" s="14">
        <f t="shared" si="2"/>
        <v>100</v>
      </c>
      <c r="L75" s="14">
        <f t="shared" si="2"/>
        <v>100</v>
      </c>
      <c r="M75" s="14">
        <f t="shared" si="2"/>
        <v>100</v>
      </c>
      <c r="N75" s="14">
        <f t="shared" si="2"/>
        <v>100</v>
      </c>
      <c r="O75" s="14">
        <f t="shared" si="2"/>
        <v>100</v>
      </c>
      <c r="P75" s="14">
        <f t="shared" si="2"/>
        <v>100</v>
      </c>
      <c r="Q75" s="14">
        <f t="shared" si="2"/>
        <v>100</v>
      </c>
      <c r="R75" s="14">
        <f t="shared" si="2"/>
        <v>100</v>
      </c>
      <c r="S75" s="14">
        <f t="shared" si="2"/>
        <v>100</v>
      </c>
      <c r="T75" s="14">
        <f t="shared" si="2"/>
        <v>100</v>
      </c>
      <c r="U75" s="14">
        <f t="shared" si="2"/>
        <v>100</v>
      </c>
      <c r="V75" s="14">
        <f t="shared" si="2"/>
        <v>100</v>
      </c>
      <c r="W75" s="14">
        <f t="shared" si="2"/>
        <v>100</v>
      </c>
      <c r="X75" s="14">
        <f t="shared" si="2"/>
        <v>100</v>
      </c>
      <c r="Y75" s="14">
        <f t="shared" si="2"/>
        <v>100</v>
      </c>
      <c r="Z75" s="14">
        <f t="shared" si="2"/>
        <v>100</v>
      </c>
      <c r="AA75" s="14">
        <f t="shared" si="2"/>
        <v>100</v>
      </c>
      <c r="AB75" s="14">
        <f t="shared" si="2"/>
        <v>100</v>
      </c>
      <c r="AC75" s="14">
        <f t="shared" si="2"/>
        <v>100</v>
      </c>
      <c r="AD75" s="14">
        <f t="shared" si="2"/>
        <v>100</v>
      </c>
      <c r="AE75" s="14">
        <f t="shared" si="2"/>
        <v>100</v>
      </c>
      <c r="AF75" s="14">
        <f t="shared" si="2"/>
        <v>100</v>
      </c>
      <c r="AG75" s="14">
        <f t="shared" si="2"/>
        <v>100</v>
      </c>
      <c r="AH75" s="14">
        <f t="shared" si="2"/>
        <v>100</v>
      </c>
      <c r="AI75" s="14">
        <f t="shared" si="2"/>
        <v>100</v>
      </c>
      <c r="AJ75" s="14">
        <f t="shared" si="2"/>
        <v>100</v>
      </c>
      <c r="AK75" s="14">
        <f t="shared" si="2"/>
        <v>100</v>
      </c>
      <c r="AL75" s="14">
        <f t="shared" si="2"/>
        <v>100</v>
      </c>
      <c r="AM75" s="14">
        <f t="shared" si="2"/>
        <v>100</v>
      </c>
      <c r="AN75" s="14">
        <f t="shared" si="2"/>
        <v>100</v>
      </c>
      <c r="AO75" s="14">
        <f t="shared" si="2"/>
        <v>100</v>
      </c>
      <c r="AP75" s="14">
        <f t="shared" si="2"/>
        <v>100</v>
      </c>
      <c r="AQ75" s="14">
        <f t="shared" si="2"/>
        <v>100</v>
      </c>
      <c r="AR75" s="14">
        <f t="shared" si="2"/>
        <v>100</v>
      </c>
      <c r="AS75" s="14">
        <f t="shared" si="2"/>
        <v>100</v>
      </c>
      <c r="AT75" s="14">
        <f t="shared" si="2"/>
        <v>100</v>
      </c>
      <c r="AU75" s="14">
        <f t="shared" si="2"/>
        <v>100</v>
      </c>
      <c r="AV75" s="14">
        <f t="shared" si="2"/>
        <v>100</v>
      </c>
      <c r="AW75" s="14">
        <f t="shared" si="2"/>
        <v>100</v>
      </c>
      <c r="AX75" s="14">
        <f t="shared" si="2"/>
        <v>100</v>
      </c>
      <c r="AY75" s="14">
        <f t="shared" si="2"/>
        <v>100</v>
      </c>
      <c r="AZ75" s="14">
        <f t="shared" si="2"/>
        <v>100</v>
      </c>
      <c r="BA75" s="14">
        <f t="shared" si="2"/>
        <v>100</v>
      </c>
      <c r="BB75" s="14">
        <f t="shared" si="2"/>
        <v>100</v>
      </c>
      <c r="BC75" s="14">
        <f t="shared" si="2"/>
        <v>100</v>
      </c>
      <c r="BD75" s="14">
        <f t="shared" si="2"/>
        <v>100</v>
      </c>
      <c r="BE75" s="14">
        <f t="shared" si="2"/>
        <v>100</v>
      </c>
      <c r="BF75" s="14">
        <f t="shared" si="2"/>
        <v>100</v>
      </c>
      <c r="BG75" s="14">
        <f t="shared" si="2"/>
        <v>100</v>
      </c>
      <c r="BH75" s="14">
        <f t="shared" si="2"/>
        <v>100</v>
      </c>
      <c r="BI75" s="14">
        <f t="shared" si="2"/>
        <v>100</v>
      </c>
      <c r="BJ75" s="14">
        <f t="shared" si="2"/>
        <v>100</v>
      </c>
      <c r="BK75" s="14">
        <f t="shared" si="2"/>
        <v>100</v>
      </c>
      <c r="BL75" s="14">
        <f t="shared" si="2"/>
        <v>100</v>
      </c>
      <c r="BM75" s="14">
        <f t="shared" si="2"/>
        <v>100</v>
      </c>
      <c r="BN75" s="14">
        <f t="shared" si="2"/>
        <v>100</v>
      </c>
      <c r="BO75" s="14">
        <f t="shared" ref="BO75:CC75" si="3">SUM(BO28:BO74)</f>
        <v>100</v>
      </c>
      <c r="BP75" s="14">
        <f t="shared" si="3"/>
        <v>100</v>
      </c>
      <c r="BQ75" s="14">
        <f t="shared" si="3"/>
        <v>100</v>
      </c>
      <c r="BR75" s="14">
        <f t="shared" si="3"/>
        <v>100</v>
      </c>
      <c r="BS75" s="14">
        <f t="shared" si="3"/>
        <v>100</v>
      </c>
      <c r="BT75" s="14">
        <f t="shared" si="3"/>
        <v>100</v>
      </c>
      <c r="BU75" s="14">
        <f t="shared" si="3"/>
        <v>100</v>
      </c>
      <c r="BV75" s="14">
        <f t="shared" si="3"/>
        <v>100</v>
      </c>
      <c r="BW75" s="14">
        <f t="shared" si="3"/>
        <v>100</v>
      </c>
      <c r="BX75" s="14">
        <f t="shared" si="3"/>
        <v>100</v>
      </c>
      <c r="BY75" s="14">
        <f t="shared" si="3"/>
        <v>100</v>
      </c>
      <c r="BZ75" s="14">
        <f t="shared" si="3"/>
        <v>100</v>
      </c>
      <c r="CA75" s="14">
        <f t="shared" si="3"/>
        <v>100</v>
      </c>
      <c r="CB75" s="14">
        <f t="shared" si="3"/>
        <v>100</v>
      </c>
      <c r="CC75" s="14">
        <f t="shared" si="3"/>
        <v>100</v>
      </c>
    </row>
    <row r="76" spans="1:81" x14ac:dyDescent="0.2">
      <c r="A76" s="27">
        <v>1</v>
      </c>
      <c r="B76" s="4" t="s">
        <v>102</v>
      </c>
      <c r="C76" s="5">
        <v>60</v>
      </c>
      <c r="D76" s="5">
        <v>45</v>
      </c>
      <c r="E76" s="5">
        <v>70</v>
      </c>
      <c r="F76" s="5">
        <v>10</v>
      </c>
      <c r="G76" s="5">
        <v>10</v>
      </c>
      <c r="H76" s="5">
        <v>40</v>
      </c>
      <c r="I76" s="5">
        <v>0</v>
      </c>
      <c r="J76" s="6">
        <v>60</v>
      </c>
      <c r="K76" s="6">
        <v>5</v>
      </c>
      <c r="L76" s="6">
        <v>10</v>
      </c>
      <c r="M76" s="6">
        <v>15</v>
      </c>
      <c r="N76" s="6">
        <v>35</v>
      </c>
      <c r="O76" s="6">
        <v>40</v>
      </c>
      <c r="P76" s="6">
        <v>0</v>
      </c>
      <c r="Q76" s="6">
        <v>0</v>
      </c>
      <c r="R76" s="6">
        <v>55</v>
      </c>
      <c r="S76" s="6">
        <v>55</v>
      </c>
      <c r="T76" s="6">
        <v>10</v>
      </c>
      <c r="U76" s="6">
        <v>60</v>
      </c>
      <c r="V76" s="6">
        <v>5</v>
      </c>
      <c r="W76" s="6">
        <v>0</v>
      </c>
      <c r="X76" s="6">
        <v>10</v>
      </c>
      <c r="Y76" s="6">
        <v>5</v>
      </c>
      <c r="Z76" s="6">
        <v>10</v>
      </c>
      <c r="AA76" s="6">
        <v>70</v>
      </c>
      <c r="AB76" s="6">
        <v>95</v>
      </c>
      <c r="AC76" s="6">
        <v>70</v>
      </c>
      <c r="AD76" s="6">
        <v>15</v>
      </c>
      <c r="AE76" s="6">
        <v>50</v>
      </c>
      <c r="AF76" s="6">
        <v>0</v>
      </c>
      <c r="AG76" s="6">
        <v>90</v>
      </c>
      <c r="AH76" s="6">
        <v>10</v>
      </c>
      <c r="AI76" s="6">
        <v>60</v>
      </c>
      <c r="AJ76" s="6">
        <v>60</v>
      </c>
      <c r="AK76" s="6">
        <v>50</v>
      </c>
      <c r="AL76" s="6">
        <v>20</v>
      </c>
      <c r="AM76" s="6">
        <v>50</v>
      </c>
      <c r="AN76" s="6">
        <v>0</v>
      </c>
      <c r="AO76" s="6">
        <v>0</v>
      </c>
      <c r="AP76" s="6">
        <v>40</v>
      </c>
      <c r="AQ76" s="6">
        <v>0</v>
      </c>
      <c r="AR76" s="6">
        <v>50</v>
      </c>
      <c r="AS76" s="6">
        <v>0</v>
      </c>
      <c r="AT76" s="6">
        <v>50</v>
      </c>
      <c r="AU76" s="6">
        <v>5</v>
      </c>
      <c r="AV76" s="6">
        <v>100</v>
      </c>
      <c r="AW76" s="6">
        <v>65</v>
      </c>
      <c r="AX76" s="6">
        <v>10</v>
      </c>
      <c r="AY76" s="6">
        <v>60</v>
      </c>
      <c r="AZ76" s="6">
        <v>0</v>
      </c>
      <c r="BA76" s="6">
        <v>25</v>
      </c>
      <c r="BB76" s="6">
        <v>10</v>
      </c>
      <c r="BC76" s="6">
        <v>60</v>
      </c>
      <c r="BD76" s="6">
        <v>30</v>
      </c>
      <c r="BE76" s="6">
        <v>40</v>
      </c>
      <c r="BF76" s="6">
        <v>45</v>
      </c>
      <c r="BG76" s="6">
        <v>20</v>
      </c>
      <c r="BH76" s="6">
        <v>55</v>
      </c>
      <c r="BI76" s="6">
        <v>70</v>
      </c>
      <c r="BJ76" s="6">
        <v>20</v>
      </c>
      <c r="BK76" s="6">
        <v>70</v>
      </c>
      <c r="BL76" s="6">
        <v>55</v>
      </c>
      <c r="BM76" s="6">
        <v>40</v>
      </c>
      <c r="BN76" s="6">
        <v>80</v>
      </c>
      <c r="BO76" s="6">
        <v>20</v>
      </c>
      <c r="BP76" s="6">
        <v>60</v>
      </c>
      <c r="BQ76" s="5">
        <v>60</v>
      </c>
      <c r="BR76" s="5">
        <v>60</v>
      </c>
      <c r="BS76" s="5">
        <v>40</v>
      </c>
      <c r="BT76" s="5">
        <v>15</v>
      </c>
      <c r="BU76" s="5">
        <v>30</v>
      </c>
      <c r="BV76" s="5">
        <v>70</v>
      </c>
      <c r="BW76" s="5">
        <v>40</v>
      </c>
      <c r="BX76" s="5">
        <v>5</v>
      </c>
      <c r="BY76" s="5">
        <v>15</v>
      </c>
      <c r="BZ76" s="5">
        <v>65</v>
      </c>
      <c r="CA76" s="5">
        <v>20</v>
      </c>
      <c r="CB76" s="5">
        <v>60</v>
      </c>
      <c r="CC76" s="5">
        <v>60</v>
      </c>
    </row>
    <row r="77" spans="1:81" x14ac:dyDescent="0.2">
      <c r="B77" s="1" t="s">
        <v>53</v>
      </c>
      <c r="C77" s="1"/>
      <c r="D77" s="1"/>
      <c r="E77" s="1">
        <v>20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>
        <v>5</v>
      </c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>
        <v>5</v>
      </c>
      <c r="BG77" s="1"/>
      <c r="BH77" s="1">
        <v>10</v>
      </c>
      <c r="BI77" s="1"/>
      <c r="BJ77" s="1"/>
      <c r="BK77" s="1"/>
      <c r="BL77" s="1">
        <v>20</v>
      </c>
      <c r="BM77" s="1">
        <v>20</v>
      </c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:81" x14ac:dyDescent="0.2">
      <c r="B78" s="1" t="s">
        <v>54</v>
      </c>
      <c r="C78" s="1"/>
      <c r="D78" s="1"/>
      <c r="E78" s="1"/>
      <c r="F78" s="1"/>
      <c r="G78" s="1"/>
      <c r="H78" s="1">
        <v>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v>2</v>
      </c>
      <c r="V78" s="1"/>
      <c r="W78" s="1"/>
      <c r="X78" s="1"/>
      <c r="Y78" s="1"/>
      <c r="Z78" s="1"/>
      <c r="AA78" s="1"/>
      <c r="AB78" s="1"/>
      <c r="AC78" s="1">
        <v>5</v>
      </c>
      <c r="AD78" s="1"/>
      <c r="AE78" s="1"/>
      <c r="AF78" s="1"/>
      <c r="AG78" s="1"/>
      <c r="AH78" s="1">
        <v>5</v>
      </c>
      <c r="AI78" s="1"/>
      <c r="AJ78" s="1"/>
      <c r="AK78" s="1"/>
      <c r="AL78" s="1">
        <v>100</v>
      </c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>
        <v>25</v>
      </c>
      <c r="AY78" s="1"/>
      <c r="AZ78" s="1"/>
      <c r="BA78" s="1"/>
      <c r="BB78" s="1">
        <v>13</v>
      </c>
      <c r="BC78" s="1"/>
      <c r="BD78" s="1"/>
      <c r="BE78" s="1"/>
      <c r="BF78" s="1">
        <v>1</v>
      </c>
      <c r="BG78" s="1"/>
      <c r="BH78" s="1"/>
      <c r="BI78" s="1"/>
      <c r="BJ78" s="1"/>
      <c r="BK78" s="1"/>
      <c r="BL78" s="1"/>
      <c r="BM78" s="1"/>
      <c r="BN78" s="1">
        <v>15</v>
      </c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:81" x14ac:dyDescent="0.2">
      <c r="B79" s="1" t="s">
        <v>55</v>
      </c>
      <c r="C79" s="1"/>
      <c r="D79" s="1"/>
      <c r="E79" s="1">
        <v>15</v>
      </c>
      <c r="F79" s="1"/>
      <c r="G79" s="1"/>
      <c r="H79" s="1"/>
      <c r="I79" s="1"/>
      <c r="J79" s="1"/>
      <c r="K79" s="1"/>
      <c r="L79" s="1">
        <v>20</v>
      </c>
      <c r="M79" s="1">
        <v>5</v>
      </c>
      <c r="N79" s="1"/>
      <c r="O79" s="1"/>
      <c r="P79" s="1"/>
      <c r="Q79" s="1"/>
      <c r="R79" s="1">
        <v>15</v>
      </c>
      <c r="S79" s="1"/>
      <c r="T79" s="1"/>
      <c r="U79" s="1">
        <v>10</v>
      </c>
      <c r="V79" s="1"/>
      <c r="W79" s="1"/>
      <c r="X79" s="1"/>
      <c r="Y79" s="1"/>
      <c r="Z79" s="1"/>
      <c r="AA79" s="1">
        <v>5</v>
      </c>
      <c r="AB79" s="1"/>
      <c r="AC79" s="1"/>
      <c r="AD79" s="1"/>
      <c r="AE79" s="1"/>
      <c r="AF79" s="1"/>
      <c r="AG79" s="1"/>
      <c r="AH79" s="1"/>
      <c r="AI79" s="1">
        <v>5</v>
      </c>
      <c r="AJ79" s="1">
        <v>10</v>
      </c>
      <c r="AK79" s="1"/>
      <c r="AL79" s="1"/>
      <c r="AM79" s="1"/>
      <c r="AN79" s="1"/>
      <c r="AO79" s="1"/>
      <c r="AP79" s="1">
        <v>10</v>
      </c>
      <c r="AQ79" s="1"/>
      <c r="AR79" s="1"/>
      <c r="AS79" s="1"/>
      <c r="AT79" s="1"/>
      <c r="AU79" s="1"/>
      <c r="AV79" s="1"/>
      <c r="AW79" s="1"/>
      <c r="AX79" s="1"/>
      <c r="AY79" s="1">
        <v>20</v>
      </c>
      <c r="AZ79" s="1"/>
      <c r="BA79" s="1"/>
      <c r="BB79" s="1"/>
      <c r="BC79" s="1"/>
      <c r="BD79" s="1"/>
      <c r="BE79" s="1">
        <v>20</v>
      </c>
      <c r="BF79" s="1">
        <v>10</v>
      </c>
      <c r="BG79" s="1"/>
      <c r="BH79" s="1">
        <v>15</v>
      </c>
      <c r="BI79" s="1">
        <v>30</v>
      </c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>
        <v>25</v>
      </c>
      <c r="BW79" s="1">
        <v>30</v>
      </c>
      <c r="BX79" s="1"/>
      <c r="BY79" s="1">
        <v>8</v>
      </c>
      <c r="BZ79" s="1">
        <v>5</v>
      </c>
      <c r="CA79" s="1"/>
      <c r="CB79" s="1">
        <v>10</v>
      </c>
      <c r="CC79" s="1"/>
    </row>
    <row r="80" spans="1:81" x14ac:dyDescent="0.2">
      <c r="B80" s="1" t="s">
        <v>56</v>
      </c>
      <c r="C80" s="1">
        <v>5</v>
      </c>
      <c r="D80" s="1"/>
      <c r="E80" s="1"/>
      <c r="F80" s="1">
        <v>25</v>
      </c>
      <c r="G80" s="1">
        <v>100</v>
      </c>
      <c r="H80" s="1"/>
      <c r="I80" s="1"/>
      <c r="J80" s="1"/>
      <c r="K80" s="1">
        <v>100</v>
      </c>
      <c r="L80" s="1"/>
      <c r="M80" s="1">
        <v>10</v>
      </c>
      <c r="N80" s="1">
        <v>40</v>
      </c>
      <c r="O80" s="1">
        <v>15</v>
      </c>
      <c r="P80" s="1"/>
      <c r="Q80" s="1"/>
      <c r="R80" s="1"/>
      <c r="S80" s="1"/>
      <c r="T80" s="1"/>
      <c r="U80" s="1"/>
      <c r="V80" s="1">
        <v>30</v>
      </c>
      <c r="W80" s="1"/>
      <c r="X80" s="1"/>
      <c r="Y80" s="1"/>
      <c r="Z80" s="1"/>
      <c r="AA80" s="1">
        <v>5</v>
      </c>
      <c r="AB80" s="1">
        <v>3</v>
      </c>
      <c r="AC80" s="1">
        <v>30</v>
      </c>
      <c r="AD80" s="1"/>
      <c r="AE80" s="1"/>
      <c r="AF80" s="1"/>
      <c r="AG80" s="1">
        <v>2</v>
      </c>
      <c r="AH80" s="1">
        <v>29</v>
      </c>
      <c r="AI80" s="1">
        <v>25</v>
      </c>
      <c r="AJ80" s="1"/>
      <c r="AK80" s="1">
        <v>30</v>
      </c>
      <c r="AL80" s="1"/>
      <c r="AM80" s="1">
        <v>22</v>
      </c>
      <c r="AN80" s="1"/>
      <c r="AO80" s="1"/>
      <c r="AP80" s="1"/>
      <c r="AQ80" s="1"/>
      <c r="AR80" s="1"/>
      <c r="AS80" s="1"/>
      <c r="AT80" s="1">
        <v>25</v>
      </c>
      <c r="AU80" s="1">
        <v>80</v>
      </c>
      <c r="AV80" s="1">
        <v>50</v>
      </c>
      <c r="AW80" s="1"/>
      <c r="AX80" s="1">
        <v>25</v>
      </c>
      <c r="AY80" s="1">
        <v>10</v>
      </c>
      <c r="AZ80" s="1"/>
      <c r="BA80" s="1"/>
      <c r="BB80" s="1">
        <v>13</v>
      </c>
      <c r="BC80" s="1">
        <v>10</v>
      </c>
      <c r="BD80" s="1">
        <v>15</v>
      </c>
      <c r="BE80" s="1">
        <v>15</v>
      </c>
      <c r="BF80" s="1">
        <v>9</v>
      </c>
      <c r="BG80" s="1">
        <v>20</v>
      </c>
      <c r="BH80" s="1">
        <v>25</v>
      </c>
      <c r="BI80" s="1"/>
      <c r="BJ80" s="1">
        <v>40</v>
      </c>
      <c r="BK80" s="1">
        <v>25</v>
      </c>
      <c r="BL80" s="1"/>
      <c r="BM80" s="1">
        <v>30</v>
      </c>
      <c r="BN80" s="1"/>
      <c r="BO80" s="1"/>
      <c r="BP80" s="1">
        <v>20</v>
      </c>
      <c r="BQ80" s="1">
        <v>60</v>
      </c>
      <c r="BR80" s="1">
        <v>5</v>
      </c>
      <c r="BS80" s="1">
        <v>5</v>
      </c>
      <c r="BT80" s="1"/>
      <c r="BU80" s="1"/>
      <c r="BV80" s="1"/>
      <c r="BW80" s="1">
        <v>14</v>
      </c>
      <c r="BX80" s="1">
        <v>40</v>
      </c>
      <c r="BY80" s="1">
        <v>30</v>
      </c>
      <c r="BZ80" s="1"/>
      <c r="CA80" s="1"/>
      <c r="CB80" s="1">
        <v>10</v>
      </c>
      <c r="CC80" s="1">
        <v>3</v>
      </c>
    </row>
    <row r="81" spans="2:81" x14ac:dyDescent="0.2">
      <c r="B81" s="1" t="s">
        <v>57</v>
      </c>
      <c r="C81" s="1">
        <v>1</v>
      </c>
      <c r="D81" s="1"/>
      <c r="E81" s="1"/>
      <c r="F81" s="1"/>
      <c r="G81" s="1"/>
      <c r="H81" s="1">
        <v>5</v>
      </c>
      <c r="I81" s="1"/>
      <c r="J81" s="1">
        <v>20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>
        <v>40</v>
      </c>
      <c r="Z81" s="1">
        <v>10</v>
      </c>
      <c r="AA81" s="1">
        <v>5</v>
      </c>
      <c r="AB81" s="1"/>
      <c r="AC81" s="1"/>
      <c r="AD81" s="1"/>
      <c r="AE81" s="1"/>
      <c r="AF81" s="1"/>
      <c r="AG81" s="1"/>
      <c r="AH81" s="1">
        <v>29</v>
      </c>
      <c r="AI81" s="1">
        <v>2</v>
      </c>
      <c r="AJ81" s="1"/>
      <c r="AK81" s="1"/>
      <c r="AL81" s="1"/>
      <c r="AM81" s="1"/>
      <c r="AN81" s="1"/>
      <c r="AO81" s="1"/>
      <c r="AP81" s="1">
        <v>10</v>
      </c>
      <c r="AQ81" s="1"/>
      <c r="AR81" s="1">
        <v>5</v>
      </c>
      <c r="AS81" s="1"/>
      <c r="AT81" s="1"/>
      <c r="AU81" s="1"/>
      <c r="AV81" s="1"/>
      <c r="AW81" s="1"/>
      <c r="AX81" s="1"/>
      <c r="AY81" s="1">
        <v>10</v>
      </c>
      <c r="AZ81" s="1"/>
      <c r="BA81" s="1"/>
      <c r="BB81" s="1">
        <v>13</v>
      </c>
      <c r="BC81" s="1">
        <v>5</v>
      </c>
      <c r="BD81" s="1"/>
      <c r="BE81" s="1">
        <v>5</v>
      </c>
      <c r="BF81" s="1">
        <v>5</v>
      </c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>
        <v>5</v>
      </c>
      <c r="BT81" s="1"/>
      <c r="BU81" s="1"/>
      <c r="BV81" s="1">
        <v>10</v>
      </c>
      <c r="BW81" s="1">
        <v>3</v>
      </c>
      <c r="BX81" s="1"/>
      <c r="BY81" s="1"/>
      <c r="BZ81" s="1">
        <v>1</v>
      </c>
      <c r="CA81" s="1"/>
      <c r="CB81" s="1"/>
      <c r="CC81" s="1"/>
    </row>
    <row r="82" spans="2:81" x14ac:dyDescent="0.2">
      <c r="B82" s="1" t="s">
        <v>58</v>
      </c>
      <c r="C82" s="1">
        <v>12</v>
      </c>
      <c r="D82" s="1">
        <v>10</v>
      </c>
      <c r="E82" s="1"/>
      <c r="F82" s="1"/>
      <c r="G82" s="1"/>
      <c r="H82" s="1">
        <v>20</v>
      </c>
      <c r="I82" s="1"/>
      <c r="J82" s="1">
        <v>15</v>
      </c>
      <c r="K82" s="1"/>
      <c r="L82" s="1"/>
      <c r="M82" s="1">
        <v>14</v>
      </c>
      <c r="N82" s="1">
        <v>20</v>
      </c>
      <c r="O82" s="1">
        <v>10</v>
      </c>
      <c r="P82" s="1"/>
      <c r="Q82" s="1"/>
      <c r="R82" s="1"/>
      <c r="S82" s="1"/>
      <c r="T82" s="1"/>
      <c r="U82" s="1">
        <v>7</v>
      </c>
      <c r="V82" s="1"/>
      <c r="W82" s="1"/>
      <c r="X82" s="1">
        <v>10</v>
      </c>
      <c r="Y82" s="1">
        <v>10</v>
      </c>
      <c r="Z82" s="1"/>
      <c r="AA82" s="1">
        <v>15</v>
      </c>
      <c r="AB82" s="1">
        <v>5</v>
      </c>
      <c r="AC82" s="1"/>
      <c r="AD82" s="1"/>
      <c r="AE82" s="1">
        <v>20</v>
      </c>
      <c r="AF82" s="1"/>
      <c r="AG82" s="1"/>
      <c r="AH82" s="1">
        <v>30</v>
      </c>
      <c r="AI82" s="1">
        <v>5</v>
      </c>
      <c r="AJ82" s="1">
        <v>30</v>
      </c>
      <c r="AK82" s="1"/>
      <c r="AL82" s="1"/>
      <c r="AM82" s="1"/>
      <c r="AN82" s="1"/>
      <c r="AO82" s="1"/>
      <c r="AP82" s="1">
        <v>20</v>
      </c>
      <c r="AQ82" s="1"/>
      <c r="AR82" s="1">
        <v>20</v>
      </c>
      <c r="AS82" s="1"/>
      <c r="AT82" s="1">
        <v>10</v>
      </c>
      <c r="AU82" s="1"/>
      <c r="AV82" s="1">
        <v>50</v>
      </c>
      <c r="AW82" s="1">
        <v>15</v>
      </c>
      <c r="AX82" s="1"/>
      <c r="AY82" s="1">
        <v>7</v>
      </c>
      <c r="AZ82" s="1"/>
      <c r="BA82" s="1">
        <v>50</v>
      </c>
      <c r="BB82" s="1"/>
      <c r="BC82" s="1">
        <v>30</v>
      </c>
      <c r="BD82" s="1">
        <v>10</v>
      </c>
      <c r="BE82" s="1">
        <v>20</v>
      </c>
      <c r="BF82" s="1">
        <v>15</v>
      </c>
      <c r="BG82" s="1"/>
      <c r="BH82" s="1"/>
      <c r="BI82" s="1">
        <v>15</v>
      </c>
      <c r="BJ82" s="1">
        <v>20</v>
      </c>
      <c r="BK82" s="1"/>
      <c r="BL82" s="1">
        <v>15</v>
      </c>
      <c r="BM82" s="1"/>
      <c r="BN82" s="1">
        <v>40</v>
      </c>
      <c r="BO82" s="1">
        <v>70</v>
      </c>
      <c r="BP82" s="1">
        <v>10</v>
      </c>
      <c r="BQ82" s="1">
        <v>15</v>
      </c>
      <c r="BR82" s="1">
        <v>10</v>
      </c>
      <c r="BS82" s="1"/>
      <c r="BT82" s="1">
        <v>20</v>
      </c>
      <c r="BU82" s="1"/>
      <c r="BV82" s="1">
        <v>20</v>
      </c>
      <c r="BW82" s="1">
        <v>15</v>
      </c>
      <c r="BX82" s="1"/>
      <c r="BY82" s="1">
        <v>5</v>
      </c>
      <c r="BZ82" s="1">
        <v>5</v>
      </c>
      <c r="CA82" s="1"/>
      <c r="CB82" s="1">
        <v>10</v>
      </c>
      <c r="CC82" s="1"/>
    </row>
    <row r="83" spans="2:81" x14ac:dyDescent="0.2">
      <c r="B83" s="1" t="s">
        <v>59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v>1</v>
      </c>
      <c r="AB83" s="1"/>
      <c r="AC83" s="1"/>
      <c r="AD83" s="1"/>
      <c r="AE83" s="1"/>
      <c r="AF83" s="1"/>
      <c r="AG83" s="1"/>
      <c r="AH83" s="1"/>
      <c r="AI83" s="1">
        <v>2</v>
      </c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>
        <v>10</v>
      </c>
      <c r="AU83" s="1"/>
      <c r="AV83" s="1"/>
      <c r="AW83" s="1"/>
      <c r="AX83" s="1"/>
      <c r="AY83" s="1"/>
      <c r="AZ83" s="1"/>
      <c r="BA83" s="1"/>
      <c r="BB83" s="1"/>
      <c r="BC83" s="1"/>
      <c r="BD83" s="1">
        <v>4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>
        <v>1</v>
      </c>
      <c r="CC83" s="1"/>
    </row>
    <row r="84" spans="2:81" x14ac:dyDescent="0.2">
      <c r="B84" s="1" t="s">
        <v>60</v>
      </c>
      <c r="C84" s="1">
        <v>15</v>
      </c>
      <c r="D84" s="1">
        <v>5</v>
      </c>
      <c r="E84" s="1"/>
      <c r="F84" s="1"/>
      <c r="G84" s="1"/>
      <c r="H84" s="1"/>
      <c r="I84" s="1"/>
      <c r="J84" s="1"/>
      <c r="K84" s="1"/>
      <c r="L84" s="1"/>
      <c r="M84" s="1"/>
      <c r="N84" s="1">
        <v>5</v>
      </c>
      <c r="O84" s="1"/>
      <c r="P84" s="1"/>
      <c r="Q84" s="1"/>
      <c r="R84" s="1"/>
      <c r="S84" s="1"/>
      <c r="T84" s="1"/>
      <c r="U84" s="1">
        <v>11</v>
      </c>
      <c r="V84" s="1"/>
      <c r="W84" s="1"/>
      <c r="X84" s="1">
        <v>10</v>
      </c>
      <c r="Y84" s="1"/>
      <c r="Z84" s="1"/>
      <c r="AA84" s="1">
        <v>2</v>
      </c>
      <c r="AB84" s="1"/>
      <c r="AC84" s="1">
        <v>5</v>
      </c>
      <c r="AD84" s="1"/>
      <c r="AE84" s="1"/>
      <c r="AF84" s="1"/>
      <c r="AG84" s="1"/>
      <c r="AH84" s="1"/>
      <c r="AI84" s="1">
        <v>3</v>
      </c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>
        <v>10</v>
      </c>
      <c r="AU84" s="1"/>
      <c r="AV84" s="1"/>
      <c r="AW84" s="1"/>
      <c r="AX84" s="1"/>
      <c r="AY84" s="1"/>
      <c r="AZ84" s="1"/>
      <c r="BA84" s="1"/>
      <c r="BB84" s="1"/>
      <c r="BC84" s="1">
        <v>5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>
        <v>5</v>
      </c>
      <c r="BS84" s="1"/>
      <c r="BT84" s="1"/>
      <c r="BU84" s="1"/>
      <c r="BV84" s="1">
        <v>10</v>
      </c>
      <c r="BW84" s="1">
        <v>20</v>
      </c>
      <c r="BX84" s="1"/>
      <c r="BY84" s="1"/>
      <c r="BZ84" s="1"/>
      <c r="CA84" s="1"/>
      <c r="CB84" s="1">
        <v>1</v>
      </c>
      <c r="CC84" s="1">
        <v>3</v>
      </c>
    </row>
    <row r="85" spans="2:81" x14ac:dyDescent="0.2">
      <c r="B85" s="1" t="s">
        <v>61</v>
      </c>
      <c r="C85" s="1"/>
      <c r="D85" s="1">
        <v>35</v>
      </c>
      <c r="E85" s="1"/>
      <c r="F85" s="1">
        <v>75</v>
      </c>
      <c r="G85" s="1"/>
      <c r="H85" s="1">
        <v>5</v>
      </c>
      <c r="I85" s="1"/>
      <c r="J85" s="1"/>
      <c r="K85" s="1"/>
      <c r="L85" s="1"/>
      <c r="M85" s="1">
        <v>1</v>
      </c>
      <c r="N85" s="1"/>
      <c r="O85" s="1"/>
      <c r="P85" s="1"/>
      <c r="Q85" s="1"/>
      <c r="R85" s="1"/>
      <c r="S85" s="1"/>
      <c r="T85" s="1">
        <v>100</v>
      </c>
      <c r="U85" s="1">
        <v>10</v>
      </c>
      <c r="V85" s="1">
        <v>70</v>
      </c>
      <c r="W85" s="1"/>
      <c r="X85" s="1">
        <v>80</v>
      </c>
      <c r="Y85" s="1"/>
      <c r="Z85" s="1"/>
      <c r="AA85" s="1">
        <v>5</v>
      </c>
      <c r="AB85" s="1"/>
      <c r="AC85" s="1">
        <v>20</v>
      </c>
      <c r="AD85" s="1">
        <v>60</v>
      </c>
      <c r="AE85" s="1">
        <v>20</v>
      </c>
      <c r="AF85" s="1"/>
      <c r="AG85" s="1">
        <v>5</v>
      </c>
      <c r="AH85" s="1"/>
      <c r="AI85" s="1">
        <v>2</v>
      </c>
      <c r="AJ85" s="1">
        <v>10</v>
      </c>
      <c r="AK85" s="1"/>
      <c r="AL85" s="1"/>
      <c r="AM85" s="1"/>
      <c r="AN85" s="1"/>
      <c r="AO85" s="1"/>
      <c r="AP85" s="1"/>
      <c r="AQ85" s="1"/>
      <c r="AR85" s="1">
        <v>5</v>
      </c>
      <c r="AS85" s="1"/>
      <c r="AT85" s="1"/>
      <c r="AU85" s="1"/>
      <c r="AV85" s="1"/>
      <c r="AW85" s="1">
        <v>5</v>
      </c>
      <c r="AX85" s="1">
        <v>25</v>
      </c>
      <c r="AY85" s="1">
        <v>2</v>
      </c>
      <c r="AZ85" s="1"/>
      <c r="BA85" s="1">
        <v>40</v>
      </c>
      <c r="BB85" s="1">
        <v>45</v>
      </c>
      <c r="BC85" s="1">
        <v>10</v>
      </c>
      <c r="BD85" s="1"/>
      <c r="BE85" s="1"/>
      <c r="BF85" s="1"/>
      <c r="BG85" s="1"/>
      <c r="BH85" s="1"/>
      <c r="BI85" s="1">
        <v>15</v>
      </c>
      <c r="BJ85" s="1"/>
      <c r="BK85" s="1"/>
      <c r="BL85" s="1">
        <v>15</v>
      </c>
      <c r="BM85" s="1"/>
      <c r="BN85" s="1">
        <v>20</v>
      </c>
      <c r="BO85" s="1"/>
      <c r="BP85" s="1"/>
      <c r="BQ85" s="1">
        <v>5</v>
      </c>
      <c r="BR85" s="1">
        <v>5</v>
      </c>
      <c r="BS85" s="1">
        <v>30</v>
      </c>
      <c r="BT85" s="1">
        <v>60</v>
      </c>
      <c r="BU85" s="1"/>
      <c r="BV85" s="1">
        <v>10</v>
      </c>
      <c r="BW85" s="1"/>
      <c r="BX85" s="1">
        <v>40</v>
      </c>
      <c r="BY85" s="1"/>
      <c r="BZ85" s="1"/>
      <c r="CA85" s="1"/>
      <c r="CB85" s="1">
        <v>28</v>
      </c>
      <c r="CC85" s="1">
        <v>40</v>
      </c>
    </row>
    <row r="86" spans="2:81" x14ac:dyDescent="0.2">
      <c r="B86" s="1" t="s">
        <v>62</v>
      </c>
      <c r="C86" s="1">
        <v>1</v>
      </c>
      <c r="D86" s="1"/>
      <c r="E86" s="1"/>
      <c r="F86" s="1"/>
      <c r="G86" s="1"/>
      <c r="H86" s="1"/>
      <c r="I86" s="1"/>
      <c r="J86" s="1">
        <v>15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>
        <v>5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>
        <v>10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>
        <v>25</v>
      </c>
      <c r="AY86" s="1"/>
      <c r="AZ86" s="1"/>
      <c r="BA86" s="1"/>
      <c r="BB86" s="1"/>
      <c r="BC86" s="1"/>
      <c r="BD86" s="1">
        <v>20</v>
      </c>
      <c r="BE86" s="1">
        <v>15</v>
      </c>
      <c r="BF86" s="1"/>
      <c r="BG86" s="1"/>
      <c r="BH86" s="1">
        <v>15</v>
      </c>
      <c r="BI86" s="1"/>
      <c r="BJ86" s="1"/>
      <c r="BK86" s="1">
        <v>35</v>
      </c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>
        <v>3</v>
      </c>
    </row>
    <row r="87" spans="2:81" x14ac:dyDescent="0.2">
      <c r="B87" s="1" t="s">
        <v>63</v>
      </c>
      <c r="C87" s="1"/>
      <c r="D87" s="1"/>
      <c r="E87" s="1">
        <v>20</v>
      </c>
      <c r="F87" s="1"/>
      <c r="G87" s="1"/>
      <c r="H87" s="1"/>
      <c r="I87" s="1"/>
      <c r="J87" s="1"/>
      <c r="K87" s="1"/>
      <c r="L87" s="1"/>
      <c r="M87" s="1"/>
      <c r="N87" s="1">
        <v>5</v>
      </c>
      <c r="O87" s="1">
        <v>15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>
        <v>7</v>
      </c>
      <c r="AC87" s="1"/>
      <c r="AD87" s="1"/>
      <c r="AE87" s="1"/>
      <c r="AF87" s="1"/>
      <c r="AG87" s="1"/>
      <c r="AH87" s="1"/>
      <c r="AI87" s="1">
        <v>2</v>
      </c>
      <c r="AJ87" s="1"/>
      <c r="AK87" s="1">
        <v>70</v>
      </c>
      <c r="AL87" s="1"/>
      <c r="AM87" s="1">
        <v>21</v>
      </c>
      <c r="AN87" s="1"/>
      <c r="AO87" s="1"/>
      <c r="AP87" s="1"/>
      <c r="AQ87" s="1"/>
      <c r="AR87" s="1">
        <v>15</v>
      </c>
      <c r="AS87" s="1"/>
      <c r="AT87" s="1"/>
      <c r="AU87" s="1"/>
      <c r="AV87" s="1"/>
      <c r="AW87" s="1">
        <v>10</v>
      </c>
      <c r="AX87" s="1"/>
      <c r="AY87" s="1"/>
      <c r="AZ87" s="1"/>
      <c r="BA87" s="1"/>
      <c r="BB87" s="1"/>
      <c r="BC87" s="1">
        <v>5</v>
      </c>
      <c r="BD87" s="1"/>
      <c r="BE87" s="1"/>
      <c r="BF87" s="1"/>
      <c r="BG87" s="1"/>
      <c r="BH87" s="1"/>
      <c r="BI87" s="1"/>
      <c r="BJ87" s="1"/>
      <c r="BK87" s="1"/>
      <c r="BL87" s="1">
        <v>10</v>
      </c>
      <c r="BM87" s="1"/>
      <c r="BN87" s="1"/>
      <c r="BO87" s="1"/>
      <c r="BP87" s="1"/>
      <c r="BQ87" s="1"/>
      <c r="BR87" s="1">
        <v>10</v>
      </c>
      <c r="BS87" s="1"/>
      <c r="BT87" s="1"/>
      <c r="BU87" s="1"/>
      <c r="BV87" s="1"/>
      <c r="BW87" s="1"/>
      <c r="BX87" s="1"/>
      <c r="BY87" s="1"/>
      <c r="BZ87" s="1">
        <v>3</v>
      </c>
      <c r="CA87" s="1"/>
      <c r="CB87" s="1"/>
      <c r="CC87" s="1"/>
    </row>
    <row r="88" spans="2:81" x14ac:dyDescent="0.2">
      <c r="B88" s="1" t="s">
        <v>64</v>
      </c>
      <c r="C88" s="1">
        <v>12</v>
      </c>
      <c r="D88" s="1"/>
      <c r="E88" s="1"/>
      <c r="F88" s="1"/>
      <c r="G88" s="1"/>
      <c r="H88" s="1">
        <v>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>
        <v>2</v>
      </c>
      <c r="V88" s="1"/>
      <c r="W88" s="1"/>
      <c r="X88" s="1"/>
      <c r="Y88" s="1">
        <v>30</v>
      </c>
      <c r="Z88" s="1"/>
      <c r="AA88" s="1">
        <v>5</v>
      </c>
      <c r="AB88" s="1"/>
      <c r="AC88" s="1"/>
      <c r="AD88" s="1"/>
      <c r="AE88" s="1"/>
      <c r="AF88" s="1"/>
      <c r="AG88" s="1"/>
      <c r="AH88" s="1"/>
      <c r="AI88" s="1">
        <v>2</v>
      </c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>
        <v>40</v>
      </c>
      <c r="AU88" s="1"/>
      <c r="AV88" s="1"/>
      <c r="AW88" s="1"/>
      <c r="AX88" s="1"/>
      <c r="AY88" s="1">
        <v>5</v>
      </c>
      <c r="AZ88" s="1"/>
      <c r="BA88" s="1"/>
      <c r="BB88" s="1"/>
      <c r="BC88" s="1">
        <v>5</v>
      </c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>
        <v>5</v>
      </c>
      <c r="BT88" s="1"/>
      <c r="BU88" s="1"/>
      <c r="BV88" s="1"/>
      <c r="BW88" s="1">
        <v>3</v>
      </c>
      <c r="BX88" s="1"/>
      <c r="BY88" s="1">
        <v>30</v>
      </c>
      <c r="BZ88" s="1">
        <v>10</v>
      </c>
      <c r="CA88" s="1"/>
      <c r="CB88" s="1">
        <v>10</v>
      </c>
      <c r="CC88" s="1"/>
    </row>
    <row r="89" spans="2:81" x14ac:dyDescent="0.2">
      <c r="B89" s="1" t="s">
        <v>65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>
        <v>40</v>
      </c>
      <c r="AA89" s="1"/>
      <c r="AB89" s="1"/>
      <c r="AC89" s="1"/>
      <c r="AD89" s="1">
        <v>30</v>
      </c>
      <c r="AE89" s="1"/>
      <c r="AF89" s="1"/>
      <c r="AG89" s="1">
        <v>2</v>
      </c>
      <c r="AH89" s="1"/>
      <c r="AI89" s="1"/>
      <c r="AJ89" s="1"/>
      <c r="AK89" s="1"/>
      <c r="AL89" s="1"/>
      <c r="AM89" s="1">
        <v>15</v>
      </c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>
        <v>10</v>
      </c>
      <c r="BB89" s="1"/>
      <c r="BC89" s="1"/>
      <c r="BD89" s="1"/>
      <c r="BE89" s="1"/>
      <c r="BF89" s="1">
        <v>10</v>
      </c>
      <c r="BG89" s="1"/>
      <c r="BH89" s="1"/>
      <c r="BI89" s="1"/>
      <c r="BJ89" s="1"/>
      <c r="BK89" s="1"/>
      <c r="BL89" s="1"/>
      <c r="BM89" s="1"/>
      <c r="BN89" s="1"/>
      <c r="BO89" s="1"/>
      <c r="BP89" s="1">
        <v>15</v>
      </c>
      <c r="BQ89" s="1">
        <v>20</v>
      </c>
      <c r="BR89" s="1"/>
      <c r="BS89" s="1"/>
      <c r="BT89" s="1"/>
      <c r="BU89" s="1"/>
      <c r="BV89" s="1"/>
      <c r="BW89" s="1"/>
      <c r="BX89" s="1"/>
      <c r="BY89" s="1"/>
      <c r="BZ89" s="1">
        <v>10</v>
      </c>
      <c r="CA89" s="1"/>
      <c r="CB89" s="1"/>
      <c r="CC89" s="1">
        <v>20</v>
      </c>
    </row>
    <row r="90" spans="2:81" x14ac:dyDescent="0.2">
      <c r="B90" s="1" t="s">
        <v>66</v>
      </c>
      <c r="C90" s="1">
        <v>5</v>
      </c>
      <c r="D90" s="1"/>
      <c r="E90" s="1"/>
      <c r="F90" s="1"/>
      <c r="G90" s="1"/>
      <c r="H90" s="1"/>
      <c r="I90" s="1"/>
      <c r="J90" s="1">
        <v>10</v>
      </c>
      <c r="K90" s="1"/>
      <c r="L90" s="1"/>
      <c r="M90" s="1"/>
      <c r="N90" s="1"/>
      <c r="O90" s="1">
        <v>10</v>
      </c>
      <c r="P90" s="1"/>
      <c r="Q90" s="1"/>
      <c r="R90" s="1"/>
      <c r="S90" s="1"/>
      <c r="T90" s="1"/>
      <c r="U90" s="1">
        <v>11</v>
      </c>
      <c r="V90" s="1"/>
      <c r="W90" s="1"/>
      <c r="X90" s="1"/>
      <c r="Y90" s="1"/>
      <c r="Z90" s="1"/>
      <c r="AA90" s="1">
        <v>2</v>
      </c>
      <c r="AB90" s="1"/>
      <c r="AC90" s="1"/>
      <c r="AD90" s="1"/>
      <c r="AE90" s="1">
        <v>10</v>
      </c>
      <c r="AF90" s="1"/>
      <c r="AG90" s="1"/>
      <c r="AH90" s="1"/>
      <c r="AI90" s="1">
        <v>2</v>
      </c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>
        <v>5</v>
      </c>
      <c r="AZ90" s="1"/>
      <c r="BA90" s="1"/>
      <c r="BB90" s="1">
        <v>16</v>
      </c>
      <c r="BC90" s="1">
        <v>5</v>
      </c>
      <c r="BD90" s="1">
        <v>7</v>
      </c>
      <c r="BE90" s="1">
        <v>15</v>
      </c>
      <c r="BF90" s="1"/>
      <c r="BG90" s="1"/>
      <c r="BH90" s="1">
        <v>5</v>
      </c>
      <c r="BI90" s="1"/>
      <c r="BJ90" s="1"/>
      <c r="BK90" s="1">
        <v>25</v>
      </c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>
        <v>5</v>
      </c>
      <c r="BZ90" s="1">
        <v>10</v>
      </c>
      <c r="CA90" s="1"/>
      <c r="CB90" s="1">
        <v>10</v>
      </c>
      <c r="CC90" s="1"/>
    </row>
    <row r="91" spans="2:81" x14ac:dyDescent="0.2">
      <c r="B91" s="1" t="s">
        <v>67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>
        <v>7</v>
      </c>
      <c r="V91" s="1"/>
      <c r="W91" s="1"/>
      <c r="X91" s="1"/>
      <c r="Y91" s="1"/>
      <c r="Z91" s="1"/>
      <c r="AA91" s="1">
        <v>2</v>
      </c>
      <c r="AB91" s="1"/>
      <c r="AC91" s="1"/>
      <c r="AD91" s="1"/>
      <c r="AE91" s="1"/>
      <c r="AF91" s="1"/>
      <c r="AG91" s="1">
        <v>1</v>
      </c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>
        <v>3</v>
      </c>
      <c r="AZ91" s="1"/>
      <c r="BA91" s="1"/>
      <c r="BB91" s="1"/>
      <c r="BC91" s="1"/>
      <c r="BD91" s="1">
        <v>4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>
        <v>5</v>
      </c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2:81" x14ac:dyDescent="0.2">
      <c r="B92" s="1" t="s">
        <v>68</v>
      </c>
      <c r="C92" s="1">
        <v>22</v>
      </c>
      <c r="D92" s="1">
        <v>30</v>
      </c>
      <c r="E92" s="1"/>
      <c r="F92" s="1"/>
      <c r="G92" s="1"/>
      <c r="H92" s="1">
        <v>25</v>
      </c>
      <c r="I92" s="1"/>
      <c r="J92" s="1">
        <v>25</v>
      </c>
      <c r="K92" s="1"/>
      <c r="L92" s="1">
        <v>40</v>
      </c>
      <c r="M92" s="1">
        <v>50</v>
      </c>
      <c r="N92" s="1"/>
      <c r="O92" s="1"/>
      <c r="P92" s="1"/>
      <c r="Q92" s="1"/>
      <c r="R92" s="1">
        <v>80</v>
      </c>
      <c r="S92" s="1">
        <v>80</v>
      </c>
      <c r="T92" s="1"/>
      <c r="U92" s="1">
        <v>10</v>
      </c>
      <c r="V92" s="1"/>
      <c r="W92" s="1"/>
      <c r="X92" s="1"/>
      <c r="Y92" s="1">
        <v>20</v>
      </c>
      <c r="Z92" s="1">
        <v>10</v>
      </c>
      <c r="AA92" s="1">
        <v>20</v>
      </c>
      <c r="AB92" s="1">
        <v>10</v>
      </c>
      <c r="AC92" s="1">
        <v>40</v>
      </c>
      <c r="AD92" s="1">
        <v>10</v>
      </c>
      <c r="AE92" s="1"/>
      <c r="AF92" s="1"/>
      <c r="AG92" s="1">
        <v>90</v>
      </c>
      <c r="AH92" s="1">
        <v>5</v>
      </c>
      <c r="AI92" s="1">
        <v>25</v>
      </c>
      <c r="AJ92" s="1">
        <v>10</v>
      </c>
      <c r="AK92" s="1"/>
      <c r="AL92" s="1"/>
      <c r="AM92" s="1">
        <v>22</v>
      </c>
      <c r="AN92" s="1"/>
      <c r="AO92" s="1"/>
      <c r="AP92" s="1"/>
      <c r="AQ92" s="1"/>
      <c r="AR92" s="1">
        <v>15</v>
      </c>
      <c r="AS92" s="1"/>
      <c r="AT92" s="1"/>
      <c r="AU92" s="1"/>
      <c r="AV92" s="1"/>
      <c r="AW92" s="1">
        <v>35</v>
      </c>
      <c r="AX92" s="1"/>
      <c r="AY92" s="1">
        <v>5</v>
      </c>
      <c r="AZ92" s="1"/>
      <c r="BA92" s="1"/>
      <c r="BB92" s="1"/>
      <c r="BC92" s="1"/>
      <c r="BD92" s="1">
        <v>20</v>
      </c>
      <c r="BE92" s="1"/>
      <c r="BF92" s="1"/>
      <c r="BG92" s="1">
        <v>40</v>
      </c>
      <c r="BH92" s="1">
        <v>10</v>
      </c>
      <c r="BI92" s="1">
        <v>10</v>
      </c>
      <c r="BJ92" s="1"/>
      <c r="BK92" s="1"/>
      <c r="BL92" s="1">
        <v>15</v>
      </c>
      <c r="BM92" s="1">
        <v>50</v>
      </c>
      <c r="BN92" s="1">
        <v>18</v>
      </c>
      <c r="BO92" s="1">
        <v>30</v>
      </c>
      <c r="BP92" s="1"/>
      <c r="BQ92" s="1"/>
      <c r="BR92" s="1">
        <v>30</v>
      </c>
      <c r="BS92" s="1">
        <v>20</v>
      </c>
      <c r="BT92" s="1"/>
      <c r="BU92" s="1">
        <v>100</v>
      </c>
      <c r="BV92" s="1"/>
      <c r="BW92" s="1"/>
      <c r="BX92" s="1"/>
      <c r="BY92" s="1">
        <v>10</v>
      </c>
      <c r="BZ92" s="1"/>
      <c r="CA92" s="1"/>
      <c r="CB92" s="1"/>
      <c r="CC92" s="1">
        <v>25</v>
      </c>
    </row>
    <row r="93" spans="2:81" x14ac:dyDescent="0.2">
      <c r="B93" s="1" t="s">
        <v>69</v>
      </c>
      <c r="C93" s="1">
        <v>25</v>
      </c>
      <c r="D93" s="1">
        <v>20</v>
      </c>
      <c r="E93" s="1">
        <v>45</v>
      </c>
      <c r="F93" s="1"/>
      <c r="G93" s="1"/>
      <c r="H93" s="1">
        <v>30</v>
      </c>
      <c r="I93" s="1"/>
      <c r="J93" s="1"/>
      <c r="K93" s="1"/>
      <c r="L93" s="1">
        <v>40</v>
      </c>
      <c r="M93" s="1">
        <v>20</v>
      </c>
      <c r="N93" s="1">
        <v>30</v>
      </c>
      <c r="O93" s="1">
        <v>40</v>
      </c>
      <c r="P93" s="1"/>
      <c r="Q93" s="1"/>
      <c r="R93" s="1">
        <v>5</v>
      </c>
      <c r="S93" s="1">
        <v>20</v>
      </c>
      <c r="T93" s="1"/>
      <c r="U93" s="1">
        <v>15</v>
      </c>
      <c r="V93" s="1"/>
      <c r="W93" s="1"/>
      <c r="X93" s="1"/>
      <c r="Y93" s="1"/>
      <c r="Z93" s="1">
        <v>30</v>
      </c>
      <c r="AA93" s="1">
        <v>29</v>
      </c>
      <c r="AB93" s="1">
        <v>75</v>
      </c>
      <c r="AC93" s="1"/>
      <c r="AD93" s="1"/>
      <c r="AE93" s="1">
        <v>50</v>
      </c>
      <c r="AF93" s="1"/>
      <c r="AG93" s="1"/>
      <c r="AH93" s="1"/>
      <c r="AI93" s="1">
        <v>25</v>
      </c>
      <c r="AJ93" s="1">
        <v>30</v>
      </c>
      <c r="AK93" s="1"/>
      <c r="AL93" s="1"/>
      <c r="AM93" s="1">
        <v>10</v>
      </c>
      <c r="AN93" s="1"/>
      <c r="AO93" s="1"/>
      <c r="AP93" s="1">
        <v>58</v>
      </c>
      <c r="AQ93" s="1"/>
      <c r="AR93" s="1">
        <v>40</v>
      </c>
      <c r="AS93" s="1"/>
      <c r="AT93" s="1"/>
      <c r="AU93" s="1"/>
      <c r="AV93" s="1"/>
      <c r="AW93" s="1">
        <v>35</v>
      </c>
      <c r="AX93" s="1"/>
      <c r="AY93" s="1">
        <v>30</v>
      </c>
      <c r="AZ93" s="1"/>
      <c r="BA93" s="1"/>
      <c r="BB93" s="1"/>
      <c r="BC93" s="1">
        <v>20</v>
      </c>
      <c r="BD93" s="1">
        <v>20</v>
      </c>
      <c r="BE93" s="1"/>
      <c r="BF93" s="1">
        <v>25</v>
      </c>
      <c r="BG93" s="1">
        <v>40</v>
      </c>
      <c r="BH93" s="1">
        <v>20</v>
      </c>
      <c r="BI93" s="1">
        <v>30</v>
      </c>
      <c r="BJ93" s="1">
        <v>40</v>
      </c>
      <c r="BK93" s="1"/>
      <c r="BL93" s="1">
        <v>25</v>
      </c>
      <c r="BM93" s="1"/>
      <c r="BN93" s="1">
        <v>5</v>
      </c>
      <c r="BO93" s="1"/>
      <c r="BP93" s="1">
        <v>40</v>
      </c>
      <c r="BQ93" s="1"/>
      <c r="BR93" s="1">
        <v>35</v>
      </c>
      <c r="BS93" s="1">
        <v>15</v>
      </c>
      <c r="BT93" s="1">
        <v>20</v>
      </c>
      <c r="BU93" s="1"/>
      <c r="BV93" s="1">
        <v>25</v>
      </c>
      <c r="BW93" s="1">
        <v>13</v>
      </c>
      <c r="BX93" s="1">
        <v>20</v>
      </c>
      <c r="BY93" s="1">
        <v>12</v>
      </c>
      <c r="BZ93" s="1">
        <v>51</v>
      </c>
      <c r="CA93" s="1">
        <v>100</v>
      </c>
      <c r="CB93" s="1">
        <v>10</v>
      </c>
      <c r="CC93" s="1">
        <v>6</v>
      </c>
    </row>
    <row r="94" spans="2:81" x14ac:dyDescent="0.2">
      <c r="B94" s="1" t="s">
        <v>70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>
        <v>2</v>
      </c>
      <c r="AB94" s="1"/>
      <c r="AC94" s="1"/>
      <c r="AD94" s="1"/>
      <c r="AE94" s="1"/>
      <c r="AF94" s="1"/>
      <c r="AG94" s="1"/>
      <c r="AH94" s="1">
        <v>2</v>
      </c>
      <c r="AI94" s="1"/>
      <c r="AJ94" s="1"/>
      <c r="AK94" s="1"/>
      <c r="AL94" s="1"/>
      <c r="AM94" s="1">
        <v>10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>
        <v>15</v>
      </c>
      <c r="BL94" s="1"/>
      <c r="BM94" s="1"/>
      <c r="BN94" s="1"/>
      <c r="BO94" s="1"/>
      <c r="BP94" s="1">
        <v>15</v>
      </c>
      <c r="BQ94" s="1"/>
      <c r="BR94" s="1"/>
      <c r="BS94" s="1">
        <v>10</v>
      </c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2:81" x14ac:dyDescent="0.2">
      <c r="B95" s="1" t="s">
        <v>234</v>
      </c>
      <c r="C95" s="1">
        <v>2</v>
      </c>
      <c r="D95" s="1"/>
      <c r="E95" s="1"/>
      <c r="F95" s="1"/>
      <c r="G95" s="1"/>
      <c r="H95" s="1">
        <v>5</v>
      </c>
      <c r="I95" s="1"/>
      <c r="J95" s="1">
        <v>15</v>
      </c>
      <c r="K95" s="1"/>
      <c r="L95" s="1"/>
      <c r="M95" s="1"/>
      <c r="N95" s="1"/>
      <c r="O95" s="1">
        <v>10</v>
      </c>
      <c r="P95" s="1"/>
      <c r="Q95" s="1"/>
      <c r="R95" s="1"/>
      <c r="S95" s="1"/>
      <c r="T95" s="1"/>
      <c r="U95" s="1">
        <v>10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>
        <v>20</v>
      </c>
      <c r="AV95" s="1"/>
      <c r="AW95" s="1"/>
      <c r="AX95" s="1"/>
      <c r="AY95" s="1">
        <v>3</v>
      </c>
      <c r="AZ95" s="1"/>
      <c r="BA95" s="1"/>
      <c r="BB95" s="1"/>
      <c r="BC95" s="1">
        <v>5</v>
      </c>
      <c r="BD95" s="1"/>
      <c r="BE95" s="1">
        <v>10</v>
      </c>
      <c r="BF95" s="1"/>
      <c r="BG95" s="1"/>
      <c r="BH95" s="1"/>
      <c r="BI95" s="1"/>
      <c r="BJ95" s="1"/>
      <c r="BK95" s="1"/>
      <c r="BL95" s="1"/>
      <c r="BM95" s="1"/>
      <c r="BN95" s="1">
        <v>2</v>
      </c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>
        <v>5</v>
      </c>
      <c r="CA95" s="1"/>
      <c r="CB95" s="1">
        <v>10</v>
      </c>
      <c r="CC95" s="1"/>
    </row>
    <row r="96" spans="2:81" x14ac:dyDescent="0.2">
      <c r="B96" s="1" t="s">
        <v>111</v>
      </c>
      <c r="C96" s="15"/>
      <c r="D96" s="1"/>
      <c r="E96" s="1"/>
      <c r="F96" s="1"/>
      <c r="G96" s="1"/>
      <c r="H96" s="15"/>
      <c r="I96" s="1"/>
      <c r="J96" s="15"/>
      <c r="K96" s="1"/>
      <c r="L96" s="1"/>
      <c r="M96" s="1"/>
      <c r="N96" s="11"/>
      <c r="O96" s="15"/>
      <c r="P96" s="1"/>
      <c r="Q96" s="1"/>
      <c r="R96" s="1"/>
      <c r="S96" s="1"/>
      <c r="T96" s="1"/>
      <c r="U96" s="15"/>
      <c r="V96" s="1"/>
      <c r="W96" s="1"/>
      <c r="X96" s="1"/>
      <c r="Y96" s="1"/>
      <c r="Z96" s="1">
        <v>10</v>
      </c>
      <c r="AA96" s="1">
        <v>2</v>
      </c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>
        <v>2</v>
      </c>
      <c r="AQ96" s="1"/>
      <c r="AR96" s="1"/>
      <c r="AS96" s="1"/>
      <c r="AT96" s="1"/>
      <c r="AU96" s="15"/>
      <c r="AV96" s="17"/>
      <c r="AW96" s="17"/>
      <c r="AX96" s="17"/>
      <c r="AY96" s="15"/>
      <c r="AZ96" s="17"/>
      <c r="BA96" s="17"/>
      <c r="BB96" s="17"/>
      <c r="BC96" s="15"/>
      <c r="BD96" s="17"/>
      <c r="BE96" s="15"/>
      <c r="BF96" s="1">
        <v>20</v>
      </c>
      <c r="BG96" s="1"/>
      <c r="BH96" s="1"/>
      <c r="BI96" s="1"/>
      <c r="BJ96" s="1"/>
      <c r="BK96" s="1"/>
      <c r="BL96" s="1"/>
      <c r="BM96" s="1"/>
      <c r="BN96" s="15"/>
      <c r="BO96" s="1"/>
      <c r="BP96" s="1"/>
      <c r="BQ96" s="1"/>
      <c r="BR96" s="1"/>
      <c r="BS96" s="1">
        <v>5</v>
      </c>
      <c r="BT96" s="1"/>
      <c r="BU96" s="1"/>
      <c r="BV96" s="1"/>
      <c r="BW96" s="1">
        <v>2</v>
      </c>
      <c r="BX96" s="1"/>
      <c r="BY96" s="1"/>
      <c r="BZ96" s="15"/>
      <c r="CA96" s="17"/>
      <c r="CB96" s="15"/>
      <c r="CC96" s="1"/>
    </row>
    <row r="97" spans="1:81" x14ac:dyDescent="0.2">
      <c r="A97">
        <v>1</v>
      </c>
      <c r="B97" s="14" t="s">
        <v>232</v>
      </c>
      <c r="C97" s="14">
        <f t="shared" ref="C97:BN97" si="4">SUM(C77:C96)</f>
        <v>100</v>
      </c>
      <c r="D97" s="14">
        <f t="shared" si="4"/>
        <v>100</v>
      </c>
      <c r="E97" s="14">
        <f t="shared" si="4"/>
        <v>100</v>
      </c>
      <c r="F97" s="14">
        <f t="shared" si="4"/>
        <v>100</v>
      </c>
      <c r="G97" s="14">
        <f t="shared" si="4"/>
        <v>100</v>
      </c>
      <c r="H97" s="14">
        <f t="shared" si="4"/>
        <v>100</v>
      </c>
      <c r="I97" s="14">
        <f t="shared" si="4"/>
        <v>0</v>
      </c>
      <c r="J97" s="14">
        <f t="shared" si="4"/>
        <v>100</v>
      </c>
      <c r="K97" s="14">
        <f t="shared" si="4"/>
        <v>100</v>
      </c>
      <c r="L97" s="14">
        <f t="shared" si="4"/>
        <v>100</v>
      </c>
      <c r="M97" s="14">
        <f t="shared" si="4"/>
        <v>100</v>
      </c>
      <c r="N97" s="14">
        <f t="shared" si="4"/>
        <v>100</v>
      </c>
      <c r="O97" s="14">
        <f t="shared" si="4"/>
        <v>100</v>
      </c>
      <c r="P97" s="14">
        <f t="shared" si="4"/>
        <v>0</v>
      </c>
      <c r="Q97" s="14">
        <f t="shared" si="4"/>
        <v>0</v>
      </c>
      <c r="R97" s="14">
        <f t="shared" si="4"/>
        <v>100</v>
      </c>
      <c r="S97" s="14">
        <f t="shared" si="4"/>
        <v>100</v>
      </c>
      <c r="T97" s="14">
        <f t="shared" si="4"/>
        <v>100</v>
      </c>
      <c r="U97" s="14">
        <f t="shared" si="4"/>
        <v>100</v>
      </c>
      <c r="V97" s="14">
        <f t="shared" si="4"/>
        <v>100</v>
      </c>
      <c r="W97" s="14">
        <f t="shared" si="4"/>
        <v>0</v>
      </c>
      <c r="X97" s="14">
        <f t="shared" si="4"/>
        <v>100</v>
      </c>
      <c r="Y97" s="14">
        <f t="shared" si="4"/>
        <v>100</v>
      </c>
      <c r="Z97" s="14">
        <f t="shared" si="4"/>
        <v>100</v>
      </c>
      <c r="AA97" s="14">
        <f t="shared" si="4"/>
        <v>100</v>
      </c>
      <c r="AB97" s="14">
        <f t="shared" si="4"/>
        <v>100</v>
      </c>
      <c r="AC97" s="14">
        <f t="shared" si="4"/>
        <v>100</v>
      </c>
      <c r="AD97" s="14">
        <f t="shared" si="4"/>
        <v>100</v>
      </c>
      <c r="AE97" s="14">
        <f t="shared" si="4"/>
        <v>100</v>
      </c>
      <c r="AF97" s="14">
        <f t="shared" si="4"/>
        <v>0</v>
      </c>
      <c r="AG97" s="14">
        <f t="shared" si="4"/>
        <v>100</v>
      </c>
      <c r="AH97" s="14">
        <f t="shared" si="4"/>
        <v>100</v>
      </c>
      <c r="AI97" s="14">
        <f t="shared" si="4"/>
        <v>100</v>
      </c>
      <c r="AJ97" s="14">
        <f t="shared" si="4"/>
        <v>100</v>
      </c>
      <c r="AK97" s="14">
        <f t="shared" si="4"/>
        <v>100</v>
      </c>
      <c r="AL97" s="14">
        <f t="shared" si="4"/>
        <v>100</v>
      </c>
      <c r="AM97" s="14">
        <f t="shared" si="4"/>
        <v>100</v>
      </c>
      <c r="AN97" s="14">
        <f t="shared" si="4"/>
        <v>0</v>
      </c>
      <c r="AO97" s="14">
        <f t="shared" si="4"/>
        <v>0</v>
      </c>
      <c r="AP97" s="14">
        <f t="shared" si="4"/>
        <v>100</v>
      </c>
      <c r="AQ97" s="14">
        <f t="shared" si="4"/>
        <v>0</v>
      </c>
      <c r="AR97" s="14">
        <f t="shared" si="4"/>
        <v>100</v>
      </c>
      <c r="AS97" s="14">
        <f t="shared" si="4"/>
        <v>0</v>
      </c>
      <c r="AT97" s="14">
        <f t="shared" si="4"/>
        <v>100</v>
      </c>
      <c r="AU97" s="14">
        <f t="shared" si="4"/>
        <v>100</v>
      </c>
      <c r="AV97" s="14">
        <f t="shared" si="4"/>
        <v>100</v>
      </c>
      <c r="AW97" s="14">
        <f t="shared" si="4"/>
        <v>100</v>
      </c>
      <c r="AX97" s="14">
        <f t="shared" si="4"/>
        <v>100</v>
      </c>
      <c r="AY97" s="14">
        <f t="shared" si="4"/>
        <v>100</v>
      </c>
      <c r="AZ97" s="14">
        <f t="shared" si="4"/>
        <v>0</v>
      </c>
      <c r="BA97" s="14">
        <f t="shared" si="4"/>
        <v>100</v>
      </c>
      <c r="BB97" s="14">
        <f t="shared" si="4"/>
        <v>100</v>
      </c>
      <c r="BC97" s="14">
        <f t="shared" si="4"/>
        <v>100</v>
      </c>
      <c r="BD97" s="14">
        <f t="shared" si="4"/>
        <v>100</v>
      </c>
      <c r="BE97" s="14">
        <f t="shared" si="4"/>
        <v>100</v>
      </c>
      <c r="BF97" s="14">
        <f t="shared" si="4"/>
        <v>100</v>
      </c>
      <c r="BG97" s="14">
        <f t="shared" si="4"/>
        <v>100</v>
      </c>
      <c r="BH97" s="14">
        <f t="shared" si="4"/>
        <v>100</v>
      </c>
      <c r="BI97" s="14">
        <f t="shared" si="4"/>
        <v>100</v>
      </c>
      <c r="BJ97" s="14">
        <f t="shared" si="4"/>
        <v>100</v>
      </c>
      <c r="BK97" s="14">
        <f t="shared" si="4"/>
        <v>100</v>
      </c>
      <c r="BL97" s="14">
        <f t="shared" si="4"/>
        <v>100</v>
      </c>
      <c r="BM97" s="14">
        <f t="shared" si="4"/>
        <v>100</v>
      </c>
      <c r="BN97" s="14">
        <f t="shared" si="4"/>
        <v>100</v>
      </c>
      <c r="BO97" s="14">
        <f t="shared" ref="BO97:CC97" si="5">SUM(BO77:BO96)</f>
        <v>100</v>
      </c>
      <c r="BP97" s="14">
        <f t="shared" si="5"/>
        <v>100</v>
      </c>
      <c r="BQ97" s="14">
        <f t="shared" si="5"/>
        <v>100</v>
      </c>
      <c r="BR97" s="14">
        <f t="shared" si="5"/>
        <v>100</v>
      </c>
      <c r="BS97" s="14">
        <f t="shared" si="5"/>
        <v>100</v>
      </c>
      <c r="BT97" s="14">
        <f t="shared" si="5"/>
        <v>100</v>
      </c>
      <c r="BU97" s="14">
        <f t="shared" si="5"/>
        <v>100</v>
      </c>
      <c r="BV97" s="14">
        <f t="shared" si="5"/>
        <v>100</v>
      </c>
      <c r="BW97" s="14">
        <f t="shared" si="5"/>
        <v>100</v>
      </c>
      <c r="BX97" s="14">
        <f t="shared" si="5"/>
        <v>100</v>
      </c>
      <c r="BY97" s="14">
        <f t="shared" si="5"/>
        <v>100</v>
      </c>
      <c r="BZ97" s="14">
        <f t="shared" si="5"/>
        <v>100</v>
      </c>
      <c r="CA97" s="14">
        <f t="shared" si="5"/>
        <v>100</v>
      </c>
      <c r="CB97" s="14">
        <f t="shared" si="5"/>
        <v>100</v>
      </c>
      <c r="CC97" s="14">
        <f t="shared" si="5"/>
        <v>100</v>
      </c>
    </row>
    <row r="98" spans="1:81" x14ac:dyDescent="0.2">
      <c r="A98" s="27">
        <v>1</v>
      </c>
      <c r="B98" s="4" t="s">
        <v>103</v>
      </c>
      <c r="C98" s="5">
        <v>40</v>
      </c>
      <c r="D98" s="5">
        <v>55</v>
      </c>
      <c r="E98" s="5">
        <v>30</v>
      </c>
      <c r="F98" s="5">
        <v>90</v>
      </c>
      <c r="G98" s="5">
        <v>90</v>
      </c>
      <c r="H98" s="5">
        <v>60</v>
      </c>
      <c r="I98" s="5">
        <v>100</v>
      </c>
      <c r="J98" s="6">
        <v>40</v>
      </c>
      <c r="K98" s="6">
        <v>95</v>
      </c>
      <c r="L98" s="6">
        <v>90</v>
      </c>
      <c r="M98" s="6">
        <v>85</v>
      </c>
      <c r="N98" s="6">
        <v>65</v>
      </c>
      <c r="O98" s="6">
        <v>60</v>
      </c>
      <c r="P98" s="6">
        <v>100</v>
      </c>
      <c r="Q98" s="6">
        <v>100</v>
      </c>
      <c r="R98" s="6">
        <v>45</v>
      </c>
      <c r="S98" s="6">
        <v>45</v>
      </c>
      <c r="T98" s="6">
        <v>90</v>
      </c>
      <c r="U98" s="6">
        <v>40</v>
      </c>
      <c r="V98" s="6">
        <v>95</v>
      </c>
      <c r="W98" s="6">
        <v>100</v>
      </c>
      <c r="X98" s="6">
        <v>90</v>
      </c>
      <c r="Y98" s="6">
        <v>95</v>
      </c>
      <c r="Z98" s="6">
        <v>90</v>
      </c>
      <c r="AA98" s="6">
        <v>30</v>
      </c>
      <c r="AB98" s="6">
        <v>5</v>
      </c>
      <c r="AC98" s="6">
        <v>30</v>
      </c>
      <c r="AD98" s="6">
        <v>85</v>
      </c>
      <c r="AE98" s="6">
        <v>50</v>
      </c>
      <c r="AF98" s="6">
        <v>100</v>
      </c>
      <c r="AG98" s="6">
        <v>10</v>
      </c>
      <c r="AH98" s="6">
        <v>90</v>
      </c>
      <c r="AI98" s="6">
        <v>40</v>
      </c>
      <c r="AJ98" s="6">
        <v>40</v>
      </c>
      <c r="AK98" s="6">
        <v>50</v>
      </c>
      <c r="AL98" s="6">
        <v>80</v>
      </c>
      <c r="AM98" s="6">
        <v>50</v>
      </c>
      <c r="AN98" s="6">
        <v>100</v>
      </c>
      <c r="AO98" s="6">
        <v>100</v>
      </c>
      <c r="AP98" s="6">
        <v>60</v>
      </c>
      <c r="AQ98" s="6">
        <v>100</v>
      </c>
      <c r="AR98" s="6">
        <v>50</v>
      </c>
      <c r="AS98" s="6">
        <v>100</v>
      </c>
      <c r="AT98" s="6">
        <v>50</v>
      </c>
      <c r="AU98" s="6">
        <v>95</v>
      </c>
      <c r="AV98" s="6">
        <v>0</v>
      </c>
      <c r="AW98" s="6">
        <v>35</v>
      </c>
      <c r="AX98" s="6">
        <v>90</v>
      </c>
      <c r="AY98" s="6">
        <v>40</v>
      </c>
      <c r="AZ98" s="6">
        <v>100</v>
      </c>
      <c r="BA98" s="6">
        <v>75</v>
      </c>
      <c r="BB98" s="6">
        <v>90</v>
      </c>
      <c r="BC98" s="6">
        <v>40</v>
      </c>
      <c r="BD98" s="6">
        <v>70</v>
      </c>
      <c r="BE98" s="6">
        <v>60</v>
      </c>
      <c r="BF98" s="6">
        <v>55</v>
      </c>
      <c r="BG98" s="6">
        <v>80</v>
      </c>
      <c r="BH98" s="6">
        <v>45</v>
      </c>
      <c r="BI98" s="6">
        <v>30</v>
      </c>
      <c r="BJ98" s="6">
        <v>80</v>
      </c>
      <c r="BK98" s="6">
        <v>30</v>
      </c>
      <c r="BL98" s="6">
        <v>45</v>
      </c>
      <c r="BM98" s="6">
        <v>60</v>
      </c>
      <c r="BN98" s="6">
        <v>20</v>
      </c>
      <c r="BO98" s="6">
        <v>80</v>
      </c>
      <c r="BP98" s="6">
        <v>40</v>
      </c>
      <c r="BQ98" s="5">
        <v>40</v>
      </c>
      <c r="BR98" s="5">
        <v>40</v>
      </c>
      <c r="BS98" s="5">
        <v>60</v>
      </c>
      <c r="BT98" s="5">
        <v>85</v>
      </c>
      <c r="BU98" s="5">
        <v>70</v>
      </c>
      <c r="BV98" s="5">
        <v>30</v>
      </c>
      <c r="BW98" s="5">
        <v>60</v>
      </c>
      <c r="BX98" s="5">
        <v>95</v>
      </c>
      <c r="BY98" s="5">
        <v>85</v>
      </c>
      <c r="BZ98" s="5">
        <v>35</v>
      </c>
      <c r="CA98" s="5">
        <v>80</v>
      </c>
      <c r="CB98" s="5">
        <v>40</v>
      </c>
      <c r="CC98" s="5">
        <v>40</v>
      </c>
    </row>
    <row r="99" spans="1:81" x14ac:dyDescent="0.2">
      <c r="B99" s="1" t="s">
        <v>71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1:81" x14ac:dyDescent="0.2">
      <c r="B100" s="1" t="s">
        <v>72</v>
      </c>
      <c r="C100" s="1">
        <v>2</v>
      </c>
      <c r="D100" s="1"/>
      <c r="E100" s="1"/>
      <c r="F100" s="1"/>
      <c r="G100" s="1"/>
      <c r="H100" s="1"/>
      <c r="I100" s="1"/>
      <c r="J100" s="1">
        <v>10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>
        <v>30</v>
      </c>
      <c r="AA100" s="1">
        <v>2</v>
      </c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>
        <v>5</v>
      </c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>
        <v>5</v>
      </c>
      <c r="BX100" s="1"/>
      <c r="BY100" s="1"/>
      <c r="BZ100" s="1">
        <v>10</v>
      </c>
      <c r="CA100" s="1"/>
      <c r="CB100" s="1"/>
      <c r="CC100" s="1"/>
    </row>
    <row r="101" spans="1:81" x14ac:dyDescent="0.2">
      <c r="B101" s="1" t="s">
        <v>73</v>
      </c>
      <c r="C101" s="1"/>
      <c r="D101" s="1"/>
      <c r="E101" s="1"/>
      <c r="F101" s="1"/>
      <c r="G101" s="1"/>
      <c r="H101" s="1">
        <v>5</v>
      </c>
      <c r="I101" s="1"/>
      <c r="J101" s="1"/>
      <c r="K101" s="1">
        <v>2</v>
      </c>
      <c r="L101" s="1">
        <v>10</v>
      </c>
      <c r="M101" s="1">
        <v>2</v>
      </c>
      <c r="N101" s="1"/>
      <c r="O101" s="1">
        <v>2</v>
      </c>
      <c r="P101" s="1">
        <v>2</v>
      </c>
      <c r="Q101" s="1"/>
      <c r="R101" s="1"/>
      <c r="S101" s="1"/>
      <c r="T101" s="1">
        <v>10</v>
      </c>
      <c r="U101" s="1"/>
      <c r="V101" s="1"/>
      <c r="W101" s="1"/>
      <c r="X101" s="1"/>
      <c r="Y101" s="1"/>
      <c r="Z101" s="1"/>
      <c r="AA101" s="1">
        <v>5</v>
      </c>
      <c r="AB101" s="1"/>
      <c r="AC101" s="1">
        <v>20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>
        <v>2</v>
      </c>
      <c r="AS101" s="1"/>
      <c r="AT101" s="1">
        <v>5</v>
      </c>
      <c r="AU101" s="1"/>
      <c r="AV101" s="1"/>
      <c r="AW101" s="1"/>
      <c r="AX101" s="1"/>
      <c r="AY101" s="1">
        <v>5</v>
      </c>
      <c r="AZ101" s="1"/>
      <c r="BA101" s="1">
        <v>40</v>
      </c>
      <c r="BB101" s="1"/>
      <c r="BC101" s="1">
        <v>15</v>
      </c>
      <c r="BD101" s="1"/>
      <c r="BE101" s="1"/>
      <c r="BF101" s="1"/>
      <c r="BG101" s="1"/>
      <c r="BH101" s="1"/>
      <c r="BI101" s="1"/>
      <c r="BJ101" s="1"/>
      <c r="BK101" s="1"/>
      <c r="BL101" s="1">
        <v>20</v>
      </c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>
        <v>5</v>
      </c>
      <c r="BX101" s="1"/>
      <c r="BY101" s="1"/>
      <c r="BZ101" s="1"/>
      <c r="CA101" s="1"/>
      <c r="CB101" s="1">
        <v>20</v>
      </c>
      <c r="CC101" s="1"/>
    </row>
    <row r="102" spans="1:81" x14ac:dyDescent="0.2">
      <c r="B102" s="1" t="s">
        <v>74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>
        <v>10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>
        <v>2</v>
      </c>
      <c r="AJ102" s="1"/>
      <c r="AK102" s="1"/>
      <c r="AL102" s="1"/>
      <c r="AM102" s="1"/>
      <c r="AN102" s="1">
        <v>10</v>
      </c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>
        <v>2</v>
      </c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1:81" x14ac:dyDescent="0.2">
      <c r="B103" s="1" t="s">
        <v>75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>
        <v>5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>
        <v>32</v>
      </c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>
        <v>10</v>
      </c>
      <c r="BH103" s="1">
        <v>25</v>
      </c>
      <c r="BI103" s="1">
        <v>15</v>
      </c>
      <c r="BJ103" s="1"/>
      <c r="BK103" s="1"/>
      <c r="BL103" s="1"/>
      <c r="BM103" s="1"/>
      <c r="BN103" s="1">
        <v>69</v>
      </c>
      <c r="BO103" s="1"/>
      <c r="BP103" s="1"/>
      <c r="BQ103" s="1"/>
      <c r="BR103" s="1"/>
      <c r="BS103" s="1"/>
      <c r="BT103" s="1"/>
      <c r="BU103" s="1"/>
      <c r="BV103" s="1"/>
      <c r="BW103" s="1">
        <v>15</v>
      </c>
      <c r="BX103" s="1"/>
      <c r="BY103" s="1"/>
      <c r="BZ103" s="1"/>
      <c r="CA103" s="1"/>
      <c r="CB103" s="1"/>
      <c r="CC103" s="1"/>
    </row>
    <row r="104" spans="1:81" x14ac:dyDescent="0.2">
      <c r="B104" s="1" t="s">
        <v>76</v>
      </c>
      <c r="C104" s="1"/>
      <c r="D104" s="1"/>
      <c r="E104" s="1"/>
      <c r="F104" s="1"/>
      <c r="G104" s="1"/>
      <c r="H104" s="1">
        <v>5</v>
      </c>
      <c r="I104" s="1"/>
      <c r="J104" s="1"/>
      <c r="K104" s="1"/>
      <c r="L104" s="1"/>
      <c r="M104" s="1">
        <v>2</v>
      </c>
      <c r="N104" s="1"/>
      <c r="O104" s="1">
        <v>2</v>
      </c>
      <c r="P104" s="1"/>
      <c r="Q104" s="1"/>
      <c r="R104" s="1">
        <v>2</v>
      </c>
      <c r="S104" s="1"/>
      <c r="T104" s="1"/>
      <c r="U104" s="1"/>
      <c r="V104" s="1"/>
      <c r="W104" s="1"/>
      <c r="X104" s="1"/>
      <c r="Y104" s="1"/>
      <c r="Z104" s="1"/>
      <c r="AA104" s="1">
        <v>5</v>
      </c>
      <c r="AB104" s="1"/>
      <c r="AC104" s="1"/>
      <c r="AD104" s="1"/>
      <c r="AE104" s="1">
        <v>5</v>
      </c>
      <c r="AF104" s="1"/>
      <c r="AG104" s="1"/>
      <c r="AH104" s="1"/>
      <c r="AI104" s="1">
        <v>5</v>
      </c>
      <c r="AJ104" s="1"/>
      <c r="AK104" s="1"/>
      <c r="AL104" s="1"/>
      <c r="AM104" s="1"/>
      <c r="AN104" s="1"/>
      <c r="AO104" s="1"/>
      <c r="AP104" s="1">
        <v>1</v>
      </c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>
        <v>6</v>
      </c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>
        <v>5</v>
      </c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>
        <v>2</v>
      </c>
    </row>
    <row r="105" spans="1:81" x14ac:dyDescent="0.2">
      <c r="B105" s="1" t="s">
        <v>77</v>
      </c>
      <c r="C105" s="1"/>
      <c r="D105" s="1"/>
      <c r="E105" s="1">
        <v>20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>
        <v>5</v>
      </c>
      <c r="Y105" s="1"/>
      <c r="Z105" s="1"/>
      <c r="AA105" s="1"/>
      <c r="AB105" s="1"/>
      <c r="AC105" s="1">
        <v>10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>
        <v>15</v>
      </c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>
        <v>3</v>
      </c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>
        <v>2</v>
      </c>
      <c r="BX105" s="1">
        <v>7</v>
      </c>
      <c r="BY105" s="1"/>
      <c r="BZ105" s="1"/>
      <c r="CA105" s="1"/>
      <c r="CB105" s="1"/>
      <c r="CC105" s="1"/>
    </row>
    <row r="106" spans="1:81" x14ac:dyDescent="0.2">
      <c r="B106" s="1" t="s">
        <v>78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>
        <v>10</v>
      </c>
      <c r="BJ106" s="1">
        <v>10</v>
      </c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1:81" x14ac:dyDescent="0.2">
      <c r="B107" s="1" t="s">
        <v>79</v>
      </c>
      <c r="C107" s="1">
        <v>15</v>
      </c>
      <c r="D107" s="1"/>
      <c r="E107" s="1">
        <v>10</v>
      </c>
      <c r="F107" s="1"/>
      <c r="G107" s="1">
        <v>20</v>
      </c>
      <c r="H107" s="1">
        <v>5</v>
      </c>
      <c r="I107" s="1">
        <v>7</v>
      </c>
      <c r="J107" s="1"/>
      <c r="K107" s="1">
        <v>3</v>
      </c>
      <c r="L107" s="1"/>
      <c r="M107" s="1">
        <v>10</v>
      </c>
      <c r="N107" s="1">
        <v>2</v>
      </c>
      <c r="O107" s="1">
        <v>20</v>
      </c>
      <c r="P107" s="1">
        <v>2</v>
      </c>
      <c r="Q107" s="1"/>
      <c r="R107" s="16">
        <v>4</v>
      </c>
      <c r="S107" s="1">
        <v>20</v>
      </c>
      <c r="T107" s="1"/>
      <c r="U107" s="1">
        <v>2</v>
      </c>
      <c r="V107" s="1">
        <v>20</v>
      </c>
      <c r="W107" s="1"/>
      <c r="X107" s="1">
        <v>15</v>
      </c>
      <c r="Y107" s="1"/>
      <c r="Z107" s="1">
        <v>10</v>
      </c>
      <c r="AA107" s="1">
        <v>12</v>
      </c>
      <c r="AB107" s="1">
        <v>5</v>
      </c>
      <c r="AC107" s="1">
        <v>20</v>
      </c>
      <c r="AD107" s="1">
        <v>5</v>
      </c>
      <c r="AE107" s="1"/>
      <c r="AF107" s="1">
        <v>20</v>
      </c>
      <c r="AG107" s="1"/>
      <c r="AH107" s="1"/>
      <c r="AI107" s="1">
        <v>5</v>
      </c>
      <c r="AJ107" s="1"/>
      <c r="AK107" s="1"/>
      <c r="AL107" s="1"/>
      <c r="AM107" s="1"/>
      <c r="AN107" s="1">
        <v>30</v>
      </c>
      <c r="AO107" s="1">
        <v>40</v>
      </c>
      <c r="AP107" s="1"/>
      <c r="AQ107" s="1"/>
      <c r="AR107" s="1">
        <v>7</v>
      </c>
      <c r="AS107" s="1"/>
      <c r="AT107" s="1"/>
      <c r="AU107" s="1"/>
      <c r="AV107" s="1"/>
      <c r="AW107" s="1">
        <v>10</v>
      </c>
      <c r="AX107" s="1">
        <v>20</v>
      </c>
      <c r="AY107" s="1">
        <v>5</v>
      </c>
      <c r="AZ107" s="1"/>
      <c r="BA107" s="1">
        <v>10</v>
      </c>
      <c r="BB107" s="1">
        <v>9</v>
      </c>
      <c r="BC107" s="1"/>
      <c r="BD107" s="1">
        <v>15</v>
      </c>
      <c r="BE107" s="1">
        <v>8</v>
      </c>
      <c r="BF107" s="1">
        <v>20</v>
      </c>
      <c r="BG107" s="1">
        <v>10</v>
      </c>
      <c r="BH107" s="1"/>
      <c r="BI107" s="1">
        <v>15</v>
      </c>
      <c r="BJ107" s="1"/>
      <c r="BK107" s="1"/>
      <c r="BL107" s="1"/>
      <c r="BM107" s="1"/>
      <c r="BN107" s="1">
        <v>30</v>
      </c>
      <c r="BO107" s="1">
        <v>18</v>
      </c>
      <c r="BP107" s="1">
        <v>20</v>
      </c>
      <c r="BQ107" s="1"/>
      <c r="BR107" s="1">
        <v>10</v>
      </c>
      <c r="BS107" s="1">
        <v>25</v>
      </c>
      <c r="BT107" s="1">
        <v>10</v>
      </c>
      <c r="BU107" s="1"/>
      <c r="BV107" s="1"/>
      <c r="BW107" s="1">
        <v>10</v>
      </c>
      <c r="BX107" s="1">
        <v>7</v>
      </c>
      <c r="BY107" s="1">
        <v>15</v>
      </c>
      <c r="BZ107" s="1"/>
      <c r="CA107" s="1"/>
      <c r="CB107" s="1">
        <v>15</v>
      </c>
      <c r="CC107" s="1"/>
    </row>
    <row r="108" spans="1:81" x14ac:dyDescent="0.2">
      <c r="B108" s="1" t="s">
        <v>80</v>
      </c>
      <c r="C108" s="1">
        <v>20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>
        <v>2</v>
      </c>
      <c r="S108" s="1"/>
      <c r="T108" s="1"/>
      <c r="U108" s="1"/>
      <c r="V108" s="1">
        <v>5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>
        <v>2</v>
      </c>
    </row>
    <row r="109" spans="1:81" x14ac:dyDescent="0.2">
      <c r="B109" s="1" t="s">
        <v>81</v>
      </c>
      <c r="C109" s="1"/>
      <c r="D109" s="1">
        <v>40</v>
      </c>
      <c r="E109" s="1"/>
      <c r="F109" s="1">
        <v>80</v>
      </c>
      <c r="G109" s="1">
        <v>20</v>
      </c>
      <c r="H109" s="1">
        <v>16</v>
      </c>
      <c r="I109" s="1">
        <v>15</v>
      </c>
      <c r="J109" s="1"/>
      <c r="K109" s="1"/>
      <c r="L109" s="1">
        <v>2</v>
      </c>
      <c r="M109" s="1">
        <v>10</v>
      </c>
      <c r="N109" s="1">
        <v>25</v>
      </c>
      <c r="O109" s="1"/>
      <c r="P109" s="1"/>
      <c r="Q109" s="1"/>
      <c r="R109" s="1">
        <v>35</v>
      </c>
      <c r="S109" s="1"/>
      <c r="T109" s="1">
        <v>20</v>
      </c>
      <c r="U109" s="1">
        <v>2</v>
      </c>
      <c r="V109" s="1">
        <v>35</v>
      </c>
      <c r="W109" s="1"/>
      <c r="X109" s="1"/>
      <c r="Y109" s="1">
        <v>14</v>
      </c>
      <c r="Z109" s="1"/>
      <c r="AA109" s="1"/>
      <c r="AB109" s="1">
        <v>15</v>
      </c>
      <c r="AC109" s="1"/>
      <c r="AD109" s="1">
        <v>2</v>
      </c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>
        <v>10</v>
      </c>
      <c r="AS109" s="1"/>
      <c r="AT109" s="1"/>
      <c r="AU109" s="1"/>
      <c r="AV109" s="1"/>
      <c r="AW109" s="1"/>
      <c r="AX109" s="1">
        <v>25</v>
      </c>
      <c r="AY109" s="1">
        <v>5</v>
      </c>
      <c r="AZ109" s="1"/>
      <c r="BA109" s="1"/>
      <c r="BB109" s="1">
        <v>8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>
        <v>5</v>
      </c>
      <c r="BR109" s="1">
        <v>25</v>
      </c>
      <c r="BS109" s="1"/>
      <c r="BT109" s="1"/>
      <c r="BU109" s="1"/>
      <c r="BV109" s="1"/>
      <c r="BW109" s="1">
        <v>10</v>
      </c>
      <c r="BX109" s="1"/>
      <c r="BY109" s="1"/>
      <c r="BZ109" s="1"/>
      <c r="CA109" s="1"/>
      <c r="CB109" s="1"/>
      <c r="CC109" s="1"/>
    </row>
    <row r="110" spans="1:81" x14ac:dyDescent="0.2">
      <c r="B110" s="1" t="s">
        <v>82</v>
      </c>
      <c r="C110" s="1"/>
      <c r="D110" s="1"/>
      <c r="E110" s="1"/>
      <c r="F110" s="1"/>
      <c r="G110" s="1"/>
      <c r="H110" s="1"/>
      <c r="I110" s="1">
        <v>1</v>
      </c>
      <c r="J110" s="1"/>
      <c r="K110" s="1">
        <v>5</v>
      </c>
      <c r="L110" s="1">
        <v>15</v>
      </c>
      <c r="M110" s="1"/>
      <c r="N110" s="1"/>
      <c r="O110" s="1">
        <v>2</v>
      </c>
      <c r="P110" s="1"/>
      <c r="Q110" s="1"/>
      <c r="R110" s="1"/>
      <c r="S110" s="1">
        <v>20</v>
      </c>
      <c r="T110" s="1"/>
      <c r="U110" s="1">
        <v>2</v>
      </c>
      <c r="V110" s="1">
        <v>5</v>
      </c>
      <c r="W110" s="1"/>
      <c r="X110" s="1">
        <v>15</v>
      </c>
      <c r="Y110" s="1"/>
      <c r="Z110" s="1"/>
      <c r="AA110" s="1"/>
      <c r="AB110" s="1"/>
      <c r="AC110" s="1"/>
      <c r="AD110" s="1"/>
      <c r="AE110" s="1"/>
      <c r="AF110" s="1"/>
      <c r="AG110" s="1">
        <v>10</v>
      </c>
      <c r="AH110" s="1"/>
      <c r="AI110" s="1">
        <v>5</v>
      </c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>
        <v>20</v>
      </c>
      <c r="AX110" s="1"/>
      <c r="AY110" s="1"/>
      <c r="AZ110" s="1"/>
      <c r="BA110" s="1"/>
      <c r="BB110" s="1"/>
      <c r="BC110" s="1"/>
      <c r="BD110" s="1"/>
      <c r="BE110" s="1">
        <v>2</v>
      </c>
      <c r="BF110" s="1"/>
      <c r="BG110" s="1"/>
      <c r="BH110" s="1"/>
      <c r="BI110" s="1"/>
      <c r="BJ110" s="1"/>
      <c r="BK110" s="1">
        <v>30</v>
      </c>
      <c r="BL110" s="1"/>
      <c r="BM110" s="1"/>
      <c r="BN110" s="1"/>
      <c r="BO110" s="1">
        <v>25</v>
      </c>
      <c r="BP110" s="1">
        <v>10</v>
      </c>
      <c r="BQ110" s="1">
        <v>5</v>
      </c>
      <c r="BR110" s="1"/>
      <c r="BS110" s="1"/>
      <c r="BT110" s="1"/>
      <c r="BU110" s="1">
        <v>15</v>
      </c>
      <c r="BV110" s="1"/>
      <c r="BW110" s="1"/>
      <c r="BX110" s="1"/>
      <c r="BY110" s="1">
        <v>10</v>
      </c>
      <c r="BZ110" s="1"/>
      <c r="CA110" s="1"/>
      <c r="CB110" s="1"/>
      <c r="CC110" s="1"/>
    </row>
    <row r="111" spans="1:81" x14ac:dyDescent="0.2">
      <c r="B111" s="1" t="s">
        <v>83</v>
      </c>
      <c r="C111" s="1">
        <v>15</v>
      </c>
      <c r="D111" s="1">
        <v>15</v>
      </c>
      <c r="E111" s="1"/>
      <c r="F111" s="1"/>
      <c r="G111" s="1"/>
      <c r="H111" s="1"/>
      <c r="I111" s="1"/>
      <c r="J111" s="1"/>
      <c r="K111" s="1"/>
      <c r="L111" s="1">
        <v>10</v>
      </c>
      <c r="M111" s="1">
        <v>10</v>
      </c>
      <c r="N111" s="1">
        <v>10</v>
      </c>
      <c r="O111" s="1"/>
      <c r="P111" s="1"/>
      <c r="Q111" s="1"/>
      <c r="R111" s="1">
        <v>15</v>
      </c>
      <c r="S111" s="1"/>
      <c r="T111" s="1"/>
      <c r="U111" s="1"/>
      <c r="V111" s="1"/>
      <c r="W111" s="1"/>
      <c r="X111" s="1"/>
      <c r="Y111" s="1"/>
      <c r="Z111" s="1"/>
      <c r="AA111" s="1">
        <v>40</v>
      </c>
      <c r="AB111" s="1">
        <v>15</v>
      </c>
      <c r="AC111" s="1"/>
      <c r="AD111" s="1">
        <v>15</v>
      </c>
      <c r="AE111" s="1"/>
      <c r="AF111" s="1"/>
      <c r="AG111" s="1"/>
      <c r="AH111" s="1">
        <v>35</v>
      </c>
      <c r="AI111" s="1">
        <v>24</v>
      </c>
      <c r="AJ111" s="1"/>
      <c r="AK111" s="16">
        <v>6</v>
      </c>
      <c r="AL111" s="1"/>
      <c r="AM111" s="1"/>
      <c r="AN111" s="1"/>
      <c r="AO111" s="1"/>
      <c r="AP111" s="1">
        <v>30</v>
      </c>
      <c r="AQ111" s="1">
        <v>50</v>
      </c>
      <c r="AR111" s="1">
        <v>13</v>
      </c>
      <c r="AS111" s="1">
        <v>50</v>
      </c>
      <c r="AT111" s="1"/>
      <c r="AU111" s="1"/>
      <c r="AV111" s="1"/>
      <c r="AW111" s="1">
        <v>14</v>
      </c>
      <c r="AX111" s="1"/>
      <c r="AY111" s="1">
        <v>8</v>
      </c>
      <c r="AZ111" s="1"/>
      <c r="BA111" s="1"/>
      <c r="BB111" s="1">
        <v>9</v>
      </c>
      <c r="BC111" s="1">
        <v>25</v>
      </c>
      <c r="BD111" s="1"/>
      <c r="BE111" s="1">
        <v>8</v>
      </c>
      <c r="BF111" s="1"/>
      <c r="BG111" s="1"/>
      <c r="BH111" s="1"/>
      <c r="BI111" s="1"/>
      <c r="BJ111" s="1">
        <v>20</v>
      </c>
      <c r="BK111" s="1"/>
      <c r="BL111" s="1">
        <v>30</v>
      </c>
      <c r="BM111" s="1">
        <v>20</v>
      </c>
      <c r="BN111" s="1"/>
      <c r="BO111" s="1">
        <v>18</v>
      </c>
      <c r="BP111" s="1">
        <v>15</v>
      </c>
      <c r="BQ111" s="1">
        <v>15</v>
      </c>
      <c r="BR111" s="1"/>
      <c r="BS111" s="1"/>
      <c r="BT111" s="1">
        <v>20</v>
      </c>
      <c r="BU111" s="1"/>
      <c r="BV111" s="1">
        <v>20</v>
      </c>
      <c r="BW111" s="1">
        <v>5</v>
      </c>
      <c r="BX111" s="1"/>
      <c r="BY111" s="1"/>
      <c r="BZ111" s="1">
        <v>9</v>
      </c>
      <c r="CA111" s="1"/>
      <c r="CB111" s="1"/>
      <c r="CC111" s="1"/>
    </row>
    <row r="112" spans="1:81" x14ac:dyDescent="0.2">
      <c r="B112" s="1" t="s">
        <v>84</v>
      </c>
      <c r="C112" s="1"/>
      <c r="D112" s="1"/>
      <c r="E112" s="1"/>
      <c r="F112" s="1"/>
      <c r="G112" s="1">
        <v>20</v>
      </c>
      <c r="H112" s="1"/>
      <c r="I112" s="1">
        <v>15</v>
      </c>
      <c r="J112" s="1"/>
      <c r="K112" s="1">
        <v>5</v>
      </c>
      <c r="L112" s="1"/>
      <c r="M112" s="1">
        <v>5</v>
      </c>
      <c r="N112" s="1"/>
      <c r="O112" s="1"/>
      <c r="P112" s="1"/>
      <c r="Q112" s="1"/>
      <c r="R112" s="1">
        <v>2</v>
      </c>
      <c r="S112" s="1">
        <v>15</v>
      </c>
      <c r="T112" s="1"/>
      <c r="U112" s="1">
        <v>2</v>
      </c>
      <c r="V112" s="1">
        <v>5</v>
      </c>
      <c r="W112" s="1"/>
      <c r="X112" s="1"/>
      <c r="Y112" s="1">
        <v>14</v>
      </c>
      <c r="Z112" s="1"/>
      <c r="AA112" s="1"/>
      <c r="AB112" s="1"/>
      <c r="AC112" s="1"/>
      <c r="AD112" s="1">
        <v>15</v>
      </c>
      <c r="AE112" s="1"/>
      <c r="AF112" s="1"/>
      <c r="AG112" s="1"/>
      <c r="AH112" s="1"/>
      <c r="AI112" s="1">
        <v>5</v>
      </c>
      <c r="AJ112" s="1"/>
      <c r="AK112" s="1"/>
      <c r="AL112" s="1"/>
      <c r="AM112" s="1"/>
      <c r="AN112" s="1"/>
      <c r="AO112" s="1"/>
      <c r="AP112" s="1"/>
      <c r="AQ112" s="1"/>
      <c r="AR112" s="1">
        <v>2</v>
      </c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>
        <v>5</v>
      </c>
      <c r="BE112" s="1"/>
      <c r="BF112" s="1">
        <v>17</v>
      </c>
      <c r="BG112" s="1">
        <v>8</v>
      </c>
      <c r="BH112" s="1">
        <v>5</v>
      </c>
      <c r="BI112" s="1"/>
      <c r="BJ112" s="1"/>
      <c r="BK112" s="1"/>
      <c r="BL112" s="1"/>
      <c r="BM112" s="1">
        <v>10</v>
      </c>
      <c r="BN112" s="1"/>
      <c r="BO112" s="1">
        <v>9</v>
      </c>
      <c r="BP112" s="1">
        <v>10</v>
      </c>
      <c r="BQ112" s="1"/>
      <c r="BR112" s="1"/>
      <c r="BS112" s="1">
        <v>20</v>
      </c>
      <c r="BT112" s="1"/>
      <c r="BU112" s="1"/>
      <c r="BV112" s="1"/>
      <c r="BW112" s="1">
        <v>5</v>
      </c>
      <c r="BX112" s="1">
        <v>11</v>
      </c>
      <c r="BY112" s="1"/>
      <c r="BZ112" s="1"/>
      <c r="CA112" s="1"/>
      <c r="CB112" s="1"/>
      <c r="CC112" s="1">
        <v>2</v>
      </c>
    </row>
    <row r="113" spans="1:81" x14ac:dyDescent="0.2">
      <c r="B113" s="1" t="s">
        <v>85</v>
      </c>
      <c r="C113" s="1"/>
      <c r="D113" s="1"/>
      <c r="E113" s="1"/>
      <c r="F113" s="1"/>
      <c r="G113" s="1">
        <v>7</v>
      </c>
      <c r="H113" s="1">
        <v>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>
        <v>5</v>
      </c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>
        <v>15</v>
      </c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>
        <v>10</v>
      </c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1:81" x14ac:dyDescent="0.2">
      <c r="B114" s="1" t="s">
        <v>86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>
        <v>3</v>
      </c>
      <c r="BG114" s="1"/>
      <c r="BH114" s="1">
        <v>1</v>
      </c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spans="1:81" x14ac:dyDescent="0.2">
      <c r="A115">
        <v>1</v>
      </c>
      <c r="B115" s="1" t="s">
        <v>87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>
        <v>15</v>
      </c>
      <c r="AF115" s="1"/>
      <c r="AG115" s="1"/>
      <c r="AH115" s="1"/>
      <c r="AI115" s="1"/>
      <c r="AJ115" s="1"/>
      <c r="AK115" s="1"/>
      <c r="AL115" s="1"/>
      <c r="AM115" s="1"/>
      <c r="AN115" s="1">
        <v>20</v>
      </c>
      <c r="AO115" s="1"/>
      <c r="AP115" s="1"/>
      <c r="AQ115" s="1"/>
      <c r="AR115" s="1"/>
      <c r="AS115" s="1"/>
      <c r="AT115" s="1"/>
      <c r="AU115" s="1"/>
      <c r="AV115" s="1"/>
      <c r="AW115" s="1">
        <v>2</v>
      </c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1:81" x14ac:dyDescent="0.2">
      <c r="B116" s="1" t="s">
        <v>88</v>
      </c>
      <c r="C116" s="1">
        <v>5</v>
      </c>
      <c r="D116" s="1"/>
      <c r="E116" s="1"/>
      <c r="F116" s="1"/>
      <c r="G116" s="1">
        <v>5</v>
      </c>
      <c r="H116" s="1">
        <v>5</v>
      </c>
      <c r="I116" s="1"/>
      <c r="J116" s="1"/>
      <c r="K116" s="1"/>
      <c r="L116" s="1">
        <v>2</v>
      </c>
      <c r="M116" s="1"/>
      <c r="N116" s="1">
        <v>2</v>
      </c>
      <c r="O116" s="1">
        <v>10</v>
      </c>
      <c r="P116" s="1"/>
      <c r="Q116" s="1">
        <v>35</v>
      </c>
      <c r="R116" s="1">
        <v>5</v>
      </c>
      <c r="S116" s="1">
        <v>4</v>
      </c>
      <c r="T116" s="1">
        <v>30</v>
      </c>
      <c r="U116" s="11">
        <v>1</v>
      </c>
      <c r="V116" s="1"/>
      <c r="W116" s="1"/>
      <c r="X116" s="1"/>
      <c r="Y116" s="1">
        <v>5</v>
      </c>
      <c r="Z116" s="1">
        <v>20</v>
      </c>
      <c r="AA116" s="1">
        <v>2</v>
      </c>
      <c r="AB116" s="1">
        <v>10</v>
      </c>
      <c r="AC116" s="1"/>
      <c r="AD116" s="1"/>
      <c r="AE116" s="1"/>
      <c r="AF116" s="1">
        <v>15</v>
      </c>
      <c r="AG116" s="1"/>
      <c r="AH116" s="1">
        <v>10</v>
      </c>
      <c r="AI116" s="1">
        <v>5</v>
      </c>
      <c r="AJ116" s="1"/>
      <c r="AK116" s="1"/>
      <c r="AL116" s="1"/>
      <c r="AM116" s="1"/>
      <c r="AN116" s="1">
        <v>10</v>
      </c>
      <c r="AO116" s="1"/>
      <c r="AP116" s="1">
        <v>2</v>
      </c>
      <c r="AQ116" s="1"/>
      <c r="AR116" s="1">
        <v>5</v>
      </c>
      <c r="AS116" s="1"/>
      <c r="AT116" s="1"/>
      <c r="AU116" s="1">
        <v>10</v>
      </c>
      <c r="AV116" s="1"/>
      <c r="AW116" s="1">
        <v>10</v>
      </c>
      <c r="AX116" s="1">
        <v>7</v>
      </c>
      <c r="AY116" s="1">
        <v>5</v>
      </c>
      <c r="AZ116" s="1"/>
      <c r="BA116" s="1"/>
      <c r="BB116" s="1"/>
      <c r="BC116" s="1"/>
      <c r="BD116" s="1">
        <v>20</v>
      </c>
      <c r="BE116" s="1">
        <v>5</v>
      </c>
      <c r="BF116" s="1"/>
      <c r="BG116" s="1">
        <v>14</v>
      </c>
      <c r="BH116" s="1"/>
      <c r="BI116" s="1"/>
      <c r="BJ116" s="1">
        <v>20</v>
      </c>
      <c r="BK116" s="1">
        <v>20</v>
      </c>
      <c r="BL116" s="1">
        <v>15</v>
      </c>
      <c r="BM116" s="1">
        <v>5</v>
      </c>
      <c r="BN116" s="1"/>
      <c r="BO116" s="1"/>
      <c r="BP116" s="1"/>
      <c r="BQ116" s="1"/>
      <c r="BR116" s="1"/>
      <c r="BS116" s="1"/>
      <c r="BT116" s="1">
        <v>15</v>
      </c>
      <c r="BU116" s="1">
        <v>25</v>
      </c>
      <c r="BV116" s="1">
        <v>15</v>
      </c>
      <c r="BW116" s="1">
        <v>5</v>
      </c>
      <c r="BX116" s="1">
        <v>4</v>
      </c>
      <c r="BY116" s="1">
        <v>5</v>
      </c>
      <c r="BZ116" s="1">
        <v>10</v>
      </c>
      <c r="CA116" s="1">
        <v>15</v>
      </c>
      <c r="CB116" s="1"/>
      <c r="CC116" s="1"/>
    </row>
    <row r="117" spans="1:81" x14ac:dyDescent="0.2">
      <c r="B117" s="1" t="s">
        <v>89</v>
      </c>
      <c r="C117" s="1">
        <v>15</v>
      </c>
      <c r="D117" s="1">
        <v>25</v>
      </c>
      <c r="E117" s="1">
        <v>20</v>
      </c>
      <c r="F117" s="1"/>
      <c r="G117" s="1"/>
      <c r="H117" s="1">
        <v>10</v>
      </c>
      <c r="I117" s="1"/>
      <c r="J117" s="1">
        <v>30</v>
      </c>
      <c r="K117" s="1"/>
      <c r="L117" s="1">
        <v>8</v>
      </c>
      <c r="M117" s="1">
        <v>10</v>
      </c>
      <c r="N117" s="1">
        <v>15</v>
      </c>
      <c r="O117" s="1">
        <v>10</v>
      </c>
      <c r="P117" s="1"/>
      <c r="Q117" s="1"/>
      <c r="R117" s="1"/>
      <c r="S117" s="1"/>
      <c r="T117" s="1"/>
      <c r="U117" s="1">
        <v>20</v>
      </c>
      <c r="V117" s="1"/>
      <c r="W117" s="1"/>
      <c r="X117" s="1">
        <v>5</v>
      </c>
      <c r="Y117" s="1">
        <v>10</v>
      </c>
      <c r="Z117" s="1"/>
      <c r="AA117" s="1"/>
      <c r="AB117" s="1">
        <v>5</v>
      </c>
      <c r="AC117" s="1">
        <v>10</v>
      </c>
      <c r="AD117" s="1"/>
      <c r="AE117" s="1">
        <v>15</v>
      </c>
      <c r="AF117" s="1"/>
      <c r="AG117" s="1">
        <v>15</v>
      </c>
      <c r="AH117" s="1"/>
      <c r="AI117" s="1"/>
      <c r="AJ117" s="1">
        <v>15</v>
      </c>
      <c r="AK117" s="1">
        <v>18</v>
      </c>
      <c r="AL117" s="1">
        <v>30</v>
      </c>
      <c r="AM117" s="1"/>
      <c r="AN117" s="1"/>
      <c r="AO117" s="1"/>
      <c r="AP117" s="1">
        <v>17</v>
      </c>
      <c r="AQ117" s="1"/>
      <c r="AR117" s="1">
        <v>5</v>
      </c>
      <c r="AS117" s="1"/>
      <c r="AT117" s="1"/>
      <c r="AU117" s="1"/>
      <c r="AV117" s="1"/>
      <c r="AW117" s="1"/>
      <c r="AX117" s="1">
        <v>7</v>
      </c>
      <c r="AY117" s="1">
        <v>12</v>
      </c>
      <c r="AZ117" s="1"/>
      <c r="BA117" s="1">
        <v>10</v>
      </c>
      <c r="BB117" s="1">
        <v>9</v>
      </c>
      <c r="BC117" s="1"/>
      <c r="BD117" s="1">
        <v>10</v>
      </c>
      <c r="BE117" s="1">
        <v>15</v>
      </c>
      <c r="BF117" s="1"/>
      <c r="BG117" s="1">
        <v>5</v>
      </c>
      <c r="BH117" s="1">
        <v>12</v>
      </c>
      <c r="BI117" s="1">
        <v>15</v>
      </c>
      <c r="BJ117" s="1"/>
      <c r="BK117" s="1">
        <v>10</v>
      </c>
      <c r="BL117" s="1"/>
      <c r="BM117" s="1"/>
      <c r="BN117" s="1"/>
      <c r="BO117" s="1"/>
      <c r="BP117" s="1">
        <v>8</v>
      </c>
      <c r="BQ117" s="1">
        <v>5</v>
      </c>
      <c r="BR117" s="1">
        <v>10</v>
      </c>
      <c r="BS117" s="1">
        <v>10</v>
      </c>
      <c r="BT117" s="1">
        <v>15</v>
      </c>
      <c r="BU117" s="1"/>
      <c r="BV117" s="1">
        <v>20</v>
      </c>
      <c r="BW117" s="1">
        <v>10</v>
      </c>
      <c r="BX117" s="1"/>
      <c r="BY117" s="1">
        <v>5</v>
      </c>
      <c r="BZ117" s="1">
        <v>10</v>
      </c>
      <c r="CA117" s="1"/>
      <c r="CB117" s="1">
        <v>13</v>
      </c>
      <c r="CC117" s="1">
        <v>25</v>
      </c>
    </row>
    <row r="118" spans="1:81" x14ac:dyDescent="0.2">
      <c r="A118">
        <v>1</v>
      </c>
      <c r="B118" s="1" t="s">
        <v>90</v>
      </c>
      <c r="C118" s="1"/>
      <c r="D118" s="1"/>
      <c r="E118" s="1">
        <v>10</v>
      </c>
      <c r="F118" s="1"/>
      <c r="G118" s="1"/>
      <c r="H118" s="1"/>
      <c r="I118" s="1"/>
      <c r="J118" s="1"/>
      <c r="K118" s="1">
        <v>2</v>
      </c>
      <c r="L118" s="1"/>
      <c r="M118" s="1"/>
      <c r="N118" s="1"/>
      <c r="O118" s="1"/>
      <c r="P118" s="1"/>
      <c r="Q118" s="1"/>
      <c r="R118" s="1"/>
      <c r="S118" s="1"/>
      <c r="T118" s="1"/>
      <c r="U118" s="1">
        <v>7</v>
      </c>
      <c r="V118" s="1"/>
      <c r="W118" s="1"/>
      <c r="X118" s="1"/>
      <c r="Y118" s="1"/>
      <c r="Z118" s="1"/>
      <c r="AA118" s="1"/>
      <c r="AB118" s="1">
        <v>10</v>
      </c>
      <c r="AC118" s="1"/>
      <c r="AD118" s="1">
        <v>15</v>
      </c>
      <c r="AE118" s="1"/>
      <c r="AF118" s="1"/>
      <c r="AG118" s="1">
        <v>15</v>
      </c>
      <c r="AH118" s="1"/>
      <c r="AI118" s="1"/>
      <c r="AJ118" s="1"/>
      <c r="AK118" s="1"/>
      <c r="AL118" s="1">
        <v>45</v>
      </c>
      <c r="AM118" s="1"/>
      <c r="AN118" s="1"/>
      <c r="AO118" s="1"/>
      <c r="AP118" s="1"/>
      <c r="AQ118" s="1"/>
      <c r="AR118" s="1"/>
      <c r="AS118" s="1">
        <v>25</v>
      </c>
      <c r="AT118" s="1">
        <v>5</v>
      </c>
      <c r="AU118" s="1"/>
      <c r="AV118" s="1"/>
      <c r="AW118" s="1"/>
      <c r="AX118" s="1">
        <v>7</v>
      </c>
      <c r="AY118" s="1"/>
      <c r="AZ118" s="1"/>
      <c r="BA118" s="1">
        <v>5</v>
      </c>
      <c r="BB118" s="1">
        <v>9</v>
      </c>
      <c r="BC118" s="1">
        <v>10</v>
      </c>
      <c r="BD118" s="1">
        <v>10</v>
      </c>
      <c r="BE118" s="1">
        <v>10</v>
      </c>
      <c r="BF118" s="1">
        <v>7</v>
      </c>
      <c r="BG118" s="1">
        <v>10</v>
      </c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>
        <v>12</v>
      </c>
    </row>
    <row r="119" spans="1:81" x14ac:dyDescent="0.2">
      <c r="A119">
        <v>1</v>
      </c>
      <c r="B119" s="1" t="s">
        <v>91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>
        <v>2</v>
      </c>
      <c r="P119" s="1"/>
      <c r="Q119" s="1"/>
      <c r="R119" s="1"/>
      <c r="S119" s="1"/>
      <c r="T119" s="1"/>
      <c r="U119" s="1">
        <v>10</v>
      </c>
      <c r="V119" s="1"/>
      <c r="W119" s="1"/>
      <c r="X119" s="1"/>
      <c r="Y119" s="1"/>
      <c r="Z119" s="1"/>
      <c r="AA119" s="1"/>
      <c r="AB119" s="1">
        <v>10</v>
      </c>
      <c r="AC119" s="1"/>
      <c r="AD119" s="1"/>
      <c r="AE119" s="1"/>
      <c r="AF119" s="1"/>
      <c r="AG119" s="1"/>
      <c r="AH119" s="1">
        <v>10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>
        <v>5</v>
      </c>
      <c r="AS119" s="1">
        <v>25</v>
      </c>
      <c r="AT119" s="1"/>
      <c r="AU119" s="1"/>
      <c r="AV119" s="1"/>
      <c r="AW119" s="1"/>
      <c r="AX119" s="1"/>
      <c r="AY119" s="1">
        <v>18</v>
      </c>
      <c r="AZ119" s="1"/>
      <c r="BA119" s="1"/>
      <c r="BB119" s="1"/>
      <c r="BC119" s="1">
        <v>5</v>
      </c>
      <c r="BD119" s="1"/>
      <c r="BE119" s="1">
        <v>8</v>
      </c>
      <c r="BF119" s="1"/>
      <c r="BG119" s="1">
        <v>5</v>
      </c>
      <c r="BH119" s="1"/>
      <c r="BI119" s="1"/>
      <c r="BJ119" s="1">
        <v>25</v>
      </c>
      <c r="BK119" s="1"/>
      <c r="BL119" s="1"/>
      <c r="BM119" s="1"/>
      <c r="BN119" s="1"/>
      <c r="BO119" s="1">
        <v>5</v>
      </c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>
        <v>12</v>
      </c>
    </row>
    <row r="120" spans="1:81" x14ac:dyDescent="0.2">
      <c r="A120">
        <v>1</v>
      </c>
      <c r="B120" s="1" t="s">
        <v>92</v>
      </c>
      <c r="C120" s="1"/>
      <c r="D120" s="1"/>
      <c r="E120" s="1">
        <v>10</v>
      </c>
      <c r="F120" s="1">
        <v>10</v>
      </c>
      <c r="G120" s="1"/>
      <c r="H120" s="1">
        <v>20</v>
      </c>
      <c r="I120" s="1">
        <v>2</v>
      </c>
      <c r="J120" s="1"/>
      <c r="K120" s="1">
        <v>10</v>
      </c>
      <c r="L120" s="16">
        <v>3</v>
      </c>
      <c r="M120" s="1">
        <v>10</v>
      </c>
      <c r="N120" s="1"/>
      <c r="O120" s="1">
        <v>20</v>
      </c>
      <c r="P120" s="1">
        <v>2</v>
      </c>
      <c r="Q120" s="1"/>
      <c r="R120" s="1">
        <v>2</v>
      </c>
      <c r="S120" s="1">
        <v>10</v>
      </c>
      <c r="T120" s="1"/>
      <c r="U120" s="1"/>
      <c r="V120" s="1"/>
      <c r="W120" s="1"/>
      <c r="X120" s="1">
        <v>5</v>
      </c>
      <c r="Y120" s="1">
        <v>5</v>
      </c>
      <c r="Z120" s="1">
        <v>30</v>
      </c>
      <c r="AA120" s="1"/>
      <c r="AB120" s="1"/>
      <c r="AC120" s="1"/>
      <c r="AD120" s="1">
        <v>5</v>
      </c>
      <c r="AE120" s="1">
        <v>35</v>
      </c>
      <c r="AF120" s="1">
        <v>20</v>
      </c>
      <c r="AG120" s="1">
        <v>20</v>
      </c>
      <c r="AH120" s="1">
        <v>10</v>
      </c>
      <c r="AI120" s="1">
        <v>10</v>
      </c>
      <c r="AJ120" s="1"/>
      <c r="AK120" s="1"/>
      <c r="AL120" s="1">
        <v>10</v>
      </c>
      <c r="AM120" s="1"/>
      <c r="AN120" s="1"/>
      <c r="AO120" s="1"/>
      <c r="AP120" s="1">
        <v>35</v>
      </c>
      <c r="AQ120" s="1">
        <v>50</v>
      </c>
      <c r="AR120" s="1"/>
      <c r="AS120" s="1"/>
      <c r="AT120" s="1"/>
      <c r="AU120" s="1">
        <v>15</v>
      </c>
      <c r="AV120" s="1"/>
      <c r="AW120" s="1">
        <v>10</v>
      </c>
      <c r="AX120" s="1"/>
      <c r="AY120" s="1"/>
      <c r="AZ120" s="1"/>
      <c r="BA120" s="1"/>
      <c r="BB120" s="1"/>
      <c r="BC120" s="1">
        <v>5</v>
      </c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>
        <v>10</v>
      </c>
      <c r="BQ120" s="1"/>
      <c r="BR120" s="1">
        <v>25</v>
      </c>
      <c r="BS120" s="1"/>
      <c r="BT120" s="1">
        <v>20</v>
      </c>
      <c r="BU120" s="1"/>
      <c r="BV120" s="1">
        <v>25</v>
      </c>
      <c r="BW120" s="1">
        <v>10</v>
      </c>
      <c r="BX120" s="1"/>
      <c r="BY120" s="1">
        <v>3</v>
      </c>
      <c r="BZ120" s="1"/>
      <c r="CA120" s="1">
        <v>70</v>
      </c>
      <c r="CB120" s="1"/>
      <c r="CC120" s="1"/>
    </row>
    <row r="121" spans="1:81" x14ac:dyDescent="0.2">
      <c r="B121" s="1" t="s">
        <v>93</v>
      </c>
      <c r="C121" s="1"/>
      <c r="D121" s="1">
        <v>10</v>
      </c>
      <c r="E121" s="1">
        <v>10</v>
      </c>
      <c r="F121" s="1"/>
      <c r="G121" s="1">
        <v>20</v>
      </c>
      <c r="H121" s="1">
        <v>5</v>
      </c>
      <c r="I121" s="1">
        <v>60</v>
      </c>
      <c r="J121" s="1"/>
      <c r="K121" s="1">
        <v>50</v>
      </c>
      <c r="L121" s="1">
        <v>5</v>
      </c>
      <c r="M121" s="1">
        <v>10</v>
      </c>
      <c r="N121" s="1">
        <v>25</v>
      </c>
      <c r="O121" s="1">
        <v>20</v>
      </c>
      <c r="P121" s="1">
        <v>20</v>
      </c>
      <c r="Q121" s="1"/>
      <c r="R121" s="1">
        <v>25</v>
      </c>
      <c r="S121" s="1">
        <v>20</v>
      </c>
      <c r="T121" s="1"/>
      <c r="U121" s="1">
        <v>10</v>
      </c>
      <c r="V121" s="1"/>
      <c r="W121" s="1"/>
      <c r="X121" s="1">
        <v>15</v>
      </c>
      <c r="Y121" s="1">
        <v>20</v>
      </c>
      <c r="Z121" s="1"/>
      <c r="AA121" s="1"/>
      <c r="AB121" s="1">
        <v>10</v>
      </c>
      <c r="AC121" s="1">
        <v>30</v>
      </c>
      <c r="AD121" s="1">
        <v>10</v>
      </c>
      <c r="AE121" s="1">
        <v>30</v>
      </c>
      <c r="AF121" s="1">
        <v>10</v>
      </c>
      <c r="AG121" s="1">
        <v>20</v>
      </c>
      <c r="AH121" s="1">
        <v>5</v>
      </c>
      <c r="AI121" s="1">
        <v>5</v>
      </c>
      <c r="AJ121" s="1">
        <v>15</v>
      </c>
      <c r="AK121" s="1">
        <v>29</v>
      </c>
      <c r="AL121" s="1">
        <v>10</v>
      </c>
      <c r="AM121" s="1"/>
      <c r="AN121" s="1"/>
      <c r="AO121" s="1"/>
      <c r="AP121" s="1"/>
      <c r="AQ121" s="1"/>
      <c r="AR121" s="1">
        <v>10</v>
      </c>
      <c r="AS121" s="1"/>
      <c r="AT121" s="1"/>
      <c r="AU121" s="1">
        <v>29</v>
      </c>
      <c r="AV121" s="1"/>
      <c r="AW121" s="1"/>
      <c r="AX121" s="1"/>
      <c r="AY121" s="1">
        <v>2</v>
      </c>
      <c r="AZ121" s="1">
        <v>100</v>
      </c>
      <c r="BA121" s="1">
        <v>10</v>
      </c>
      <c r="BB121" s="1">
        <v>9</v>
      </c>
      <c r="BC121" s="1"/>
      <c r="BD121" s="1">
        <v>20</v>
      </c>
      <c r="BE121" s="1">
        <v>13</v>
      </c>
      <c r="BF121" s="1">
        <v>15</v>
      </c>
      <c r="BG121" s="1">
        <v>8</v>
      </c>
      <c r="BH121" s="1">
        <v>2</v>
      </c>
      <c r="BI121" s="1"/>
      <c r="BJ121" s="1">
        <v>6</v>
      </c>
      <c r="BK121" s="1">
        <v>25</v>
      </c>
      <c r="BL121" s="1">
        <v>20</v>
      </c>
      <c r="BM121" s="1">
        <v>20</v>
      </c>
      <c r="BN121" s="1"/>
      <c r="BO121" s="1">
        <v>8</v>
      </c>
      <c r="BP121" s="1">
        <v>15</v>
      </c>
      <c r="BQ121" s="1">
        <v>2</v>
      </c>
      <c r="BR121" s="1"/>
      <c r="BS121" s="1">
        <v>20</v>
      </c>
      <c r="BT121" s="1"/>
      <c r="BU121" s="1">
        <v>30</v>
      </c>
      <c r="BV121" s="1">
        <v>6</v>
      </c>
      <c r="BW121" s="1">
        <v>3</v>
      </c>
      <c r="BX121" s="1"/>
      <c r="BY121" s="1"/>
      <c r="BZ121" s="1">
        <v>10</v>
      </c>
      <c r="CA121" s="1">
        <v>15</v>
      </c>
      <c r="CB121" s="1">
        <v>10</v>
      </c>
      <c r="CC121" s="1">
        <v>20</v>
      </c>
    </row>
    <row r="122" spans="1:81" x14ac:dyDescent="0.2">
      <c r="B122" s="1" t="s">
        <v>94</v>
      </c>
      <c r="C122" s="1">
        <v>5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>
        <v>3</v>
      </c>
      <c r="P122" s="1">
        <v>2</v>
      </c>
      <c r="Q122" s="1"/>
      <c r="R122" s="1"/>
      <c r="S122" s="1"/>
      <c r="T122" s="1"/>
      <c r="U122" s="1"/>
      <c r="V122" s="1"/>
      <c r="W122" s="1"/>
      <c r="X122" s="1">
        <v>15</v>
      </c>
      <c r="Y122" s="1">
        <v>25</v>
      </c>
      <c r="Z122" s="1"/>
      <c r="AA122" s="1"/>
      <c r="AB122" s="1">
        <v>10</v>
      </c>
      <c r="AC122" s="1"/>
      <c r="AD122" s="1">
        <v>2</v>
      </c>
      <c r="AE122" s="1"/>
      <c r="AF122" s="1"/>
      <c r="AG122" s="1"/>
      <c r="AH122" s="1"/>
      <c r="AI122" s="1"/>
      <c r="AJ122" s="1"/>
      <c r="AK122" s="1">
        <v>18</v>
      </c>
      <c r="AL122" s="1">
        <v>5</v>
      </c>
      <c r="AM122" s="1">
        <v>63</v>
      </c>
      <c r="AN122" s="1"/>
      <c r="AO122" s="1"/>
      <c r="AP122" s="1"/>
      <c r="AQ122" s="1"/>
      <c r="AR122" s="1">
        <v>5</v>
      </c>
      <c r="AS122" s="1"/>
      <c r="AT122" s="1">
        <v>17</v>
      </c>
      <c r="AU122" s="1"/>
      <c r="AV122" s="1"/>
      <c r="AW122" s="1"/>
      <c r="AX122" s="1"/>
      <c r="AY122" s="1"/>
      <c r="AZ122" s="1"/>
      <c r="BA122" s="1">
        <v>2</v>
      </c>
      <c r="BB122" s="1">
        <v>15</v>
      </c>
      <c r="BC122" s="1">
        <v>3</v>
      </c>
      <c r="BD122" s="1"/>
      <c r="BE122" s="1">
        <v>10</v>
      </c>
      <c r="BF122" s="1">
        <v>13</v>
      </c>
      <c r="BG122" s="1"/>
      <c r="BH122" s="1">
        <v>15</v>
      </c>
      <c r="BI122" s="1">
        <v>15</v>
      </c>
      <c r="BJ122" s="1">
        <v>6</v>
      </c>
      <c r="BK122" s="1"/>
      <c r="BL122" s="1"/>
      <c r="BM122" s="1">
        <v>15</v>
      </c>
      <c r="BN122" s="1"/>
      <c r="BO122" s="1"/>
      <c r="BP122" s="1">
        <v>10</v>
      </c>
      <c r="BQ122" s="1">
        <v>46</v>
      </c>
      <c r="BR122" s="1"/>
      <c r="BS122" s="1"/>
      <c r="BT122" s="1"/>
      <c r="BU122" s="1">
        <v>30</v>
      </c>
      <c r="BV122" s="1"/>
      <c r="BW122" s="1"/>
      <c r="BX122" s="1"/>
      <c r="BY122" s="1"/>
      <c r="BZ122" s="1"/>
      <c r="CA122" s="1"/>
      <c r="CB122" s="1"/>
      <c r="CC122" s="1"/>
    </row>
    <row r="123" spans="1:81" x14ac:dyDescent="0.2">
      <c r="B123" s="1" t="s">
        <v>95</v>
      </c>
      <c r="C123" s="1"/>
      <c r="D123" s="1"/>
      <c r="E123" s="1">
        <v>20</v>
      </c>
      <c r="F123" s="1"/>
      <c r="G123" s="1"/>
      <c r="H123" s="1"/>
      <c r="I123" s="1"/>
      <c r="J123" s="1"/>
      <c r="K123" s="1">
        <v>12</v>
      </c>
      <c r="L123" s="1"/>
      <c r="M123" s="1"/>
      <c r="N123" s="1"/>
      <c r="O123" s="1">
        <v>2</v>
      </c>
      <c r="P123" s="1">
        <v>20</v>
      </c>
      <c r="Q123" s="1"/>
      <c r="R123" s="1"/>
      <c r="S123" s="1"/>
      <c r="T123" s="1"/>
      <c r="U123" s="1"/>
      <c r="V123" s="1">
        <v>10</v>
      </c>
      <c r="W123" s="1"/>
      <c r="X123" s="1"/>
      <c r="Y123" s="1"/>
      <c r="Z123" s="1"/>
      <c r="AA123" s="1"/>
      <c r="AB123" s="1"/>
      <c r="AC123" s="1">
        <v>5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>
        <v>2</v>
      </c>
      <c r="AQ123" s="1"/>
      <c r="AR123" s="1">
        <v>5</v>
      </c>
      <c r="AS123" s="1"/>
      <c r="AT123" s="1">
        <v>5</v>
      </c>
      <c r="AU123" s="1">
        <v>40</v>
      </c>
      <c r="AV123" s="1"/>
      <c r="AW123" s="1"/>
      <c r="AX123" s="1"/>
      <c r="AY123" s="1">
        <v>15</v>
      </c>
      <c r="AZ123" s="1"/>
      <c r="BA123" s="1"/>
      <c r="BB123" s="16">
        <v>4</v>
      </c>
      <c r="BC123" s="1"/>
      <c r="BD123" s="1"/>
      <c r="BE123" s="1"/>
      <c r="BF123" s="1"/>
      <c r="BG123" s="1"/>
      <c r="BH123" s="1">
        <v>15</v>
      </c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>
        <v>5</v>
      </c>
      <c r="BT123" s="1"/>
      <c r="BU123" s="1"/>
      <c r="BV123" s="1"/>
      <c r="BW123" s="1"/>
      <c r="BX123" s="1">
        <v>15</v>
      </c>
      <c r="BY123" s="1"/>
      <c r="BZ123" s="1">
        <v>5</v>
      </c>
      <c r="CA123" s="1"/>
      <c r="CB123" s="1">
        <v>5</v>
      </c>
      <c r="CC123" s="1">
        <v>4</v>
      </c>
    </row>
    <row r="124" spans="1:81" x14ac:dyDescent="0.2">
      <c r="B124" s="1" t="s">
        <v>96</v>
      </c>
      <c r="C124" s="1">
        <v>5</v>
      </c>
      <c r="D124" s="1"/>
      <c r="E124" s="1"/>
      <c r="F124" s="1"/>
      <c r="G124" s="1"/>
      <c r="H124" s="1"/>
      <c r="I124" s="1"/>
      <c r="J124" s="1"/>
      <c r="K124" s="1">
        <v>3</v>
      </c>
      <c r="L124" s="1">
        <v>40</v>
      </c>
      <c r="M124" s="1">
        <v>9</v>
      </c>
      <c r="N124" s="1">
        <v>5</v>
      </c>
      <c r="O124" s="1">
        <v>6</v>
      </c>
      <c r="P124" s="1">
        <v>20</v>
      </c>
      <c r="Q124" s="1"/>
      <c r="R124" s="1">
        <v>2</v>
      </c>
      <c r="S124" s="1">
        <v>10</v>
      </c>
      <c r="T124" s="1"/>
      <c r="U124" s="1">
        <v>2</v>
      </c>
      <c r="V124" s="1"/>
      <c r="W124" s="1"/>
      <c r="X124" s="1">
        <v>15</v>
      </c>
      <c r="Y124" s="1"/>
      <c r="Z124" s="1"/>
      <c r="AA124" s="1">
        <v>5</v>
      </c>
      <c r="AB124" s="1"/>
      <c r="AC124" s="1"/>
      <c r="AD124" s="1"/>
      <c r="AE124" s="1"/>
      <c r="AF124" s="1">
        <v>15</v>
      </c>
      <c r="AG124" s="1">
        <v>20</v>
      </c>
      <c r="AH124" s="1"/>
      <c r="AI124" s="1">
        <v>10</v>
      </c>
      <c r="AJ124" s="1">
        <v>50</v>
      </c>
      <c r="AK124" s="1"/>
      <c r="AL124" s="1"/>
      <c r="AM124" s="1"/>
      <c r="AN124" s="1">
        <v>30</v>
      </c>
      <c r="AO124" s="1"/>
      <c r="AP124" s="1"/>
      <c r="AQ124" s="1"/>
      <c r="AR124" s="1"/>
      <c r="AS124" s="1"/>
      <c r="AT124" s="1"/>
      <c r="AU124" s="1"/>
      <c r="AV124" s="1"/>
      <c r="AW124" s="1">
        <v>10</v>
      </c>
      <c r="AX124" s="1">
        <v>15</v>
      </c>
      <c r="AY124" s="1"/>
      <c r="AZ124" s="1"/>
      <c r="BA124" s="1"/>
      <c r="BB124" s="1"/>
      <c r="BC124" s="1"/>
      <c r="BD124" s="1">
        <v>20</v>
      </c>
      <c r="BE124" s="1">
        <v>9</v>
      </c>
      <c r="BF124" s="1">
        <v>12</v>
      </c>
      <c r="BG124" s="1">
        <v>10</v>
      </c>
      <c r="BH124" s="1"/>
      <c r="BI124" s="1"/>
      <c r="BJ124" s="1">
        <v>6</v>
      </c>
      <c r="BK124" s="1"/>
      <c r="BL124" s="1"/>
      <c r="BM124" s="1">
        <v>15</v>
      </c>
      <c r="BN124" s="1"/>
      <c r="BO124" s="1">
        <v>7</v>
      </c>
      <c r="BP124" s="1"/>
      <c r="BQ124" s="1">
        <v>10</v>
      </c>
      <c r="BR124" s="1">
        <v>5</v>
      </c>
      <c r="BS124" s="1">
        <v>13</v>
      </c>
      <c r="BT124" s="1"/>
      <c r="BU124" s="1"/>
      <c r="BV124" s="1"/>
      <c r="BW124" s="1">
        <v>3</v>
      </c>
      <c r="BX124" s="1"/>
      <c r="BY124" s="1">
        <v>25</v>
      </c>
      <c r="BZ124" s="1"/>
      <c r="CA124" s="1"/>
      <c r="CB124" s="1"/>
      <c r="CC124" s="1"/>
    </row>
    <row r="125" spans="1:81" x14ac:dyDescent="0.2">
      <c r="B125" s="1" t="s">
        <v>97</v>
      </c>
      <c r="C125" s="1"/>
      <c r="D125" s="1"/>
      <c r="E125" s="1"/>
      <c r="F125" s="1"/>
      <c r="G125" s="1">
        <v>8</v>
      </c>
      <c r="H125" s="1">
        <v>5</v>
      </c>
      <c r="I125" s="1"/>
      <c r="J125" s="1"/>
      <c r="K125" s="1"/>
      <c r="L125" s="1"/>
      <c r="M125" s="1">
        <v>10</v>
      </c>
      <c r="N125" s="1"/>
      <c r="O125" s="1"/>
      <c r="P125" s="1"/>
      <c r="Q125" s="1">
        <v>30</v>
      </c>
      <c r="R125" s="1"/>
      <c r="S125" s="1"/>
      <c r="T125" s="1">
        <v>40</v>
      </c>
      <c r="U125" s="1"/>
      <c r="V125" s="1"/>
      <c r="W125" s="1"/>
      <c r="X125" s="1">
        <v>5</v>
      </c>
      <c r="Y125" s="1">
        <v>5</v>
      </c>
      <c r="Z125" s="1"/>
      <c r="AA125" s="1"/>
      <c r="AB125" s="1">
        <v>5</v>
      </c>
      <c r="AC125" s="1"/>
      <c r="AD125" s="1">
        <v>25</v>
      </c>
      <c r="AE125" s="1"/>
      <c r="AF125" s="1">
        <v>20</v>
      </c>
      <c r="AG125" s="1"/>
      <c r="AH125" s="1"/>
      <c r="AI125" s="1"/>
      <c r="AJ125" s="1"/>
      <c r="AK125" s="1"/>
      <c r="AL125" s="1"/>
      <c r="AM125" s="1">
        <v>5</v>
      </c>
      <c r="AN125" s="1"/>
      <c r="AO125" s="1">
        <v>40</v>
      </c>
      <c r="AP125" s="1"/>
      <c r="AQ125" s="1"/>
      <c r="AR125" s="1">
        <v>5</v>
      </c>
      <c r="AS125" s="1"/>
      <c r="AT125" s="1">
        <v>21</v>
      </c>
      <c r="AU125" s="1"/>
      <c r="AV125" s="1"/>
      <c r="AW125" s="1">
        <v>20</v>
      </c>
      <c r="AX125" s="1">
        <v>15</v>
      </c>
      <c r="AY125" s="1"/>
      <c r="AZ125" s="1"/>
      <c r="BA125" s="1">
        <v>12</v>
      </c>
      <c r="BB125" s="1">
        <v>15</v>
      </c>
      <c r="BC125" s="1">
        <v>15</v>
      </c>
      <c r="BD125" s="1"/>
      <c r="BE125" s="1"/>
      <c r="BF125" s="1"/>
      <c r="BG125" s="1"/>
      <c r="BH125" s="1"/>
      <c r="BI125" s="1"/>
      <c r="BJ125" s="1"/>
      <c r="BK125" s="1"/>
      <c r="BL125" s="1"/>
      <c r="BM125" s="1">
        <v>10</v>
      </c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>
        <v>40</v>
      </c>
      <c r="BY125" s="1">
        <v>30</v>
      </c>
      <c r="BZ125" s="1"/>
      <c r="CA125" s="1"/>
      <c r="CB125" s="1"/>
      <c r="CC125" s="1"/>
    </row>
    <row r="126" spans="1:81" x14ac:dyDescent="0.2">
      <c r="B126" s="1" t="s">
        <v>98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>
        <v>2</v>
      </c>
      <c r="O126" s="1"/>
      <c r="P126" s="1">
        <v>2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>
        <v>5</v>
      </c>
      <c r="AE126" s="1"/>
      <c r="AF126" s="1"/>
      <c r="AG126" s="1"/>
      <c r="AH126" s="1"/>
      <c r="AI126" s="1">
        <v>2</v>
      </c>
      <c r="AJ126" s="1">
        <v>12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>
        <v>10</v>
      </c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>
        <v>7</v>
      </c>
      <c r="BZ126" s="1"/>
      <c r="CA126" s="1"/>
      <c r="CB126" s="1"/>
      <c r="CC126" s="1"/>
    </row>
    <row r="127" spans="1:81" x14ac:dyDescent="0.2">
      <c r="B127" s="1" t="s">
        <v>99</v>
      </c>
      <c r="C127" s="1"/>
      <c r="D127" s="1"/>
      <c r="E127" s="1"/>
      <c r="F127" s="1"/>
      <c r="G127" s="1"/>
      <c r="H127" s="1"/>
      <c r="I127" s="1"/>
      <c r="J127" s="1"/>
      <c r="K127" s="1">
        <v>2</v>
      </c>
      <c r="L127" s="1"/>
      <c r="M127" s="1"/>
      <c r="N127" s="1">
        <v>2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>
        <v>12</v>
      </c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>
        <v>2</v>
      </c>
      <c r="AS127" s="1"/>
      <c r="AT127" s="1"/>
      <c r="AU127" s="1"/>
      <c r="AV127" s="1"/>
      <c r="AW127" s="1"/>
      <c r="AX127" s="1"/>
      <c r="AY127" s="1">
        <v>5</v>
      </c>
      <c r="AZ127" s="1"/>
      <c r="BA127" s="1"/>
      <c r="BB127" s="1"/>
      <c r="BC127" s="1"/>
      <c r="BD127" s="1"/>
      <c r="BE127" s="1"/>
      <c r="BF127" s="1"/>
      <c r="BG127" s="1">
        <v>2</v>
      </c>
      <c r="BH127" s="1"/>
      <c r="BI127" s="1">
        <v>20</v>
      </c>
      <c r="BJ127" s="1"/>
      <c r="BK127" s="1"/>
      <c r="BL127" s="1"/>
      <c r="BM127" s="1"/>
      <c r="BN127" s="1"/>
      <c r="BO127" s="1"/>
      <c r="BP127" s="1"/>
      <c r="BQ127" s="1"/>
      <c r="BR127" s="1"/>
      <c r="BS127" s="1">
        <v>2</v>
      </c>
      <c r="BT127" s="1"/>
      <c r="BU127" s="1"/>
      <c r="BV127" s="1">
        <v>2</v>
      </c>
      <c r="BW127" s="1">
        <v>2</v>
      </c>
      <c r="BX127" s="1"/>
      <c r="BY127" s="1"/>
      <c r="BZ127" s="1"/>
      <c r="CA127" s="1"/>
      <c r="CB127" s="1">
        <v>1</v>
      </c>
      <c r="CC127" s="1"/>
    </row>
    <row r="128" spans="1:81" x14ac:dyDescent="0.2">
      <c r="A128">
        <v>1</v>
      </c>
      <c r="B128" s="1" t="s">
        <v>212</v>
      </c>
      <c r="C128" s="13">
        <v>2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>
        <v>2</v>
      </c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</row>
    <row r="129" spans="1:81" x14ac:dyDescent="0.2">
      <c r="A129">
        <v>1</v>
      </c>
      <c r="B129" s="1" t="s">
        <v>213</v>
      </c>
      <c r="C129" s="1">
        <v>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</row>
    <row r="130" spans="1:81" x14ac:dyDescent="0.2">
      <c r="B130" s="1" t="s">
        <v>214</v>
      </c>
      <c r="C130" s="1">
        <v>2</v>
      </c>
      <c r="D130" s="1">
        <v>5</v>
      </c>
      <c r="E130" s="1"/>
      <c r="F130" s="1"/>
      <c r="G130" s="1"/>
      <c r="H130" s="1"/>
      <c r="I130" s="1"/>
      <c r="J130" s="1"/>
      <c r="K130" s="1"/>
      <c r="L130" s="1">
        <v>2</v>
      </c>
      <c r="M130" s="1">
        <v>5</v>
      </c>
      <c r="N130" s="1">
        <v>5</v>
      </c>
      <c r="O130" s="1"/>
      <c r="P130" s="1">
        <v>30</v>
      </c>
      <c r="Q130" s="1">
        <v>35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>
        <v>10</v>
      </c>
      <c r="AJ130" s="1"/>
      <c r="AK130" s="1"/>
      <c r="AL130" s="1"/>
      <c r="AM130" s="1"/>
      <c r="AN130" s="1"/>
      <c r="AO130" s="1"/>
      <c r="AP130" s="1">
        <v>2</v>
      </c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>
        <v>2</v>
      </c>
      <c r="BC130" s="1"/>
      <c r="BD130" s="1"/>
      <c r="BE130" s="1"/>
      <c r="BF130" s="1"/>
      <c r="BG130" s="1"/>
      <c r="BH130" s="1"/>
      <c r="BI130" s="1"/>
      <c r="BJ130" s="1">
        <v>2</v>
      </c>
      <c r="BK130" s="1">
        <v>15</v>
      </c>
      <c r="BL130" s="1">
        <v>10</v>
      </c>
      <c r="BM130" s="1">
        <v>2</v>
      </c>
      <c r="BN130" s="1"/>
      <c r="BO130" s="1"/>
      <c r="BP130" s="1"/>
      <c r="BQ130" s="1">
        <v>5</v>
      </c>
      <c r="BR130" s="1"/>
      <c r="BS130" s="1"/>
      <c r="BT130" s="1"/>
      <c r="BU130" s="1"/>
      <c r="BV130" s="1"/>
      <c r="BW130" s="1">
        <v>2</v>
      </c>
      <c r="BX130" s="1"/>
      <c r="BY130" s="1"/>
      <c r="BZ130" s="1"/>
      <c r="CA130" s="1"/>
      <c r="CB130" s="1">
        <v>6</v>
      </c>
      <c r="CC130" s="1"/>
    </row>
    <row r="131" spans="1:81" x14ac:dyDescent="0.2">
      <c r="B131" s="1" t="s">
        <v>201</v>
      </c>
      <c r="C131" s="1">
        <v>6</v>
      </c>
      <c r="D131" s="1">
        <v>5</v>
      </c>
      <c r="E131" s="1"/>
      <c r="F131" s="1"/>
      <c r="G131" s="1"/>
      <c r="H131" s="1">
        <v>5</v>
      </c>
      <c r="I131" s="1"/>
      <c r="J131" s="1">
        <v>40</v>
      </c>
      <c r="K131" s="1"/>
      <c r="L131" s="1">
        <v>3</v>
      </c>
      <c r="M131" s="1">
        <v>5</v>
      </c>
      <c r="N131" s="1"/>
      <c r="O131" s="1"/>
      <c r="P131" s="1"/>
      <c r="Q131" s="1"/>
      <c r="R131" s="1"/>
      <c r="S131" s="1"/>
      <c r="T131" s="1"/>
      <c r="U131" s="1">
        <v>10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>
        <v>2</v>
      </c>
      <c r="AK131" s="1">
        <v>29</v>
      </c>
      <c r="AL131" s="1"/>
      <c r="AM131" s="1"/>
      <c r="AN131" s="1"/>
      <c r="AO131" s="1"/>
      <c r="AP131" s="1">
        <v>2</v>
      </c>
      <c r="AQ131" s="1"/>
      <c r="AR131" s="1">
        <v>5</v>
      </c>
      <c r="AS131" s="1"/>
      <c r="AT131" s="1"/>
      <c r="AU131" s="1">
        <v>6</v>
      </c>
      <c r="AV131" s="1"/>
      <c r="AW131" s="1"/>
      <c r="AX131" s="1"/>
      <c r="AY131" s="1">
        <v>5</v>
      </c>
      <c r="AZ131" s="1"/>
      <c r="BA131" s="1">
        <v>5</v>
      </c>
      <c r="BB131" s="1">
        <v>2</v>
      </c>
      <c r="BC131" s="1">
        <v>5</v>
      </c>
      <c r="BD131" s="1"/>
      <c r="BE131" s="1">
        <v>2</v>
      </c>
      <c r="BF131" s="1">
        <v>2</v>
      </c>
      <c r="BG131" s="1"/>
      <c r="BH131" s="1"/>
      <c r="BI131" s="1">
        <v>8</v>
      </c>
      <c r="BJ131" s="1"/>
      <c r="BK131" s="1"/>
      <c r="BL131" s="1"/>
      <c r="BM131" s="1"/>
      <c r="BN131" s="1"/>
      <c r="BO131" s="1">
        <v>5</v>
      </c>
      <c r="BP131" s="1"/>
      <c r="BQ131" s="1">
        <v>2</v>
      </c>
      <c r="BR131" s="1">
        <v>10</v>
      </c>
      <c r="BS131" s="1"/>
      <c r="BT131" s="1">
        <v>5</v>
      </c>
      <c r="BU131" s="1"/>
      <c r="BV131" s="1"/>
      <c r="BW131" s="1">
        <v>2</v>
      </c>
      <c r="BX131" s="1"/>
      <c r="BY131" s="1"/>
      <c r="BZ131" s="1">
        <v>3</v>
      </c>
      <c r="CA131" s="1"/>
      <c r="CB131" s="1">
        <v>15</v>
      </c>
      <c r="CC131" s="1"/>
    </row>
    <row r="132" spans="1:81" x14ac:dyDescent="0.2">
      <c r="B132" s="1" t="s">
        <v>215</v>
      </c>
      <c r="C132" s="1">
        <v>2</v>
      </c>
      <c r="D132" s="1"/>
      <c r="E132" s="1"/>
      <c r="F132" s="1"/>
      <c r="G132" s="1"/>
      <c r="H132" s="1"/>
      <c r="I132" s="1"/>
      <c r="J132" s="1"/>
      <c r="K132" s="1">
        <v>3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>
        <v>1</v>
      </c>
      <c r="Z132" s="1"/>
      <c r="AA132" s="1">
        <v>2</v>
      </c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>
        <v>2</v>
      </c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</row>
    <row r="133" spans="1:81" x14ac:dyDescent="0.2">
      <c r="B133" s="1" t="s">
        <v>216</v>
      </c>
      <c r="C133" s="1"/>
      <c r="D133" s="1"/>
      <c r="E133" s="1"/>
      <c r="F133" s="1">
        <v>5</v>
      </c>
      <c r="G133" s="1"/>
      <c r="H133" s="1"/>
      <c r="I133" s="1"/>
      <c r="J133" s="1"/>
      <c r="K133" s="1">
        <v>1</v>
      </c>
      <c r="L133" s="1"/>
      <c r="M133" s="1"/>
      <c r="N133" s="1"/>
      <c r="O133" s="1"/>
      <c r="P133" s="1"/>
      <c r="Q133" s="1"/>
      <c r="R133" s="1"/>
      <c r="S133" s="1"/>
      <c r="T133" s="1"/>
      <c r="U133" s="1">
        <v>2</v>
      </c>
      <c r="V133" s="1"/>
      <c r="W133" s="1"/>
      <c r="X133" s="1"/>
      <c r="Y133" s="1"/>
      <c r="Z133" s="1">
        <v>5</v>
      </c>
      <c r="AA133" s="1">
        <v>2</v>
      </c>
      <c r="AB133" s="1"/>
      <c r="AC133" s="1"/>
      <c r="AD133" s="1"/>
      <c r="AE133" s="1"/>
      <c r="AF133" s="1"/>
      <c r="AG133" s="1"/>
      <c r="AH133" s="1"/>
      <c r="AI133" s="1">
        <v>5</v>
      </c>
      <c r="AJ133" s="1"/>
      <c r="AK133" s="1"/>
      <c r="AL133" s="1"/>
      <c r="AM133" s="1"/>
      <c r="AN133" s="1"/>
      <c r="AO133" s="1">
        <v>20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>
        <v>2</v>
      </c>
      <c r="BG133" s="1">
        <v>2</v>
      </c>
      <c r="BH133" s="1"/>
      <c r="BI133" s="1">
        <v>1</v>
      </c>
      <c r="BJ133" s="1">
        <v>5</v>
      </c>
      <c r="BK133" s="1"/>
      <c r="BL133" s="1"/>
      <c r="BM133" s="1"/>
      <c r="BN133" s="1"/>
      <c r="BO133" s="1"/>
      <c r="BP133" s="1">
        <v>2</v>
      </c>
      <c r="BQ133" s="1"/>
      <c r="BR133" s="1"/>
      <c r="BS133" s="1">
        <v>2</v>
      </c>
      <c r="BT133" s="1"/>
      <c r="BU133" s="1"/>
      <c r="BV133" s="1"/>
      <c r="BW133" s="1"/>
      <c r="BX133" s="1"/>
      <c r="BY133" s="1"/>
      <c r="BZ133" s="1"/>
      <c r="CA133" s="1"/>
      <c r="CB133" s="1"/>
      <c r="CC133" s="1"/>
    </row>
    <row r="134" spans="1:81" x14ac:dyDescent="0.2">
      <c r="B134" s="1" t="s">
        <v>217</v>
      </c>
      <c r="C134" s="1"/>
      <c r="D134" s="1"/>
      <c r="E134" s="1"/>
      <c r="F134" s="1">
        <v>5</v>
      </c>
      <c r="G134" s="1"/>
      <c r="H134" s="1">
        <v>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>
        <v>5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>
        <v>2</v>
      </c>
      <c r="AQ134" s="1"/>
      <c r="AR134" s="1">
        <v>3</v>
      </c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>
        <v>2</v>
      </c>
      <c r="BT134" s="1"/>
      <c r="BU134" s="1"/>
      <c r="BV134" s="1"/>
      <c r="BW134" s="1"/>
      <c r="BX134" s="1"/>
      <c r="BY134" s="1"/>
      <c r="BZ134" s="1"/>
      <c r="CA134" s="1"/>
      <c r="CB134" s="1"/>
      <c r="CC134" s="1"/>
    </row>
    <row r="135" spans="1:81" x14ac:dyDescent="0.2">
      <c r="B135" s="1" t="s">
        <v>49</v>
      </c>
      <c r="C135" s="1"/>
      <c r="D135" s="1"/>
      <c r="E135" s="1"/>
      <c r="F135" s="1"/>
      <c r="G135" s="1"/>
      <c r="H135" s="1">
        <v>3</v>
      </c>
      <c r="I135" s="1"/>
      <c r="J135" s="1"/>
      <c r="K135" s="1"/>
      <c r="L135" s="1"/>
      <c r="M135" s="1"/>
      <c r="N135" s="1">
        <v>1</v>
      </c>
      <c r="O135" s="1">
        <v>1</v>
      </c>
      <c r="P135" s="1"/>
      <c r="Q135" s="1"/>
      <c r="R135" s="1"/>
      <c r="S135" s="1"/>
      <c r="T135" s="1"/>
      <c r="U135" s="1"/>
      <c r="V135" s="1"/>
      <c r="W135" s="1"/>
      <c r="X135" s="1">
        <v>5</v>
      </c>
      <c r="Y135" s="1">
        <v>1</v>
      </c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>
        <v>3</v>
      </c>
      <c r="AS135" s="1"/>
      <c r="AT135" s="1"/>
      <c r="AU135" s="1"/>
      <c r="AV135" s="1"/>
      <c r="AW135" s="1"/>
      <c r="AX135" s="1"/>
      <c r="AY135" s="1"/>
      <c r="AZ135" s="1"/>
      <c r="BA135" s="1">
        <v>3</v>
      </c>
      <c r="BB135" s="1">
        <v>2</v>
      </c>
      <c r="BC135" s="1"/>
      <c r="BD135" s="1"/>
      <c r="BE135" s="1"/>
      <c r="BF135" s="1">
        <v>1</v>
      </c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>
        <v>5</v>
      </c>
      <c r="BU135" s="1"/>
      <c r="BV135" s="1">
        <v>2</v>
      </c>
      <c r="BW135" s="1"/>
      <c r="BX135" s="1">
        <v>1</v>
      </c>
      <c r="BY135" s="1"/>
      <c r="BZ135" s="1">
        <v>3</v>
      </c>
      <c r="CA135" s="1"/>
      <c r="CB135" s="1"/>
      <c r="CC135" s="1"/>
    </row>
    <row r="136" spans="1:81" x14ac:dyDescent="0.2">
      <c r="B136" s="1" t="s">
        <v>218</v>
      </c>
      <c r="C136" s="1"/>
      <c r="D136" s="1"/>
      <c r="E136" s="1"/>
      <c r="F136" s="1"/>
      <c r="G136" s="1"/>
      <c r="H136" s="1">
        <v>5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>
        <v>1</v>
      </c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>
        <v>5</v>
      </c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</row>
    <row r="137" spans="1:81" x14ac:dyDescent="0.2">
      <c r="B137" s="1" t="s">
        <v>219</v>
      </c>
      <c r="C137" s="1"/>
      <c r="D137" s="1"/>
      <c r="E137" s="1"/>
      <c r="F137" s="1"/>
      <c r="G137" s="1"/>
      <c r="H137" s="1">
        <v>4</v>
      </c>
      <c r="I137" s="1"/>
      <c r="J137" s="1"/>
      <c r="K137" s="1"/>
      <c r="L137" s="1"/>
      <c r="M137" s="1"/>
      <c r="N137" s="1">
        <v>1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>
        <v>2</v>
      </c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>
        <v>2</v>
      </c>
      <c r="AX137" s="1"/>
      <c r="AY137" s="1">
        <v>5</v>
      </c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>
        <v>11</v>
      </c>
    </row>
    <row r="138" spans="1:81" x14ac:dyDescent="0.2">
      <c r="B138" s="1" t="s">
        <v>220</v>
      </c>
      <c r="C138" s="1"/>
      <c r="D138" s="1"/>
      <c r="E138" s="1"/>
      <c r="F138" s="1"/>
      <c r="G138" s="1"/>
      <c r="H138" s="1"/>
      <c r="I138" s="1"/>
      <c r="J138" s="1"/>
      <c r="K138" s="1">
        <v>2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>
        <v>5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>
        <v>2</v>
      </c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>
        <v>5</v>
      </c>
      <c r="BS138" s="1"/>
      <c r="BT138" s="1"/>
      <c r="BU138" s="1"/>
      <c r="BV138" s="1"/>
      <c r="BW138" s="1"/>
      <c r="BX138" s="1">
        <v>15</v>
      </c>
      <c r="BY138" s="1"/>
      <c r="BZ138" s="1"/>
      <c r="CA138" s="1"/>
      <c r="CB138" s="1"/>
      <c r="CC138" s="1"/>
    </row>
    <row r="139" spans="1:81" x14ac:dyDescent="0.2">
      <c r="B139" s="1" t="s">
        <v>221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v>1</v>
      </c>
      <c r="T139" s="1"/>
      <c r="U139" s="1">
        <v>6</v>
      </c>
      <c r="V139" s="1"/>
      <c r="W139" s="1"/>
      <c r="X139" s="1"/>
      <c r="Y139" s="1"/>
      <c r="Z139" s="1">
        <v>5</v>
      </c>
      <c r="AA139" s="1"/>
      <c r="AB139" s="1"/>
      <c r="AC139" s="1">
        <v>5</v>
      </c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>
        <v>2</v>
      </c>
      <c r="AQ139" s="1"/>
      <c r="AR139" s="1">
        <v>5</v>
      </c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>
        <v>5</v>
      </c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</row>
    <row r="140" spans="1:81" x14ac:dyDescent="0.2">
      <c r="B140" s="1" t="s">
        <v>222</v>
      </c>
      <c r="C140" s="1"/>
      <c r="D140" s="1"/>
      <c r="E140" s="1"/>
      <c r="F140" s="1"/>
      <c r="G140" s="1"/>
      <c r="H140" s="1"/>
      <c r="I140" s="1"/>
      <c r="J140" s="1">
        <v>20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>
        <v>2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>
        <v>2</v>
      </c>
      <c r="AJ140" s="1">
        <v>2</v>
      </c>
      <c r="AK140" s="1"/>
      <c r="AL140" s="1"/>
      <c r="AM140" s="1"/>
      <c r="AN140" s="1"/>
      <c r="AO140" s="1"/>
      <c r="AP140" s="1">
        <v>5</v>
      </c>
      <c r="AQ140" s="1"/>
      <c r="AR140" s="1"/>
      <c r="AS140" s="1"/>
      <c r="AT140" s="1"/>
      <c r="AU140" s="1"/>
      <c r="AV140" s="1"/>
      <c r="AW140" s="1"/>
      <c r="AX140" s="1"/>
      <c r="AY140" s="1">
        <v>5</v>
      </c>
      <c r="AZ140" s="1"/>
      <c r="BA140" s="1"/>
      <c r="BB140" s="1">
        <v>5</v>
      </c>
      <c r="BC140" s="1">
        <v>5</v>
      </c>
      <c r="BD140" s="1"/>
      <c r="BE140" s="1"/>
      <c r="BF140" s="1"/>
      <c r="BG140" s="1"/>
      <c r="BH140" s="1"/>
      <c r="BI140" s="1"/>
      <c r="BJ140" s="1"/>
      <c r="BK140" s="1"/>
      <c r="BL140" s="1"/>
      <c r="BM140" s="1">
        <v>3</v>
      </c>
      <c r="BN140" s="1"/>
      <c r="BO140" s="1">
        <v>5</v>
      </c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>
        <v>4</v>
      </c>
    </row>
    <row r="141" spans="1:81" x14ac:dyDescent="0.2">
      <c r="B141" s="1" t="s">
        <v>223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>
        <v>2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spans="1:81" x14ac:dyDescent="0.2">
      <c r="B142" s="1" t="s">
        <v>200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>
        <v>10</v>
      </c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>
        <v>7</v>
      </c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>
        <v>40</v>
      </c>
      <c r="CA142" s="1"/>
      <c r="CB142" s="1"/>
      <c r="CC142" s="1">
        <v>6</v>
      </c>
    </row>
    <row r="143" spans="1:81" x14ac:dyDescent="0.2">
      <c r="A143">
        <v>1</v>
      </c>
      <c r="B143" s="1" t="s">
        <v>224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>
        <v>5</v>
      </c>
      <c r="O143" s="1"/>
      <c r="P143" s="1"/>
      <c r="Q143" s="1"/>
      <c r="R143" s="1"/>
      <c r="S143" s="1"/>
      <c r="T143" s="1"/>
      <c r="U143" s="1">
        <v>20</v>
      </c>
      <c r="V143" s="1"/>
      <c r="W143" s="1"/>
      <c r="X143" s="1"/>
      <c r="Y143" s="1"/>
      <c r="Z143" s="1">
        <v>5</v>
      </c>
      <c r="AA143" s="1"/>
      <c r="AB143" s="1">
        <v>5</v>
      </c>
      <c r="AC143" s="1"/>
      <c r="AD143" s="1"/>
      <c r="AE143" s="1"/>
      <c r="AF143" s="1"/>
      <c r="AG143" s="1"/>
      <c r="AH143" s="1">
        <v>15</v>
      </c>
      <c r="AI143" s="1"/>
      <c r="AJ143" s="1">
        <v>2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>
        <v>5</v>
      </c>
      <c r="AU143" s="1"/>
      <c r="AV143" s="1"/>
      <c r="AW143" s="1"/>
      <c r="AX143" s="1"/>
      <c r="AY143" s="1"/>
      <c r="AZ143" s="1"/>
      <c r="BA143" s="1"/>
      <c r="BB143" s="1"/>
      <c r="BC143" s="1">
        <v>10</v>
      </c>
      <c r="BD143" s="1"/>
      <c r="BE143" s="1">
        <v>2</v>
      </c>
      <c r="BF143" s="1"/>
      <c r="BG143" s="1">
        <v>2</v>
      </c>
      <c r="BH143" s="1">
        <v>15</v>
      </c>
      <c r="BI143" s="1">
        <v>1</v>
      </c>
      <c r="BJ143" s="1"/>
      <c r="BK143" s="1"/>
      <c r="BL143" s="1"/>
      <c r="BM143" s="1"/>
      <c r="BN143" s="1">
        <v>1</v>
      </c>
      <c r="BO143" s="1"/>
      <c r="BP143" s="1"/>
      <c r="BQ143" s="1"/>
      <c r="BR143" s="1"/>
      <c r="BS143" s="1"/>
      <c r="BT143" s="1"/>
      <c r="BU143" s="1"/>
      <c r="BV143" s="1">
        <v>10</v>
      </c>
      <c r="BW143" s="1"/>
      <c r="BX143" s="1"/>
      <c r="BY143" s="1"/>
      <c r="BZ143" s="1"/>
      <c r="CA143" s="1"/>
      <c r="CB143" s="1">
        <v>15</v>
      </c>
      <c r="CC143" s="1"/>
    </row>
    <row r="144" spans="1:81" x14ac:dyDescent="0.2">
      <c r="B144" s="1" t="s">
        <v>226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>
        <v>2</v>
      </c>
      <c r="AB144" s="1"/>
      <c r="AC144" s="1"/>
      <c r="AD144" s="1"/>
      <c r="AE144" s="1"/>
      <c r="AF144" s="1"/>
      <c r="AG144" s="1"/>
      <c r="AH144" s="1">
        <v>5</v>
      </c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</row>
    <row r="145" spans="1:81" x14ac:dyDescent="0.2">
      <c r="A145">
        <v>1</v>
      </c>
      <c r="B145" s="1" t="s">
        <v>227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>
        <v>8</v>
      </c>
      <c r="BG145" s="1">
        <v>5</v>
      </c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</row>
    <row r="146" spans="1:81" x14ac:dyDescent="0.2">
      <c r="B146" s="1" t="s">
        <v>228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>
        <v>1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>
        <v>2</v>
      </c>
      <c r="AK146" s="1"/>
      <c r="AL146" s="1"/>
      <c r="AM146" s="1"/>
      <c r="AN146" s="1"/>
      <c r="AO146" s="1"/>
      <c r="AP146" s="1"/>
      <c r="AQ146" s="1"/>
      <c r="AR146" s="1">
        <v>3</v>
      </c>
      <c r="AS146" s="1"/>
      <c r="AT146" s="1"/>
      <c r="AU146" s="1"/>
      <c r="AV146" s="1"/>
      <c r="AW146" s="1"/>
      <c r="AX146" s="1">
        <v>4</v>
      </c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</row>
    <row r="147" spans="1:81" x14ac:dyDescent="0.2">
      <c r="B147" s="1" t="s">
        <v>231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>
        <v>100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</row>
    <row r="148" spans="1:81" x14ac:dyDescent="0.2">
      <c r="B148" s="1" t="s">
        <v>111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>
        <v>2</v>
      </c>
      <c r="V148" s="1"/>
      <c r="W148" s="1"/>
      <c r="X148" s="1"/>
      <c r="Y148" s="1"/>
      <c r="Z148" s="1"/>
      <c r="AA148" s="1">
        <v>2</v>
      </c>
      <c r="AB148" s="1"/>
      <c r="AC148" s="1"/>
      <c r="AD148" s="1"/>
      <c r="AE148" s="1"/>
      <c r="AF148" s="1"/>
      <c r="AG148" s="1"/>
      <c r="AH148" s="1"/>
      <c r="AI148" s="1">
        <v>5</v>
      </c>
      <c r="AJ148" s="1"/>
      <c r="AK148" s="1"/>
      <c r="AL148" s="1"/>
      <c r="AM148" s="1"/>
      <c r="AN148" s="1"/>
      <c r="AO148" s="1"/>
      <c r="AP148" s="1"/>
      <c r="AQ148" s="1"/>
      <c r="AR148" s="1">
        <v>5</v>
      </c>
      <c r="AS148" s="1"/>
      <c r="AT148" s="1"/>
      <c r="AU148" s="1"/>
      <c r="AV148" s="1"/>
      <c r="AW148" s="1">
        <v>2</v>
      </c>
      <c r="AX148" s="1"/>
      <c r="AY148" s="1"/>
      <c r="AZ148" s="1"/>
      <c r="BA148" s="1"/>
      <c r="BB148" s="1"/>
      <c r="BC148" s="1"/>
      <c r="BD148" s="1"/>
      <c r="BE148" s="1">
        <v>2</v>
      </c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>
        <v>1</v>
      </c>
      <c r="BT148" s="1"/>
      <c r="BU148" s="1"/>
      <c r="BV148" s="1"/>
      <c r="BW148" s="1">
        <v>3</v>
      </c>
      <c r="BX148" s="1"/>
      <c r="BY148" s="1"/>
      <c r="BZ148" s="1"/>
      <c r="CA148" s="1"/>
      <c r="CB148" s="1"/>
      <c r="CC148" s="1"/>
    </row>
    <row r="149" spans="1:81" x14ac:dyDescent="0.2">
      <c r="B149" s="1" t="s">
        <v>110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>
        <v>2</v>
      </c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>
        <v>5</v>
      </c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>
        <v>3</v>
      </c>
      <c r="BX149" s="1"/>
      <c r="BY149" s="1"/>
      <c r="BZ149" s="1"/>
      <c r="CA149" s="1"/>
      <c r="CB149" s="1"/>
      <c r="CC149" s="1"/>
    </row>
    <row r="150" spans="1:81" x14ac:dyDescent="0.2">
      <c r="A150">
        <v>1</v>
      </c>
      <c r="B150" s="14" t="s">
        <v>232</v>
      </c>
      <c r="C150" s="14">
        <f t="shared" ref="C150:BN150" si="6">SUM(C99:C147)</f>
        <v>100</v>
      </c>
      <c r="D150" s="14">
        <f t="shared" si="6"/>
        <v>100</v>
      </c>
      <c r="E150" s="14">
        <f t="shared" si="6"/>
        <v>100</v>
      </c>
      <c r="F150" s="14">
        <f t="shared" si="6"/>
        <v>100</v>
      </c>
      <c r="G150" s="14">
        <f t="shared" si="6"/>
        <v>100</v>
      </c>
      <c r="H150" s="14">
        <f t="shared" si="6"/>
        <v>100</v>
      </c>
      <c r="I150" s="14">
        <f t="shared" si="6"/>
        <v>100</v>
      </c>
      <c r="J150" s="14">
        <f t="shared" si="6"/>
        <v>100</v>
      </c>
      <c r="K150" s="14">
        <f t="shared" si="6"/>
        <v>100</v>
      </c>
      <c r="L150" s="14">
        <f t="shared" si="6"/>
        <v>100</v>
      </c>
      <c r="M150" s="14">
        <f t="shared" si="6"/>
        <v>100</v>
      </c>
      <c r="N150" s="14">
        <f t="shared" si="6"/>
        <v>100</v>
      </c>
      <c r="O150" s="14">
        <f t="shared" si="6"/>
        <v>100</v>
      </c>
      <c r="P150" s="14">
        <f t="shared" si="6"/>
        <v>100</v>
      </c>
      <c r="Q150" s="14">
        <f t="shared" si="6"/>
        <v>100</v>
      </c>
      <c r="R150" s="14">
        <f t="shared" si="6"/>
        <v>100</v>
      </c>
      <c r="S150" s="14">
        <f t="shared" si="6"/>
        <v>100</v>
      </c>
      <c r="T150" s="14">
        <f t="shared" si="6"/>
        <v>100</v>
      </c>
      <c r="U150" s="14">
        <f t="shared" si="6"/>
        <v>98</v>
      </c>
      <c r="V150" s="14">
        <f t="shared" si="6"/>
        <v>100</v>
      </c>
      <c r="W150" s="14">
        <f t="shared" si="6"/>
        <v>100</v>
      </c>
      <c r="X150" s="14">
        <f t="shared" si="6"/>
        <v>100</v>
      </c>
      <c r="Y150" s="14">
        <f t="shared" si="6"/>
        <v>100</v>
      </c>
      <c r="Z150" s="14">
        <f t="shared" si="6"/>
        <v>105</v>
      </c>
      <c r="AA150" s="14">
        <f t="shared" si="6"/>
        <v>98</v>
      </c>
      <c r="AB150" s="14">
        <f t="shared" si="6"/>
        <v>100</v>
      </c>
      <c r="AC150" s="14">
        <f t="shared" si="6"/>
        <v>100</v>
      </c>
      <c r="AD150" s="14">
        <f t="shared" si="6"/>
        <v>100</v>
      </c>
      <c r="AE150" s="14">
        <f t="shared" si="6"/>
        <v>100</v>
      </c>
      <c r="AF150" s="14">
        <f t="shared" si="6"/>
        <v>100</v>
      </c>
      <c r="AG150" s="14">
        <f t="shared" si="6"/>
        <v>100</v>
      </c>
      <c r="AH150" s="14">
        <f t="shared" si="6"/>
        <v>100</v>
      </c>
      <c r="AI150" s="14">
        <f t="shared" si="6"/>
        <v>95</v>
      </c>
      <c r="AJ150" s="14">
        <f t="shared" si="6"/>
        <v>100</v>
      </c>
      <c r="AK150" s="14">
        <f t="shared" si="6"/>
        <v>100</v>
      </c>
      <c r="AL150" s="14">
        <f t="shared" si="6"/>
        <v>100</v>
      </c>
      <c r="AM150" s="14">
        <f t="shared" si="6"/>
        <v>98</v>
      </c>
      <c r="AN150" s="14">
        <f t="shared" si="6"/>
        <v>100</v>
      </c>
      <c r="AO150" s="14">
        <f t="shared" si="6"/>
        <v>100</v>
      </c>
      <c r="AP150" s="14">
        <f t="shared" si="6"/>
        <v>100</v>
      </c>
      <c r="AQ150" s="14">
        <f t="shared" si="6"/>
        <v>100</v>
      </c>
      <c r="AR150" s="14">
        <f t="shared" si="6"/>
        <v>95</v>
      </c>
      <c r="AS150" s="14">
        <f t="shared" si="6"/>
        <v>100</v>
      </c>
      <c r="AT150" s="14">
        <f t="shared" si="6"/>
        <v>90</v>
      </c>
      <c r="AU150" s="14">
        <f t="shared" si="6"/>
        <v>100</v>
      </c>
      <c r="AV150" s="14">
        <f t="shared" si="6"/>
        <v>0</v>
      </c>
      <c r="AW150" s="14">
        <f t="shared" si="6"/>
        <v>98</v>
      </c>
      <c r="AX150" s="14">
        <f t="shared" si="6"/>
        <v>100</v>
      </c>
      <c r="AY150" s="14">
        <f t="shared" si="6"/>
        <v>100</v>
      </c>
      <c r="AZ150" s="14">
        <f t="shared" si="6"/>
        <v>100</v>
      </c>
      <c r="BA150" s="14">
        <f t="shared" si="6"/>
        <v>100</v>
      </c>
      <c r="BB150" s="14">
        <f t="shared" si="6"/>
        <v>100</v>
      </c>
      <c r="BC150" s="14">
        <f t="shared" si="6"/>
        <v>100</v>
      </c>
      <c r="BD150" s="14">
        <f t="shared" si="6"/>
        <v>100</v>
      </c>
      <c r="BE150" s="14">
        <f t="shared" si="6"/>
        <v>98</v>
      </c>
      <c r="BF150" s="14">
        <f t="shared" si="6"/>
        <v>100</v>
      </c>
      <c r="BG150" s="14">
        <f t="shared" si="6"/>
        <v>100</v>
      </c>
      <c r="BH150" s="14">
        <f t="shared" si="6"/>
        <v>100</v>
      </c>
      <c r="BI150" s="14">
        <f t="shared" si="6"/>
        <v>100</v>
      </c>
      <c r="BJ150" s="14">
        <f t="shared" si="6"/>
        <v>100</v>
      </c>
      <c r="BK150" s="14">
        <f t="shared" si="6"/>
        <v>100</v>
      </c>
      <c r="BL150" s="14">
        <f t="shared" si="6"/>
        <v>95</v>
      </c>
      <c r="BM150" s="14">
        <f t="shared" si="6"/>
        <v>100</v>
      </c>
      <c r="BN150" s="14">
        <f t="shared" si="6"/>
        <v>100</v>
      </c>
      <c r="BO150" s="14">
        <f t="shared" ref="BO150:CC150" si="7">SUM(BO99:BO147)</f>
        <v>100</v>
      </c>
      <c r="BP150" s="14">
        <f t="shared" si="7"/>
        <v>100</v>
      </c>
      <c r="BQ150" s="14">
        <f t="shared" si="7"/>
        <v>100</v>
      </c>
      <c r="BR150" s="14">
        <f t="shared" si="7"/>
        <v>100</v>
      </c>
      <c r="BS150" s="14">
        <f t="shared" si="7"/>
        <v>99</v>
      </c>
      <c r="BT150" s="14">
        <f t="shared" si="7"/>
        <v>100</v>
      </c>
      <c r="BU150" s="14">
        <f t="shared" si="7"/>
        <v>100</v>
      </c>
      <c r="BV150" s="14">
        <f t="shared" si="7"/>
        <v>100</v>
      </c>
      <c r="BW150" s="14">
        <f t="shared" si="7"/>
        <v>94</v>
      </c>
      <c r="BX150" s="14">
        <f t="shared" si="7"/>
        <v>100</v>
      </c>
      <c r="BY150" s="14">
        <f t="shared" si="7"/>
        <v>100</v>
      </c>
      <c r="BZ150" s="14">
        <f t="shared" si="7"/>
        <v>100</v>
      </c>
      <c r="CA150" s="14">
        <f t="shared" si="7"/>
        <v>100</v>
      </c>
      <c r="CB150" s="14">
        <f t="shared" si="7"/>
        <v>100</v>
      </c>
      <c r="CC150" s="14">
        <f t="shared" si="7"/>
        <v>100</v>
      </c>
    </row>
  </sheetData>
  <autoFilter ref="A1:A150" xr:uid="{14C0CA08-DDBE-BB47-9936-073183BE89C4}"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4CA6-1FDD-BD42-9D15-6EC8838D857F}">
  <dimension ref="A1:I41"/>
  <sheetViews>
    <sheetView workbookViewId="0">
      <selection activeCell="E19" sqref="E19"/>
    </sheetView>
  </sheetViews>
  <sheetFormatPr baseColWidth="10" defaultRowHeight="15" x14ac:dyDescent="0.2"/>
  <sheetData>
    <row r="1" spans="1:9" x14ac:dyDescent="0.2">
      <c r="A1" t="s">
        <v>288</v>
      </c>
      <c r="B1" t="s">
        <v>315</v>
      </c>
      <c r="C1" t="s">
        <v>314</v>
      </c>
      <c r="D1" t="s">
        <v>316</v>
      </c>
      <c r="E1" t="s">
        <v>317</v>
      </c>
      <c r="F1" t="s">
        <v>318</v>
      </c>
      <c r="G1" t="s">
        <v>319</v>
      </c>
      <c r="H1" t="s">
        <v>116</v>
      </c>
      <c r="I1" t="s">
        <v>115</v>
      </c>
    </row>
    <row r="2" spans="1:9" x14ac:dyDescent="0.2">
      <c r="A2">
        <v>0.154</v>
      </c>
      <c r="B2">
        <v>0</v>
      </c>
      <c r="C2">
        <v>0</v>
      </c>
      <c r="D2">
        <v>0.4081481481481482</v>
      </c>
      <c r="E2">
        <v>0.48833333333333329</v>
      </c>
      <c r="F2">
        <v>0.43689999999999996</v>
      </c>
      <c r="G2">
        <v>0.66</v>
      </c>
      <c r="H2">
        <v>0.34</v>
      </c>
      <c r="I2">
        <v>0.32066666666666666</v>
      </c>
    </row>
    <row r="3" spans="1:9" x14ac:dyDescent="0.2">
      <c r="A3">
        <v>0.4425</v>
      </c>
      <c r="B3">
        <v>9.0000000000000011E-3</v>
      </c>
      <c r="C3">
        <v>0.13851851851851854</v>
      </c>
      <c r="D3">
        <v>0.55500000000000005</v>
      </c>
      <c r="E3">
        <v>0.61512499999999992</v>
      </c>
      <c r="F3">
        <v>0.46879999999999994</v>
      </c>
      <c r="G3">
        <v>0.61416666666666675</v>
      </c>
      <c r="H3">
        <v>0.48015000000000002</v>
      </c>
      <c r="I3">
        <v>0.39342857142857141</v>
      </c>
    </row>
    <row r="4" spans="1:9" x14ac:dyDescent="0.2">
      <c r="A4">
        <v>0.2</v>
      </c>
      <c r="B4">
        <v>0</v>
      </c>
      <c r="C4">
        <v>9.9600000000000008E-2</v>
      </c>
      <c r="D4">
        <v>0.44800000000000001</v>
      </c>
      <c r="E4">
        <v>0.32931250000000001</v>
      </c>
      <c r="F4">
        <v>0.60683333333333322</v>
      </c>
      <c r="G4">
        <v>0.37</v>
      </c>
      <c r="H4">
        <v>0.7844444444444445</v>
      </c>
      <c r="I4">
        <v>0.20125000000000001</v>
      </c>
    </row>
    <row r="5" spans="1:9" x14ac:dyDescent="0.2">
      <c r="A5">
        <v>0.30449999999999999</v>
      </c>
      <c r="B5">
        <v>0.33</v>
      </c>
      <c r="C5">
        <v>8.5500000000000007E-2</v>
      </c>
      <c r="D5">
        <v>0.58124999999999993</v>
      </c>
      <c r="E5">
        <v>0.57406249999999992</v>
      </c>
      <c r="F5">
        <v>0.8118749999999999</v>
      </c>
      <c r="G5">
        <v>0.9</v>
      </c>
      <c r="H5">
        <v>0.22200000000000003</v>
      </c>
      <c r="I5">
        <v>0.4375</v>
      </c>
    </row>
    <row r="6" spans="1:9" x14ac:dyDescent="0.2">
      <c r="A6">
        <v>9.4642857142857154E-2</v>
      </c>
      <c r="B6">
        <v>0.13111111111111109</v>
      </c>
      <c r="C6">
        <v>3.5892857142857143E-2</v>
      </c>
      <c r="D6">
        <v>0.25312500000000004</v>
      </c>
      <c r="F6">
        <v>0.5319072164948454</v>
      </c>
      <c r="H6">
        <v>0.74269230769230765</v>
      </c>
      <c r="I6">
        <v>0.55600000000000005</v>
      </c>
    </row>
    <row r="7" spans="1:9" x14ac:dyDescent="0.2">
      <c r="A7">
        <v>0.23906250000000001</v>
      </c>
      <c r="B7">
        <v>0</v>
      </c>
      <c r="C7">
        <v>0.1386</v>
      </c>
      <c r="D7">
        <v>0.5238297872340425</v>
      </c>
      <c r="F7">
        <v>0.63759999999999994</v>
      </c>
      <c r="H7">
        <v>0.58342105263157895</v>
      </c>
      <c r="I7">
        <v>0.315</v>
      </c>
    </row>
    <row r="8" spans="1:9" x14ac:dyDescent="0.2">
      <c r="A8">
        <v>0.51400816326530607</v>
      </c>
      <c r="B8">
        <v>0</v>
      </c>
      <c r="C8">
        <v>1.9199999999999998E-2</v>
      </c>
      <c r="D8">
        <v>0.45687499999999998</v>
      </c>
      <c r="F8">
        <v>0.74400000000000011</v>
      </c>
      <c r="H8">
        <v>0.71158333333333335</v>
      </c>
      <c r="I8">
        <v>0.17957142857142858</v>
      </c>
    </row>
    <row r="9" spans="1:9" x14ac:dyDescent="0.2">
      <c r="A9">
        <v>9.0284256559766754E-2</v>
      </c>
      <c r="C9">
        <v>1.8000000000000002E-2</v>
      </c>
      <c r="D9">
        <v>0.35</v>
      </c>
      <c r="F9">
        <v>0.45733333333333331</v>
      </c>
      <c r="I9">
        <v>0.22560000000000002</v>
      </c>
    </row>
    <row r="10" spans="1:9" x14ac:dyDescent="0.2">
      <c r="A10">
        <v>0.48281249999999998</v>
      </c>
      <c r="C10">
        <v>1.125E-2</v>
      </c>
      <c r="D10">
        <v>0.67388888888888887</v>
      </c>
      <c r="F10">
        <v>0.29527272727272724</v>
      </c>
      <c r="I10">
        <v>0.38437500000000002</v>
      </c>
    </row>
    <row r="11" spans="1:9" x14ac:dyDescent="0.2">
      <c r="A11">
        <v>0.1434</v>
      </c>
      <c r="C11">
        <v>0.23798969072164947</v>
      </c>
      <c r="D11">
        <v>0.32500000000000001</v>
      </c>
      <c r="F11">
        <v>0.61625000000000008</v>
      </c>
      <c r="I11">
        <v>0.57972222222222214</v>
      </c>
    </row>
    <row r="12" spans="1:9" x14ac:dyDescent="0.2">
      <c r="A12">
        <v>0.16833333333333336</v>
      </c>
      <c r="C12">
        <v>0.27431249999999996</v>
      </c>
      <c r="D12">
        <v>0.2928</v>
      </c>
      <c r="F12">
        <v>0.64876</v>
      </c>
      <c r="I12">
        <v>0.52124999999999999</v>
      </c>
    </row>
    <row r="13" spans="1:9" x14ac:dyDescent="0.2">
      <c r="A13">
        <v>5.0763157894736836E-2</v>
      </c>
      <c r="C13">
        <v>0.2109375</v>
      </c>
      <c r="D13">
        <v>0.57550000000000001</v>
      </c>
      <c r="F13">
        <v>0.56868469185765813</v>
      </c>
      <c r="I13">
        <v>0.44185714285714284</v>
      </c>
    </row>
    <row r="14" spans="1:9" x14ac:dyDescent="0.2">
      <c r="A14">
        <v>0.22800000000000001</v>
      </c>
      <c r="C14">
        <v>4.4148936170212767E-2</v>
      </c>
      <c r="D14">
        <v>0.35</v>
      </c>
      <c r="I14">
        <v>0.63833333333333331</v>
      </c>
    </row>
    <row r="15" spans="1:9" x14ac:dyDescent="0.2">
      <c r="A15">
        <v>0.435</v>
      </c>
      <c r="C15">
        <v>5.2777777777777779E-3</v>
      </c>
      <c r="I15">
        <v>0.73594594594594587</v>
      </c>
    </row>
    <row r="16" spans="1:9" x14ac:dyDescent="0.2">
      <c r="A16">
        <v>0.18</v>
      </c>
      <c r="C16">
        <v>0.33750000000000002</v>
      </c>
      <c r="I16">
        <v>0.24833333333333335</v>
      </c>
    </row>
    <row r="17" spans="1:9" x14ac:dyDescent="0.2">
      <c r="A17">
        <v>7.5563909774436097E-2</v>
      </c>
      <c r="C17">
        <v>0</v>
      </c>
      <c r="I17">
        <v>0.38462499999999999</v>
      </c>
    </row>
    <row r="18" spans="1:9" x14ac:dyDescent="0.2">
      <c r="A18">
        <v>0.30930000000000002</v>
      </c>
      <c r="C18">
        <v>0.1488888888888889</v>
      </c>
      <c r="I18">
        <v>0.49687500000000001</v>
      </c>
    </row>
    <row r="19" spans="1:9" x14ac:dyDescent="0.2">
      <c r="A19">
        <v>0.2354285714285714</v>
      </c>
      <c r="C19">
        <v>6.6216216216216216E-3</v>
      </c>
      <c r="I19">
        <v>5.7692307692307696E-2</v>
      </c>
    </row>
    <row r="20" spans="1:9" x14ac:dyDescent="0.2">
      <c r="A20">
        <v>0.43125000000000002</v>
      </c>
      <c r="C20">
        <v>0.39899999999999997</v>
      </c>
      <c r="I20">
        <v>0.09</v>
      </c>
    </row>
    <row r="21" spans="1:9" x14ac:dyDescent="0.2">
      <c r="A21">
        <v>0.46091836734693886</v>
      </c>
      <c r="C21">
        <v>0</v>
      </c>
      <c r="I21">
        <v>0.62428571428571433</v>
      </c>
    </row>
    <row r="22" spans="1:9" x14ac:dyDescent="0.2">
      <c r="A22">
        <v>0.13500000000000001</v>
      </c>
      <c r="C22">
        <v>7.9166666666666663E-2</v>
      </c>
      <c r="I22">
        <v>0.2505</v>
      </c>
    </row>
    <row r="23" spans="1:9" x14ac:dyDescent="0.2">
      <c r="A23">
        <v>0.20269999999999999</v>
      </c>
      <c r="C23">
        <v>5.5999999999999994E-2</v>
      </c>
      <c r="I23">
        <v>0.32914285714285713</v>
      </c>
    </row>
    <row r="24" spans="1:9" x14ac:dyDescent="0.2">
      <c r="A24">
        <v>0.17635714285714285</v>
      </c>
      <c r="C24">
        <v>0.136875</v>
      </c>
      <c r="I24">
        <v>0.40375000000000005</v>
      </c>
    </row>
    <row r="25" spans="1:9" x14ac:dyDescent="0.2">
      <c r="A25">
        <v>9.5249999999999987E-2</v>
      </c>
      <c r="C25">
        <v>6.1999999999999993E-2</v>
      </c>
      <c r="I25">
        <v>0.34250000000000003</v>
      </c>
    </row>
    <row r="26" spans="1:9" x14ac:dyDescent="0.2">
      <c r="A26">
        <v>0.13043478260869565</v>
      </c>
      <c r="C26">
        <v>3.005952380952381E-2</v>
      </c>
      <c r="I26">
        <v>0.30199999999999999</v>
      </c>
    </row>
    <row r="27" spans="1:9" x14ac:dyDescent="0.2">
      <c r="A27">
        <v>0.22285714285714284</v>
      </c>
      <c r="C27">
        <v>0.1845</v>
      </c>
      <c r="I27">
        <v>0.25919999999999999</v>
      </c>
    </row>
    <row r="28" spans="1:9" x14ac:dyDescent="0.2">
      <c r="A28">
        <v>0.15033333333333332</v>
      </c>
      <c r="C28">
        <v>6.0600000000000008E-2</v>
      </c>
      <c r="I28">
        <v>0.35207142857142854</v>
      </c>
    </row>
    <row r="29" spans="1:9" x14ac:dyDescent="0.2">
      <c r="A29">
        <v>0.16428571428571426</v>
      </c>
      <c r="C29">
        <v>0.18940909090909092</v>
      </c>
      <c r="I29">
        <v>0.43850000000000006</v>
      </c>
    </row>
    <row r="30" spans="1:9" x14ac:dyDescent="0.2">
      <c r="A30">
        <v>0.12</v>
      </c>
      <c r="C30">
        <v>5.2999999999999999E-2</v>
      </c>
      <c r="I30">
        <v>0.69450000000000001</v>
      </c>
    </row>
    <row r="31" spans="1:9" x14ac:dyDescent="0.2">
      <c r="A31">
        <v>0.18559999999999999</v>
      </c>
      <c r="C31">
        <v>7.6923076923076927E-2</v>
      </c>
      <c r="I31">
        <v>0.50739130434782609</v>
      </c>
    </row>
    <row r="32" spans="1:9" x14ac:dyDescent="0.2">
      <c r="A32">
        <v>0.20799999999999996</v>
      </c>
      <c r="C32">
        <v>0</v>
      </c>
      <c r="I32">
        <v>0.39542857142857141</v>
      </c>
    </row>
    <row r="33" spans="1:9" x14ac:dyDescent="0.2">
      <c r="A33">
        <v>9.5000000000000001E-2</v>
      </c>
      <c r="C33">
        <v>1.4999999999999999E-2</v>
      </c>
      <c r="I33">
        <v>0.49733333333333335</v>
      </c>
    </row>
    <row r="34" spans="1:9" x14ac:dyDescent="0.2">
      <c r="A34">
        <v>7.1276595744680857E-2</v>
      </c>
      <c r="C34">
        <v>3.453947368421053E-2</v>
      </c>
      <c r="I34">
        <v>0.26928571428571429</v>
      </c>
    </row>
    <row r="35" spans="1:9" x14ac:dyDescent="0.2">
      <c r="A35">
        <v>0.16</v>
      </c>
      <c r="C35">
        <v>6.6000000000000003E-2</v>
      </c>
      <c r="I35">
        <v>0.42499999999999999</v>
      </c>
    </row>
    <row r="36" spans="1:9" x14ac:dyDescent="0.2">
      <c r="A36">
        <v>0.22508333333333333</v>
      </c>
      <c r="C36">
        <v>7.6500000000000005E-3</v>
      </c>
      <c r="I36">
        <v>0.42750000000000005</v>
      </c>
    </row>
    <row r="37" spans="1:9" x14ac:dyDescent="0.2">
      <c r="A37">
        <v>0.21</v>
      </c>
      <c r="I37">
        <v>0.33899999999999997</v>
      </c>
    </row>
    <row r="38" spans="1:9" x14ac:dyDescent="0.2">
      <c r="A38">
        <v>0.17099999999999999</v>
      </c>
      <c r="I38">
        <v>0.34199999999999997</v>
      </c>
    </row>
    <row r="39" spans="1:9" x14ac:dyDescent="0.2">
      <c r="I39">
        <v>0.62333333333333329</v>
      </c>
    </row>
    <row r="40" spans="1:9" x14ac:dyDescent="0.2">
      <c r="I40">
        <v>0.23999999999999996</v>
      </c>
    </row>
    <row r="41" spans="1:9" x14ac:dyDescent="0.2">
      <c r="I41">
        <v>0.52949999999999997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7F1F-BC09-B844-9C64-8669BC817C77}">
  <dimension ref="A1:IF81"/>
  <sheetViews>
    <sheetView topLeftCell="B1" workbookViewId="0">
      <selection activeCell="C22" sqref="C22"/>
    </sheetView>
  </sheetViews>
  <sheetFormatPr baseColWidth="10" defaultRowHeight="15" x14ac:dyDescent="0.2"/>
  <cols>
    <col min="2" max="2" width="24.1640625" bestFit="1" customWidth="1"/>
    <col min="3" max="4" width="24.1640625" style="11" customWidth="1"/>
    <col min="5" max="5" width="20.1640625" bestFit="1" customWidth="1"/>
    <col min="6" max="7" width="20.1640625" style="11" customWidth="1"/>
    <col min="8" max="8" width="17.5" bestFit="1" customWidth="1"/>
    <col min="9" max="10" width="17.5" style="11" customWidth="1"/>
    <col min="11" max="11" width="19.33203125" bestFit="1" customWidth="1"/>
    <col min="12" max="12" width="19.33203125" style="11" customWidth="1"/>
    <col min="14" max="14" width="10.83203125" style="11"/>
    <col min="15" max="15" width="22.5" bestFit="1" customWidth="1"/>
    <col min="17" max="17" width="10.83203125" style="11"/>
    <col min="19" max="19" width="16" style="11" bestFit="1" customWidth="1"/>
    <col min="20" max="95" width="10.83203125" style="11"/>
    <col min="96" max="96" width="28" bestFit="1" customWidth="1"/>
    <col min="99" max="99" width="10.83203125" style="11"/>
    <col min="166" max="166" width="10.83203125" style="11"/>
  </cols>
  <sheetData>
    <row r="1" spans="1:240" x14ac:dyDescent="0.2">
      <c r="A1" s="2" t="s">
        <v>108</v>
      </c>
      <c r="B1" s="1" t="s">
        <v>263</v>
      </c>
      <c r="C1" s="1" t="s">
        <v>263</v>
      </c>
      <c r="D1" s="1" t="s">
        <v>330</v>
      </c>
      <c r="E1" s="1" t="s">
        <v>264</v>
      </c>
      <c r="F1" s="1" t="s">
        <v>264</v>
      </c>
      <c r="G1" s="1" t="s">
        <v>331</v>
      </c>
      <c r="H1" s="1" t="s">
        <v>266</v>
      </c>
      <c r="I1" s="1" t="s">
        <v>266</v>
      </c>
      <c r="J1" s="1" t="s">
        <v>332</v>
      </c>
      <c r="K1" s="1" t="s">
        <v>265</v>
      </c>
      <c r="L1" s="1" t="s">
        <v>296</v>
      </c>
      <c r="M1" s="1" t="s">
        <v>267</v>
      </c>
      <c r="N1" s="1"/>
      <c r="O1" s="1" t="s">
        <v>2</v>
      </c>
      <c r="P1" s="1" t="s">
        <v>268</v>
      </c>
      <c r="Q1" s="1" t="s">
        <v>287</v>
      </c>
      <c r="R1" s="1" t="s">
        <v>269</v>
      </c>
      <c r="S1" s="1"/>
      <c r="T1" s="1" t="s">
        <v>325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 t="s">
        <v>270</v>
      </c>
      <c r="CS1" s="1"/>
      <c r="CT1" s="4" t="s">
        <v>271</v>
      </c>
      <c r="CU1" s="4" t="s">
        <v>271</v>
      </c>
      <c r="CV1" s="1" t="s">
        <v>6</v>
      </c>
      <c r="CW1" s="1" t="s">
        <v>7</v>
      </c>
      <c r="CX1" s="1" t="s">
        <v>8</v>
      </c>
      <c r="CY1" s="1" t="s">
        <v>9</v>
      </c>
      <c r="CZ1" s="1" t="s">
        <v>10</v>
      </c>
      <c r="DA1" s="1" t="s">
        <v>11</v>
      </c>
      <c r="DB1" s="1" t="s">
        <v>12</v>
      </c>
      <c r="DC1" s="1" t="s">
        <v>13</v>
      </c>
      <c r="DD1" s="1" t="s">
        <v>14</v>
      </c>
      <c r="DE1" s="1" t="s">
        <v>15</v>
      </c>
      <c r="DF1" s="1" t="s">
        <v>16</v>
      </c>
      <c r="DG1" s="1" t="s">
        <v>17</v>
      </c>
      <c r="DH1" s="1" t="s">
        <v>109</v>
      </c>
      <c r="DI1" s="1" t="s">
        <v>18</v>
      </c>
      <c r="DJ1" s="1" t="s">
        <v>230</v>
      </c>
      <c r="DK1" s="14" t="s">
        <v>232</v>
      </c>
      <c r="DL1" s="4" t="s">
        <v>272</v>
      </c>
      <c r="DM1" s="1" t="s">
        <v>19</v>
      </c>
      <c r="DN1" s="1" t="s">
        <v>20</v>
      </c>
      <c r="DO1" s="1" t="s">
        <v>21</v>
      </c>
      <c r="DP1" s="1" t="s">
        <v>22</v>
      </c>
      <c r="DQ1" s="1" t="s">
        <v>23</v>
      </c>
      <c r="DR1" s="1" t="s">
        <v>24</v>
      </c>
      <c r="DS1" s="1" t="s">
        <v>25</v>
      </c>
      <c r="DT1" s="1" t="s">
        <v>26</v>
      </c>
      <c r="DU1" s="1" t="s">
        <v>27</v>
      </c>
      <c r="DV1" s="1" t="s">
        <v>28</v>
      </c>
      <c r="DW1" s="1" t="s">
        <v>29</v>
      </c>
      <c r="DX1" s="1" t="s">
        <v>30</v>
      </c>
      <c r="DY1" s="1" t="s">
        <v>31</v>
      </c>
      <c r="DZ1" s="1" t="s">
        <v>32</v>
      </c>
      <c r="EA1" s="1" t="s">
        <v>33</v>
      </c>
      <c r="EB1" s="1" t="s">
        <v>34</v>
      </c>
      <c r="EC1" s="1" t="s">
        <v>35</v>
      </c>
      <c r="ED1" s="1" t="s">
        <v>36</v>
      </c>
      <c r="EE1" s="1" t="s">
        <v>37</v>
      </c>
      <c r="EF1" s="1" t="s">
        <v>38</v>
      </c>
      <c r="EG1" s="1" t="s">
        <v>39</v>
      </c>
      <c r="EH1" s="1" t="s">
        <v>40</v>
      </c>
      <c r="EI1" s="1" t="s">
        <v>41</v>
      </c>
      <c r="EJ1" s="1" t="s">
        <v>42</v>
      </c>
      <c r="EK1" s="1" t="s">
        <v>43</v>
      </c>
      <c r="EL1" s="1" t="s">
        <v>44</v>
      </c>
      <c r="EM1" s="1" t="s">
        <v>45</v>
      </c>
      <c r="EN1" s="1" t="s">
        <v>46</v>
      </c>
      <c r="EO1" s="1" t="s">
        <v>47</v>
      </c>
      <c r="EP1" s="1" t="s">
        <v>48</v>
      </c>
      <c r="EQ1" s="1" t="s">
        <v>49</v>
      </c>
      <c r="ER1" s="1" t="s">
        <v>50</v>
      </c>
      <c r="ES1" s="1" t="s">
        <v>51</v>
      </c>
      <c r="ET1" s="1" t="s">
        <v>52</v>
      </c>
      <c r="EU1" s="1" t="s">
        <v>199</v>
      </c>
      <c r="EV1" s="1" t="s">
        <v>200</v>
      </c>
      <c r="EW1" s="1" t="s">
        <v>201</v>
      </c>
      <c r="EX1" s="1" t="s">
        <v>202</v>
      </c>
      <c r="EY1" s="1" t="s">
        <v>203</v>
      </c>
      <c r="EZ1" s="1" t="s">
        <v>204</v>
      </c>
      <c r="FA1" s="1" t="s">
        <v>205</v>
      </c>
      <c r="FB1" s="1" t="s">
        <v>206</v>
      </c>
      <c r="FC1" s="1" t="s">
        <v>207</v>
      </c>
      <c r="FD1" s="1" t="s">
        <v>208</v>
      </c>
      <c r="FE1" s="1" t="s">
        <v>209</v>
      </c>
      <c r="FF1" s="1" t="s">
        <v>210</v>
      </c>
      <c r="FG1" s="1" t="s">
        <v>211</v>
      </c>
      <c r="FH1" s="14" t="s">
        <v>232</v>
      </c>
      <c r="FI1" s="4" t="s">
        <v>273</v>
      </c>
      <c r="FJ1" s="4" t="s">
        <v>273</v>
      </c>
      <c r="FK1" s="1" t="s">
        <v>53</v>
      </c>
      <c r="FL1" s="1" t="s">
        <v>54</v>
      </c>
      <c r="FM1" s="1" t="s">
        <v>55</v>
      </c>
      <c r="FN1" s="1" t="s">
        <v>56</v>
      </c>
      <c r="FO1" s="1" t="s">
        <v>57</v>
      </c>
      <c r="FP1" s="1" t="s">
        <v>58</v>
      </c>
      <c r="FQ1" s="1" t="s">
        <v>59</v>
      </c>
      <c r="FR1" s="1" t="s">
        <v>60</v>
      </c>
      <c r="FS1" s="1" t="s">
        <v>61</v>
      </c>
      <c r="FT1" s="1" t="s">
        <v>62</v>
      </c>
      <c r="FU1" s="1" t="s">
        <v>63</v>
      </c>
      <c r="FV1" s="1" t="s">
        <v>64</v>
      </c>
      <c r="FW1" s="1" t="s">
        <v>65</v>
      </c>
      <c r="FX1" s="1" t="s">
        <v>66</v>
      </c>
      <c r="FY1" s="1" t="s">
        <v>67</v>
      </c>
      <c r="FZ1" s="1" t="s">
        <v>68</v>
      </c>
      <c r="GA1" s="1" t="s">
        <v>69</v>
      </c>
      <c r="GB1" s="1" t="s">
        <v>70</v>
      </c>
      <c r="GC1" s="1" t="s">
        <v>234</v>
      </c>
      <c r="GD1" s="1" t="s">
        <v>111</v>
      </c>
      <c r="GE1" s="14" t="s">
        <v>232</v>
      </c>
      <c r="GF1" s="4" t="s">
        <v>274</v>
      </c>
      <c r="GG1" s="1" t="s">
        <v>71</v>
      </c>
      <c r="GH1" s="1" t="s">
        <v>72</v>
      </c>
      <c r="GI1" s="1" t="s">
        <v>73</v>
      </c>
      <c r="GJ1" s="1" t="s">
        <v>74</v>
      </c>
      <c r="GK1" s="1" t="s">
        <v>75</v>
      </c>
      <c r="GL1" s="1" t="s">
        <v>76</v>
      </c>
      <c r="GM1" s="1" t="s">
        <v>77</v>
      </c>
      <c r="GN1" s="1" t="s">
        <v>78</v>
      </c>
      <c r="GO1" s="1" t="s">
        <v>79</v>
      </c>
      <c r="GP1" s="1" t="s">
        <v>80</v>
      </c>
      <c r="GQ1" s="1" t="s">
        <v>81</v>
      </c>
      <c r="GR1" s="1" t="s">
        <v>82</v>
      </c>
      <c r="GS1" s="1" t="s">
        <v>83</v>
      </c>
      <c r="GT1" s="1" t="s">
        <v>84</v>
      </c>
      <c r="GU1" s="1" t="s">
        <v>85</v>
      </c>
      <c r="GV1" s="1" t="s">
        <v>86</v>
      </c>
      <c r="GW1" s="1" t="s">
        <v>87</v>
      </c>
      <c r="GX1" s="1" t="s">
        <v>88</v>
      </c>
      <c r="GY1" s="1" t="s">
        <v>89</v>
      </c>
      <c r="GZ1" s="1" t="s">
        <v>90</v>
      </c>
      <c r="HA1" s="1" t="s">
        <v>91</v>
      </c>
      <c r="HB1" s="1" t="s">
        <v>92</v>
      </c>
      <c r="HC1" s="1" t="s">
        <v>93</v>
      </c>
      <c r="HD1" s="1" t="s">
        <v>94</v>
      </c>
      <c r="HE1" s="1" t="s">
        <v>95</v>
      </c>
      <c r="HF1" s="1" t="s">
        <v>96</v>
      </c>
      <c r="HG1" s="1" t="s">
        <v>97</v>
      </c>
      <c r="HH1" s="1" t="s">
        <v>98</v>
      </c>
      <c r="HI1" s="1" t="s">
        <v>99</v>
      </c>
      <c r="HJ1" s="1" t="s">
        <v>212</v>
      </c>
      <c r="HK1" s="1" t="s">
        <v>213</v>
      </c>
      <c r="HL1" s="1" t="s">
        <v>214</v>
      </c>
      <c r="HM1" s="1" t="s">
        <v>201</v>
      </c>
      <c r="HN1" s="1" t="s">
        <v>215</v>
      </c>
      <c r="HO1" s="1" t="s">
        <v>216</v>
      </c>
      <c r="HP1" s="1" t="s">
        <v>217</v>
      </c>
      <c r="HQ1" s="1" t="s">
        <v>49</v>
      </c>
      <c r="HR1" s="1" t="s">
        <v>218</v>
      </c>
      <c r="HS1" s="1" t="s">
        <v>219</v>
      </c>
      <c r="HT1" s="1" t="s">
        <v>220</v>
      </c>
      <c r="HU1" s="1" t="s">
        <v>221</v>
      </c>
      <c r="HV1" s="1" t="s">
        <v>222</v>
      </c>
      <c r="HW1" s="1" t="s">
        <v>223</v>
      </c>
      <c r="HX1" s="1" t="s">
        <v>200</v>
      </c>
      <c r="HY1" s="1" t="s">
        <v>224</v>
      </c>
      <c r="HZ1" s="1" t="s">
        <v>226</v>
      </c>
      <c r="IA1" s="1" t="s">
        <v>227</v>
      </c>
      <c r="IB1" s="1" t="s">
        <v>228</v>
      </c>
      <c r="IC1" s="1" t="s">
        <v>231</v>
      </c>
      <c r="ID1" s="1" t="s">
        <v>111</v>
      </c>
      <c r="IE1" s="1" t="s">
        <v>110</v>
      </c>
      <c r="IF1" s="14" t="s">
        <v>232</v>
      </c>
    </row>
    <row r="2" spans="1:240" x14ac:dyDescent="0.2">
      <c r="A2" s="9" t="s">
        <v>117</v>
      </c>
      <c r="B2" s="1">
        <v>55</v>
      </c>
      <c r="C2" s="1">
        <f>RANK(B2,$B$2:$B$80)</f>
        <v>32</v>
      </c>
      <c r="D2" s="41">
        <f>E2*B2/100</f>
        <v>16.5</v>
      </c>
      <c r="E2" s="1">
        <v>30</v>
      </c>
      <c r="F2" s="1">
        <f>RANK(E2,$E$2:$E$80)</f>
        <v>26</v>
      </c>
      <c r="G2" s="1">
        <f>H2*B2/100</f>
        <v>8.25</v>
      </c>
      <c r="H2" s="1">
        <v>15</v>
      </c>
      <c r="I2" s="1">
        <f>RANK(H2,$H$2:$H$80)</f>
        <v>16</v>
      </c>
      <c r="J2" s="1">
        <f>B2*K2/100</f>
        <v>44</v>
      </c>
      <c r="K2" s="1">
        <v>80</v>
      </c>
      <c r="L2" s="1">
        <f>RANK(K2,$K$2:$K$2:$K$80)</f>
        <v>43</v>
      </c>
      <c r="M2" s="1">
        <v>7</v>
      </c>
      <c r="N2" s="1">
        <f>RANK(M2,$M$2:$M$80)</f>
        <v>4</v>
      </c>
      <c r="O2" s="1" t="s">
        <v>0</v>
      </c>
      <c r="P2" s="1" t="s">
        <v>113</v>
      </c>
      <c r="Q2" s="1">
        <f>IF(P2="Z",1,0)</f>
        <v>1</v>
      </c>
      <c r="R2" s="1">
        <v>12</v>
      </c>
      <c r="S2" s="1">
        <f>RANK(R2,$R$2:$R$80)</f>
        <v>38</v>
      </c>
      <c r="T2" s="39">
        <v>84</v>
      </c>
      <c r="U2" s="4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 t="s">
        <v>115</v>
      </c>
      <c r="CS2" s="1"/>
      <c r="CT2" s="5">
        <v>50</v>
      </c>
      <c r="CU2" s="5">
        <f>RANK(CT2,$CT$2:$CT$80)</f>
        <v>9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>
        <v>25</v>
      </c>
      <c r="DB2" s="1" t="s">
        <v>0</v>
      </c>
      <c r="DC2" s="1" t="s">
        <v>0</v>
      </c>
      <c r="DD2" s="1">
        <v>30</v>
      </c>
      <c r="DE2" s="1">
        <v>5</v>
      </c>
      <c r="DF2" s="1">
        <v>25</v>
      </c>
      <c r="DG2" s="1" t="s">
        <v>0</v>
      </c>
      <c r="DH2" s="1">
        <v>15</v>
      </c>
      <c r="DI2" s="1" t="s">
        <v>0</v>
      </c>
      <c r="DJ2" s="1"/>
      <c r="DK2" s="14">
        <f t="shared" ref="DK2:DK33" si="0">SUM(CV2:DJ2)</f>
        <v>100</v>
      </c>
      <c r="DL2" s="5">
        <v>50</v>
      </c>
      <c r="DM2" s="1" t="s">
        <v>0</v>
      </c>
      <c r="DN2" s="1" t="s">
        <v>0</v>
      </c>
      <c r="DO2" s="1">
        <v>3</v>
      </c>
      <c r="DP2" s="1" t="s">
        <v>0</v>
      </c>
      <c r="DQ2" s="1" t="s">
        <v>0</v>
      </c>
      <c r="DR2" s="1" t="s">
        <v>0</v>
      </c>
      <c r="DS2" s="1" t="s">
        <v>0</v>
      </c>
      <c r="DT2" s="1">
        <v>3</v>
      </c>
      <c r="DU2" s="1" t="s">
        <v>0</v>
      </c>
      <c r="DV2" s="1" t="s">
        <v>0</v>
      </c>
      <c r="DW2" s="1" t="s">
        <v>0</v>
      </c>
      <c r="DX2" s="1" t="s">
        <v>0</v>
      </c>
      <c r="DY2" s="1">
        <v>5</v>
      </c>
      <c r="DZ2" s="1" t="s">
        <v>0</v>
      </c>
      <c r="EA2" s="1" t="s">
        <v>0</v>
      </c>
      <c r="EB2" s="1" t="s">
        <v>0</v>
      </c>
      <c r="EC2" s="1">
        <v>2</v>
      </c>
      <c r="ED2" s="1"/>
      <c r="EE2" s="1" t="s">
        <v>0</v>
      </c>
      <c r="EF2" s="1" t="s">
        <v>0</v>
      </c>
      <c r="EG2" s="1" t="s">
        <v>0</v>
      </c>
      <c r="EH2" s="1" t="s">
        <v>0</v>
      </c>
      <c r="EI2" s="1" t="s">
        <v>0</v>
      </c>
      <c r="EJ2" s="1">
        <v>5</v>
      </c>
      <c r="EK2" s="1">
        <v>6</v>
      </c>
      <c r="EL2" s="1" t="s">
        <v>0</v>
      </c>
      <c r="EM2" s="1">
        <v>35</v>
      </c>
      <c r="EN2" s="1" t="s">
        <v>0</v>
      </c>
      <c r="EO2" s="1">
        <v>5</v>
      </c>
      <c r="EP2" s="1">
        <v>20</v>
      </c>
      <c r="EQ2" s="1" t="s">
        <v>0</v>
      </c>
      <c r="ER2" s="1">
        <v>15</v>
      </c>
      <c r="ES2" s="1" t="s">
        <v>0</v>
      </c>
      <c r="ET2" s="1" t="s">
        <v>0</v>
      </c>
      <c r="EU2" s="7"/>
      <c r="EV2" s="13">
        <v>1</v>
      </c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14">
        <f t="shared" ref="FH2:FH33" si="1">SUM(DM2:FG2)</f>
        <v>100</v>
      </c>
      <c r="FI2" s="5">
        <v>60</v>
      </c>
      <c r="FJ2" s="5">
        <f>RANK(FI2,$FI$2:$FI$80)</f>
        <v>13</v>
      </c>
      <c r="FK2" s="1"/>
      <c r="FL2" s="1"/>
      <c r="FM2" s="1"/>
      <c r="FN2" s="1">
        <v>5</v>
      </c>
      <c r="FO2" s="1">
        <v>1</v>
      </c>
      <c r="FP2" s="1">
        <v>12</v>
      </c>
      <c r="FQ2" s="1"/>
      <c r="FR2" s="1">
        <v>15</v>
      </c>
      <c r="FS2" s="1"/>
      <c r="FT2" s="1">
        <v>1</v>
      </c>
      <c r="FU2" s="1"/>
      <c r="FV2" s="1">
        <v>12</v>
      </c>
      <c r="FW2" s="1"/>
      <c r="FX2" s="1">
        <v>5</v>
      </c>
      <c r="FY2" s="1"/>
      <c r="FZ2" s="1">
        <v>22</v>
      </c>
      <c r="GA2" s="1">
        <v>25</v>
      </c>
      <c r="GB2" s="1"/>
      <c r="GC2" s="1">
        <v>2</v>
      </c>
      <c r="GD2" s="15"/>
      <c r="GE2" s="14">
        <f t="shared" ref="GE2:GE33" si="2">SUM(FK2:GD2)</f>
        <v>100</v>
      </c>
      <c r="GF2" s="5">
        <v>40</v>
      </c>
      <c r="GG2" s="1"/>
      <c r="GH2" s="1">
        <v>2</v>
      </c>
      <c r="GI2" s="1"/>
      <c r="GJ2" s="1"/>
      <c r="GK2" s="1"/>
      <c r="GL2" s="1"/>
      <c r="GM2" s="1"/>
      <c r="GN2" s="1"/>
      <c r="GO2" s="1">
        <v>15</v>
      </c>
      <c r="GP2" s="1">
        <v>20</v>
      </c>
      <c r="GQ2" s="1"/>
      <c r="GR2" s="1"/>
      <c r="GS2" s="1">
        <v>15</v>
      </c>
      <c r="GT2" s="1"/>
      <c r="GU2" s="1"/>
      <c r="GV2" s="1"/>
      <c r="GW2" s="1"/>
      <c r="GX2" s="1">
        <v>5</v>
      </c>
      <c r="GY2" s="1">
        <v>15</v>
      </c>
      <c r="GZ2" s="1"/>
      <c r="HA2" s="1"/>
      <c r="HB2" s="1"/>
      <c r="HC2" s="1"/>
      <c r="HD2" s="1">
        <v>5</v>
      </c>
      <c r="HE2" s="1"/>
      <c r="HF2" s="1">
        <v>5</v>
      </c>
      <c r="HG2" s="1"/>
      <c r="HH2" s="1"/>
      <c r="HI2" s="1"/>
      <c r="HJ2" s="13">
        <v>2</v>
      </c>
      <c r="HK2" s="1">
        <v>6</v>
      </c>
      <c r="HL2" s="1">
        <v>2</v>
      </c>
      <c r="HM2" s="1">
        <v>6</v>
      </c>
      <c r="HN2" s="1">
        <v>2</v>
      </c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4">
        <f t="shared" ref="IF2:IF33" si="3">SUM(GG2:IC2)</f>
        <v>100</v>
      </c>
    </row>
    <row r="3" spans="1:240" x14ac:dyDescent="0.2">
      <c r="A3" s="9" t="s">
        <v>118</v>
      </c>
      <c r="B3" s="1">
        <v>30</v>
      </c>
      <c r="C3" s="1">
        <f t="shared" ref="C3:C66" si="4">RANK(B3,$B$2:$B$80)</f>
        <v>53</v>
      </c>
      <c r="D3" s="41">
        <f t="shared" ref="D3:D66" si="5">E3*B3/100</f>
        <v>7.5</v>
      </c>
      <c r="E3" s="1">
        <v>25</v>
      </c>
      <c r="F3" s="1">
        <f t="shared" ref="F3:F66" si="6">RANK(E3,$E$2:$E$80)</f>
        <v>33</v>
      </c>
      <c r="G3" s="1">
        <f t="shared" ref="G3:G66" si="7">H3*B3/100</f>
        <v>3</v>
      </c>
      <c r="H3" s="1">
        <v>10</v>
      </c>
      <c r="I3" s="1">
        <f t="shared" ref="I3:I66" si="8">RANK(H3,$H$2:$H$80)</f>
        <v>35</v>
      </c>
      <c r="J3" s="1">
        <f t="shared" ref="J3:J66" si="9">B3*K3/100</f>
        <v>27</v>
      </c>
      <c r="K3" s="1">
        <v>90</v>
      </c>
      <c r="L3" s="1">
        <f>RANK(K3,$K$2:$K$2:$K$80)</f>
        <v>4</v>
      </c>
      <c r="M3" s="1">
        <v>3</v>
      </c>
      <c r="N3" s="1">
        <f t="shared" ref="N3:N66" si="10">RANK(M3,$M$2:$M$80)</f>
        <v>16</v>
      </c>
      <c r="O3" s="1" t="s">
        <v>0</v>
      </c>
      <c r="P3" s="1" t="s">
        <v>225</v>
      </c>
      <c r="Q3" s="1">
        <f t="shared" ref="Q3:Q66" si="11">IF(P3="Z",1,0)</f>
        <v>0</v>
      </c>
      <c r="R3" s="1">
        <v>12</v>
      </c>
      <c r="S3" s="1">
        <f t="shared" ref="S3:S66" si="12">RANK(R3,$R$2:$R$80)</f>
        <v>38</v>
      </c>
      <c r="T3" s="39">
        <v>41</v>
      </c>
      <c r="U3" s="4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 t="s">
        <v>115</v>
      </c>
      <c r="CS3" s="1"/>
      <c r="CT3" s="5">
        <v>1</v>
      </c>
      <c r="CU3" s="5">
        <f t="shared" ref="CU3:CU66" si="13">RANK(CT3,$CT$2:$CT$80)</f>
        <v>73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  <c r="DB3" s="1" t="s">
        <v>0</v>
      </c>
      <c r="DC3" s="1" t="s">
        <v>0</v>
      </c>
      <c r="DD3" s="1" t="s">
        <v>0</v>
      </c>
      <c r="DE3" s="1" t="s">
        <v>0</v>
      </c>
      <c r="DF3" s="1" t="s">
        <v>0</v>
      </c>
      <c r="DG3" s="1" t="s">
        <v>0</v>
      </c>
      <c r="DH3" s="1">
        <v>100</v>
      </c>
      <c r="DI3" s="1" t="s">
        <v>0</v>
      </c>
      <c r="DJ3" s="1"/>
      <c r="DK3" s="14">
        <f t="shared" si="0"/>
        <v>100</v>
      </c>
      <c r="DL3" s="5">
        <v>99</v>
      </c>
      <c r="DM3" s="1" t="s">
        <v>0</v>
      </c>
      <c r="DN3" s="1" t="s">
        <v>0</v>
      </c>
      <c r="DO3" s="1" t="s">
        <v>0</v>
      </c>
      <c r="DP3" s="1" t="s">
        <v>0</v>
      </c>
      <c r="DQ3" s="1" t="s">
        <v>0</v>
      </c>
      <c r="DR3" s="1" t="s">
        <v>0</v>
      </c>
      <c r="DS3" s="1" t="s">
        <v>0</v>
      </c>
      <c r="DT3" s="1" t="s">
        <v>0</v>
      </c>
      <c r="DU3" s="1" t="s">
        <v>0</v>
      </c>
      <c r="DV3" s="1" t="s">
        <v>0</v>
      </c>
      <c r="DW3" s="1" t="s">
        <v>0</v>
      </c>
      <c r="DX3" s="1" t="s">
        <v>0</v>
      </c>
      <c r="DY3" s="1">
        <v>21</v>
      </c>
      <c r="DZ3" s="1">
        <v>21</v>
      </c>
      <c r="EA3" s="1" t="s">
        <v>0</v>
      </c>
      <c r="EB3" s="1" t="s">
        <v>0</v>
      </c>
      <c r="EC3" s="1" t="s">
        <v>0</v>
      </c>
      <c r="ED3" s="1"/>
      <c r="EE3" s="1" t="s">
        <v>0</v>
      </c>
      <c r="EF3" s="1" t="s">
        <v>0</v>
      </c>
      <c r="EG3" s="1" t="s">
        <v>0</v>
      </c>
      <c r="EH3" s="1" t="s">
        <v>0</v>
      </c>
      <c r="EI3" s="1" t="s">
        <v>0</v>
      </c>
      <c r="EJ3" s="1">
        <v>2</v>
      </c>
      <c r="EK3" s="1" t="s">
        <v>0</v>
      </c>
      <c r="EL3" s="1">
        <v>14</v>
      </c>
      <c r="EM3" s="1" t="s">
        <v>0</v>
      </c>
      <c r="EN3" s="1" t="s">
        <v>0</v>
      </c>
      <c r="EO3" s="1" t="s">
        <v>0</v>
      </c>
      <c r="EP3" s="1">
        <v>21</v>
      </c>
      <c r="EQ3" s="1" t="s">
        <v>0</v>
      </c>
      <c r="ER3" s="1" t="s">
        <v>0</v>
      </c>
      <c r="ES3" s="1" t="s">
        <v>0</v>
      </c>
      <c r="ET3" s="1">
        <v>21</v>
      </c>
      <c r="EU3" s="7"/>
      <c r="EV3" s="13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14">
        <f t="shared" si="1"/>
        <v>100</v>
      </c>
      <c r="FI3" s="5">
        <v>45</v>
      </c>
      <c r="FJ3" s="5">
        <f t="shared" ref="FJ3:FJ66" si="14">RANK(FI3,$FI$2:$FI$80)</f>
        <v>34</v>
      </c>
      <c r="FK3" s="1"/>
      <c r="FL3" s="1"/>
      <c r="FM3" s="1"/>
      <c r="FN3" s="1"/>
      <c r="FO3" s="1"/>
      <c r="FP3" s="1">
        <v>10</v>
      </c>
      <c r="FQ3" s="1"/>
      <c r="FR3" s="1">
        <v>5</v>
      </c>
      <c r="FS3" s="1">
        <v>35</v>
      </c>
      <c r="FT3" s="1"/>
      <c r="FU3" s="1"/>
      <c r="FV3" s="1"/>
      <c r="FW3" s="1"/>
      <c r="FX3" s="1"/>
      <c r="FY3" s="1"/>
      <c r="FZ3" s="1">
        <v>30</v>
      </c>
      <c r="GA3" s="1">
        <v>20</v>
      </c>
      <c r="GB3" s="1"/>
      <c r="GC3" s="1"/>
      <c r="GD3" s="1"/>
      <c r="GE3" s="14">
        <f t="shared" si="2"/>
        <v>100</v>
      </c>
      <c r="GF3" s="5">
        <v>55</v>
      </c>
      <c r="GG3" s="1"/>
      <c r="GH3" s="1"/>
      <c r="GI3" s="1"/>
      <c r="GJ3" s="1"/>
      <c r="GK3" s="1"/>
      <c r="GL3" s="1"/>
      <c r="GM3" s="1"/>
      <c r="GN3" s="1"/>
      <c r="GO3" s="1"/>
      <c r="GP3" s="1"/>
      <c r="GQ3" s="1">
        <v>40</v>
      </c>
      <c r="GR3" s="1"/>
      <c r="GS3" s="1">
        <v>15</v>
      </c>
      <c r="GT3" s="1"/>
      <c r="GU3" s="1"/>
      <c r="GV3" s="1"/>
      <c r="GW3" s="1"/>
      <c r="GX3" s="1"/>
      <c r="GY3" s="1">
        <v>25</v>
      </c>
      <c r="GZ3" s="1"/>
      <c r="HA3" s="1"/>
      <c r="HB3" s="1"/>
      <c r="HC3" s="1">
        <v>10</v>
      </c>
      <c r="HD3" s="1"/>
      <c r="HE3" s="1"/>
      <c r="HF3" s="1"/>
      <c r="HG3" s="1"/>
      <c r="HH3" s="1"/>
      <c r="HI3" s="1"/>
      <c r="HJ3" s="13"/>
      <c r="HK3" s="1"/>
      <c r="HL3" s="1">
        <v>5</v>
      </c>
      <c r="HM3" s="1">
        <v>5</v>
      </c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4">
        <f t="shared" si="3"/>
        <v>100</v>
      </c>
    </row>
    <row r="4" spans="1:240" x14ac:dyDescent="0.2">
      <c r="A4" s="9" t="s">
        <v>119</v>
      </c>
      <c r="B4" s="1">
        <v>30</v>
      </c>
      <c r="C4" s="1">
        <f t="shared" si="4"/>
        <v>53</v>
      </c>
      <c r="D4" s="41">
        <f t="shared" si="5"/>
        <v>9</v>
      </c>
      <c r="E4" s="1">
        <v>30</v>
      </c>
      <c r="F4" s="1">
        <f t="shared" si="6"/>
        <v>26</v>
      </c>
      <c r="G4" s="1">
        <f t="shared" si="7"/>
        <v>3</v>
      </c>
      <c r="H4" s="1">
        <v>10</v>
      </c>
      <c r="I4" s="1">
        <f t="shared" si="8"/>
        <v>35</v>
      </c>
      <c r="J4" s="1">
        <f t="shared" si="9"/>
        <v>24</v>
      </c>
      <c r="K4" s="1">
        <v>80</v>
      </c>
      <c r="L4" s="1">
        <f>RANK(K4,$K$2:$K$2:$K$80)</f>
        <v>43</v>
      </c>
      <c r="M4" s="1">
        <v>0</v>
      </c>
      <c r="N4" s="1">
        <f t="shared" si="10"/>
        <v>55</v>
      </c>
      <c r="O4" s="1" t="s">
        <v>0</v>
      </c>
      <c r="P4" s="1" t="s">
        <v>113</v>
      </c>
      <c r="Q4" s="1">
        <f t="shared" si="11"/>
        <v>1</v>
      </c>
      <c r="R4" s="1">
        <v>12</v>
      </c>
      <c r="S4" s="1">
        <f t="shared" si="12"/>
        <v>38</v>
      </c>
      <c r="T4" s="39">
        <v>63</v>
      </c>
      <c r="U4" s="4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 t="s">
        <v>115</v>
      </c>
      <c r="CS4" s="1"/>
      <c r="CT4" s="5">
        <v>5</v>
      </c>
      <c r="CU4" s="5">
        <f t="shared" si="13"/>
        <v>65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>
        <v>100</v>
      </c>
      <c r="DI4" s="1" t="s">
        <v>0</v>
      </c>
      <c r="DJ4" s="1"/>
      <c r="DK4" s="14">
        <f t="shared" si="0"/>
        <v>100</v>
      </c>
      <c r="DL4" s="5">
        <v>95</v>
      </c>
      <c r="DM4" s="1" t="s">
        <v>0</v>
      </c>
      <c r="DN4" s="1">
        <v>10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  <c r="DT4" s="1" t="s">
        <v>0</v>
      </c>
      <c r="DU4" s="1" t="s">
        <v>0</v>
      </c>
      <c r="DV4" s="1" t="s">
        <v>0</v>
      </c>
      <c r="DW4" s="1" t="s">
        <v>0</v>
      </c>
      <c r="DX4" s="1" t="s">
        <v>0</v>
      </c>
      <c r="DY4" s="1" t="s">
        <v>0</v>
      </c>
      <c r="DZ4" s="1" t="s">
        <v>0</v>
      </c>
      <c r="EA4" s="1" t="s">
        <v>0</v>
      </c>
      <c r="EB4" s="1" t="s">
        <v>0</v>
      </c>
      <c r="EC4" s="1">
        <v>15</v>
      </c>
      <c r="ED4" s="1"/>
      <c r="EE4" s="1">
        <v>35</v>
      </c>
      <c r="EF4" s="1" t="s">
        <v>0</v>
      </c>
      <c r="EG4" s="1" t="s">
        <v>0</v>
      </c>
      <c r="EH4" s="1" t="s">
        <v>0</v>
      </c>
      <c r="EI4" s="1" t="s">
        <v>0</v>
      </c>
      <c r="EJ4" s="1">
        <v>5</v>
      </c>
      <c r="EK4" s="1" t="s">
        <v>0</v>
      </c>
      <c r="EL4" s="1">
        <v>25</v>
      </c>
      <c r="EM4" s="1">
        <v>10</v>
      </c>
      <c r="EN4" s="1" t="s">
        <v>0</v>
      </c>
      <c r="EO4" s="1" t="s">
        <v>0</v>
      </c>
      <c r="EP4" s="1" t="s">
        <v>0</v>
      </c>
      <c r="EQ4" s="1" t="s">
        <v>0</v>
      </c>
      <c r="ER4" s="1" t="s">
        <v>0</v>
      </c>
      <c r="ES4" s="1" t="s">
        <v>0</v>
      </c>
      <c r="ET4" s="1" t="s">
        <v>0</v>
      </c>
      <c r="EU4" s="7"/>
      <c r="EV4" s="13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14">
        <f t="shared" si="1"/>
        <v>100</v>
      </c>
      <c r="FI4" s="5">
        <v>70</v>
      </c>
      <c r="FJ4" s="5">
        <f t="shared" si="14"/>
        <v>5</v>
      </c>
      <c r="FK4" s="1">
        <v>20</v>
      </c>
      <c r="FL4" s="1"/>
      <c r="FM4" s="1">
        <v>15</v>
      </c>
      <c r="FN4" s="1"/>
      <c r="FO4" s="1"/>
      <c r="FP4" s="1"/>
      <c r="FQ4" s="1"/>
      <c r="FR4" s="1"/>
      <c r="FS4" s="1"/>
      <c r="FT4" s="1"/>
      <c r="FU4" s="1">
        <v>20</v>
      </c>
      <c r="FV4" s="1"/>
      <c r="FW4" s="1"/>
      <c r="FX4" s="1"/>
      <c r="FY4" s="1"/>
      <c r="FZ4" s="1"/>
      <c r="GA4" s="1">
        <v>45</v>
      </c>
      <c r="GB4" s="1"/>
      <c r="GC4" s="1"/>
      <c r="GD4" s="1"/>
      <c r="GE4" s="14">
        <f t="shared" si="2"/>
        <v>100</v>
      </c>
      <c r="GF4" s="5">
        <v>30</v>
      </c>
      <c r="GG4" s="1"/>
      <c r="GH4" s="1"/>
      <c r="GI4" s="1"/>
      <c r="GJ4" s="1"/>
      <c r="GK4" s="1"/>
      <c r="GL4" s="1"/>
      <c r="GM4" s="1">
        <v>20</v>
      </c>
      <c r="GN4" s="1"/>
      <c r="GO4" s="1">
        <v>10</v>
      </c>
      <c r="GP4" s="1"/>
      <c r="GQ4" s="1"/>
      <c r="GR4" s="1"/>
      <c r="GS4" s="1"/>
      <c r="GT4" s="1"/>
      <c r="GU4" s="1"/>
      <c r="GV4" s="1"/>
      <c r="GW4" s="1"/>
      <c r="GX4" s="1"/>
      <c r="GY4" s="1">
        <v>20</v>
      </c>
      <c r="GZ4" s="1">
        <v>10</v>
      </c>
      <c r="HA4" s="1"/>
      <c r="HB4" s="1">
        <v>10</v>
      </c>
      <c r="HC4" s="1">
        <v>10</v>
      </c>
      <c r="HD4" s="1"/>
      <c r="HE4" s="1">
        <v>20</v>
      </c>
      <c r="HF4" s="1"/>
      <c r="HG4" s="1"/>
      <c r="HH4" s="1"/>
      <c r="HI4" s="1"/>
      <c r="HJ4" s="13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4">
        <f t="shared" si="3"/>
        <v>100</v>
      </c>
    </row>
    <row r="5" spans="1:240" x14ac:dyDescent="0.2">
      <c r="A5" s="9" t="s">
        <v>120</v>
      </c>
      <c r="B5" s="1">
        <v>10</v>
      </c>
      <c r="C5" s="1">
        <f t="shared" si="4"/>
        <v>73</v>
      </c>
      <c r="D5" s="41">
        <f>E5*B5/100</f>
        <v>9</v>
      </c>
      <c r="E5" s="1">
        <v>90</v>
      </c>
      <c r="F5" s="1">
        <f t="shared" si="6"/>
        <v>1</v>
      </c>
      <c r="G5" s="1">
        <f t="shared" si="7"/>
        <v>1</v>
      </c>
      <c r="H5" s="1">
        <v>10</v>
      </c>
      <c r="I5" s="1">
        <f t="shared" si="8"/>
        <v>35</v>
      </c>
      <c r="J5" s="1">
        <f t="shared" si="9"/>
        <v>1</v>
      </c>
      <c r="K5" s="1">
        <v>10</v>
      </c>
      <c r="L5" s="1">
        <f>RANK(K5,$K$2:$K$2:$K$80)</f>
        <v>74</v>
      </c>
      <c r="M5" s="1">
        <v>0</v>
      </c>
      <c r="N5" s="1">
        <f t="shared" si="10"/>
        <v>55</v>
      </c>
      <c r="O5" s="1" t="s">
        <v>0</v>
      </c>
      <c r="P5" s="1" t="s">
        <v>225</v>
      </c>
      <c r="Q5" s="1">
        <f t="shared" si="11"/>
        <v>0</v>
      </c>
      <c r="R5" s="1">
        <v>12</v>
      </c>
      <c r="S5" s="1">
        <f t="shared" si="12"/>
        <v>38</v>
      </c>
      <c r="T5" s="39">
        <v>28</v>
      </c>
      <c r="U5" s="4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 t="s">
        <v>115</v>
      </c>
      <c r="CS5" s="1"/>
      <c r="CT5" s="5">
        <v>5</v>
      </c>
      <c r="CU5" s="5">
        <f t="shared" si="13"/>
        <v>65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>
        <v>20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>
        <v>80</v>
      </c>
      <c r="DI5" s="1" t="s">
        <v>0</v>
      </c>
      <c r="DJ5" s="1"/>
      <c r="DK5" s="14">
        <f t="shared" si="0"/>
        <v>100</v>
      </c>
      <c r="DL5" s="5">
        <v>95</v>
      </c>
      <c r="DM5" s="1" t="s">
        <v>0</v>
      </c>
      <c r="DN5" s="1" t="s">
        <v>0</v>
      </c>
      <c r="DO5" s="1" t="s">
        <v>0</v>
      </c>
      <c r="DP5" s="1">
        <v>25</v>
      </c>
      <c r="DQ5" s="1" t="s">
        <v>0</v>
      </c>
      <c r="DR5" s="1" t="s">
        <v>0</v>
      </c>
      <c r="DS5" s="1" t="s">
        <v>0</v>
      </c>
      <c r="DT5" s="16">
        <v>10</v>
      </c>
      <c r="DU5" s="1" t="s">
        <v>0</v>
      </c>
      <c r="DV5" s="1" t="s">
        <v>0</v>
      </c>
      <c r="DW5" s="1" t="s">
        <v>0</v>
      </c>
      <c r="DX5" s="1" t="s">
        <v>0</v>
      </c>
      <c r="DY5" s="1" t="s">
        <v>0</v>
      </c>
      <c r="DZ5" s="1">
        <v>40</v>
      </c>
      <c r="EA5" s="1" t="s">
        <v>0</v>
      </c>
      <c r="EB5" s="1" t="s">
        <v>0</v>
      </c>
      <c r="EC5" s="1" t="s">
        <v>0</v>
      </c>
      <c r="ED5" s="1" t="s">
        <v>0</v>
      </c>
      <c r="EE5" s="1" t="s">
        <v>0</v>
      </c>
      <c r="EF5" s="1" t="s">
        <v>0</v>
      </c>
      <c r="EG5" s="1" t="s">
        <v>0</v>
      </c>
      <c r="EH5" s="1" t="s">
        <v>0</v>
      </c>
      <c r="EI5" s="1" t="s">
        <v>0</v>
      </c>
      <c r="EJ5" s="1" t="s">
        <v>0</v>
      </c>
      <c r="EK5" s="1" t="s">
        <v>0</v>
      </c>
      <c r="EL5" s="1">
        <v>25</v>
      </c>
      <c r="EM5" s="1" t="s">
        <v>0</v>
      </c>
      <c r="EN5" s="1" t="s">
        <v>0</v>
      </c>
      <c r="EO5" s="1" t="s">
        <v>0</v>
      </c>
      <c r="EP5" s="1" t="s">
        <v>0</v>
      </c>
      <c r="EQ5" s="1" t="s">
        <v>0</v>
      </c>
      <c r="ER5" s="1" t="s">
        <v>0</v>
      </c>
      <c r="ES5" s="1" t="s">
        <v>0</v>
      </c>
      <c r="ET5" s="1" t="s">
        <v>0</v>
      </c>
      <c r="EU5" s="7"/>
      <c r="EV5" s="13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14">
        <f t="shared" si="1"/>
        <v>100</v>
      </c>
      <c r="FI5" s="5">
        <v>10</v>
      </c>
      <c r="FJ5" s="5">
        <f t="shared" si="14"/>
        <v>56</v>
      </c>
      <c r="FK5" s="1"/>
      <c r="FL5" s="1"/>
      <c r="FM5" s="1"/>
      <c r="FN5" s="1">
        <v>25</v>
      </c>
      <c r="FO5" s="1"/>
      <c r="FP5" s="1"/>
      <c r="FQ5" s="1"/>
      <c r="FR5" s="1"/>
      <c r="FS5" s="1">
        <v>75</v>
      </c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4">
        <f t="shared" si="2"/>
        <v>100</v>
      </c>
      <c r="GF5" s="5">
        <v>90</v>
      </c>
      <c r="GG5" s="1"/>
      <c r="GH5" s="1"/>
      <c r="GI5" s="1"/>
      <c r="GJ5" s="1"/>
      <c r="GK5" s="1"/>
      <c r="GL5" s="1"/>
      <c r="GM5" s="1"/>
      <c r="GN5" s="1"/>
      <c r="GO5" s="1"/>
      <c r="GP5" s="1"/>
      <c r="GQ5" s="1">
        <v>80</v>
      </c>
      <c r="GR5" s="1"/>
      <c r="GS5" s="1"/>
      <c r="GT5" s="1"/>
      <c r="GU5" s="1"/>
      <c r="GV5" s="1"/>
      <c r="GW5" s="1"/>
      <c r="GX5" s="1"/>
      <c r="GY5" s="1"/>
      <c r="GZ5" s="1"/>
      <c r="HA5" s="1"/>
      <c r="HB5" s="1">
        <v>10</v>
      </c>
      <c r="HC5" s="1"/>
      <c r="HD5" s="1"/>
      <c r="HE5" s="1"/>
      <c r="HF5" s="1"/>
      <c r="HG5" s="1"/>
      <c r="HH5" s="1"/>
      <c r="HI5" s="1"/>
      <c r="HJ5" s="13"/>
      <c r="HK5" s="1"/>
      <c r="HL5" s="1"/>
      <c r="HM5" s="1"/>
      <c r="HN5" s="1"/>
      <c r="HO5" s="1">
        <v>5</v>
      </c>
      <c r="HP5" s="1">
        <v>5</v>
      </c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4">
        <f t="shared" si="3"/>
        <v>100</v>
      </c>
    </row>
    <row r="6" spans="1:240" x14ac:dyDescent="0.2">
      <c r="A6" s="9" t="s">
        <v>121</v>
      </c>
      <c r="B6" s="1">
        <v>80</v>
      </c>
      <c r="C6" s="1">
        <f t="shared" si="4"/>
        <v>5</v>
      </c>
      <c r="D6" s="41">
        <f t="shared" si="5"/>
        <v>40</v>
      </c>
      <c r="E6" s="1">
        <v>50</v>
      </c>
      <c r="F6" s="1">
        <f t="shared" si="6"/>
        <v>11</v>
      </c>
      <c r="G6" s="1">
        <f t="shared" si="7"/>
        <v>72</v>
      </c>
      <c r="H6" s="1">
        <v>90</v>
      </c>
      <c r="I6" s="1">
        <f t="shared" si="8"/>
        <v>1</v>
      </c>
      <c r="J6" s="1">
        <f t="shared" si="9"/>
        <v>12</v>
      </c>
      <c r="K6" s="1">
        <v>15</v>
      </c>
      <c r="L6" s="1">
        <f>RANK(K6,$K$2:$K$2:$K$80)</f>
        <v>72</v>
      </c>
      <c r="M6" s="1">
        <v>2</v>
      </c>
      <c r="N6" s="1">
        <f t="shared" si="10"/>
        <v>26</v>
      </c>
      <c r="O6" s="1" t="s">
        <v>0</v>
      </c>
      <c r="P6" s="1" t="s">
        <v>112</v>
      </c>
      <c r="Q6" s="1">
        <f t="shared" si="11"/>
        <v>0</v>
      </c>
      <c r="R6" s="1">
        <v>15</v>
      </c>
      <c r="S6" s="1">
        <f t="shared" si="12"/>
        <v>20</v>
      </c>
      <c r="T6" s="39">
        <v>51</v>
      </c>
      <c r="U6" s="4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 t="s">
        <v>116</v>
      </c>
      <c r="CS6" s="1"/>
      <c r="CT6" s="5">
        <v>15</v>
      </c>
      <c r="CU6" s="5">
        <f t="shared" si="13"/>
        <v>44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 t="s">
        <v>0</v>
      </c>
      <c r="DB6" s="1">
        <v>10</v>
      </c>
      <c r="DC6" s="1">
        <v>90</v>
      </c>
      <c r="DD6" s="1" t="s">
        <v>0</v>
      </c>
      <c r="DE6" s="1" t="s">
        <v>0</v>
      </c>
      <c r="DF6" s="1" t="s">
        <v>0</v>
      </c>
      <c r="DG6" s="1" t="s">
        <v>0</v>
      </c>
      <c r="DH6" s="1" t="s">
        <v>0</v>
      </c>
      <c r="DI6" s="1" t="s">
        <v>0</v>
      </c>
      <c r="DJ6" s="1"/>
      <c r="DK6" s="14">
        <f t="shared" si="0"/>
        <v>100</v>
      </c>
      <c r="DL6" s="5">
        <v>85</v>
      </c>
      <c r="DM6" s="1" t="s">
        <v>0</v>
      </c>
      <c r="DN6" s="1">
        <v>20</v>
      </c>
      <c r="DO6" s="1">
        <v>40</v>
      </c>
      <c r="DP6" s="1">
        <v>2</v>
      </c>
      <c r="DQ6" s="1" t="s">
        <v>0</v>
      </c>
      <c r="DR6" s="1">
        <v>2</v>
      </c>
      <c r="DS6" s="1">
        <v>2</v>
      </c>
      <c r="DT6" s="1" t="s">
        <v>0</v>
      </c>
      <c r="DU6" s="1" t="s">
        <v>0</v>
      </c>
      <c r="DV6" s="1" t="s">
        <v>0</v>
      </c>
      <c r="DW6" s="1" t="s">
        <v>0</v>
      </c>
      <c r="DX6" s="1" t="s">
        <v>0</v>
      </c>
      <c r="DY6" s="1" t="s">
        <v>0</v>
      </c>
      <c r="DZ6" s="1">
        <v>15</v>
      </c>
      <c r="EA6" s="1" t="s">
        <v>0</v>
      </c>
      <c r="EB6" s="1" t="s">
        <v>0</v>
      </c>
      <c r="EC6" s="1" t="s">
        <v>0</v>
      </c>
      <c r="ED6" s="1" t="s">
        <v>0</v>
      </c>
      <c r="EE6" s="1" t="s">
        <v>0</v>
      </c>
      <c r="EF6" s="1" t="s">
        <v>0</v>
      </c>
      <c r="EG6" s="1" t="s">
        <v>0</v>
      </c>
      <c r="EH6" s="1" t="s">
        <v>0</v>
      </c>
      <c r="EI6" s="1" t="s">
        <v>0</v>
      </c>
      <c r="EJ6" s="1" t="s">
        <v>0</v>
      </c>
      <c r="EK6" s="1" t="s">
        <v>0</v>
      </c>
      <c r="EL6" s="1" t="s">
        <v>0</v>
      </c>
      <c r="EM6" s="1" t="s">
        <v>0</v>
      </c>
      <c r="EN6" s="1">
        <v>2</v>
      </c>
      <c r="EO6" s="1" t="s">
        <v>0</v>
      </c>
      <c r="EP6" s="1" t="s">
        <v>0</v>
      </c>
      <c r="EQ6" s="1" t="s">
        <v>0</v>
      </c>
      <c r="ER6" s="1">
        <v>2</v>
      </c>
      <c r="ES6" s="1" t="s">
        <v>0</v>
      </c>
      <c r="ET6" s="1">
        <v>15</v>
      </c>
      <c r="EU6" s="7"/>
      <c r="EV6" s="13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14">
        <f t="shared" si="1"/>
        <v>100</v>
      </c>
      <c r="FI6" s="5">
        <v>10</v>
      </c>
      <c r="FJ6" s="5">
        <f t="shared" si="14"/>
        <v>56</v>
      </c>
      <c r="FK6" s="1"/>
      <c r="FL6" s="1"/>
      <c r="FM6" s="1"/>
      <c r="FN6" s="1">
        <v>100</v>
      </c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4">
        <f t="shared" si="2"/>
        <v>100</v>
      </c>
      <c r="GF6" s="5">
        <v>90</v>
      </c>
      <c r="GG6" s="1"/>
      <c r="GH6" s="1"/>
      <c r="GI6" s="1"/>
      <c r="GJ6" s="1"/>
      <c r="GK6" s="1"/>
      <c r="GL6" s="1"/>
      <c r="GM6" s="1"/>
      <c r="GN6" s="1"/>
      <c r="GO6" s="1">
        <v>20</v>
      </c>
      <c r="GP6" s="1"/>
      <c r="GQ6" s="1">
        <v>20</v>
      </c>
      <c r="GR6" s="1"/>
      <c r="GS6" s="1"/>
      <c r="GT6" s="1">
        <v>20</v>
      </c>
      <c r="GU6" s="1">
        <v>7</v>
      </c>
      <c r="GV6" s="1"/>
      <c r="GW6" s="1"/>
      <c r="GX6" s="1">
        <v>5</v>
      </c>
      <c r="GY6" s="1"/>
      <c r="GZ6" s="1"/>
      <c r="HA6" s="1"/>
      <c r="HB6" s="1"/>
      <c r="HC6" s="1">
        <v>20</v>
      </c>
      <c r="HD6" s="1"/>
      <c r="HE6" s="1"/>
      <c r="HF6" s="1"/>
      <c r="HG6" s="1">
        <v>8</v>
      </c>
      <c r="HH6" s="1"/>
      <c r="HI6" s="1"/>
      <c r="HJ6" s="13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4">
        <f t="shared" si="3"/>
        <v>100</v>
      </c>
    </row>
    <row r="7" spans="1:240" x14ac:dyDescent="0.2">
      <c r="A7" s="9" t="s">
        <v>122</v>
      </c>
      <c r="B7" s="1">
        <v>25</v>
      </c>
      <c r="C7" s="1">
        <f t="shared" si="4"/>
        <v>64</v>
      </c>
      <c r="D7" s="41">
        <f t="shared" si="5"/>
        <v>7.5</v>
      </c>
      <c r="E7" s="1">
        <v>30</v>
      </c>
      <c r="F7" s="1">
        <f t="shared" si="6"/>
        <v>26</v>
      </c>
      <c r="G7" s="1">
        <f t="shared" si="7"/>
        <v>3.75</v>
      </c>
      <c r="H7" s="1">
        <v>15</v>
      </c>
      <c r="I7" s="1">
        <f t="shared" si="8"/>
        <v>16</v>
      </c>
      <c r="J7" s="1">
        <f t="shared" si="9"/>
        <v>20</v>
      </c>
      <c r="K7" s="1">
        <v>80</v>
      </c>
      <c r="L7" s="1">
        <f>RANK(K7,$K$2:$K$2:$K$80)</f>
        <v>43</v>
      </c>
      <c r="M7" s="1">
        <v>0</v>
      </c>
      <c r="N7" s="1">
        <f t="shared" si="10"/>
        <v>55</v>
      </c>
      <c r="O7" s="1" t="s">
        <v>0</v>
      </c>
      <c r="P7" s="1" t="s">
        <v>113</v>
      </c>
      <c r="Q7" s="1">
        <f t="shared" si="11"/>
        <v>1</v>
      </c>
      <c r="R7" s="1">
        <v>15</v>
      </c>
      <c r="S7" s="1">
        <f t="shared" si="12"/>
        <v>20</v>
      </c>
      <c r="T7" s="39">
        <v>49</v>
      </c>
      <c r="U7" s="4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 t="s">
        <v>115</v>
      </c>
      <c r="CS7" s="1"/>
      <c r="CT7" s="5">
        <v>20</v>
      </c>
      <c r="CU7" s="5">
        <f t="shared" si="13"/>
        <v>38</v>
      </c>
      <c r="CV7" s="1" t="s">
        <v>0</v>
      </c>
      <c r="CW7" s="1" t="s">
        <v>0</v>
      </c>
      <c r="CX7" s="1" t="s">
        <v>0</v>
      </c>
      <c r="CY7" s="1" t="s">
        <v>0</v>
      </c>
      <c r="CZ7" s="1" t="s">
        <v>0</v>
      </c>
      <c r="DA7" s="1">
        <v>60</v>
      </c>
      <c r="DB7" s="1" t="s">
        <v>0</v>
      </c>
      <c r="DC7" s="1" t="s">
        <v>0</v>
      </c>
      <c r="DD7" s="1">
        <v>30</v>
      </c>
      <c r="DE7" s="1" t="s">
        <v>0</v>
      </c>
      <c r="DF7" s="1" t="s">
        <v>0</v>
      </c>
      <c r="DG7" s="1" t="s">
        <v>0</v>
      </c>
      <c r="DH7" s="1">
        <v>10</v>
      </c>
      <c r="DI7" s="1" t="s">
        <v>0</v>
      </c>
      <c r="DJ7" s="1"/>
      <c r="DK7" s="14">
        <f t="shared" si="0"/>
        <v>100</v>
      </c>
      <c r="DL7" s="5">
        <v>80</v>
      </c>
      <c r="DM7" s="1" t="s">
        <v>0</v>
      </c>
      <c r="DN7" s="1" t="s">
        <v>0</v>
      </c>
      <c r="DO7" s="1" t="s">
        <v>0</v>
      </c>
      <c r="DP7" s="1" t="s">
        <v>0</v>
      </c>
      <c r="DQ7" s="1" t="s">
        <v>0</v>
      </c>
      <c r="DR7" s="1" t="s">
        <v>0</v>
      </c>
      <c r="DS7" s="1" t="s">
        <v>0</v>
      </c>
      <c r="DT7" s="1" t="s">
        <v>0</v>
      </c>
      <c r="DU7" s="1" t="s">
        <v>0</v>
      </c>
      <c r="DV7" s="1" t="s">
        <v>0</v>
      </c>
      <c r="DW7" s="1">
        <v>10</v>
      </c>
      <c r="DX7" s="1" t="s">
        <v>0</v>
      </c>
      <c r="DY7" s="1" t="s">
        <v>0</v>
      </c>
      <c r="DZ7" s="1">
        <v>49</v>
      </c>
      <c r="EA7" s="1">
        <v>1</v>
      </c>
      <c r="EB7" s="1">
        <v>10</v>
      </c>
      <c r="EC7" s="1" t="s">
        <v>0</v>
      </c>
      <c r="ED7" s="1">
        <v>10</v>
      </c>
      <c r="EE7" s="1" t="s">
        <v>0</v>
      </c>
      <c r="EF7" s="1" t="s">
        <v>0</v>
      </c>
      <c r="EG7" s="1" t="s">
        <v>0</v>
      </c>
      <c r="EH7" s="1" t="s">
        <v>0</v>
      </c>
      <c r="EI7" s="1" t="s">
        <v>0</v>
      </c>
      <c r="EJ7" s="1">
        <v>7</v>
      </c>
      <c r="EK7" s="1" t="s">
        <v>0</v>
      </c>
      <c r="EL7" s="1" t="s">
        <v>0</v>
      </c>
      <c r="EM7" s="1">
        <v>10</v>
      </c>
      <c r="EN7" s="1" t="s">
        <v>0</v>
      </c>
      <c r="EO7" s="1" t="s">
        <v>0</v>
      </c>
      <c r="EP7" s="1" t="s">
        <v>0</v>
      </c>
      <c r="EQ7" s="1" t="s">
        <v>0</v>
      </c>
      <c r="ER7" s="1" t="s">
        <v>0</v>
      </c>
      <c r="ES7" s="1" t="s">
        <v>0</v>
      </c>
      <c r="ET7" s="1" t="s">
        <v>0</v>
      </c>
      <c r="EU7" s="1">
        <v>3</v>
      </c>
      <c r="EV7" s="13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4">
        <f t="shared" si="1"/>
        <v>100</v>
      </c>
      <c r="FI7" s="5">
        <v>40</v>
      </c>
      <c r="FJ7" s="5">
        <f t="shared" si="14"/>
        <v>36</v>
      </c>
      <c r="FK7" s="1"/>
      <c r="FL7" s="1">
        <v>5</v>
      </c>
      <c r="FM7" s="1"/>
      <c r="FN7" s="1"/>
      <c r="FO7" s="1">
        <v>5</v>
      </c>
      <c r="FP7" s="1">
        <v>20</v>
      </c>
      <c r="FQ7" s="1"/>
      <c r="FR7" s="1"/>
      <c r="FS7" s="1">
        <v>5</v>
      </c>
      <c r="FT7" s="1"/>
      <c r="FU7" s="1"/>
      <c r="FV7" s="1">
        <v>5</v>
      </c>
      <c r="FW7" s="1"/>
      <c r="FX7" s="1"/>
      <c r="FY7" s="1"/>
      <c r="FZ7" s="1">
        <v>25</v>
      </c>
      <c r="GA7" s="1">
        <v>30</v>
      </c>
      <c r="GB7" s="1"/>
      <c r="GC7" s="1">
        <v>5</v>
      </c>
      <c r="GD7" s="15"/>
      <c r="GE7" s="14">
        <f t="shared" si="2"/>
        <v>100</v>
      </c>
      <c r="GF7" s="5">
        <v>60</v>
      </c>
      <c r="GG7" s="1"/>
      <c r="GH7" s="1"/>
      <c r="GI7" s="1">
        <v>5</v>
      </c>
      <c r="GJ7" s="1"/>
      <c r="GK7" s="1"/>
      <c r="GL7" s="1">
        <v>5</v>
      </c>
      <c r="GM7" s="1"/>
      <c r="GN7" s="1"/>
      <c r="GO7" s="1">
        <v>5</v>
      </c>
      <c r="GP7" s="1"/>
      <c r="GQ7" s="1">
        <v>16</v>
      </c>
      <c r="GR7" s="1"/>
      <c r="GS7" s="1"/>
      <c r="GT7" s="1"/>
      <c r="GU7" s="1">
        <v>5</v>
      </c>
      <c r="GV7" s="1"/>
      <c r="GW7" s="1"/>
      <c r="GX7" s="1">
        <v>5</v>
      </c>
      <c r="GY7" s="1">
        <v>10</v>
      </c>
      <c r="GZ7" s="1"/>
      <c r="HA7" s="1"/>
      <c r="HB7" s="1">
        <v>20</v>
      </c>
      <c r="HC7" s="1">
        <v>5</v>
      </c>
      <c r="HD7" s="1"/>
      <c r="HE7" s="1"/>
      <c r="HF7" s="1"/>
      <c r="HG7" s="1">
        <v>5</v>
      </c>
      <c r="HH7" s="1"/>
      <c r="HI7" s="1"/>
      <c r="HJ7" s="13"/>
      <c r="HK7" s="1"/>
      <c r="HL7" s="1"/>
      <c r="HM7" s="1">
        <v>5</v>
      </c>
      <c r="HN7" s="1"/>
      <c r="HO7" s="1"/>
      <c r="HP7" s="1">
        <v>2</v>
      </c>
      <c r="HQ7" s="1">
        <v>3</v>
      </c>
      <c r="HR7" s="1">
        <v>5</v>
      </c>
      <c r="HS7" s="1">
        <v>4</v>
      </c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4">
        <f t="shared" si="3"/>
        <v>100</v>
      </c>
    </row>
    <row r="8" spans="1:240" x14ac:dyDescent="0.2">
      <c r="A8" s="9" t="s">
        <v>123</v>
      </c>
      <c r="B8" s="1">
        <v>85</v>
      </c>
      <c r="C8" s="1">
        <f t="shared" si="4"/>
        <v>3</v>
      </c>
      <c r="D8" s="41">
        <f t="shared" si="5"/>
        <v>17</v>
      </c>
      <c r="E8" s="1">
        <v>20</v>
      </c>
      <c r="F8" s="1">
        <f t="shared" si="6"/>
        <v>40</v>
      </c>
      <c r="G8" s="1">
        <f t="shared" si="7"/>
        <v>5.95</v>
      </c>
      <c r="H8" s="1">
        <v>7</v>
      </c>
      <c r="I8" s="1">
        <f t="shared" si="8"/>
        <v>56</v>
      </c>
      <c r="J8" s="1">
        <f t="shared" si="9"/>
        <v>76.5</v>
      </c>
      <c r="K8" s="1">
        <v>90</v>
      </c>
      <c r="L8" s="1">
        <f>RANK(K8,$K$2:$K$2:$K$80)</f>
        <v>4</v>
      </c>
      <c r="M8" s="1">
        <v>2</v>
      </c>
      <c r="N8" s="1">
        <f t="shared" si="10"/>
        <v>26</v>
      </c>
      <c r="O8" s="1"/>
      <c r="P8" s="1" t="s">
        <v>112</v>
      </c>
      <c r="Q8" s="1">
        <f t="shared" si="11"/>
        <v>0</v>
      </c>
      <c r="R8" s="1">
        <v>15</v>
      </c>
      <c r="S8" s="1">
        <f t="shared" si="12"/>
        <v>20</v>
      </c>
      <c r="T8" s="39">
        <v>67</v>
      </c>
      <c r="U8" s="4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 t="s">
        <v>114</v>
      </c>
      <c r="CS8" s="1"/>
      <c r="CT8" s="5">
        <v>10</v>
      </c>
      <c r="CU8" s="5">
        <f t="shared" si="13"/>
        <v>55</v>
      </c>
      <c r="CV8" s="1"/>
      <c r="CW8" s="1"/>
      <c r="CX8" s="1"/>
      <c r="CY8" s="1"/>
      <c r="CZ8" s="1"/>
      <c r="DA8" s="1">
        <v>30</v>
      </c>
      <c r="DB8" s="1"/>
      <c r="DC8" s="1">
        <v>20</v>
      </c>
      <c r="DD8" s="1">
        <v>20</v>
      </c>
      <c r="DE8" s="1"/>
      <c r="DF8" s="1">
        <v>30</v>
      </c>
      <c r="DG8" s="1"/>
      <c r="DH8" s="1"/>
      <c r="DI8" s="1"/>
      <c r="DJ8" s="1"/>
      <c r="DK8" s="14">
        <f t="shared" si="0"/>
        <v>100</v>
      </c>
      <c r="DL8" s="5">
        <v>90</v>
      </c>
      <c r="DM8" s="1"/>
      <c r="DN8" s="1"/>
      <c r="DO8" s="1">
        <v>7</v>
      </c>
      <c r="DP8" s="1"/>
      <c r="DQ8" s="1"/>
      <c r="DR8" s="1"/>
      <c r="DS8" s="1"/>
      <c r="DT8" s="1">
        <v>3</v>
      </c>
      <c r="DU8" s="1"/>
      <c r="DV8" s="1"/>
      <c r="DW8" s="1"/>
      <c r="DX8" s="1"/>
      <c r="DY8" s="1">
        <v>1</v>
      </c>
      <c r="DZ8" s="1">
        <v>16</v>
      </c>
      <c r="EA8" s="1"/>
      <c r="EB8" s="1">
        <v>16</v>
      </c>
      <c r="EC8" s="1"/>
      <c r="ED8" s="1">
        <v>15</v>
      </c>
      <c r="EE8" s="1"/>
      <c r="EF8" s="1"/>
      <c r="EG8" s="1"/>
      <c r="EH8" s="1"/>
      <c r="EI8" s="1"/>
      <c r="EJ8" s="16">
        <v>20</v>
      </c>
      <c r="EK8" s="1">
        <v>2</v>
      </c>
      <c r="EL8" s="1">
        <v>2</v>
      </c>
      <c r="EM8" s="1">
        <v>2</v>
      </c>
      <c r="EN8" s="1"/>
      <c r="EO8" s="1"/>
      <c r="EP8" s="1">
        <v>2</v>
      </c>
      <c r="EQ8" s="1"/>
      <c r="ER8" s="1"/>
      <c r="ES8" s="1"/>
      <c r="ET8" s="1">
        <v>14</v>
      </c>
      <c r="EU8" s="1"/>
      <c r="EV8" s="13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4">
        <f t="shared" si="1"/>
        <v>100</v>
      </c>
      <c r="FI8" s="5">
        <v>0</v>
      </c>
      <c r="FJ8" s="5">
        <f t="shared" si="14"/>
        <v>70</v>
      </c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4">
        <f t="shared" si="2"/>
        <v>0</v>
      </c>
      <c r="GF8" s="5">
        <v>100</v>
      </c>
      <c r="GG8" s="1"/>
      <c r="GH8" s="1"/>
      <c r="GI8" s="1"/>
      <c r="GJ8" s="1"/>
      <c r="GK8" s="1"/>
      <c r="GL8" s="1"/>
      <c r="GM8" s="1"/>
      <c r="GN8" s="1"/>
      <c r="GO8" s="1">
        <v>7</v>
      </c>
      <c r="GP8" s="1"/>
      <c r="GQ8" s="1">
        <v>15</v>
      </c>
      <c r="GR8" s="1">
        <v>1</v>
      </c>
      <c r="GS8" s="1"/>
      <c r="GT8" s="1">
        <v>15</v>
      </c>
      <c r="GU8" s="1"/>
      <c r="GV8" s="1"/>
      <c r="GW8" s="1"/>
      <c r="GX8" s="1"/>
      <c r="GY8" s="1"/>
      <c r="GZ8" s="1"/>
      <c r="HA8" s="1"/>
      <c r="HB8" s="1">
        <v>2</v>
      </c>
      <c r="HC8" s="1">
        <v>60</v>
      </c>
      <c r="HD8" s="1"/>
      <c r="HE8" s="1"/>
      <c r="HF8" s="1"/>
      <c r="HG8" s="1"/>
      <c r="HH8" s="1"/>
      <c r="HI8" s="1"/>
      <c r="HJ8" s="13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4">
        <f t="shared" si="3"/>
        <v>100</v>
      </c>
    </row>
    <row r="9" spans="1:240" x14ac:dyDescent="0.2">
      <c r="A9" s="12" t="s">
        <v>124</v>
      </c>
      <c r="B9" s="3">
        <v>25</v>
      </c>
      <c r="C9" s="1">
        <f t="shared" si="4"/>
        <v>64</v>
      </c>
      <c r="D9" s="41">
        <f t="shared" si="5"/>
        <v>2.5</v>
      </c>
      <c r="E9" s="3">
        <v>10</v>
      </c>
      <c r="F9" s="1">
        <f t="shared" si="6"/>
        <v>74</v>
      </c>
      <c r="G9" s="1">
        <f t="shared" si="7"/>
        <v>2.5</v>
      </c>
      <c r="H9" s="3">
        <v>10</v>
      </c>
      <c r="I9" s="1">
        <f t="shared" si="8"/>
        <v>35</v>
      </c>
      <c r="J9" s="1">
        <f t="shared" si="9"/>
        <v>22.5</v>
      </c>
      <c r="K9" s="3">
        <v>90</v>
      </c>
      <c r="L9" s="1">
        <f>RANK(K9,$K$2:$K$2:$K$80)</f>
        <v>4</v>
      </c>
      <c r="M9" s="3">
        <v>1</v>
      </c>
      <c r="N9" s="1">
        <f t="shared" si="10"/>
        <v>41</v>
      </c>
      <c r="O9" s="1"/>
      <c r="P9" s="3" t="s">
        <v>113</v>
      </c>
      <c r="Q9" s="1">
        <f t="shared" si="11"/>
        <v>1</v>
      </c>
      <c r="R9" s="3">
        <v>12</v>
      </c>
      <c r="S9" s="1">
        <f t="shared" si="12"/>
        <v>38</v>
      </c>
      <c r="T9" s="40">
        <v>63</v>
      </c>
      <c r="U9" s="41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 t="s">
        <v>115</v>
      </c>
      <c r="CS9" s="1"/>
      <c r="CT9" s="6">
        <v>30</v>
      </c>
      <c r="CU9" s="5">
        <f t="shared" si="13"/>
        <v>30</v>
      </c>
      <c r="CV9" s="1"/>
      <c r="CW9" s="1"/>
      <c r="CX9" s="1"/>
      <c r="CY9" s="1"/>
      <c r="CZ9" s="1"/>
      <c r="DA9" s="3">
        <v>50</v>
      </c>
      <c r="DB9" s="1"/>
      <c r="DC9" s="1"/>
      <c r="DD9" s="1"/>
      <c r="DE9" s="1"/>
      <c r="DF9" s="1"/>
      <c r="DG9" s="1">
        <v>40</v>
      </c>
      <c r="DH9" s="3">
        <v>10</v>
      </c>
      <c r="DI9" s="1"/>
      <c r="DJ9" s="1"/>
      <c r="DK9" s="14">
        <f t="shared" si="0"/>
        <v>100</v>
      </c>
      <c r="DL9" s="6">
        <v>70</v>
      </c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>
        <v>20</v>
      </c>
      <c r="ED9" s="1"/>
      <c r="EE9" s="1">
        <v>7</v>
      </c>
      <c r="EF9" s="1"/>
      <c r="EG9" s="1"/>
      <c r="EH9" s="1"/>
      <c r="EI9" s="1"/>
      <c r="EJ9" s="3">
        <v>7</v>
      </c>
      <c r="EK9" s="1">
        <v>30</v>
      </c>
      <c r="EL9" s="3">
        <v>6</v>
      </c>
      <c r="EM9" s="3">
        <v>30</v>
      </c>
      <c r="EN9" s="1"/>
      <c r="EO9" s="1"/>
      <c r="EP9" s="1"/>
      <c r="EQ9" s="1"/>
      <c r="ER9" s="1"/>
      <c r="ES9" s="1"/>
      <c r="ET9" s="1"/>
      <c r="EU9" s="1"/>
      <c r="EV9" s="13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4">
        <f t="shared" si="1"/>
        <v>100</v>
      </c>
      <c r="FI9" s="6">
        <v>60</v>
      </c>
      <c r="FJ9" s="5">
        <f t="shared" si="14"/>
        <v>13</v>
      </c>
      <c r="FK9" s="1"/>
      <c r="FL9" s="1"/>
      <c r="FM9" s="1"/>
      <c r="FN9" s="1"/>
      <c r="FO9" s="1">
        <v>20</v>
      </c>
      <c r="FP9" s="1">
        <v>15</v>
      </c>
      <c r="FQ9" s="1"/>
      <c r="FR9" s="1"/>
      <c r="FS9" s="1"/>
      <c r="FT9" s="1">
        <v>15</v>
      </c>
      <c r="FU9" s="1"/>
      <c r="FV9" s="1"/>
      <c r="FW9" s="1"/>
      <c r="FX9" s="1">
        <v>10</v>
      </c>
      <c r="FY9" s="1"/>
      <c r="FZ9" s="1">
        <v>25</v>
      </c>
      <c r="GA9" s="1"/>
      <c r="GB9" s="1"/>
      <c r="GC9" s="1">
        <v>15</v>
      </c>
      <c r="GD9" s="15"/>
      <c r="GE9" s="14">
        <f t="shared" si="2"/>
        <v>100</v>
      </c>
      <c r="GF9" s="6">
        <v>40</v>
      </c>
      <c r="GG9" s="1"/>
      <c r="GH9" s="1">
        <v>10</v>
      </c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>
        <v>30</v>
      </c>
      <c r="GZ9" s="1"/>
      <c r="HA9" s="1"/>
      <c r="HB9" s="1"/>
      <c r="HC9" s="1"/>
      <c r="HD9" s="1"/>
      <c r="HE9" s="1"/>
      <c r="HF9" s="1"/>
      <c r="HG9" s="1"/>
      <c r="HH9" s="1"/>
      <c r="HI9" s="1"/>
      <c r="HJ9" s="13"/>
      <c r="HK9" s="1"/>
      <c r="HL9" s="1"/>
      <c r="HM9" s="1">
        <v>40</v>
      </c>
      <c r="HN9" s="1"/>
      <c r="HO9" s="1"/>
      <c r="HP9" s="1"/>
      <c r="HQ9" s="1"/>
      <c r="HR9" s="1"/>
      <c r="HS9" s="1"/>
      <c r="HT9" s="1"/>
      <c r="HU9" s="1"/>
      <c r="HV9" s="1">
        <v>20</v>
      </c>
      <c r="HW9" s="1"/>
      <c r="HX9" s="1"/>
      <c r="HY9" s="1"/>
      <c r="HZ9" s="1"/>
      <c r="IA9" s="1"/>
      <c r="IB9" s="1"/>
      <c r="IC9" s="1"/>
      <c r="ID9" s="1"/>
      <c r="IE9" s="1"/>
      <c r="IF9" s="14">
        <f t="shared" si="3"/>
        <v>100</v>
      </c>
    </row>
    <row r="10" spans="1:240" x14ac:dyDescent="0.2">
      <c r="A10" s="12" t="s">
        <v>125</v>
      </c>
      <c r="B10" s="3">
        <v>40</v>
      </c>
      <c r="C10" s="1">
        <f t="shared" si="4"/>
        <v>44</v>
      </c>
      <c r="D10" s="41">
        <f t="shared" si="5"/>
        <v>6</v>
      </c>
      <c r="E10" s="1">
        <v>15</v>
      </c>
      <c r="F10" s="1">
        <f t="shared" si="6"/>
        <v>57</v>
      </c>
      <c r="G10" s="1">
        <f t="shared" si="7"/>
        <v>4</v>
      </c>
      <c r="H10" s="3">
        <v>10</v>
      </c>
      <c r="I10" s="1">
        <f t="shared" si="8"/>
        <v>35</v>
      </c>
      <c r="J10" s="1">
        <f t="shared" si="9"/>
        <v>36</v>
      </c>
      <c r="K10" s="3">
        <v>90</v>
      </c>
      <c r="L10" s="1">
        <f>RANK(K10,$K$2:$K$2:$K$80)</f>
        <v>4</v>
      </c>
      <c r="M10" s="3">
        <v>1</v>
      </c>
      <c r="N10" s="1">
        <f t="shared" si="10"/>
        <v>41</v>
      </c>
      <c r="O10" s="1"/>
      <c r="P10" s="3" t="s">
        <v>112</v>
      </c>
      <c r="Q10" s="1">
        <f t="shared" si="11"/>
        <v>0</v>
      </c>
      <c r="R10" s="3">
        <v>20</v>
      </c>
      <c r="S10" s="1">
        <f t="shared" si="12"/>
        <v>12</v>
      </c>
      <c r="T10" s="40">
        <v>53</v>
      </c>
      <c r="U10" s="41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 t="s">
        <v>114</v>
      </c>
      <c r="CS10" s="1"/>
      <c r="CT10" s="6">
        <v>10</v>
      </c>
      <c r="CU10" s="5">
        <f t="shared" si="13"/>
        <v>55</v>
      </c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>
        <v>50</v>
      </c>
      <c r="DG10" s="1">
        <v>50</v>
      </c>
      <c r="DH10" s="1"/>
      <c r="DI10" s="1"/>
      <c r="DJ10" s="1"/>
      <c r="DK10" s="14">
        <f t="shared" si="0"/>
        <v>100</v>
      </c>
      <c r="DL10" s="6">
        <v>90</v>
      </c>
      <c r="DM10" s="3">
        <v>7</v>
      </c>
      <c r="DN10" s="1"/>
      <c r="DO10" s="1"/>
      <c r="DP10" s="1">
        <v>3</v>
      </c>
      <c r="DQ10" s="1"/>
      <c r="DR10" s="1"/>
      <c r="DS10" s="1">
        <v>25</v>
      </c>
      <c r="DT10" s="11">
        <v>10</v>
      </c>
      <c r="DU10" s="1">
        <v>15</v>
      </c>
      <c r="DV10" s="1"/>
      <c r="DW10" s="1"/>
      <c r="DX10" s="1"/>
      <c r="DY10" s="1"/>
      <c r="DZ10" s="1"/>
      <c r="EA10" s="1"/>
      <c r="EB10" s="1">
        <v>10</v>
      </c>
      <c r="EC10" s="1"/>
      <c r="ED10" s="1"/>
      <c r="EE10" s="1"/>
      <c r="EF10" s="1"/>
      <c r="EG10" s="1"/>
      <c r="EH10" s="1">
        <v>15</v>
      </c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>
        <v>15</v>
      </c>
      <c r="EU10" s="1"/>
      <c r="EV10" s="13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4">
        <f t="shared" si="1"/>
        <v>100</v>
      </c>
      <c r="FI10" s="6">
        <v>5</v>
      </c>
      <c r="FJ10" s="5">
        <f t="shared" si="14"/>
        <v>65</v>
      </c>
      <c r="FK10" s="1"/>
      <c r="FL10" s="1"/>
      <c r="FM10" s="1"/>
      <c r="FN10" s="1">
        <v>100</v>
      </c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4">
        <f t="shared" si="2"/>
        <v>100</v>
      </c>
      <c r="GF10" s="6">
        <v>95</v>
      </c>
      <c r="GG10" s="1"/>
      <c r="GH10" s="1"/>
      <c r="GI10" s="1">
        <v>2</v>
      </c>
      <c r="GJ10" s="1"/>
      <c r="GK10" s="1"/>
      <c r="GL10" s="1"/>
      <c r="GM10" s="1"/>
      <c r="GN10" s="1"/>
      <c r="GO10" s="1">
        <v>3</v>
      </c>
      <c r="GP10" s="1"/>
      <c r="GQ10" s="1"/>
      <c r="GR10" s="1">
        <v>5</v>
      </c>
      <c r="GS10" s="1"/>
      <c r="GT10" s="1">
        <v>5</v>
      </c>
      <c r="GU10" s="1"/>
      <c r="GV10" s="1"/>
      <c r="GW10" s="1"/>
      <c r="GX10" s="1"/>
      <c r="GY10" s="1"/>
      <c r="GZ10" s="1">
        <v>2</v>
      </c>
      <c r="HA10" s="1"/>
      <c r="HB10" s="1">
        <v>10</v>
      </c>
      <c r="HC10" s="1">
        <v>50</v>
      </c>
      <c r="HD10" s="1"/>
      <c r="HE10" s="1">
        <v>12</v>
      </c>
      <c r="HF10" s="1">
        <v>3</v>
      </c>
      <c r="HG10" s="1"/>
      <c r="HH10" s="1"/>
      <c r="HI10" s="1">
        <v>2</v>
      </c>
      <c r="HJ10" s="13"/>
      <c r="HK10" s="1"/>
      <c r="HL10" s="1"/>
      <c r="HM10" s="1"/>
      <c r="HN10" s="1">
        <v>3</v>
      </c>
      <c r="HO10" s="1">
        <v>1</v>
      </c>
      <c r="HP10" s="1"/>
      <c r="HQ10" s="1"/>
      <c r="HR10" s="1"/>
      <c r="HS10" s="1"/>
      <c r="HT10" s="1">
        <v>2</v>
      </c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4">
        <f t="shared" si="3"/>
        <v>100</v>
      </c>
    </row>
    <row r="11" spans="1:240" x14ac:dyDescent="0.2">
      <c r="A11" s="12" t="s">
        <v>126</v>
      </c>
      <c r="B11" s="3">
        <v>25</v>
      </c>
      <c r="C11" s="1">
        <f t="shared" si="4"/>
        <v>64</v>
      </c>
      <c r="D11" s="41">
        <f t="shared" si="5"/>
        <v>3.75</v>
      </c>
      <c r="E11" s="1">
        <v>15</v>
      </c>
      <c r="F11" s="1">
        <f t="shared" si="6"/>
        <v>57</v>
      </c>
      <c r="G11" s="1">
        <f t="shared" si="7"/>
        <v>3.75</v>
      </c>
      <c r="H11" s="3">
        <v>15</v>
      </c>
      <c r="I11" s="1">
        <f t="shared" si="8"/>
        <v>16</v>
      </c>
      <c r="J11" s="1">
        <f t="shared" si="9"/>
        <v>22.5</v>
      </c>
      <c r="K11" s="3">
        <v>90</v>
      </c>
      <c r="L11" s="1">
        <f>RANK(K11,$K$2:$K$2:$K$80)</f>
        <v>4</v>
      </c>
      <c r="M11" s="3">
        <v>2</v>
      </c>
      <c r="N11" s="1">
        <f t="shared" si="10"/>
        <v>26</v>
      </c>
      <c r="O11" s="1"/>
      <c r="P11" s="3" t="s">
        <v>112</v>
      </c>
      <c r="Q11" s="1">
        <f t="shared" si="11"/>
        <v>0</v>
      </c>
      <c r="R11" s="3">
        <v>20</v>
      </c>
      <c r="S11" s="1">
        <f t="shared" si="12"/>
        <v>12</v>
      </c>
      <c r="T11" s="40">
        <v>46</v>
      </c>
      <c r="U11" s="41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 t="s">
        <v>114</v>
      </c>
      <c r="CS11" s="1"/>
      <c r="CT11" s="6">
        <v>10</v>
      </c>
      <c r="CU11" s="5">
        <f t="shared" si="13"/>
        <v>55</v>
      </c>
      <c r="CV11" s="1"/>
      <c r="CW11" s="1"/>
      <c r="CX11" s="1"/>
      <c r="CY11" s="1"/>
      <c r="CZ11" s="1"/>
      <c r="DA11" s="1">
        <v>20</v>
      </c>
      <c r="DB11" s="1"/>
      <c r="DC11" s="1"/>
      <c r="DD11" s="1"/>
      <c r="DE11" s="1"/>
      <c r="DF11" s="1"/>
      <c r="DG11" s="1"/>
      <c r="DH11" s="1">
        <v>80</v>
      </c>
      <c r="DI11" s="1"/>
      <c r="DJ11" s="1"/>
      <c r="DK11" s="14">
        <f t="shared" si="0"/>
        <v>100</v>
      </c>
      <c r="DL11" s="6">
        <v>90</v>
      </c>
      <c r="DM11" s="1"/>
      <c r="DN11" s="1"/>
      <c r="DO11" s="1"/>
      <c r="DP11" s="1"/>
      <c r="DQ11" s="1"/>
      <c r="DR11" s="1"/>
      <c r="DS11" s="1"/>
      <c r="DT11" s="1">
        <v>10</v>
      </c>
      <c r="DU11" s="1">
        <v>2</v>
      </c>
      <c r="DV11" s="1"/>
      <c r="DW11" s="1">
        <v>2</v>
      </c>
      <c r="DX11" s="1"/>
      <c r="DY11" s="1"/>
      <c r="DZ11" s="1"/>
      <c r="EA11" s="1">
        <v>2</v>
      </c>
      <c r="EB11" s="1">
        <v>14</v>
      </c>
      <c r="EC11" s="1"/>
      <c r="ED11" s="1"/>
      <c r="EE11" s="1"/>
      <c r="EF11" s="1"/>
      <c r="EG11" s="1">
        <v>14</v>
      </c>
      <c r="EH11" s="1"/>
      <c r="EI11" s="1"/>
      <c r="EJ11" s="16">
        <v>4</v>
      </c>
      <c r="EK11" s="1"/>
      <c r="EL11" s="1"/>
      <c r="EM11" s="1"/>
      <c r="EN11" s="1"/>
      <c r="EO11" s="1">
        <v>2</v>
      </c>
      <c r="EP11" s="1"/>
      <c r="EQ11" s="1"/>
      <c r="ER11" s="1"/>
      <c r="ES11" s="1"/>
      <c r="ET11" s="1">
        <v>40</v>
      </c>
      <c r="EU11" s="1">
        <v>5</v>
      </c>
      <c r="EV11" s="13">
        <v>5</v>
      </c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4">
        <f t="shared" si="1"/>
        <v>100</v>
      </c>
      <c r="FI11" s="6">
        <v>10</v>
      </c>
      <c r="FJ11" s="5">
        <f t="shared" si="14"/>
        <v>56</v>
      </c>
      <c r="FK11" s="1"/>
      <c r="FL11" s="1"/>
      <c r="FM11" s="1">
        <v>20</v>
      </c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>
        <v>40</v>
      </c>
      <c r="GA11" s="1">
        <v>40</v>
      </c>
      <c r="GB11" s="1"/>
      <c r="GC11" s="1"/>
      <c r="GD11" s="1"/>
      <c r="GE11" s="14">
        <f t="shared" si="2"/>
        <v>100</v>
      </c>
      <c r="GF11" s="6">
        <v>90</v>
      </c>
      <c r="GG11" s="1"/>
      <c r="GH11" s="1"/>
      <c r="GI11" s="1">
        <v>10</v>
      </c>
      <c r="GJ11" s="1"/>
      <c r="GK11" s="1"/>
      <c r="GL11" s="1"/>
      <c r="GM11" s="1"/>
      <c r="GN11" s="1"/>
      <c r="GO11" s="1"/>
      <c r="GP11" s="1"/>
      <c r="GQ11" s="1">
        <v>2</v>
      </c>
      <c r="GR11" s="1">
        <v>15</v>
      </c>
      <c r="GS11" s="1">
        <v>10</v>
      </c>
      <c r="GT11" s="1"/>
      <c r="GU11" s="1"/>
      <c r="GV11" s="1"/>
      <c r="GW11" s="1"/>
      <c r="GX11" s="1">
        <v>2</v>
      </c>
      <c r="GY11" s="1">
        <v>8</v>
      </c>
      <c r="GZ11" s="1"/>
      <c r="HA11" s="1"/>
      <c r="HB11" s="16">
        <v>3</v>
      </c>
      <c r="HC11" s="1">
        <v>5</v>
      </c>
      <c r="HD11" s="1"/>
      <c r="HE11" s="1"/>
      <c r="HF11" s="1">
        <v>40</v>
      </c>
      <c r="HG11" s="1"/>
      <c r="HH11" s="1"/>
      <c r="HI11" s="1"/>
      <c r="HJ11" s="13"/>
      <c r="HK11" s="1"/>
      <c r="HL11" s="1">
        <v>2</v>
      </c>
      <c r="HM11" s="1">
        <v>3</v>
      </c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4">
        <f t="shared" si="3"/>
        <v>100</v>
      </c>
    </row>
    <row r="12" spans="1:240" x14ac:dyDescent="0.2">
      <c r="A12" s="12" t="s">
        <v>127</v>
      </c>
      <c r="B12" s="3">
        <v>70</v>
      </c>
      <c r="C12" s="1">
        <f t="shared" si="4"/>
        <v>11</v>
      </c>
      <c r="D12" s="41">
        <f t="shared" si="5"/>
        <v>38.5</v>
      </c>
      <c r="E12" s="1">
        <v>55</v>
      </c>
      <c r="F12" s="1">
        <f t="shared" si="6"/>
        <v>10</v>
      </c>
      <c r="G12" s="1">
        <f t="shared" si="7"/>
        <v>10.5</v>
      </c>
      <c r="H12" s="3">
        <v>15</v>
      </c>
      <c r="I12" s="1">
        <f t="shared" si="8"/>
        <v>16</v>
      </c>
      <c r="J12" s="1">
        <f t="shared" si="9"/>
        <v>56</v>
      </c>
      <c r="K12" s="3">
        <v>80</v>
      </c>
      <c r="L12" s="1">
        <f>RANK(K12,$K$2:$K$2:$K$80)</f>
        <v>43</v>
      </c>
      <c r="M12" s="3">
        <v>10</v>
      </c>
      <c r="N12" s="1">
        <f t="shared" si="10"/>
        <v>3</v>
      </c>
      <c r="O12" s="1"/>
      <c r="P12" s="3" t="s">
        <v>112</v>
      </c>
      <c r="Q12" s="1">
        <f t="shared" si="11"/>
        <v>0</v>
      </c>
      <c r="R12" s="3">
        <v>20</v>
      </c>
      <c r="S12" s="1">
        <f t="shared" si="12"/>
        <v>12</v>
      </c>
      <c r="T12" s="40">
        <v>64</v>
      </c>
      <c r="U12" s="4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 t="s">
        <v>114</v>
      </c>
      <c r="CS12" s="1"/>
      <c r="CT12" s="6">
        <v>25</v>
      </c>
      <c r="CU12" s="5">
        <f t="shared" si="13"/>
        <v>33</v>
      </c>
      <c r="CV12" s="1"/>
      <c r="CW12" s="1"/>
      <c r="CX12" s="1"/>
      <c r="CY12" s="1"/>
      <c r="CZ12" s="1"/>
      <c r="DA12" s="1"/>
      <c r="DB12" s="1">
        <v>25</v>
      </c>
      <c r="DC12" s="1"/>
      <c r="DD12" s="1">
        <v>45</v>
      </c>
      <c r="DE12" s="1"/>
      <c r="DF12" s="1"/>
      <c r="DG12" s="1">
        <v>30</v>
      </c>
      <c r="DH12" s="1"/>
      <c r="DI12" s="1"/>
      <c r="DJ12" s="1"/>
      <c r="DK12" s="14">
        <f t="shared" si="0"/>
        <v>100</v>
      </c>
      <c r="DL12" s="6">
        <v>75</v>
      </c>
      <c r="DM12" s="1"/>
      <c r="DN12" s="1">
        <v>23</v>
      </c>
      <c r="DO12" s="1">
        <v>23</v>
      </c>
      <c r="DP12" s="1"/>
      <c r="DQ12" s="1"/>
      <c r="DR12" s="1"/>
      <c r="DS12" s="1">
        <v>10</v>
      </c>
      <c r="DT12" s="1">
        <v>2</v>
      </c>
      <c r="DU12" s="1"/>
      <c r="DV12" s="1"/>
      <c r="DW12" s="1"/>
      <c r="DX12" s="1"/>
      <c r="DY12" s="1"/>
      <c r="DZ12" s="1"/>
      <c r="EA12" s="1"/>
      <c r="EB12" s="1"/>
      <c r="EC12" s="1">
        <v>1</v>
      </c>
      <c r="ED12" s="1"/>
      <c r="EE12" s="1"/>
      <c r="EF12" s="1"/>
      <c r="EG12" s="1"/>
      <c r="EH12" s="1">
        <v>7</v>
      </c>
      <c r="EI12" s="1">
        <v>2</v>
      </c>
      <c r="EJ12" s="1">
        <v>5</v>
      </c>
      <c r="EK12" s="1">
        <v>2</v>
      </c>
      <c r="EL12" s="1">
        <v>2</v>
      </c>
      <c r="EM12" s="1"/>
      <c r="EN12" s="1"/>
      <c r="EO12" s="1"/>
      <c r="EP12" s="1"/>
      <c r="EQ12" s="1"/>
      <c r="ER12" s="1">
        <v>23</v>
      </c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4">
        <f t="shared" si="1"/>
        <v>100</v>
      </c>
      <c r="FI12" s="6">
        <v>15</v>
      </c>
      <c r="FJ12" s="5">
        <f t="shared" si="14"/>
        <v>52</v>
      </c>
      <c r="FK12" s="1"/>
      <c r="FL12" s="1"/>
      <c r="FM12" s="1">
        <v>5</v>
      </c>
      <c r="FN12" s="1">
        <v>10</v>
      </c>
      <c r="FO12" s="1"/>
      <c r="FP12" s="1">
        <v>14</v>
      </c>
      <c r="FQ12" s="1"/>
      <c r="FR12" s="1"/>
      <c r="FS12" s="1">
        <v>1</v>
      </c>
      <c r="FT12" s="1"/>
      <c r="FU12" s="1"/>
      <c r="FV12" s="1"/>
      <c r="FW12" s="1"/>
      <c r="FX12" s="1"/>
      <c r="FY12" s="1"/>
      <c r="FZ12" s="1">
        <v>50</v>
      </c>
      <c r="GA12" s="1">
        <v>20</v>
      </c>
      <c r="GB12" s="1"/>
      <c r="GC12" s="1"/>
      <c r="GD12" s="1"/>
      <c r="GE12" s="14">
        <f t="shared" si="2"/>
        <v>100</v>
      </c>
      <c r="GF12" s="6">
        <v>85</v>
      </c>
      <c r="GG12" s="1"/>
      <c r="GH12" s="1"/>
      <c r="GI12" s="1">
        <v>2</v>
      </c>
      <c r="GJ12" s="1"/>
      <c r="GK12" s="1"/>
      <c r="GL12" s="1">
        <v>2</v>
      </c>
      <c r="GM12" s="1"/>
      <c r="GN12" s="1"/>
      <c r="GO12" s="1">
        <v>10</v>
      </c>
      <c r="GP12" s="1"/>
      <c r="GQ12" s="1">
        <v>10</v>
      </c>
      <c r="GR12" s="1"/>
      <c r="GS12" s="1">
        <v>10</v>
      </c>
      <c r="GT12" s="1">
        <v>5</v>
      </c>
      <c r="GU12" s="1"/>
      <c r="GV12" s="1"/>
      <c r="GW12" s="1"/>
      <c r="GX12" s="1"/>
      <c r="GY12" s="1">
        <v>10</v>
      </c>
      <c r="GZ12" s="1"/>
      <c r="HA12" s="1"/>
      <c r="HB12" s="1">
        <v>10</v>
      </c>
      <c r="HC12" s="1">
        <v>10</v>
      </c>
      <c r="HD12" s="1"/>
      <c r="HE12" s="1"/>
      <c r="HF12" s="1">
        <v>9</v>
      </c>
      <c r="HG12" s="1">
        <v>10</v>
      </c>
      <c r="HH12" s="1"/>
      <c r="HI12" s="1"/>
      <c r="HJ12" s="1"/>
      <c r="HK12" s="1"/>
      <c r="HL12" s="1">
        <v>5</v>
      </c>
      <c r="HM12" s="1">
        <v>5</v>
      </c>
      <c r="HN12" s="1"/>
      <c r="HO12" s="1"/>
      <c r="HP12" s="1"/>
      <c r="HQ12" s="1"/>
      <c r="HR12" s="1"/>
      <c r="HS12" s="1"/>
      <c r="HT12" s="1"/>
      <c r="HU12" s="1"/>
      <c r="HV12" s="1"/>
      <c r="HW12" s="1">
        <v>2</v>
      </c>
      <c r="HX12" s="1"/>
      <c r="HY12" s="1"/>
      <c r="HZ12" s="1"/>
      <c r="IA12" s="1"/>
      <c r="IB12" s="1"/>
      <c r="IC12" s="1"/>
      <c r="ID12" s="1"/>
      <c r="IE12" s="1"/>
      <c r="IF12" s="14">
        <f t="shared" si="3"/>
        <v>100</v>
      </c>
    </row>
    <row r="13" spans="1:240" x14ac:dyDescent="0.2">
      <c r="A13" s="12" t="s">
        <v>128</v>
      </c>
      <c r="B13" s="3">
        <v>50</v>
      </c>
      <c r="C13" s="1">
        <f t="shared" si="4"/>
        <v>34</v>
      </c>
      <c r="D13" s="41">
        <f t="shared" si="5"/>
        <v>7.5</v>
      </c>
      <c r="E13" s="1">
        <v>15</v>
      </c>
      <c r="F13" s="1">
        <f t="shared" si="6"/>
        <v>57</v>
      </c>
      <c r="G13" s="1">
        <f t="shared" si="7"/>
        <v>45</v>
      </c>
      <c r="H13" s="3">
        <v>90</v>
      </c>
      <c r="I13" s="1">
        <f t="shared" si="8"/>
        <v>1</v>
      </c>
      <c r="J13" s="1">
        <f t="shared" si="9"/>
        <v>5</v>
      </c>
      <c r="K13" s="3">
        <v>10</v>
      </c>
      <c r="L13" s="1">
        <f>RANK(K13,$K$2:$K$2:$K$80)</f>
        <v>74</v>
      </c>
      <c r="M13" s="3">
        <v>2</v>
      </c>
      <c r="N13" s="1">
        <f t="shared" si="10"/>
        <v>26</v>
      </c>
      <c r="O13" s="1"/>
      <c r="P13" s="3" t="s">
        <v>113</v>
      </c>
      <c r="Q13" s="1">
        <f t="shared" si="11"/>
        <v>1</v>
      </c>
      <c r="R13" s="3">
        <v>8</v>
      </c>
      <c r="S13" s="1">
        <f t="shared" si="12"/>
        <v>70</v>
      </c>
      <c r="T13" s="40">
        <v>56</v>
      </c>
      <c r="U13" s="4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16" t="s">
        <v>115</v>
      </c>
      <c r="CS13" s="1"/>
      <c r="CT13" s="6">
        <v>15</v>
      </c>
      <c r="CU13" s="5">
        <f t="shared" si="13"/>
        <v>44</v>
      </c>
      <c r="CV13" s="1"/>
      <c r="CW13" s="1"/>
      <c r="CX13" s="1">
        <v>10</v>
      </c>
      <c r="CY13" s="1"/>
      <c r="CZ13" s="1">
        <v>40</v>
      </c>
      <c r="DA13" s="1">
        <v>30</v>
      </c>
      <c r="DB13" s="1"/>
      <c r="DC13" s="1"/>
      <c r="DD13" s="1">
        <v>10</v>
      </c>
      <c r="DE13" s="1"/>
      <c r="DF13" s="1"/>
      <c r="DG13" s="1"/>
      <c r="DH13" s="1">
        <v>10</v>
      </c>
      <c r="DI13" s="1"/>
      <c r="DJ13" s="1"/>
      <c r="DK13" s="14">
        <f t="shared" si="0"/>
        <v>100</v>
      </c>
      <c r="DL13" s="6">
        <v>85</v>
      </c>
      <c r="DM13" s="1"/>
      <c r="DN13" s="1"/>
      <c r="DO13" s="1">
        <v>10</v>
      </c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>
        <v>20</v>
      </c>
      <c r="EA13" s="1"/>
      <c r="EB13" s="1">
        <v>15</v>
      </c>
      <c r="EC13" s="1">
        <v>15</v>
      </c>
      <c r="ED13" s="1"/>
      <c r="EE13" s="1">
        <v>5</v>
      </c>
      <c r="EF13" s="1"/>
      <c r="EG13" s="1"/>
      <c r="EH13" s="1"/>
      <c r="EI13" s="1"/>
      <c r="EJ13" s="1">
        <v>10</v>
      </c>
      <c r="EK13" s="1">
        <v>5</v>
      </c>
      <c r="EL13" s="1">
        <v>2</v>
      </c>
      <c r="EM13" s="1">
        <v>15</v>
      </c>
      <c r="EN13" s="1"/>
      <c r="EO13" s="1"/>
      <c r="EP13" s="1"/>
      <c r="EQ13" s="1">
        <v>3</v>
      </c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4">
        <f t="shared" si="1"/>
        <v>100</v>
      </c>
      <c r="FI13" s="6">
        <v>35</v>
      </c>
      <c r="FJ13" s="5">
        <f t="shared" si="14"/>
        <v>43</v>
      </c>
      <c r="FK13" s="1"/>
      <c r="FL13" s="1"/>
      <c r="FM13" s="1"/>
      <c r="FN13" s="1">
        <v>40</v>
      </c>
      <c r="FO13" s="1"/>
      <c r="FP13" s="1">
        <v>20</v>
      </c>
      <c r="FQ13" s="1"/>
      <c r="FR13" s="1">
        <v>5</v>
      </c>
      <c r="FS13" s="1"/>
      <c r="FT13" s="1"/>
      <c r="FU13" s="1">
        <v>5</v>
      </c>
      <c r="FV13" s="1"/>
      <c r="FW13" s="1"/>
      <c r="FX13" s="1"/>
      <c r="FY13" s="1"/>
      <c r="FZ13" s="1"/>
      <c r="GA13" s="1">
        <v>30</v>
      </c>
      <c r="GB13" s="1"/>
      <c r="GC13" s="1"/>
      <c r="GD13" s="11"/>
      <c r="GE13" s="14">
        <f t="shared" si="2"/>
        <v>100</v>
      </c>
      <c r="GF13" s="6">
        <v>65</v>
      </c>
      <c r="GG13" s="1"/>
      <c r="GH13" s="1"/>
      <c r="GI13" s="1"/>
      <c r="GJ13" s="1"/>
      <c r="GK13" s="1"/>
      <c r="GL13" s="1"/>
      <c r="GM13" s="1"/>
      <c r="GN13" s="1"/>
      <c r="GO13" s="1">
        <v>2</v>
      </c>
      <c r="GP13" s="1"/>
      <c r="GQ13" s="1">
        <v>25</v>
      </c>
      <c r="GR13" s="1"/>
      <c r="GS13" s="1">
        <v>10</v>
      </c>
      <c r="GT13" s="1"/>
      <c r="GU13" s="1"/>
      <c r="GV13" s="1"/>
      <c r="GW13" s="1"/>
      <c r="GX13" s="1">
        <v>2</v>
      </c>
      <c r="GY13" s="1">
        <v>15</v>
      </c>
      <c r="GZ13" s="1"/>
      <c r="HA13" s="1"/>
      <c r="HB13" s="1"/>
      <c r="HC13" s="1">
        <v>25</v>
      </c>
      <c r="HD13" s="1"/>
      <c r="HE13" s="1"/>
      <c r="HF13" s="1">
        <v>5</v>
      </c>
      <c r="HG13" s="1"/>
      <c r="HH13" s="1">
        <v>2</v>
      </c>
      <c r="HI13" s="1">
        <v>2</v>
      </c>
      <c r="HJ13" s="1"/>
      <c r="HK13" s="1"/>
      <c r="HL13" s="1">
        <v>5</v>
      </c>
      <c r="HM13" s="1"/>
      <c r="HN13" s="1"/>
      <c r="HO13" s="1"/>
      <c r="HP13" s="1"/>
      <c r="HQ13" s="1">
        <v>1</v>
      </c>
      <c r="HR13" s="1"/>
      <c r="HS13" s="1">
        <v>1</v>
      </c>
      <c r="HT13" s="1"/>
      <c r="HU13" s="1"/>
      <c r="HV13" s="1"/>
      <c r="HW13" s="1"/>
      <c r="HX13" s="1"/>
      <c r="HY13" s="1">
        <v>5</v>
      </c>
      <c r="HZ13" s="1"/>
      <c r="IA13" s="1"/>
      <c r="IB13" s="1"/>
      <c r="IC13" s="1"/>
      <c r="ID13" s="1"/>
      <c r="IE13" s="1"/>
      <c r="IF13" s="14">
        <f t="shared" si="3"/>
        <v>100</v>
      </c>
    </row>
    <row r="14" spans="1:240" x14ac:dyDescent="0.2">
      <c r="A14" s="12" t="s">
        <v>129</v>
      </c>
      <c r="B14" s="3">
        <v>40</v>
      </c>
      <c r="C14" s="1">
        <f t="shared" si="4"/>
        <v>44</v>
      </c>
      <c r="D14" s="41">
        <f t="shared" si="5"/>
        <v>6</v>
      </c>
      <c r="E14" s="1">
        <v>15</v>
      </c>
      <c r="F14" s="1">
        <f t="shared" si="6"/>
        <v>57</v>
      </c>
      <c r="G14" s="1">
        <f t="shared" si="7"/>
        <v>4</v>
      </c>
      <c r="H14" s="3">
        <v>10</v>
      </c>
      <c r="I14" s="1">
        <f t="shared" si="8"/>
        <v>35</v>
      </c>
      <c r="J14" s="1">
        <f t="shared" si="9"/>
        <v>36</v>
      </c>
      <c r="K14" s="3">
        <v>90</v>
      </c>
      <c r="L14" s="1">
        <f>RANK(K14,$K$2:$K$2:$K$80)</f>
        <v>4</v>
      </c>
      <c r="M14" s="3">
        <v>1</v>
      </c>
      <c r="N14" s="1">
        <f t="shared" si="10"/>
        <v>41</v>
      </c>
      <c r="O14" s="1"/>
      <c r="P14" s="3" t="s">
        <v>112</v>
      </c>
      <c r="Q14" s="1">
        <f t="shared" si="11"/>
        <v>0</v>
      </c>
      <c r="R14" s="3">
        <v>20</v>
      </c>
      <c r="S14" s="1">
        <f t="shared" si="12"/>
        <v>12</v>
      </c>
      <c r="T14" s="40">
        <v>64</v>
      </c>
      <c r="U14" s="41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 t="s">
        <v>131</v>
      </c>
      <c r="CS14" s="1"/>
      <c r="CT14" s="6">
        <v>45</v>
      </c>
      <c r="CU14" s="5">
        <f t="shared" si="13"/>
        <v>19</v>
      </c>
      <c r="CV14" s="1"/>
      <c r="CW14" s="1"/>
      <c r="CX14" s="1"/>
      <c r="CY14" s="1"/>
      <c r="CZ14" s="1">
        <v>5</v>
      </c>
      <c r="DA14" s="1">
        <v>28</v>
      </c>
      <c r="DB14" s="1"/>
      <c r="DC14" s="1">
        <v>5</v>
      </c>
      <c r="DD14" s="1">
        <v>37</v>
      </c>
      <c r="DE14" s="1">
        <v>10</v>
      </c>
      <c r="DF14" s="1">
        <v>10</v>
      </c>
      <c r="DG14" s="1">
        <v>5</v>
      </c>
      <c r="DH14" s="1"/>
      <c r="DI14" s="1"/>
      <c r="DJ14" s="1"/>
      <c r="DK14" s="14">
        <f t="shared" si="0"/>
        <v>100</v>
      </c>
      <c r="DL14" s="6">
        <v>55</v>
      </c>
      <c r="DM14" s="3">
        <v>3</v>
      </c>
      <c r="DN14" s="3">
        <v>2</v>
      </c>
      <c r="DO14" s="3">
        <v>28</v>
      </c>
      <c r="DP14" s="1"/>
      <c r="DQ14" s="1"/>
      <c r="DR14" s="1">
        <v>5</v>
      </c>
      <c r="DS14" s="1"/>
      <c r="DT14" s="1"/>
      <c r="DU14" s="1"/>
      <c r="DV14" s="1"/>
      <c r="DW14" s="1"/>
      <c r="DX14" s="1"/>
      <c r="DY14" s="1"/>
      <c r="DZ14" s="1"/>
      <c r="EA14" s="1"/>
      <c r="EB14" s="1">
        <v>3</v>
      </c>
      <c r="EC14" s="1">
        <v>8</v>
      </c>
      <c r="ED14" s="1">
        <v>1</v>
      </c>
      <c r="EE14" s="1"/>
      <c r="EF14" s="1"/>
      <c r="EG14" s="1"/>
      <c r="EH14" s="1">
        <v>8</v>
      </c>
      <c r="EI14" s="1">
        <v>5</v>
      </c>
      <c r="EJ14" s="1">
        <v>19</v>
      </c>
      <c r="EK14" s="1"/>
      <c r="EL14" s="1"/>
      <c r="EM14" s="1">
        <v>15</v>
      </c>
      <c r="EN14" s="1"/>
      <c r="EO14" s="1"/>
      <c r="EP14" s="1"/>
      <c r="EQ14" s="1">
        <v>1</v>
      </c>
      <c r="ER14" s="1"/>
      <c r="ES14" s="1"/>
      <c r="ET14" s="1"/>
      <c r="EU14" s="1"/>
      <c r="EV14" s="1"/>
      <c r="EW14" s="1"/>
      <c r="EX14" s="1"/>
      <c r="EY14" s="1">
        <v>2</v>
      </c>
      <c r="EZ14" s="1"/>
      <c r="FA14" s="1"/>
      <c r="FB14" s="1"/>
      <c r="FC14" s="1"/>
      <c r="FD14" s="1"/>
      <c r="FE14" s="1"/>
      <c r="FF14" s="1"/>
      <c r="FG14" s="1"/>
      <c r="FH14" s="14">
        <f t="shared" si="1"/>
        <v>100</v>
      </c>
      <c r="FI14" s="6">
        <v>40</v>
      </c>
      <c r="FJ14" s="5">
        <f t="shared" si="14"/>
        <v>36</v>
      </c>
      <c r="FK14" s="1"/>
      <c r="FL14" s="1"/>
      <c r="FM14" s="1"/>
      <c r="FN14" s="1">
        <v>15</v>
      </c>
      <c r="FO14" s="1"/>
      <c r="FP14" s="1">
        <v>10</v>
      </c>
      <c r="FQ14" s="1"/>
      <c r="FR14" s="1"/>
      <c r="FS14" s="1"/>
      <c r="FT14" s="1"/>
      <c r="FU14" s="1">
        <v>15</v>
      </c>
      <c r="FV14" s="1"/>
      <c r="FW14" s="1"/>
      <c r="FX14" s="1">
        <v>10</v>
      </c>
      <c r="FY14" s="1"/>
      <c r="FZ14" s="1"/>
      <c r="GA14" s="1">
        <v>40</v>
      </c>
      <c r="GB14" s="1"/>
      <c r="GC14" s="1">
        <v>10</v>
      </c>
      <c r="GD14" s="15"/>
      <c r="GE14" s="14">
        <f t="shared" si="2"/>
        <v>100</v>
      </c>
      <c r="GF14" s="6">
        <v>60</v>
      </c>
      <c r="GG14" s="1"/>
      <c r="GH14" s="1"/>
      <c r="GI14" s="1">
        <v>2</v>
      </c>
      <c r="GJ14" s="1"/>
      <c r="GK14" s="1"/>
      <c r="GL14" s="1">
        <v>2</v>
      </c>
      <c r="GM14" s="1"/>
      <c r="GN14" s="1"/>
      <c r="GO14" s="1">
        <v>20</v>
      </c>
      <c r="GP14" s="1"/>
      <c r="GQ14" s="1"/>
      <c r="GR14" s="1">
        <v>2</v>
      </c>
      <c r="GS14" s="1"/>
      <c r="GT14" s="1"/>
      <c r="GU14" s="1"/>
      <c r="GV14" s="1"/>
      <c r="GW14" s="1"/>
      <c r="GX14" s="1">
        <v>10</v>
      </c>
      <c r="GY14" s="1">
        <v>10</v>
      </c>
      <c r="GZ14" s="1"/>
      <c r="HA14" s="1">
        <v>2</v>
      </c>
      <c r="HB14" s="1">
        <v>20</v>
      </c>
      <c r="HC14" s="1">
        <v>20</v>
      </c>
      <c r="HD14" s="1">
        <v>3</v>
      </c>
      <c r="HE14" s="1">
        <v>2</v>
      </c>
      <c r="HF14" s="1">
        <v>6</v>
      </c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>
        <v>1</v>
      </c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4">
        <f t="shared" si="3"/>
        <v>100</v>
      </c>
    </row>
    <row r="15" spans="1:240" x14ac:dyDescent="0.2">
      <c r="A15" s="12" t="s">
        <v>130</v>
      </c>
      <c r="B15" s="3">
        <v>60</v>
      </c>
      <c r="C15" s="1">
        <f t="shared" si="4"/>
        <v>26</v>
      </c>
      <c r="D15" s="41">
        <f t="shared" si="5"/>
        <v>12</v>
      </c>
      <c r="E15" s="1">
        <v>20</v>
      </c>
      <c r="F15" s="1">
        <f t="shared" si="6"/>
        <v>40</v>
      </c>
      <c r="G15" s="1">
        <f t="shared" si="7"/>
        <v>3</v>
      </c>
      <c r="H15" s="3">
        <v>5</v>
      </c>
      <c r="I15" s="1">
        <f t="shared" si="8"/>
        <v>63</v>
      </c>
      <c r="J15" s="1">
        <f t="shared" si="9"/>
        <v>54</v>
      </c>
      <c r="K15" s="3">
        <v>90</v>
      </c>
      <c r="L15" s="1">
        <f>RANK(K15,$K$2:$K$2:$K$80)</f>
        <v>4</v>
      </c>
      <c r="M15" s="3">
        <v>3</v>
      </c>
      <c r="N15" s="1">
        <f t="shared" si="10"/>
        <v>16</v>
      </c>
      <c r="O15" s="1"/>
      <c r="P15" s="3" t="s">
        <v>112</v>
      </c>
      <c r="Q15" s="1">
        <f t="shared" si="11"/>
        <v>0</v>
      </c>
      <c r="R15" s="3">
        <v>20</v>
      </c>
      <c r="S15" s="1">
        <f t="shared" si="12"/>
        <v>12</v>
      </c>
      <c r="T15" s="40">
        <v>45</v>
      </c>
      <c r="U15" s="4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 t="s">
        <v>131</v>
      </c>
      <c r="CS15" s="1"/>
      <c r="CT15" s="6">
        <v>5</v>
      </c>
      <c r="CU15" s="5">
        <f t="shared" si="13"/>
        <v>65</v>
      </c>
      <c r="CV15" s="1"/>
      <c r="CW15" s="1"/>
      <c r="CX15" s="1"/>
      <c r="CY15" s="1"/>
      <c r="CZ15" s="1">
        <v>30</v>
      </c>
      <c r="DA15" s="1"/>
      <c r="DB15" s="1"/>
      <c r="DC15" s="1">
        <v>30</v>
      </c>
      <c r="DD15" s="1"/>
      <c r="DE15" s="1"/>
      <c r="DF15" s="1"/>
      <c r="DG15" s="1"/>
      <c r="DH15" s="1">
        <v>40</v>
      </c>
      <c r="DI15" s="1"/>
      <c r="DJ15" s="1"/>
      <c r="DK15" s="14">
        <f t="shared" si="0"/>
        <v>100</v>
      </c>
      <c r="DL15" s="6">
        <v>95</v>
      </c>
      <c r="DM15" s="1"/>
      <c r="DN15" s="1">
        <v>2</v>
      </c>
      <c r="DO15" s="1">
        <v>35</v>
      </c>
      <c r="DP15" s="1"/>
      <c r="DQ15" s="1"/>
      <c r="DR15" s="1"/>
      <c r="DS15" s="1"/>
      <c r="DT15" s="1">
        <v>2</v>
      </c>
      <c r="DU15" s="1">
        <v>2</v>
      </c>
      <c r="DV15" s="1">
        <v>3</v>
      </c>
      <c r="DW15" s="1"/>
      <c r="DX15" s="1"/>
      <c r="DY15" s="1"/>
      <c r="DZ15" s="1"/>
      <c r="EA15" s="1"/>
      <c r="EB15" s="1">
        <v>2</v>
      </c>
      <c r="EC15" s="1"/>
      <c r="ED15" s="1"/>
      <c r="EE15" s="1"/>
      <c r="EF15" s="1"/>
      <c r="EG15" s="1"/>
      <c r="EH15" s="1">
        <v>15</v>
      </c>
      <c r="EI15" s="1"/>
      <c r="EJ15" s="1">
        <v>30</v>
      </c>
      <c r="EK15" s="1"/>
      <c r="EL15" s="1"/>
      <c r="EM15" s="1"/>
      <c r="EN15" s="1"/>
      <c r="EO15" s="1"/>
      <c r="EP15" s="1">
        <v>5</v>
      </c>
      <c r="EQ15" s="1"/>
      <c r="ER15" s="1"/>
      <c r="ES15" s="1"/>
      <c r="ET15" s="1"/>
      <c r="EU15" s="1"/>
      <c r="EV15" s="1"/>
      <c r="EW15" s="1"/>
      <c r="EX15" s="1"/>
      <c r="EY15" s="1">
        <v>4</v>
      </c>
      <c r="EZ15" s="1"/>
      <c r="FA15" s="1"/>
      <c r="FB15" s="1"/>
      <c r="FC15" s="1"/>
      <c r="FD15" s="1"/>
      <c r="FE15" s="1"/>
      <c r="FF15" s="1"/>
      <c r="FG15" s="1"/>
      <c r="FH15" s="14">
        <f t="shared" si="1"/>
        <v>100</v>
      </c>
      <c r="FI15" s="6">
        <v>0</v>
      </c>
      <c r="FJ15" s="5">
        <f t="shared" si="14"/>
        <v>70</v>
      </c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4">
        <f t="shared" si="2"/>
        <v>0</v>
      </c>
      <c r="GF15" s="6">
        <v>100</v>
      </c>
      <c r="GG15" s="1"/>
      <c r="GH15" s="1"/>
      <c r="GI15" s="1">
        <v>2</v>
      </c>
      <c r="GJ15" s="1"/>
      <c r="GK15" s="1"/>
      <c r="GL15" s="1"/>
      <c r="GM15" s="1"/>
      <c r="GN15" s="1"/>
      <c r="GO15" s="1">
        <v>2</v>
      </c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>
        <v>2</v>
      </c>
      <c r="HC15" s="1">
        <v>20</v>
      </c>
      <c r="HD15" s="1">
        <v>2</v>
      </c>
      <c r="HE15" s="1">
        <v>20</v>
      </c>
      <c r="HF15" s="1">
        <v>20</v>
      </c>
      <c r="HG15" s="1"/>
      <c r="HH15" s="1">
        <v>2</v>
      </c>
      <c r="HI15" s="1"/>
      <c r="HJ15" s="1"/>
      <c r="HK15" s="1"/>
      <c r="HL15" s="1">
        <v>30</v>
      </c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4">
        <f t="shared" si="3"/>
        <v>100</v>
      </c>
    </row>
    <row r="16" spans="1:240" x14ac:dyDescent="0.2">
      <c r="A16" s="12" t="s">
        <v>132</v>
      </c>
      <c r="B16" s="3">
        <v>99</v>
      </c>
      <c r="C16" s="1">
        <f t="shared" si="4"/>
        <v>1</v>
      </c>
      <c r="D16" s="41">
        <f t="shared" si="5"/>
        <v>4.95</v>
      </c>
      <c r="E16" s="1">
        <v>5</v>
      </c>
      <c r="F16" s="1">
        <f t="shared" si="6"/>
        <v>77</v>
      </c>
      <c r="G16" s="1">
        <f t="shared" si="7"/>
        <v>2.97</v>
      </c>
      <c r="H16" s="3">
        <v>3</v>
      </c>
      <c r="I16" s="1">
        <f t="shared" si="8"/>
        <v>75</v>
      </c>
      <c r="J16" s="1">
        <f t="shared" si="9"/>
        <v>99</v>
      </c>
      <c r="K16" s="3">
        <v>100</v>
      </c>
      <c r="L16" s="1">
        <f>RANK(K16,$K$2:$K$2:$K$80)</f>
        <v>1</v>
      </c>
      <c r="M16" s="1">
        <v>0</v>
      </c>
      <c r="N16" s="1">
        <f t="shared" si="10"/>
        <v>55</v>
      </c>
      <c r="O16" s="1"/>
      <c r="P16" s="1" t="s">
        <v>113</v>
      </c>
      <c r="Q16" s="1">
        <f t="shared" si="11"/>
        <v>1</v>
      </c>
      <c r="R16" s="3">
        <v>10</v>
      </c>
      <c r="S16" s="1">
        <f t="shared" si="12"/>
        <v>53</v>
      </c>
      <c r="T16" s="40">
        <v>44</v>
      </c>
      <c r="U16" s="4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 t="s">
        <v>114</v>
      </c>
      <c r="CS16" s="1"/>
      <c r="CT16" s="6">
        <v>15</v>
      </c>
      <c r="CU16" s="5">
        <f t="shared" si="13"/>
        <v>44</v>
      </c>
      <c r="CV16" s="1"/>
      <c r="CW16" s="1"/>
      <c r="CX16" s="1"/>
      <c r="CY16" s="1"/>
      <c r="CZ16" s="1"/>
      <c r="DA16" s="1"/>
      <c r="DB16" s="1"/>
      <c r="DC16" s="1"/>
      <c r="DD16" s="1">
        <v>100</v>
      </c>
      <c r="DE16" s="1"/>
      <c r="DF16" s="1"/>
      <c r="DG16" s="1"/>
      <c r="DH16" s="1"/>
      <c r="DI16" s="1"/>
      <c r="DJ16" s="1"/>
      <c r="DK16" s="14">
        <f t="shared" si="0"/>
        <v>100</v>
      </c>
      <c r="DL16" s="6">
        <v>85</v>
      </c>
      <c r="DM16" s="1"/>
      <c r="DN16" s="1"/>
      <c r="DO16" s="1">
        <v>10</v>
      </c>
      <c r="DP16" s="1">
        <v>10</v>
      </c>
      <c r="DQ16" s="1"/>
      <c r="DR16" s="1"/>
      <c r="DS16" s="1"/>
      <c r="DT16" s="1"/>
      <c r="DU16" s="1"/>
      <c r="DV16" s="1"/>
      <c r="DW16" s="1"/>
      <c r="DX16" s="1"/>
      <c r="DY16" s="1"/>
      <c r="DZ16" s="1">
        <v>5</v>
      </c>
      <c r="EA16" s="1"/>
      <c r="EB16" s="1">
        <v>10</v>
      </c>
      <c r="EC16" s="1">
        <v>10</v>
      </c>
      <c r="ED16" s="1"/>
      <c r="EE16" s="1">
        <v>5</v>
      </c>
      <c r="EF16" s="1"/>
      <c r="EG16" s="1"/>
      <c r="EH16" s="1"/>
      <c r="EI16" s="1"/>
      <c r="EJ16" s="1">
        <v>15</v>
      </c>
      <c r="EK16" s="1">
        <v>20</v>
      </c>
      <c r="EL16" s="1">
        <v>10</v>
      </c>
      <c r="EM16" s="1"/>
      <c r="EN16" s="1"/>
      <c r="EO16" s="1">
        <v>5</v>
      </c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4">
        <f t="shared" si="1"/>
        <v>100</v>
      </c>
      <c r="FI16" s="6">
        <v>0</v>
      </c>
      <c r="FJ16" s="5">
        <f t="shared" si="14"/>
        <v>70</v>
      </c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4">
        <f t="shared" si="2"/>
        <v>0</v>
      </c>
      <c r="GF16" s="6">
        <v>100</v>
      </c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>
        <v>35</v>
      </c>
      <c r="GY16" s="1"/>
      <c r="GZ16" s="1"/>
      <c r="HA16" s="1"/>
      <c r="HB16" s="1"/>
      <c r="HC16" s="1"/>
      <c r="HD16" s="1"/>
      <c r="HE16" s="1"/>
      <c r="HF16" s="1"/>
      <c r="HG16" s="1">
        <v>30</v>
      </c>
      <c r="HH16" s="1"/>
      <c r="HI16" s="1"/>
      <c r="HJ16" s="1"/>
      <c r="HK16" s="1"/>
      <c r="HL16" s="1">
        <v>35</v>
      </c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4">
        <f t="shared" si="3"/>
        <v>100</v>
      </c>
    </row>
    <row r="17" spans="1:240" x14ac:dyDescent="0.2">
      <c r="A17" s="12" t="s">
        <v>133</v>
      </c>
      <c r="B17" s="3">
        <v>60</v>
      </c>
      <c r="C17" s="1">
        <f t="shared" si="4"/>
        <v>26</v>
      </c>
      <c r="D17" s="41">
        <f t="shared" si="5"/>
        <v>12</v>
      </c>
      <c r="E17" s="1">
        <v>20</v>
      </c>
      <c r="F17" s="1">
        <f t="shared" si="6"/>
        <v>40</v>
      </c>
      <c r="G17" s="1">
        <f t="shared" si="7"/>
        <v>6</v>
      </c>
      <c r="H17" s="3">
        <v>10</v>
      </c>
      <c r="I17" s="1">
        <f t="shared" si="8"/>
        <v>35</v>
      </c>
      <c r="J17" s="1">
        <f t="shared" si="9"/>
        <v>54</v>
      </c>
      <c r="K17" s="3">
        <v>90</v>
      </c>
      <c r="L17" s="1">
        <f>RANK(K17,$K$2:$K$2:$K$80)</f>
        <v>4</v>
      </c>
      <c r="M17" s="3">
        <v>2</v>
      </c>
      <c r="N17" s="1">
        <f t="shared" si="10"/>
        <v>26</v>
      </c>
      <c r="O17" s="1"/>
      <c r="P17" s="1" t="s">
        <v>112</v>
      </c>
      <c r="Q17" s="1">
        <f t="shared" si="11"/>
        <v>0</v>
      </c>
      <c r="R17" s="3">
        <v>25</v>
      </c>
      <c r="S17" s="1">
        <f t="shared" si="12"/>
        <v>1</v>
      </c>
      <c r="T17" s="40">
        <v>54</v>
      </c>
      <c r="U17" s="4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1" t="s">
        <v>131</v>
      </c>
      <c r="CS17" s="1"/>
      <c r="CT17" s="6">
        <v>55</v>
      </c>
      <c r="CU17" s="5">
        <f t="shared" si="13"/>
        <v>6</v>
      </c>
      <c r="CV17" s="1"/>
      <c r="CW17" s="1"/>
      <c r="CX17" s="1">
        <v>5</v>
      </c>
      <c r="CY17" s="1"/>
      <c r="CZ17" s="1"/>
      <c r="DA17" s="1"/>
      <c r="DB17" s="1">
        <v>30</v>
      </c>
      <c r="DC17" s="1">
        <v>5</v>
      </c>
      <c r="DD17" s="1">
        <v>30</v>
      </c>
      <c r="DE17" s="1"/>
      <c r="DF17" s="1">
        <v>30</v>
      </c>
      <c r="DG17" s="1"/>
      <c r="DH17" s="1"/>
      <c r="DI17" s="1"/>
      <c r="DJ17" s="1"/>
      <c r="DK17" s="14">
        <f t="shared" si="0"/>
        <v>100</v>
      </c>
      <c r="DL17" s="6">
        <v>45</v>
      </c>
      <c r="DM17" s="1">
        <v>5</v>
      </c>
      <c r="DN17" s="1"/>
      <c r="DO17" s="1">
        <v>10</v>
      </c>
      <c r="DP17" s="1"/>
      <c r="DQ17" s="1"/>
      <c r="DR17" s="1"/>
      <c r="DS17" s="1"/>
      <c r="DT17" s="1"/>
      <c r="DU17" s="1"/>
      <c r="DV17" s="1"/>
      <c r="DW17" s="1"/>
      <c r="DX17" s="1">
        <v>5</v>
      </c>
      <c r="DY17" s="1"/>
      <c r="DZ17" s="1">
        <v>20</v>
      </c>
      <c r="EA17" s="1">
        <v>1</v>
      </c>
      <c r="EB17" s="1"/>
      <c r="EC17" s="1"/>
      <c r="ED17" s="1"/>
      <c r="EE17" s="1"/>
      <c r="EF17" s="1"/>
      <c r="EG17" s="1"/>
      <c r="EH17" s="1"/>
      <c r="EI17" s="1">
        <v>5</v>
      </c>
      <c r="EJ17" s="1"/>
      <c r="EK17" s="1"/>
      <c r="EL17" s="1">
        <v>10</v>
      </c>
      <c r="EM17" s="1"/>
      <c r="EN17" s="1"/>
      <c r="EO17" s="1">
        <v>5</v>
      </c>
      <c r="EP17" s="1">
        <v>5</v>
      </c>
      <c r="EQ17" s="1">
        <v>2</v>
      </c>
      <c r="ER17" s="1"/>
      <c r="ES17" s="1"/>
      <c r="ET17" s="1">
        <v>20</v>
      </c>
      <c r="EU17" s="1"/>
      <c r="EV17" s="1">
        <v>1</v>
      </c>
      <c r="EW17" s="1"/>
      <c r="EX17" s="1"/>
      <c r="EY17" s="1"/>
      <c r="EZ17" s="1"/>
      <c r="FA17" s="1">
        <v>7</v>
      </c>
      <c r="FB17" s="1">
        <v>1</v>
      </c>
      <c r="FC17" s="1">
        <v>3</v>
      </c>
      <c r="FD17" s="1"/>
      <c r="FE17" s="1"/>
      <c r="FF17" s="1"/>
      <c r="FG17" s="1"/>
      <c r="FH17" s="14">
        <f t="shared" si="1"/>
        <v>100</v>
      </c>
      <c r="FI17" s="6">
        <v>55</v>
      </c>
      <c r="FJ17" s="5">
        <f t="shared" si="14"/>
        <v>25</v>
      </c>
      <c r="FK17" s="1"/>
      <c r="FL17" s="1"/>
      <c r="FM17" s="1">
        <v>15</v>
      </c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>
        <v>80</v>
      </c>
      <c r="GA17" s="1">
        <v>5</v>
      </c>
      <c r="GB17" s="1"/>
      <c r="GC17" s="1"/>
      <c r="GD17" s="1"/>
      <c r="GE17" s="14">
        <f t="shared" si="2"/>
        <v>100</v>
      </c>
      <c r="GF17" s="6">
        <v>45</v>
      </c>
      <c r="GG17" s="1"/>
      <c r="GH17" s="1"/>
      <c r="GI17" s="1"/>
      <c r="GJ17" s="1"/>
      <c r="GK17" s="1">
        <v>5</v>
      </c>
      <c r="GL17" s="1">
        <v>2</v>
      </c>
      <c r="GM17" s="1"/>
      <c r="GN17" s="1"/>
      <c r="GO17" s="16">
        <v>4</v>
      </c>
      <c r="GP17" s="1">
        <v>2</v>
      </c>
      <c r="GQ17" s="1">
        <v>35</v>
      </c>
      <c r="GR17" s="1"/>
      <c r="GS17" s="1">
        <v>15</v>
      </c>
      <c r="GT17" s="1">
        <v>2</v>
      </c>
      <c r="GU17" s="1"/>
      <c r="GV17" s="1"/>
      <c r="GW17" s="1"/>
      <c r="GX17" s="1">
        <v>5</v>
      </c>
      <c r="GY17" s="1"/>
      <c r="GZ17" s="1"/>
      <c r="HA17" s="1"/>
      <c r="HB17" s="1">
        <v>2</v>
      </c>
      <c r="HC17" s="1">
        <v>25</v>
      </c>
      <c r="HD17" s="1"/>
      <c r="HE17" s="1"/>
      <c r="HF17" s="1">
        <v>2</v>
      </c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>
        <v>1</v>
      </c>
      <c r="IC17" s="1"/>
      <c r="ID17" s="1"/>
      <c r="IE17" s="1"/>
      <c r="IF17" s="14">
        <f t="shared" si="3"/>
        <v>100</v>
      </c>
    </row>
    <row r="18" spans="1:240" x14ac:dyDescent="0.2">
      <c r="A18" s="12" t="s">
        <v>134</v>
      </c>
      <c r="B18" s="3">
        <v>65</v>
      </c>
      <c r="C18" s="1">
        <f t="shared" si="4"/>
        <v>24</v>
      </c>
      <c r="D18" s="41">
        <f t="shared" si="5"/>
        <v>19.5</v>
      </c>
      <c r="E18" s="1">
        <v>30</v>
      </c>
      <c r="F18" s="1">
        <f t="shared" si="6"/>
        <v>26</v>
      </c>
      <c r="G18" s="1">
        <f t="shared" si="7"/>
        <v>6.5</v>
      </c>
      <c r="H18" s="3">
        <v>10</v>
      </c>
      <c r="I18" s="1">
        <f t="shared" si="8"/>
        <v>35</v>
      </c>
      <c r="J18" s="1">
        <f t="shared" si="9"/>
        <v>58.5</v>
      </c>
      <c r="K18" s="3">
        <v>90</v>
      </c>
      <c r="L18" s="1">
        <f>RANK(K18,$K$2:$K$2:$K$80)</f>
        <v>4</v>
      </c>
      <c r="M18" s="3">
        <v>4</v>
      </c>
      <c r="N18" s="1">
        <f t="shared" si="10"/>
        <v>11</v>
      </c>
      <c r="O18" s="1"/>
      <c r="P18" s="1" t="s">
        <v>112</v>
      </c>
      <c r="Q18" s="1">
        <f t="shared" si="11"/>
        <v>0</v>
      </c>
      <c r="R18" s="3">
        <v>25</v>
      </c>
      <c r="S18" s="1">
        <f t="shared" si="12"/>
        <v>1</v>
      </c>
      <c r="T18" s="40">
        <v>34</v>
      </c>
      <c r="U18" s="4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1" t="s">
        <v>131</v>
      </c>
      <c r="CS18" s="1"/>
      <c r="CT18" s="6">
        <v>15</v>
      </c>
      <c r="CU18" s="5">
        <f t="shared" si="13"/>
        <v>44</v>
      </c>
      <c r="CV18" s="1"/>
      <c r="CW18" s="1"/>
      <c r="CX18" s="1"/>
      <c r="CY18" s="1"/>
      <c r="CZ18" s="1">
        <v>30</v>
      </c>
      <c r="DA18" s="1"/>
      <c r="DB18" s="1"/>
      <c r="DC18" s="1"/>
      <c r="DD18" s="1">
        <v>35</v>
      </c>
      <c r="DE18" s="1"/>
      <c r="DF18" s="1">
        <v>35</v>
      </c>
      <c r="DG18" s="1"/>
      <c r="DH18" s="1"/>
      <c r="DI18" s="1"/>
      <c r="DJ18" s="1"/>
      <c r="DK18" s="14">
        <f t="shared" si="0"/>
        <v>100</v>
      </c>
      <c r="DL18" s="6">
        <v>85</v>
      </c>
      <c r="DM18" s="1"/>
      <c r="DN18" s="1"/>
      <c r="DO18" s="1">
        <v>20</v>
      </c>
      <c r="DP18" s="1">
        <v>10</v>
      </c>
      <c r="DQ18" s="1"/>
      <c r="DR18" s="1"/>
      <c r="DS18" s="1">
        <v>15</v>
      </c>
      <c r="DT18" s="1">
        <v>3</v>
      </c>
      <c r="DU18" s="1"/>
      <c r="DV18" s="1"/>
      <c r="DW18" s="1"/>
      <c r="DX18" s="1"/>
      <c r="DY18" s="1"/>
      <c r="DZ18" s="1">
        <v>5</v>
      </c>
      <c r="EA18" s="1">
        <v>5</v>
      </c>
      <c r="EB18" s="1"/>
      <c r="EC18" s="1"/>
      <c r="ED18" s="1"/>
      <c r="EE18" s="1"/>
      <c r="EF18" s="1"/>
      <c r="EG18" s="1"/>
      <c r="EH18" s="1"/>
      <c r="EI18" s="1"/>
      <c r="EJ18" s="1">
        <v>5</v>
      </c>
      <c r="EK18" s="1"/>
      <c r="EL18" s="1"/>
      <c r="EM18" s="1"/>
      <c r="EN18" s="1"/>
      <c r="EO18" s="1">
        <v>17</v>
      </c>
      <c r="EP18" s="1"/>
      <c r="EQ18" s="1"/>
      <c r="ER18" s="1"/>
      <c r="ES18" s="1"/>
      <c r="ET18" s="1">
        <v>15</v>
      </c>
      <c r="EU18" s="1"/>
      <c r="EV18" s="1"/>
      <c r="EW18" s="1"/>
      <c r="EX18" s="1"/>
      <c r="EY18" s="1"/>
      <c r="EZ18" s="1"/>
      <c r="FA18" s="1"/>
      <c r="FB18" s="1"/>
      <c r="FC18" s="1"/>
      <c r="FD18" s="1">
        <v>5</v>
      </c>
      <c r="FE18" s="1"/>
      <c r="FF18" s="1"/>
      <c r="FG18" s="1"/>
      <c r="FH18" s="14">
        <f t="shared" si="1"/>
        <v>100</v>
      </c>
      <c r="FI18" s="6">
        <v>55</v>
      </c>
      <c r="FJ18" s="5">
        <f t="shared" si="14"/>
        <v>25</v>
      </c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>
        <v>80</v>
      </c>
      <c r="GA18" s="1">
        <v>20</v>
      </c>
      <c r="GB18" s="1"/>
      <c r="GC18" s="1"/>
      <c r="GD18" s="1"/>
      <c r="GE18" s="14">
        <f t="shared" si="2"/>
        <v>100</v>
      </c>
      <c r="GF18" s="6">
        <v>45</v>
      </c>
      <c r="GG18" s="1"/>
      <c r="GH18" s="1"/>
      <c r="GI18" s="1"/>
      <c r="GJ18" s="1"/>
      <c r="GK18" s="1"/>
      <c r="GL18" s="1"/>
      <c r="GM18" s="1"/>
      <c r="GN18" s="1"/>
      <c r="GO18" s="1">
        <v>20</v>
      </c>
      <c r="GP18" s="1"/>
      <c r="GQ18" s="1"/>
      <c r="GR18" s="1">
        <v>20</v>
      </c>
      <c r="GS18" s="1"/>
      <c r="GT18" s="1">
        <v>15</v>
      </c>
      <c r="GU18" s="1"/>
      <c r="GV18" s="1"/>
      <c r="GW18" s="1"/>
      <c r="GX18" s="1">
        <v>4</v>
      </c>
      <c r="GY18" s="1"/>
      <c r="GZ18" s="1"/>
      <c r="HA18" s="1"/>
      <c r="HB18" s="1">
        <v>10</v>
      </c>
      <c r="HC18" s="1">
        <v>20</v>
      </c>
      <c r="HD18" s="1"/>
      <c r="HE18" s="1"/>
      <c r="HF18" s="1">
        <v>10</v>
      </c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>
        <v>1</v>
      </c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4">
        <f t="shared" si="3"/>
        <v>100</v>
      </c>
    </row>
    <row r="19" spans="1:240" x14ac:dyDescent="0.2">
      <c r="A19" s="12" t="s">
        <v>135</v>
      </c>
      <c r="B19" s="3">
        <v>90</v>
      </c>
      <c r="C19" s="1">
        <f t="shared" si="4"/>
        <v>2</v>
      </c>
      <c r="D19" s="41">
        <f t="shared" si="5"/>
        <v>81</v>
      </c>
      <c r="E19" s="1">
        <v>90</v>
      </c>
      <c r="F19" s="1">
        <f t="shared" si="6"/>
        <v>1</v>
      </c>
      <c r="G19" s="1">
        <f t="shared" si="7"/>
        <v>6.3</v>
      </c>
      <c r="H19" s="3">
        <v>7</v>
      </c>
      <c r="I19" s="1">
        <f t="shared" si="8"/>
        <v>56</v>
      </c>
      <c r="J19" s="1">
        <f t="shared" si="9"/>
        <v>9</v>
      </c>
      <c r="K19" s="3">
        <v>10</v>
      </c>
      <c r="L19" s="1">
        <f>RANK(K19,$K$2:$K$2:$K$80)</f>
        <v>74</v>
      </c>
      <c r="M19" s="1">
        <v>0</v>
      </c>
      <c r="N19" s="1">
        <f t="shared" si="10"/>
        <v>55</v>
      </c>
      <c r="O19" s="1"/>
      <c r="P19" s="1" t="s">
        <v>112</v>
      </c>
      <c r="Q19" s="1">
        <f t="shared" si="11"/>
        <v>0</v>
      </c>
      <c r="R19" s="3">
        <v>25</v>
      </c>
      <c r="S19" s="1">
        <f t="shared" si="12"/>
        <v>1</v>
      </c>
      <c r="T19" s="40">
        <v>46</v>
      </c>
      <c r="U19" s="4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1" t="s">
        <v>131</v>
      </c>
      <c r="CS19" s="1"/>
      <c r="CT19" s="6">
        <v>5</v>
      </c>
      <c r="CU19" s="5">
        <f t="shared" si="13"/>
        <v>65</v>
      </c>
      <c r="CV19" s="1"/>
      <c r="CW19" s="1"/>
      <c r="CX19" s="1"/>
      <c r="CY19" s="1"/>
      <c r="CZ19" s="1"/>
      <c r="DA19" s="1"/>
      <c r="DB19" s="1"/>
      <c r="DC19" s="1">
        <v>100</v>
      </c>
      <c r="DD19" s="1"/>
      <c r="DE19" s="1"/>
      <c r="DF19" s="1"/>
      <c r="DG19" s="1"/>
      <c r="DH19" s="1"/>
      <c r="DI19" s="1"/>
      <c r="DJ19" s="1"/>
      <c r="DK19" s="14">
        <f t="shared" si="0"/>
        <v>100</v>
      </c>
      <c r="DL19" s="6">
        <v>95</v>
      </c>
      <c r="DM19" s="1">
        <v>2</v>
      </c>
      <c r="DN19" s="1"/>
      <c r="DO19" s="1"/>
      <c r="DP19" s="1"/>
      <c r="DQ19" s="1"/>
      <c r="DR19" s="1"/>
      <c r="DS19" s="1"/>
      <c r="DT19" s="1">
        <v>5</v>
      </c>
      <c r="DU19" s="1">
        <v>15</v>
      </c>
      <c r="DV19" s="1"/>
      <c r="DW19" s="1">
        <v>2</v>
      </c>
      <c r="DX19" s="1"/>
      <c r="DY19" s="1"/>
      <c r="DZ19" s="1">
        <v>2</v>
      </c>
      <c r="EA19" s="1"/>
      <c r="EB19" s="1">
        <v>5</v>
      </c>
      <c r="EC19" s="1"/>
      <c r="ED19" s="1"/>
      <c r="EE19" s="1"/>
      <c r="EF19" s="1"/>
      <c r="EG19" s="1">
        <v>1</v>
      </c>
      <c r="EH19" s="1"/>
      <c r="EI19" s="1">
        <v>5</v>
      </c>
      <c r="EJ19" s="1">
        <v>20</v>
      </c>
      <c r="EK19" s="1">
        <v>20</v>
      </c>
      <c r="EL19" s="1"/>
      <c r="EM19" s="1"/>
      <c r="EN19" s="1"/>
      <c r="EO19" s="1"/>
      <c r="EP19" s="1"/>
      <c r="EQ19" s="1"/>
      <c r="ER19" s="1"/>
      <c r="ES19" s="11"/>
      <c r="ET19" s="1"/>
      <c r="EU19" s="1"/>
      <c r="EV19" s="1">
        <v>15</v>
      </c>
      <c r="EW19" s="1"/>
      <c r="EX19" s="1"/>
      <c r="EY19" s="1">
        <v>3</v>
      </c>
      <c r="EZ19" s="1"/>
      <c r="FA19" s="1"/>
      <c r="FB19" s="1"/>
      <c r="FC19" s="1"/>
      <c r="FD19" s="1">
        <v>5</v>
      </c>
      <c r="FE19" s="1"/>
      <c r="FF19" s="1"/>
      <c r="FG19" s="1"/>
      <c r="FH19" s="14">
        <f t="shared" si="1"/>
        <v>100</v>
      </c>
      <c r="FI19" s="6">
        <v>10</v>
      </c>
      <c r="FJ19" s="5">
        <f t="shared" si="14"/>
        <v>56</v>
      </c>
      <c r="FK19" s="1"/>
      <c r="FL19" s="1"/>
      <c r="FM19" s="1"/>
      <c r="FN19" s="1"/>
      <c r="FO19" s="1"/>
      <c r="FP19" s="1"/>
      <c r="FQ19" s="1"/>
      <c r="FR19" s="1"/>
      <c r="FS19" s="1">
        <v>100</v>
      </c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4">
        <f t="shared" si="2"/>
        <v>100</v>
      </c>
      <c r="GF19" s="6">
        <v>90</v>
      </c>
      <c r="GG19" s="1"/>
      <c r="GH19" s="1"/>
      <c r="GI19" s="1">
        <v>10</v>
      </c>
      <c r="GJ19" s="1"/>
      <c r="GK19" s="1"/>
      <c r="GL19" s="1"/>
      <c r="GM19" s="1"/>
      <c r="GN19" s="1"/>
      <c r="GO19" s="1"/>
      <c r="GP19" s="1"/>
      <c r="GQ19" s="1">
        <v>20</v>
      </c>
      <c r="GR19" s="1"/>
      <c r="GS19" s="1"/>
      <c r="GT19" s="1"/>
      <c r="GU19" s="1"/>
      <c r="GV19" s="1"/>
      <c r="GW19" s="1"/>
      <c r="GX19" s="1">
        <v>30</v>
      </c>
      <c r="GY19" s="1"/>
      <c r="GZ19" s="1"/>
      <c r="HA19" s="1"/>
      <c r="HB19" s="1"/>
      <c r="HC19" s="1"/>
      <c r="HD19" s="1"/>
      <c r="HE19" s="1"/>
      <c r="HF19" s="1"/>
      <c r="HG19" s="1">
        <v>40</v>
      </c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4">
        <f t="shared" si="3"/>
        <v>100</v>
      </c>
    </row>
    <row r="20" spans="1:240" x14ac:dyDescent="0.2">
      <c r="A20" s="12" t="s">
        <v>136</v>
      </c>
      <c r="B20" s="3">
        <v>30</v>
      </c>
      <c r="C20" s="1">
        <f t="shared" si="4"/>
        <v>53</v>
      </c>
      <c r="D20" s="41">
        <f t="shared" si="5"/>
        <v>4.5</v>
      </c>
      <c r="E20" s="1">
        <v>15</v>
      </c>
      <c r="F20" s="1">
        <f t="shared" si="6"/>
        <v>57</v>
      </c>
      <c r="G20" s="1">
        <f t="shared" si="7"/>
        <v>3</v>
      </c>
      <c r="H20" s="3">
        <v>10</v>
      </c>
      <c r="I20" s="1">
        <f t="shared" si="8"/>
        <v>35</v>
      </c>
      <c r="J20" s="1">
        <f t="shared" si="9"/>
        <v>25.5</v>
      </c>
      <c r="K20" s="3">
        <v>85</v>
      </c>
      <c r="L20" s="1">
        <f>RANK(K20,$K$2:$K$2:$K$80)</f>
        <v>41</v>
      </c>
      <c r="M20" s="1">
        <v>0</v>
      </c>
      <c r="N20" s="1">
        <f t="shared" si="10"/>
        <v>55</v>
      </c>
      <c r="O20" s="1"/>
      <c r="P20" s="1" t="s">
        <v>113</v>
      </c>
      <c r="Q20" s="1">
        <f t="shared" si="11"/>
        <v>1</v>
      </c>
      <c r="R20" s="3">
        <v>10</v>
      </c>
      <c r="S20" s="1">
        <f t="shared" si="12"/>
        <v>53</v>
      </c>
      <c r="T20" s="40">
        <v>59</v>
      </c>
      <c r="U20" s="4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1" t="s">
        <v>115</v>
      </c>
      <c r="CS20" s="1"/>
      <c r="CT20" s="6">
        <v>10</v>
      </c>
      <c r="CU20" s="5">
        <f t="shared" si="13"/>
        <v>55</v>
      </c>
      <c r="CV20" s="1">
        <v>10</v>
      </c>
      <c r="CW20" s="1"/>
      <c r="CX20" s="1">
        <v>19</v>
      </c>
      <c r="CY20" s="1"/>
      <c r="CZ20" s="1"/>
      <c r="DA20" s="1"/>
      <c r="DB20" s="1"/>
      <c r="DC20" s="1">
        <v>30</v>
      </c>
      <c r="DD20" s="1"/>
      <c r="DE20" s="1"/>
      <c r="DF20" s="1"/>
      <c r="DG20" s="1">
        <v>30</v>
      </c>
      <c r="DH20" s="1">
        <v>10</v>
      </c>
      <c r="DI20" s="1"/>
      <c r="DJ20" s="1">
        <v>1</v>
      </c>
      <c r="DK20" s="14">
        <f t="shared" si="0"/>
        <v>100</v>
      </c>
      <c r="DL20" s="6">
        <v>90</v>
      </c>
      <c r="DM20" s="1"/>
      <c r="DN20" s="1">
        <v>2</v>
      </c>
      <c r="DO20" s="1"/>
      <c r="DP20" s="1"/>
      <c r="DQ20" s="1"/>
      <c r="DR20" s="1"/>
      <c r="DS20" s="1"/>
      <c r="DT20" s="1">
        <v>2</v>
      </c>
      <c r="DU20" s="1"/>
      <c r="DV20" s="1"/>
      <c r="DW20" s="1"/>
      <c r="DX20" s="1"/>
      <c r="DY20" s="1"/>
      <c r="DZ20" s="1"/>
      <c r="EA20" s="1"/>
      <c r="EB20" s="1"/>
      <c r="EC20" s="1">
        <v>30</v>
      </c>
      <c r="ED20" s="1">
        <v>2</v>
      </c>
      <c r="EE20" s="1">
        <v>10</v>
      </c>
      <c r="EF20" s="1"/>
      <c r="EG20" s="1"/>
      <c r="EH20" s="1"/>
      <c r="EI20" s="1"/>
      <c r="EJ20" s="1">
        <v>10</v>
      </c>
      <c r="EK20" s="1">
        <v>15</v>
      </c>
      <c r="EL20" s="1"/>
      <c r="EM20" s="1">
        <v>29</v>
      </c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4">
        <f t="shared" si="1"/>
        <v>100</v>
      </c>
      <c r="FI20" s="6">
        <v>60</v>
      </c>
      <c r="FJ20" s="5">
        <f t="shared" si="14"/>
        <v>13</v>
      </c>
      <c r="FK20" s="1"/>
      <c r="FL20" s="1">
        <v>2</v>
      </c>
      <c r="FM20" s="1">
        <v>10</v>
      </c>
      <c r="FN20" s="1"/>
      <c r="FO20" s="1"/>
      <c r="FP20" s="1">
        <v>7</v>
      </c>
      <c r="FQ20" s="1"/>
      <c r="FR20" s="1">
        <v>11</v>
      </c>
      <c r="FS20" s="1">
        <v>10</v>
      </c>
      <c r="FT20" s="1">
        <v>5</v>
      </c>
      <c r="FU20" s="1"/>
      <c r="FV20" s="1">
        <v>2</v>
      </c>
      <c r="FW20" s="1"/>
      <c r="FX20" s="1">
        <v>11</v>
      </c>
      <c r="FY20" s="1">
        <v>7</v>
      </c>
      <c r="FZ20" s="1">
        <v>10</v>
      </c>
      <c r="GA20" s="1">
        <v>15</v>
      </c>
      <c r="GB20" s="1"/>
      <c r="GC20" s="1">
        <v>10</v>
      </c>
      <c r="GD20" s="15"/>
      <c r="GE20" s="14">
        <f t="shared" si="2"/>
        <v>100</v>
      </c>
      <c r="GF20" s="6">
        <v>40</v>
      </c>
      <c r="GG20" s="1"/>
      <c r="GH20" s="1"/>
      <c r="GI20" s="1"/>
      <c r="GJ20" s="1"/>
      <c r="GK20" s="1"/>
      <c r="GL20" s="1"/>
      <c r="GM20" s="1"/>
      <c r="GN20" s="1"/>
      <c r="GO20" s="1">
        <v>2</v>
      </c>
      <c r="GP20" s="1"/>
      <c r="GQ20" s="1">
        <v>2</v>
      </c>
      <c r="GR20" s="1">
        <v>2</v>
      </c>
      <c r="GS20" s="1"/>
      <c r="GT20" s="1">
        <v>2</v>
      </c>
      <c r="GU20" s="1"/>
      <c r="GV20" s="1"/>
      <c r="GW20" s="1"/>
      <c r="GX20" s="11">
        <v>1</v>
      </c>
      <c r="GY20" s="1">
        <v>20</v>
      </c>
      <c r="GZ20" s="1">
        <v>7</v>
      </c>
      <c r="HA20" s="1">
        <v>10</v>
      </c>
      <c r="HB20" s="1"/>
      <c r="HC20" s="1">
        <v>10</v>
      </c>
      <c r="HD20" s="1"/>
      <c r="HE20" s="1"/>
      <c r="HF20" s="1">
        <v>2</v>
      </c>
      <c r="HG20" s="1"/>
      <c r="HH20" s="1"/>
      <c r="HI20" s="1"/>
      <c r="HJ20" s="1"/>
      <c r="HK20" s="1"/>
      <c r="HL20" s="1"/>
      <c r="HM20" s="1">
        <v>10</v>
      </c>
      <c r="HN20" s="1"/>
      <c r="HO20" s="1">
        <v>2</v>
      </c>
      <c r="HP20" s="1"/>
      <c r="HQ20" s="1"/>
      <c r="HR20" s="1"/>
      <c r="HS20" s="1"/>
      <c r="HT20" s="1"/>
      <c r="HU20" s="1">
        <v>6</v>
      </c>
      <c r="HV20" s="1">
        <v>2</v>
      </c>
      <c r="HW20" s="1"/>
      <c r="HX20" s="1"/>
      <c r="HY20" s="1">
        <v>20</v>
      </c>
      <c r="HZ20" s="1"/>
      <c r="IA20" s="1"/>
      <c r="IB20" s="1"/>
      <c r="IC20" s="1"/>
      <c r="ID20" s="1">
        <v>2</v>
      </c>
      <c r="IE20" s="1"/>
      <c r="IF20" s="14">
        <f t="shared" si="3"/>
        <v>98</v>
      </c>
    </row>
    <row r="21" spans="1:240" x14ac:dyDescent="0.2">
      <c r="A21" s="12" t="s">
        <v>137</v>
      </c>
      <c r="B21" s="3">
        <v>80</v>
      </c>
      <c r="C21" s="1">
        <f t="shared" si="4"/>
        <v>5</v>
      </c>
      <c r="D21" s="41">
        <f t="shared" si="5"/>
        <v>28</v>
      </c>
      <c r="E21" s="1">
        <v>35</v>
      </c>
      <c r="F21" s="1">
        <f t="shared" si="6"/>
        <v>17</v>
      </c>
      <c r="G21" s="1">
        <f t="shared" si="7"/>
        <v>4</v>
      </c>
      <c r="H21" s="3">
        <v>5</v>
      </c>
      <c r="I21" s="1">
        <f t="shared" si="8"/>
        <v>63</v>
      </c>
      <c r="J21" s="1">
        <f t="shared" si="9"/>
        <v>72</v>
      </c>
      <c r="K21" s="3">
        <v>90</v>
      </c>
      <c r="L21" s="1">
        <f>RANK(K21,$K$2:$K$2:$K$80)</f>
        <v>4</v>
      </c>
      <c r="M21" s="3">
        <v>3</v>
      </c>
      <c r="N21" s="1">
        <f t="shared" si="10"/>
        <v>16</v>
      </c>
      <c r="O21" s="1"/>
      <c r="P21" s="1" t="s">
        <v>112</v>
      </c>
      <c r="Q21" s="1">
        <f t="shared" si="11"/>
        <v>0</v>
      </c>
      <c r="R21" s="3">
        <v>25</v>
      </c>
      <c r="S21" s="1">
        <f t="shared" si="12"/>
        <v>1</v>
      </c>
      <c r="T21" s="40">
        <v>55</v>
      </c>
      <c r="U21" s="4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1" t="s">
        <v>235</v>
      </c>
      <c r="CS21" s="1"/>
      <c r="CT21" s="6">
        <v>5</v>
      </c>
      <c r="CU21" s="5">
        <f t="shared" si="13"/>
        <v>65</v>
      </c>
      <c r="CV21" s="1"/>
      <c r="CW21" s="1"/>
      <c r="CX21" s="1"/>
      <c r="CY21" s="1"/>
      <c r="CZ21" s="1">
        <v>30</v>
      </c>
      <c r="DA21" s="1">
        <v>30</v>
      </c>
      <c r="DB21" s="1">
        <v>40</v>
      </c>
      <c r="DC21" s="1"/>
      <c r="DD21" s="1"/>
      <c r="DE21" s="1"/>
      <c r="DF21" s="1"/>
      <c r="DG21" s="1"/>
      <c r="DH21" s="1"/>
      <c r="DI21" s="1"/>
      <c r="DJ21" s="1"/>
      <c r="DK21" s="14">
        <f t="shared" si="0"/>
        <v>100</v>
      </c>
      <c r="DL21" s="6">
        <v>95</v>
      </c>
      <c r="DM21" s="1"/>
      <c r="DN21" s="1"/>
      <c r="DO21" s="1">
        <v>15</v>
      </c>
      <c r="DP21" s="1"/>
      <c r="DQ21" s="1"/>
      <c r="DR21" s="11"/>
      <c r="DS21" s="1"/>
      <c r="DT21" s="1"/>
      <c r="DU21" s="1">
        <v>1</v>
      </c>
      <c r="DV21" s="1"/>
      <c r="DW21" s="1">
        <v>1</v>
      </c>
      <c r="DX21" s="1"/>
      <c r="DY21" s="1"/>
      <c r="DZ21" s="1"/>
      <c r="EA21" s="1"/>
      <c r="EB21" s="1">
        <v>7</v>
      </c>
      <c r="EC21" s="1">
        <v>10</v>
      </c>
      <c r="ED21" s="1"/>
      <c r="EE21" s="1"/>
      <c r="EF21" s="1">
        <v>5</v>
      </c>
      <c r="EG21" s="1"/>
      <c r="EH21" s="1"/>
      <c r="EI21" s="1"/>
      <c r="EJ21" s="1">
        <v>2</v>
      </c>
      <c r="EK21" s="1">
        <v>10</v>
      </c>
      <c r="EL21" s="1">
        <v>5</v>
      </c>
      <c r="EM21" s="1">
        <v>5</v>
      </c>
      <c r="EN21" s="1"/>
      <c r="EO21" s="1"/>
      <c r="EP21" s="1"/>
      <c r="EQ21" s="1"/>
      <c r="ER21" s="1"/>
      <c r="ES21" s="1"/>
      <c r="ET21" s="1">
        <v>14</v>
      </c>
      <c r="EU21" s="1"/>
      <c r="EV21" s="1"/>
      <c r="EW21" s="1"/>
      <c r="EX21" s="1"/>
      <c r="EY21" s="1"/>
      <c r="EZ21" s="1">
        <v>15</v>
      </c>
      <c r="FA21" s="1"/>
      <c r="FB21" s="1"/>
      <c r="FC21" s="1">
        <v>10</v>
      </c>
      <c r="FD21" s="1"/>
      <c r="FE21" s="1"/>
      <c r="FF21" s="1"/>
      <c r="FG21" s="1"/>
      <c r="FH21" s="14">
        <f t="shared" si="1"/>
        <v>100</v>
      </c>
      <c r="FI21" s="6">
        <v>5</v>
      </c>
      <c r="FJ21" s="5">
        <f t="shared" si="14"/>
        <v>65</v>
      </c>
      <c r="FK21" s="1"/>
      <c r="FL21" s="1"/>
      <c r="FM21" s="1"/>
      <c r="FN21" s="1">
        <v>30</v>
      </c>
      <c r="FO21" s="1"/>
      <c r="FP21" s="1"/>
      <c r="FQ21" s="1"/>
      <c r="FR21" s="1"/>
      <c r="FS21" s="1">
        <v>70</v>
      </c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4">
        <f t="shared" si="2"/>
        <v>100</v>
      </c>
      <c r="GF21" s="6">
        <v>95</v>
      </c>
      <c r="GG21" s="1"/>
      <c r="GH21" s="1"/>
      <c r="GI21" s="1"/>
      <c r="GJ21" s="1">
        <v>10</v>
      </c>
      <c r="GK21" s="1"/>
      <c r="GL21" s="1"/>
      <c r="GM21" s="1"/>
      <c r="GN21" s="1"/>
      <c r="GO21" s="1">
        <v>20</v>
      </c>
      <c r="GP21" s="1">
        <v>5</v>
      </c>
      <c r="GQ21" s="1">
        <v>35</v>
      </c>
      <c r="GR21" s="1">
        <v>5</v>
      </c>
      <c r="GS21" s="1"/>
      <c r="GT21" s="1">
        <v>5</v>
      </c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>
        <v>10</v>
      </c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>
        <v>5</v>
      </c>
      <c r="HQ21" s="1"/>
      <c r="HR21" s="1"/>
      <c r="HS21" s="1"/>
      <c r="HT21" s="1">
        <v>5</v>
      </c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4">
        <f t="shared" si="3"/>
        <v>100</v>
      </c>
    </row>
    <row r="22" spans="1:240" x14ac:dyDescent="0.2">
      <c r="A22" s="12" t="s">
        <v>138</v>
      </c>
      <c r="B22" s="3">
        <v>80</v>
      </c>
      <c r="C22" s="1">
        <f t="shared" si="4"/>
        <v>5</v>
      </c>
      <c r="D22" s="41">
        <f t="shared" si="5"/>
        <v>4</v>
      </c>
      <c r="E22" s="1">
        <v>5</v>
      </c>
      <c r="F22" s="1">
        <f t="shared" si="6"/>
        <v>77</v>
      </c>
      <c r="G22" s="1">
        <f t="shared" si="7"/>
        <v>2.4</v>
      </c>
      <c r="H22" s="3">
        <v>3</v>
      </c>
      <c r="I22" s="1">
        <f t="shared" si="8"/>
        <v>75</v>
      </c>
      <c r="J22" s="1">
        <f t="shared" si="9"/>
        <v>80</v>
      </c>
      <c r="K22" s="3">
        <v>100</v>
      </c>
      <c r="L22" s="1">
        <f>RANK(K22,$K$2:$K$2:$K$80)</f>
        <v>1</v>
      </c>
      <c r="M22" s="3">
        <v>5</v>
      </c>
      <c r="N22" s="1">
        <f t="shared" si="10"/>
        <v>8</v>
      </c>
      <c r="O22" s="1"/>
      <c r="P22" s="1" t="s">
        <v>112</v>
      </c>
      <c r="Q22" s="1">
        <f t="shared" si="11"/>
        <v>0</v>
      </c>
      <c r="R22" s="3">
        <v>10</v>
      </c>
      <c r="S22" s="1">
        <f t="shared" si="12"/>
        <v>53</v>
      </c>
      <c r="T22" s="40">
        <v>67</v>
      </c>
      <c r="U22" s="4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1" t="s">
        <v>115</v>
      </c>
      <c r="CS22" s="1"/>
      <c r="CT22" s="6">
        <v>15</v>
      </c>
      <c r="CU22" s="5">
        <f t="shared" si="13"/>
        <v>44</v>
      </c>
      <c r="CV22" s="1"/>
      <c r="CW22" s="1"/>
      <c r="CX22" s="1"/>
      <c r="CY22" s="1"/>
      <c r="CZ22" s="1">
        <v>10</v>
      </c>
      <c r="DA22" s="1"/>
      <c r="DB22" s="1"/>
      <c r="DC22" s="1"/>
      <c r="DD22" s="1"/>
      <c r="DE22" s="1"/>
      <c r="DF22" s="1">
        <v>45</v>
      </c>
      <c r="DG22" s="1"/>
      <c r="DH22" s="1">
        <v>45</v>
      </c>
      <c r="DI22" s="1"/>
      <c r="DJ22" s="1"/>
      <c r="DK22" s="14">
        <f t="shared" si="0"/>
        <v>100</v>
      </c>
      <c r="DL22" s="6">
        <v>75</v>
      </c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>
        <v>35</v>
      </c>
      <c r="DY22" s="1"/>
      <c r="DZ22" s="1"/>
      <c r="EA22" s="1"/>
      <c r="EB22" s="1"/>
      <c r="EC22" s="1"/>
      <c r="ED22" s="1"/>
      <c r="EE22" s="1">
        <v>5</v>
      </c>
      <c r="EF22" s="1"/>
      <c r="EG22" s="1"/>
      <c r="EH22" s="1">
        <v>45</v>
      </c>
      <c r="EI22" s="1"/>
      <c r="EJ22" s="1"/>
      <c r="EK22" s="1">
        <v>5</v>
      </c>
      <c r="EL22" s="1"/>
      <c r="EM22" s="1"/>
      <c r="EN22" s="1"/>
      <c r="EO22" s="1"/>
      <c r="EP22" s="1"/>
      <c r="EQ22" s="1"/>
      <c r="ER22" s="1"/>
      <c r="ES22" s="1">
        <v>10</v>
      </c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4">
        <f t="shared" si="1"/>
        <v>100</v>
      </c>
      <c r="FI22" s="6">
        <v>0</v>
      </c>
      <c r="FJ22" s="5">
        <f t="shared" si="14"/>
        <v>70</v>
      </c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4">
        <f t="shared" si="2"/>
        <v>0</v>
      </c>
      <c r="GF22" s="6">
        <v>100</v>
      </c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>
        <v>100</v>
      </c>
      <c r="ID22" s="1"/>
      <c r="IE22" s="1"/>
      <c r="IF22" s="14">
        <f t="shared" si="3"/>
        <v>100</v>
      </c>
    </row>
    <row r="23" spans="1:240" x14ac:dyDescent="0.2">
      <c r="A23" s="12" t="s">
        <v>139</v>
      </c>
      <c r="B23" s="3">
        <v>70</v>
      </c>
      <c r="C23" s="1">
        <f t="shared" si="4"/>
        <v>11</v>
      </c>
      <c r="D23" s="41">
        <f t="shared" si="5"/>
        <v>28</v>
      </c>
      <c r="E23" s="1">
        <v>40</v>
      </c>
      <c r="F23" s="1">
        <f t="shared" si="6"/>
        <v>15</v>
      </c>
      <c r="G23" s="1">
        <f t="shared" si="7"/>
        <v>4.9000000000000004</v>
      </c>
      <c r="H23" s="3">
        <v>7</v>
      </c>
      <c r="I23" s="1">
        <f t="shared" si="8"/>
        <v>56</v>
      </c>
      <c r="J23" s="1">
        <f t="shared" si="9"/>
        <v>63</v>
      </c>
      <c r="K23" s="3">
        <v>90</v>
      </c>
      <c r="L23" s="1">
        <f>RANK(K23,$K$2:$K$2:$K$80)</f>
        <v>4</v>
      </c>
      <c r="M23" s="3">
        <v>3</v>
      </c>
      <c r="N23" s="1">
        <f t="shared" si="10"/>
        <v>16</v>
      </c>
      <c r="O23" s="1"/>
      <c r="P23" s="1" t="s">
        <v>112</v>
      </c>
      <c r="Q23" s="1">
        <f t="shared" si="11"/>
        <v>0</v>
      </c>
      <c r="R23" s="1">
        <v>20</v>
      </c>
      <c r="S23" s="1">
        <f t="shared" si="12"/>
        <v>12</v>
      </c>
      <c r="T23" s="39">
        <v>43</v>
      </c>
      <c r="U23" s="4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 t="s">
        <v>114</v>
      </c>
      <c r="CS23" s="1"/>
      <c r="CT23" s="6">
        <v>45</v>
      </c>
      <c r="CU23" s="5">
        <f t="shared" si="13"/>
        <v>19</v>
      </c>
      <c r="CV23" s="1"/>
      <c r="CW23" s="1"/>
      <c r="CX23" s="1"/>
      <c r="CY23" s="1"/>
      <c r="CZ23" s="1">
        <v>25</v>
      </c>
      <c r="DA23" s="1">
        <v>15</v>
      </c>
      <c r="DB23" s="1"/>
      <c r="DC23" s="1">
        <v>20</v>
      </c>
      <c r="DD23" s="1">
        <v>10</v>
      </c>
      <c r="DE23" s="1"/>
      <c r="DF23" s="1">
        <v>13</v>
      </c>
      <c r="DG23" s="1">
        <v>7</v>
      </c>
      <c r="DH23" s="1">
        <v>10</v>
      </c>
      <c r="DI23" s="1"/>
      <c r="DJ23" s="1"/>
      <c r="DK23" s="14">
        <f t="shared" si="0"/>
        <v>100</v>
      </c>
      <c r="DL23" s="6">
        <v>55</v>
      </c>
      <c r="DM23" s="1"/>
      <c r="DN23" s="1"/>
      <c r="DO23" s="1"/>
      <c r="DP23" s="1"/>
      <c r="DQ23" s="1"/>
      <c r="DR23" s="1"/>
      <c r="DS23" s="1"/>
      <c r="DT23" s="1">
        <v>10</v>
      </c>
      <c r="DU23" s="1">
        <v>6</v>
      </c>
      <c r="DV23" s="1"/>
      <c r="DW23" s="1"/>
      <c r="DX23" s="1"/>
      <c r="DY23" s="1"/>
      <c r="DZ23" s="1"/>
      <c r="EA23" s="1"/>
      <c r="EB23" s="1"/>
      <c r="EC23" s="1">
        <v>2</v>
      </c>
      <c r="ED23" s="1"/>
      <c r="EE23" s="1"/>
      <c r="EF23" s="1">
        <v>3</v>
      </c>
      <c r="EG23" s="1"/>
      <c r="EH23" s="1"/>
      <c r="EI23" s="1">
        <v>15</v>
      </c>
      <c r="EJ23" s="1"/>
      <c r="EK23" s="1">
        <v>6</v>
      </c>
      <c r="EL23" s="1"/>
      <c r="EM23" s="1"/>
      <c r="EN23" s="1"/>
      <c r="EO23" s="1"/>
      <c r="EP23" s="1">
        <v>15</v>
      </c>
      <c r="EQ23" s="1">
        <v>6</v>
      </c>
      <c r="ER23" s="1">
        <v>10</v>
      </c>
      <c r="ES23" s="1">
        <v>6</v>
      </c>
      <c r="ET23" s="1">
        <v>15</v>
      </c>
      <c r="EU23" s="1"/>
      <c r="EV23" s="1">
        <v>6</v>
      </c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4">
        <f t="shared" si="1"/>
        <v>100</v>
      </c>
      <c r="FI23" s="6">
        <v>10</v>
      </c>
      <c r="FJ23" s="5">
        <f t="shared" si="14"/>
        <v>56</v>
      </c>
      <c r="FK23" s="1"/>
      <c r="FL23" s="1"/>
      <c r="FM23" s="1"/>
      <c r="FN23" s="1"/>
      <c r="FO23" s="1"/>
      <c r="FP23" s="1">
        <v>10</v>
      </c>
      <c r="FQ23" s="1"/>
      <c r="FR23" s="1">
        <v>10</v>
      </c>
      <c r="FS23" s="1">
        <v>80</v>
      </c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4">
        <f t="shared" si="2"/>
        <v>100</v>
      </c>
      <c r="GF23" s="6">
        <v>90</v>
      </c>
      <c r="GG23" s="1"/>
      <c r="GH23" s="1"/>
      <c r="GI23" s="1"/>
      <c r="GJ23" s="1"/>
      <c r="GK23" s="1"/>
      <c r="GL23" s="1"/>
      <c r="GM23" s="1">
        <v>5</v>
      </c>
      <c r="GN23" s="1"/>
      <c r="GO23" s="1">
        <v>15</v>
      </c>
      <c r="GP23" s="1"/>
      <c r="GQ23" s="1"/>
      <c r="GR23" s="1">
        <v>15</v>
      </c>
      <c r="GS23" s="1"/>
      <c r="GT23" s="1"/>
      <c r="GU23" s="1"/>
      <c r="GV23" s="1"/>
      <c r="GW23" s="1"/>
      <c r="GX23" s="1"/>
      <c r="GY23" s="1">
        <v>5</v>
      </c>
      <c r="GZ23" s="1"/>
      <c r="HA23" s="1"/>
      <c r="HB23" s="1">
        <v>5</v>
      </c>
      <c r="HC23" s="1">
        <v>15</v>
      </c>
      <c r="HD23" s="1">
        <v>15</v>
      </c>
      <c r="HE23" s="1"/>
      <c r="HF23" s="1">
        <v>15</v>
      </c>
      <c r="HG23" s="1">
        <v>5</v>
      </c>
      <c r="HH23" s="1"/>
      <c r="HI23" s="1"/>
      <c r="HJ23" s="1"/>
      <c r="HK23" s="1"/>
      <c r="HL23" s="1"/>
      <c r="HM23" s="1"/>
      <c r="HN23" s="1"/>
      <c r="HO23" s="1"/>
      <c r="HP23" s="1"/>
      <c r="HQ23" s="1">
        <v>5</v>
      </c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4">
        <f t="shared" si="3"/>
        <v>100</v>
      </c>
    </row>
    <row r="24" spans="1:240" x14ac:dyDescent="0.2">
      <c r="A24" s="12" t="s">
        <v>140</v>
      </c>
      <c r="B24" s="3">
        <v>70</v>
      </c>
      <c r="C24" s="1">
        <f t="shared" si="4"/>
        <v>11</v>
      </c>
      <c r="D24" s="41">
        <f t="shared" si="5"/>
        <v>56</v>
      </c>
      <c r="E24" s="1">
        <v>80</v>
      </c>
      <c r="F24" s="1">
        <f t="shared" si="6"/>
        <v>4</v>
      </c>
      <c r="G24" s="1">
        <f t="shared" si="7"/>
        <v>7</v>
      </c>
      <c r="H24" s="3">
        <v>10</v>
      </c>
      <c r="I24" s="1">
        <f t="shared" si="8"/>
        <v>35</v>
      </c>
      <c r="J24" s="1">
        <f t="shared" si="9"/>
        <v>56</v>
      </c>
      <c r="K24" s="3">
        <v>80</v>
      </c>
      <c r="L24" s="1">
        <f>RANK(K24,$K$2:$K$2:$K$80)</f>
        <v>43</v>
      </c>
      <c r="M24" s="3">
        <v>15</v>
      </c>
      <c r="N24" s="1">
        <f t="shared" si="10"/>
        <v>1</v>
      </c>
      <c r="O24" s="1"/>
      <c r="P24" s="1" t="s">
        <v>112</v>
      </c>
      <c r="Q24" s="1">
        <f t="shared" si="11"/>
        <v>0</v>
      </c>
      <c r="R24" s="1">
        <v>10</v>
      </c>
      <c r="S24" s="1">
        <f t="shared" si="12"/>
        <v>53</v>
      </c>
      <c r="T24" s="39">
        <v>38</v>
      </c>
      <c r="U24" s="4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 t="s">
        <v>115</v>
      </c>
      <c r="CS24" s="1"/>
      <c r="CT24" s="6">
        <v>1</v>
      </c>
      <c r="CU24" s="5">
        <f t="shared" si="13"/>
        <v>73</v>
      </c>
      <c r="CV24" s="1"/>
      <c r="CW24" s="1"/>
      <c r="CX24" s="1">
        <v>50</v>
      </c>
      <c r="CY24" s="1">
        <v>50</v>
      </c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4">
        <f t="shared" si="0"/>
        <v>100</v>
      </c>
      <c r="DL24" s="6">
        <v>99</v>
      </c>
      <c r="DM24" s="1"/>
      <c r="DN24" s="1"/>
      <c r="DO24" s="1"/>
      <c r="DP24" s="1">
        <v>1</v>
      </c>
      <c r="DQ24" s="1"/>
      <c r="DR24" s="1">
        <v>5</v>
      </c>
      <c r="DS24" s="1"/>
      <c r="DT24" s="1"/>
      <c r="DU24" s="1">
        <v>5</v>
      </c>
      <c r="DV24" s="1"/>
      <c r="DW24" s="1"/>
      <c r="DX24" s="1"/>
      <c r="DY24" s="1"/>
      <c r="DZ24" s="1">
        <v>35</v>
      </c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>
        <v>5</v>
      </c>
      <c r="EM24" s="1"/>
      <c r="EN24" s="1"/>
      <c r="EO24" s="1"/>
      <c r="EP24" s="1"/>
      <c r="EQ24" s="1">
        <v>1</v>
      </c>
      <c r="ER24" s="1">
        <v>24</v>
      </c>
      <c r="ES24" s="1"/>
      <c r="ET24" s="1">
        <v>24</v>
      </c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4">
        <f t="shared" si="1"/>
        <v>100</v>
      </c>
      <c r="FI24" s="6">
        <v>5</v>
      </c>
      <c r="FJ24" s="5">
        <f t="shared" si="14"/>
        <v>65</v>
      </c>
      <c r="FK24" s="1"/>
      <c r="FL24" s="1"/>
      <c r="FM24" s="1"/>
      <c r="FN24" s="1"/>
      <c r="FO24" s="1">
        <v>40</v>
      </c>
      <c r="FP24" s="1">
        <v>10</v>
      </c>
      <c r="FQ24" s="1"/>
      <c r="FR24" s="1"/>
      <c r="FS24" s="1"/>
      <c r="FT24" s="1"/>
      <c r="FU24" s="1"/>
      <c r="FV24" s="1">
        <v>30</v>
      </c>
      <c r="FW24" s="1"/>
      <c r="FX24" s="1"/>
      <c r="FY24" s="1"/>
      <c r="FZ24" s="1">
        <v>20</v>
      </c>
      <c r="GA24" s="1"/>
      <c r="GB24" s="1"/>
      <c r="GC24" s="1"/>
      <c r="GD24" s="1"/>
      <c r="GE24" s="14">
        <f t="shared" si="2"/>
        <v>100</v>
      </c>
      <c r="GF24" s="6">
        <v>95</v>
      </c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>
        <v>14</v>
      </c>
      <c r="GR24" s="1"/>
      <c r="GS24" s="1"/>
      <c r="GT24" s="1">
        <v>14</v>
      </c>
      <c r="GU24" s="1"/>
      <c r="GV24" s="1"/>
      <c r="GW24" s="1"/>
      <c r="GX24" s="1">
        <v>5</v>
      </c>
      <c r="GY24" s="1">
        <v>10</v>
      </c>
      <c r="GZ24" s="1"/>
      <c r="HA24" s="1"/>
      <c r="HB24" s="1">
        <v>5</v>
      </c>
      <c r="HC24" s="1">
        <v>20</v>
      </c>
      <c r="HD24" s="1">
        <v>25</v>
      </c>
      <c r="HE24" s="1"/>
      <c r="HF24" s="1"/>
      <c r="HG24" s="1">
        <v>5</v>
      </c>
      <c r="HH24" s="1"/>
      <c r="HI24" s="1"/>
      <c r="HJ24" s="1"/>
      <c r="HK24" s="1"/>
      <c r="HL24" s="1"/>
      <c r="HM24" s="1"/>
      <c r="HN24" s="1">
        <v>1</v>
      </c>
      <c r="HO24" s="1"/>
      <c r="HP24" s="1"/>
      <c r="HQ24" s="1">
        <v>1</v>
      </c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4">
        <f t="shared" si="3"/>
        <v>100</v>
      </c>
    </row>
    <row r="25" spans="1:240" x14ac:dyDescent="0.2">
      <c r="A25" s="12" t="s">
        <v>141</v>
      </c>
      <c r="B25" s="3">
        <v>70</v>
      </c>
      <c r="C25" s="1">
        <f t="shared" si="4"/>
        <v>11</v>
      </c>
      <c r="D25" s="41">
        <f t="shared" si="5"/>
        <v>14</v>
      </c>
      <c r="E25" s="1">
        <v>20</v>
      </c>
      <c r="F25" s="1">
        <f t="shared" si="6"/>
        <v>40</v>
      </c>
      <c r="G25" s="1">
        <f t="shared" si="7"/>
        <v>14</v>
      </c>
      <c r="H25" s="3">
        <v>20</v>
      </c>
      <c r="I25" s="1">
        <f t="shared" si="8"/>
        <v>8</v>
      </c>
      <c r="J25" s="1">
        <f t="shared" si="9"/>
        <v>56</v>
      </c>
      <c r="K25" s="3">
        <v>80</v>
      </c>
      <c r="L25" s="1">
        <f>RANK(K25,$K$2:$K$2:$K$80)</f>
        <v>43</v>
      </c>
      <c r="M25" s="3">
        <v>3</v>
      </c>
      <c r="N25" s="1">
        <f t="shared" si="10"/>
        <v>16</v>
      </c>
      <c r="O25" s="1"/>
      <c r="P25" s="1" t="s">
        <v>112</v>
      </c>
      <c r="Q25" s="1">
        <f t="shared" si="11"/>
        <v>0</v>
      </c>
      <c r="R25" s="1">
        <v>10</v>
      </c>
      <c r="S25" s="1">
        <f t="shared" si="12"/>
        <v>53</v>
      </c>
      <c r="T25" s="39">
        <v>67</v>
      </c>
      <c r="U25" s="4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 t="s">
        <v>115</v>
      </c>
      <c r="CS25" s="1"/>
      <c r="CT25" s="6">
        <v>25</v>
      </c>
      <c r="CU25" s="5">
        <f t="shared" si="13"/>
        <v>33</v>
      </c>
      <c r="CV25" s="1"/>
      <c r="CW25" s="1"/>
      <c r="CX25" s="1"/>
      <c r="CY25" s="1"/>
      <c r="CZ25" s="1"/>
      <c r="DA25" s="1"/>
      <c r="DB25" s="1"/>
      <c r="DC25" s="1"/>
      <c r="DD25" s="1">
        <v>100</v>
      </c>
      <c r="DE25" s="1"/>
      <c r="DF25" s="1"/>
      <c r="DG25" s="1"/>
      <c r="DH25" s="1"/>
      <c r="DI25" s="1"/>
      <c r="DJ25" s="1"/>
      <c r="DK25" s="14">
        <f t="shared" si="0"/>
        <v>100</v>
      </c>
      <c r="DL25" s="6">
        <v>75</v>
      </c>
      <c r="DM25" s="1"/>
      <c r="DN25" s="1"/>
      <c r="DO25" s="1">
        <v>25</v>
      </c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>
        <v>40</v>
      </c>
      <c r="EC25" s="1"/>
      <c r="ED25" s="1"/>
      <c r="EE25" s="1"/>
      <c r="EF25" s="1"/>
      <c r="EG25" s="1"/>
      <c r="EH25" s="1"/>
      <c r="EI25" s="1"/>
      <c r="EJ25" s="1">
        <v>23</v>
      </c>
      <c r="EK25" s="1">
        <v>5</v>
      </c>
      <c r="EL25" s="1"/>
      <c r="EM25" s="1">
        <v>5</v>
      </c>
      <c r="EN25" s="1"/>
      <c r="EO25" s="1"/>
      <c r="EP25" s="1"/>
      <c r="EQ25" s="1">
        <v>2</v>
      </c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4">
        <f t="shared" si="1"/>
        <v>100</v>
      </c>
      <c r="FI25" s="6">
        <v>10</v>
      </c>
      <c r="FJ25" s="5">
        <f t="shared" si="14"/>
        <v>56</v>
      </c>
      <c r="FK25" s="1"/>
      <c r="FL25" s="1"/>
      <c r="FM25" s="1"/>
      <c r="FN25" s="1"/>
      <c r="FO25" s="1">
        <v>10</v>
      </c>
      <c r="FP25" s="1"/>
      <c r="FQ25" s="1"/>
      <c r="FR25" s="1"/>
      <c r="FS25" s="1"/>
      <c r="FT25" s="1"/>
      <c r="FU25" s="1"/>
      <c r="FV25" s="1"/>
      <c r="FW25" s="1">
        <v>40</v>
      </c>
      <c r="FX25" s="1"/>
      <c r="FY25" s="1"/>
      <c r="FZ25" s="1">
        <v>10</v>
      </c>
      <c r="GA25" s="1">
        <v>30</v>
      </c>
      <c r="GB25" s="1"/>
      <c r="GC25" s="1"/>
      <c r="GD25" s="1">
        <v>10</v>
      </c>
      <c r="GE25" s="14">
        <f t="shared" si="2"/>
        <v>100</v>
      </c>
      <c r="GF25" s="6">
        <v>90</v>
      </c>
      <c r="GG25" s="1"/>
      <c r="GH25" s="1">
        <v>30</v>
      </c>
      <c r="GI25" s="1"/>
      <c r="GJ25" s="1"/>
      <c r="GK25" s="1"/>
      <c r="GL25" s="1"/>
      <c r="GM25" s="1"/>
      <c r="GN25" s="1"/>
      <c r="GO25" s="1">
        <v>10</v>
      </c>
      <c r="GP25" s="1"/>
      <c r="GQ25" s="1"/>
      <c r="GR25" s="1"/>
      <c r="GS25" s="1"/>
      <c r="GT25" s="1"/>
      <c r="GU25" s="1"/>
      <c r="GV25" s="1"/>
      <c r="GW25" s="1"/>
      <c r="GX25" s="1">
        <v>20</v>
      </c>
      <c r="GY25" s="1"/>
      <c r="GZ25" s="1"/>
      <c r="HA25" s="1"/>
      <c r="HB25" s="1">
        <v>30</v>
      </c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>
        <v>5</v>
      </c>
      <c r="HP25" s="1"/>
      <c r="HQ25" s="1"/>
      <c r="HR25" s="1"/>
      <c r="HS25" s="1"/>
      <c r="HT25" s="1"/>
      <c r="HU25" s="1">
        <v>5</v>
      </c>
      <c r="HV25" s="1"/>
      <c r="HW25" s="1"/>
      <c r="HX25" s="1"/>
      <c r="HY25" s="1">
        <v>5</v>
      </c>
      <c r="HZ25" s="1"/>
      <c r="IA25" s="1"/>
      <c r="IB25" s="1"/>
      <c r="IC25" s="1"/>
      <c r="ID25" s="1"/>
      <c r="IE25" s="1"/>
      <c r="IF25" s="14">
        <f t="shared" si="3"/>
        <v>105</v>
      </c>
    </row>
    <row r="26" spans="1:240" x14ac:dyDescent="0.2">
      <c r="A26" s="12" t="s">
        <v>142</v>
      </c>
      <c r="B26" s="3">
        <v>30</v>
      </c>
      <c r="C26" s="1">
        <f t="shared" si="4"/>
        <v>53</v>
      </c>
      <c r="D26" s="41">
        <f t="shared" si="5"/>
        <v>4.5</v>
      </c>
      <c r="E26" s="1">
        <v>15</v>
      </c>
      <c r="F26" s="1">
        <f t="shared" si="6"/>
        <v>57</v>
      </c>
      <c r="G26" s="1">
        <f t="shared" si="7"/>
        <v>6</v>
      </c>
      <c r="H26" s="3">
        <v>20</v>
      </c>
      <c r="I26" s="1">
        <f t="shared" si="8"/>
        <v>8</v>
      </c>
      <c r="J26" s="1">
        <f t="shared" si="9"/>
        <v>24</v>
      </c>
      <c r="K26" s="3">
        <v>80</v>
      </c>
      <c r="L26" s="1">
        <f>RANK(K26,$K$2:$K$2:$K$80)</f>
        <v>43</v>
      </c>
      <c r="M26" s="1">
        <v>0</v>
      </c>
      <c r="N26" s="1">
        <f t="shared" si="10"/>
        <v>55</v>
      </c>
      <c r="O26" s="1"/>
      <c r="P26" s="1" t="s">
        <v>113</v>
      </c>
      <c r="Q26" s="1">
        <f t="shared" si="11"/>
        <v>1</v>
      </c>
      <c r="R26" s="1">
        <v>10</v>
      </c>
      <c r="S26" s="1">
        <f t="shared" si="12"/>
        <v>53</v>
      </c>
      <c r="T26" s="39">
        <v>74</v>
      </c>
      <c r="U26" s="4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 t="s">
        <v>115</v>
      </c>
      <c r="CS26" s="1"/>
      <c r="CT26" s="6">
        <v>55</v>
      </c>
      <c r="CU26" s="5">
        <f t="shared" si="13"/>
        <v>6</v>
      </c>
      <c r="CV26" s="1">
        <v>5</v>
      </c>
      <c r="CW26" s="1"/>
      <c r="CX26" s="1">
        <v>10</v>
      </c>
      <c r="CY26" s="1"/>
      <c r="CZ26" s="1">
        <v>10</v>
      </c>
      <c r="DA26" s="1">
        <v>15</v>
      </c>
      <c r="DB26" s="1">
        <v>5</v>
      </c>
      <c r="DC26" s="1"/>
      <c r="DD26" s="1">
        <v>10</v>
      </c>
      <c r="DE26" s="1"/>
      <c r="DF26" s="1">
        <v>5</v>
      </c>
      <c r="DG26" s="1"/>
      <c r="DH26" s="1">
        <v>40</v>
      </c>
      <c r="DI26" s="1"/>
      <c r="DJ26" s="1"/>
      <c r="DK26" s="14">
        <f t="shared" si="0"/>
        <v>100</v>
      </c>
      <c r="DL26" s="6">
        <v>45</v>
      </c>
      <c r="DM26" s="1"/>
      <c r="DN26" s="1"/>
      <c r="DO26" s="1"/>
      <c r="DP26" s="1"/>
      <c r="DQ26" s="1"/>
      <c r="DR26" s="1"/>
      <c r="DS26" s="1"/>
      <c r="DT26" s="1">
        <v>16</v>
      </c>
      <c r="DU26" s="1"/>
      <c r="DV26" s="1">
        <v>5</v>
      </c>
      <c r="DW26" s="1"/>
      <c r="DX26" s="1"/>
      <c r="DY26" s="1"/>
      <c r="DZ26" s="1"/>
      <c r="EA26" s="1"/>
      <c r="EB26" s="1"/>
      <c r="EC26" s="1">
        <v>10</v>
      </c>
      <c r="ED26" s="1">
        <v>10</v>
      </c>
      <c r="EE26" s="1">
        <v>5</v>
      </c>
      <c r="EF26" s="1"/>
      <c r="EG26" s="1"/>
      <c r="EH26" s="1"/>
      <c r="EI26" s="1"/>
      <c r="EJ26" s="1">
        <v>10</v>
      </c>
      <c r="EK26" s="1">
        <v>15</v>
      </c>
      <c r="EL26" s="1">
        <v>10</v>
      </c>
      <c r="EM26" s="1">
        <v>15</v>
      </c>
      <c r="EN26" s="1"/>
      <c r="EO26" s="1"/>
      <c r="EP26" s="1"/>
      <c r="EQ26" s="1">
        <v>2</v>
      </c>
      <c r="ER26" s="1"/>
      <c r="ES26" s="1"/>
      <c r="ET26" s="1"/>
      <c r="EU26" s="1">
        <v>2</v>
      </c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4">
        <f t="shared" si="1"/>
        <v>100</v>
      </c>
      <c r="FI26" s="6">
        <v>70</v>
      </c>
      <c r="FJ26" s="5">
        <f t="shared" si="14"/>
        <v>5</v>
      </c>
      <c r="FK26" s="1"/>
      <c r="FL26" s="1"/>
      <c r="FM26" s="1">
        <v>5</v>
      </c>
      <c r="FN26" s="1">
        <v>5</v>
      </c>
      <c r="FO26" s="1">
        <v>5</v>
      </c>
      <c r="FP26" s="1">
        <v>15</v>
      </c>
      <c r="FQ26" s="1">
        <v>1</v>
      </c>
      <c r="FR26" s="1">
        <v>2</v>
      </c>
      <c r="FS26" s="1">
        <v>5</v>
      </c>
      <c r="FT26" s="1"/>
      <c r="FU26" s="1"/>
      <c r="FV26" s="1">
        <v>5</v>
      </c>
      <c r="FW26" s="1"/>
      <c r="FX26" s="1">
        <v>2</v>
      </c>
      <c r="FY26" s="1">
        <v>2</v>
      </c>
      <c r="FZ26" s="1">
        <v>20</v>
      </c>
      <c r="GA26" s="1">
        <v>29</v>
      </c>
      <c r="GB26" s="1">
        <v>2</v>
      </c>
      <c r="GC26" s="1"/>
      <c r="GD26" s="1">
        <v>2</v>
      </c>
      <c r="GE26" s="14">
        <f t="shared" si="2"/>
        <v>100</v>
      </c>
      <c r="GF26" s="6">
        <v>30</v>
      </c>
      <c r="GG26" s="1"/>
      <c r="GH26" s="1">
        <v>2</v>
      </c>
      <c r="GI26" s="1">
        <v>5</v>
      </c>
      <c r="GJ26" s="1"/>
      <c r="GK26" s="1"/>
      <c r="GL26" s="1">
        <v>5</v>
      </c>
      <c r="GM26" s="1"/>
      <c r="GN26" s="1"/>
      <c r="GO26" s="1">
        <v>12</v>
      </c>
      <c r="GP26" s="1"/>
      <c r="GQ26" s="1"/>
      <c r="GR26" s="1"/>
      <c r="GS26" s="1">
        <v>40</v>
      </c>
      <c r="GT26" s="1"/>
      <c r="GU26" s="1">
        <v>5</v>
      </c>
      <c r="GV26" s="1"/>
      <c r="GW26" s="1"/>
      <c r="GX26" s="1">
        <v>2</v>
      </c>
      <c r="GY26" s="1"/>
      <c r="GZ26" s="1"/>
      <c r="HA26" s="1"/>
      <c r="HB26" s="1"/>
      <c r="HC26" s="1"/>
      <c r="HD26" s="1"/>
      <c r="HE26" s="1"/>
      <c r="HF26" s="1">
        <v>5</v>
      </c>
      <c r="HG26" s="1"/>
      <c r="HH26" s="1"/>
      <c r="HI26" s="1">
        <v>12</v>
      </c>
      <c r="HJ26" s="1">
        <v>2</v>
      </c>
      <c r="HK26" s="1"/>
      <c r="HL26" s="1"/>
      <c r="HM26" s="1"/>
      <c r="HN26" s="1">
        <v>2</v>
      </c>
      <c r="HO26" s="1">
        <v>2</v>
      </c>
      <c r="HP26" s="1"/>
      <c r="HQ26" s="1"/>
      <c r="HR26" s="1"/>
      <c r="HS26" s="1">
        <v>2</v>
      </c>
      <c r="HT26" s="1"/>
      <c r="HU26" s="1"/>
      <c r="HV26" s="1"/>
      <c r="HW26" s="1"/>
      <c r="HX26" s="1"/>
      <c r="HY26" s="1"/>
      <c r="HZ26" s="1">
        <v>2</v>
      </c>
      <c r="IA26" s="1"/>
      <c r="IB26" s="1"/>
      <c r="IC26" s="1"/>
      <c r="ID26" s="1">
        <v>2</v>
      </c>
      <c r="IE26" s="1"/>
      <c r="IF26" s="14">
        <f t="shared" si="3"/>
        <v>98</v>
      </c>
    </row>
    <row r="27" spans="1:240" x14ac:dyDescent="0.2">
      <c r="A27" s="12" t="s">
        <v>143</v>
      </c>
      <c r="B27" s="3">
        <v>50</v>
      </c>
      <c r="C27" s="1">
        <f t="shared" si="4"/>
        <v>34</v>
      </c>
      <c r="D27" s="41">
        <f t="shared" si="5"/>
        <v>25</v>
      </c>
      <c r="E27" s="1">
        <v>50</v>
      </c>
      <c r="F27" s="1">
        <f t="shared" si="6"/>
        <v>11</v>
      </c>
      <c r="G27" s="1">
        <f t="shared" si="7"/>
        <v>15</v>
      </c>
      <c r="H27" s="3">
        <v>30</v>
      </c>
      <c r="I27" s="1">
        <f t="shared" si="8"/>
        <v>5</v>
      </c>
      <c r="J27" s="1">
        <f t="shared" si="9"/>
        <v>35</v>
      </c>
      <c r="K27" s="3">
        <v>70</v>
      </c>
      <c r="L27" s="1">
        <f>RANK(K27,$K$2:$K$2:$K$80)</f>
        <v>62</v>
      </c>
      <c r="M27" s="3">
        <v>1</v>
      </c>
      <c r="N27" s="1">
        <f t="shared" si="10"/>
        <v>41</v>
      </c>
      <c r="O27" s="1"/>
      <c r="P27" s="1" t="s">
        <v>113</v>
      </c>
      <c r="Q27" s="1">
        <f t="shared" si="11"/>
        <v>1</v>
      </c>
      <c r="R27" s="1">
        <v>5</v>
      </c>
      <c r="S27" s="1">
        <f t="shared" si="12"/>
        <v>77</v>
      </c>
      <c r="T27" s="39">
        <v>55</v>
      </c>
      <c r="U27" s="4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6" t="s">
        <v>235</v>
      </c>
      <c r="CS27" s="1"/>
      <c r="CT27" s="6">
        <v>10</v>
      </c>
      <c r="CU27" s="5">
        <f t="shared" si="13"/>
        <v>55</v>
      </c>
      <c r="CV27" s="1"/>
      <c r="CW27" s="1"/>
      <c r="CX27" s="1"/>
      <c r="CY27" s="1"/>
      <c r="CZ27" s="1">
        <v>70</v>
      </c>
      <c r="DA27" s="1"/>
      <c r="DB27" s="1"/>
      <c r="DC27" s="1">
        <v>10</v>
      </c>
      <c r="DD27" s="1">
        <v>15</v>
      </c>
      <c r="DE27" s="1"/>
      <c r="DF27" s="1"/>
      <c r="DG27" s="1"/>
      <c r="DH27" s="1">
        <v>5</v>
      </c>
      <c r="DI27" s="1"/>
      <c r="DJ27" s="1"/>
      <c r="DK27" s="14">
        <f t="shared" si="0"/>
        <v>100</v>
      </c>
      <c r="DL27" s="6">
        <v>90</v>
      </c>
      <c r="DM27" s="1"/>
      <c r="DN27" s="1"/>
      <c r="DO27" s="1"/>
      <c r="DP27" s="1"/>
      <c r="DQ27" s="1"/>
      <c r="DR27" s="1"/>
      <c r="DS27" s="1"/>
      <c r="DT27" s="1">
        <v>2</v>
      </c>
      <c r="DU27" s="1"/>
      <c r="DV27" s="1"/>
      <c r="DW27" s="1"/>
      <c r="DX27" s="1"/>
      <c r="DY27" s="1"/>
      <c r="DZ27" s="1"/>
      <c r="EA27" s="1"/>
      <c r="EB27" s="1">
        <v>10</v>
      </c>
      <c r="EC27" s="1">
        <v>30</v>
      </c>
      <c r="ED27" s="1"/>
      <c r="EE27" s="1">
        <v>15</v>
      </c>
      <c r="EF27" s="1"/>
      <c r="EG27" s="1"/>
      <c r="EH27" s="1"/>
      <c r="EI27" s="1"/>
      <c r="EJ27" s="1"/>
      <c r="EK27" s="1"/>
      <c r="EL27" s="1"/>
      <c r="EM27" s="1">
        <v>30</v>
      </c>
      <c r="EN27" s="1"/>
      <c r="EO27" s="1"/>
      <c r="EP27" s="1"/>
      <c r="EQ27" s="1">
        <v>3</v>
      </c>
      <c r="ER27" s="1"/>
      <c r="ES27" s="1"/>
      <c r="ET27" s="1">
        <v>10</v>
      </c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4">
        <f t="shared" si="1"/>
        <v>100</v>
      </c>
      <c r="FI27" s="6">
        <v>95</v>
      </c>
      <c r="FJ27" s="5">
        <f t="shared" si="14"/>
        <v>2</v>
      </c>
      <c r="FK27" s="1"/>
      <c r="FL27" s="1"/>
      <c r="FM27" s="1"/>
      <c r="FN27" s="1">
        <v>3</v>
      </c>
      <c r="FO27" s="1"/>
      <c r="FP27" s="1">
        <v>5</v>
      </c>
      <c r="FQ27" s="1"/>
      <c r="FR27" s="1"/>
      <c r="FS27" s="1"/>
      <c r="FT27" s="1"/>
      <c r="FU27" s="1">
        <v>7</v>
      </c>
      <c r="FV27" s="1"/>
      <c r="FW27" s="1"/>
      <c r="FX27" s="1"/>
      <c r="FY27" s="1"/>
      <c r="FZ27" s="1">
        <v>10</v>
      </c>
      <c r="GA27" s="1">
        <v>75</v>
      </c>
      <c r="GB27" s="1"/>
      <c r="GC27" s="1"/>
      <c r="GD27" s="1"/>
      <c r="GE27" s="14">
        <f t="shared" si="2"/>
        <v>100</v>
      </c>
      <c r="GF27" s="6">
        <v>5</v>
      </c>
      <c r="GG27" s="1"/>
      <c r="GH27" s="1"/>
      <c r="GI27" s="1"/>
      <c r="GJ27" s="1"/>
      <c r="GK27" s="1"/>
      <c r="GL27" s="1"/>
      <c r="GM27" s="1"/>
      <c r="GN27" s="1"/>
      <c r="GO27" s="1">
        <v>5</v>
      </c>
      <c r="GP27" s="1"/>
      <c r="GQ27" s="1">
        <v>15</v>
      </c>
      <c r="GR27" s="1"/>
      <c r="GS27" s="1">
        <v>15</v>
      </c>
      <c r="GT27" s="1"/>
      <c r="GU27" s="1"/>
      <c r="GV27" s="1"/>
      <c r="GW27" s="1"/>
      <c r="GX27" s="1">
        <v>10</v>
      </c>
      <c r="GY27" s="1">
        <v>5</v>
      </c>
      <c r="GZ27" s="1">
        <v>10</v>
      </c>
      <c r="HA27" s="1">
        <v>10</v>
      </c>
      <c r="HB27" s="1"/>
      <c r="HC27" s="1">
        <v>10</v>
      </c>
      <c r="HD27" s="1">
        <v>10</v>
      </c>
      <c r="HE27" s="1"/>
      <c r="HF27" s="1"/>
      <c r="HG27" s="1">
        <v>5</v>
      </c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>
        <v>5</v>
      </c>
      <c r="HZ27" s="1"/>
      <c r="IA27" s="1"/>
      <c r="IB27" s="1"/>
      <c r="IC27" s="1"/>
      <c r="ID27" s="1"/>
      <c r="IE27" s="1"/>
      <c r="IF27" s="14">
        <f t="shared" si="3"/>
        <v>100</v>
      </c>
    </row>
    <row r="28" spans="1:240" x14ac:dyDescent="0.2">
      <c r="A28" s="12" t="s">
        <v>144</v>
      </c>
      <c r="B28" s="3">
        <v>30</v>
      </c>
      <c r="C28" s="1">
        <f t="shared" si="4"/>
        <v>53</v>
      </c>
      <c r="D28" s="41">
        <f t="shared" si="5"/>
        <v>6</v>
      </c>
      <c r="E28" s="1">
        <v>20</v>
      </c>
      <c r="F28" s="1">
        <f t="shared" si="6"/>
        <v>40</v>
      </c>
      <c r="G28" s="1">
        <f t="shared" si="7"/>
        <v>1.5</v>
      </c>
      <c r="H28" s="3">
        <v>5</v>
      </c>
      <c r="I28" s="1">
        <f t="shared" si="8"/>
        <v>63</v>
      </c>
      <c r="J28" s="1">
        <f t="shared" si="9"/>
        <v>27</v>
      </c>
      <c r="K28" s="3">
        <v>90</v>
      </c>
      <c r="L28" s="1">
        <f>RANK(K28,$K$2:$K$2:$K$80)</f>
        <v>4</v>
      </c>
      <c r="M28" s="1">
        <v>0</v>
      </c>
      <c r="N28" s="1">
        <f t="shared" si="10"/>
        <v>55</v>
      </c>
      <c r="O28" s="1"/>
      <c r="P28" s="1" t="s">
        <v>112</v>
      </c>
      <c r="Q28" s="1">
        <f t="shared" si="11"/>
        <v>0</v>
      </c>
      <c r="R28" s="1">
        <v>12</v>
      </c>
      <c r="S28" s="1">
        <f t="shared" si="12"/>
        <v>38</v>
      </c>
      <c r="T28" s="39">
        <v>26</v>
      </c>
      <c r="U28" s="4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 t="s">
        <v>145</v>
      </c>
      <c r="CS28" s="1"/>
      <c r="CT28" s="6">
        <v>15</v>
      </c>
      <c r="CU28" s="5">
        <f t="shared" si="13"/>
        <v>44</v>
      </c>
      <c r="CV28" s="1"/>
      <c r="CW28" s="1"/>
      <c r="CX28" s="1"/>
      <c r="CY28" s="1"/>
      <c r="CZ28" s="1"/>
      <c r="DA28" s="1">
        <v>20</v>
      </c>
      <c r="DB28" s="1"/>
      <c r="DC28" s="1">
        <v>60</v>
      </c>
      <c r="DD28" s="1">
        <v>20</v>
      </c>
      <c r="DE28" s="1"/>
      <c r="DF28" s="1"/>
      <c r="DG28" s="1"/>
      <c r="DH28" s="1"/>
      <c r="DI28" s="1"/>
      <c r="DJ28" s="1"/>
      <c r="DK28" s="14">
        <f t="shared" si="0"/>
        <v>100</v>
      </c>
      <c r="DL28" s="6">
        <v>85</v>
      </c>
      <c r="DM28" s="1"/>
      <c r="DN28" s="1"/>
      <c r="DO28" s="1">
        <v>15</v>
      </c>
      <c r="DP28" s="1">
        <v>25</v>
      </c>
      <c r="DQ28" s="1"/>
      <c r="DR28" s="1"/>
      <c r="DS28" s="1"/>
      <c r="DT28" s="1">
        <v>20</v>
      </c>
      <c r="DU28" s="1">
        <v>7</v>
      </c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>
        <v>5</v>
      </c>
      <c r="EK28" s="1"/>
      <c r="EL28" s="1">
        <v>10</v>
      </c>
      <c r="EM28" s="1"/>
      <c r="EN28" s="1"/>
      <c r="EO28" s="1"/>
      <c r="EP28" s="1"/>
      <c r="EQ28" s="1"/>
      <c r="ER28" s="1"/>
      <c r="ES28" s="1"/>
      <c r="ET28" s="1">
        <v>15</v>
      </c>
      <c r="EU28" s="1"/>
      <c r="EV28" s="1"/>
      <c r="EW28" s="1"/>
      <c r="EX28" s="1"/>
      <c r="EY28" s="1"/>
      <c r="EZ28" s="1"/>
      <c r="FA28" s="1"/>
      <c r="FB28" s="1">
        <v>3</v>
      </c>
      <c r="FC28" s="1"/>
      <c r="FD28" s="1"/>
      <c r="FE28" s="1"/>
      <c r="FF28" s="1"/>
      <c r="FG28" s="1"/>
      <c r="FH28" s="14">
        <f t="shared" si="1"/>
        <v>100</v>
      </c>
      <c r="FI28" s="6">
        <v>70</v>
      </c>
      <c r="FJ28" s="5">
        <f t="shared" si="14"/>
        <v>5</v>
      </c>
      <c r="FK28" s="1"/>
      <c r="FL28" s="1">
        <v>5</v>
      </c>
      <c r="FM28" s="1"/>
      <c r="FN28" s="1">
        <v>30</v>
      </c>
      <c r="FO28" s="1"/>
      <c r="FP28" s="1"/>
      <c r="FQ28" s="1"/>
      <c r="FR28" s="1">
        <v>5</v>
      </c>
      <c r="FS28" s="1">
        <v>20</v>
      </c>
      <c r="FT28" s="1"/>
      <c r="FU28" s="1"/>
      <c r="FV28" s="1"/>
      <c r="FW28" s="1"/>
      <c r="FX28" s="1"/>
      <c r="FY28" s="1"/>
      <c r="FZ28" s="1">
        <v>40</v>
      </c>
      <c r="GA28" s="1"/>
      <c r="GB28" s="1"/>
      <c r="GC28" s="1"/>
      <c r="GD28" s="1"/>
      <c r="GE28" s="14">
        <f t="shared" si="2"/>
        <v>100</v>
      </c>
      <c r="GF28" s="6">
        <v>30</v>
      </c>
      <c r="GG28" s="1"/>
      <c r="GH28" s="1"/>
      <c r="GI28" s="1">
        <v>20</v>
      </c>
      <c r="GJ28" s="1"/>
      <c r="GK28" s="1"/>
      <c r="GL28" s="1"/>
      <c r="GM28" s="1">
        <v>10</v>
      </c>
      <c r="GN28" s="1"/>
      <c r="GO28" s="1">
        <v>20</v>
      </c>
      <c r="GP28" s="1"/>
      <c r="GQ28" s="1"/>
      <c r="GR28" s="1"/>
      <c r="GS28" s="1"/>
      <c r="GT28" s="1"/>
      <c r="GU28" s="1"/>
      <c r="GV28" s="1"/>
      <c r="GW28" s="1"/>
      <c r="GX28" s="1"/>
      <c r="GY28" s="1">
        <v>10</v>
      </c>
      <c r="GZ28" s="1"/>
      <c r="HA28" s="1"/>
      <c r="HB28" s="1"/>
      <c r="HC28" s="1">
        <v>30</v>
      </c>
      <c r="HD28" s="1"/>
      <c r="HE28" s="1">
        <v>5</v>
      </c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>
        <v>5</v>
      </c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4">
        <f t="shared" si="3"/>
        <v>100</v>
      </c>
    </row>
    <row r="29" spans="1:240" x14ac:dyDescent="0.2">
      <c r="A29" s="12" t="s">
        <v>146</v>
      </c>
      <c r="B29" s="3">
        <v>65</v>
      </c>
      <c r="C29" s="1">
        <f t="shared" si="4"/>
        <v>24</v>
      </c>
      <c r="D29" s="41">
        <f t="shared" si="5"/>
        <v>22.75</v>
      </c>
      <c r="E29" s="1">
        <v>35</v>
      </c>
      <c r="F29" s="1">
        <f t="shared" si="6"/>
        <v>17</v>
      </c>
      <c r="G29" s="1">
        <f t="shared" si="7"/>
        <v>9.75</v>
      </c>
      <c r="H29" s="3">
        <v>15</v>
      </c>
      <c r="I29" s="1">
        <f t="shared" si="8"/>
        <v>16</v>
      </c>
      <c r="J29" s="1">
        <f t="shared" si="9"/>
        <v>58.5</v>
      </c>
      <c r="K29" s="3">
        <v>90</v>
      </c>
      <c r="L29" s="1">
        <f>RANK(K29,$K$2:$K$2:$K$80)</f>
        <v>4</v>
      </c>
      <c r="M29" s="3">
        <v>2</v>
      </c>
      <c r="N29" s="1">
        <f t="shared" si="10"/>
        <v>26</v>
      </c>
      <c r="O29" s="1"/>
      <c r="P29" s="1" t="s">
        <v>113</v>
      </c>
      <c r="Q29" s="1">
        <f t="shared" si="11"/>
        <v>1</v>
      </c>
      <c r="R29" s="1">
        <v>10</v>
      </c>
      <c r="S29" s="1">
        <f t="shared" si="12"/>
        <v>53</v>
      </c>
      <c r="T29" s="39">
        <v>48</v>
      </c>
      <c r="U29" s="4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 t="s">
        <v>116</v>
      </c>
      <c r="CS29" s="1"/>
      <c r="CT29" s="6">
        <v>40</v>
      </c>
      <c r="CU29" s="5">
        <f t="shared" si="13"/>
        <v>24</v>
      </c>
      <c r="CV29" s="1"/>
      <c r="CW29" s="1"/>
      <c r="CX29" s="1"/>
      <c r="CY29" s="1"/>
      <c r="CZ29" s="1">
        <v>10</v>
      </c>
      <c r="DA29" s="1">
        <v>30</v>
      </c>
      <c r="DB29" s="1">
        <v>10</v>
      </c>
      <c r="DC29" s="1">
        <v>15</v>
      </c>
      <c r="DD29" s="1">
        <v>35</v>
      </c>
      <c r="DE29" s="1"/>
      <c r="DF29" s="1"/>
      <c r="DG29" s="1"/>
      <c r="DH29" s="1"/>
      <c r="DI29" s="1"/>
      <c r="DJ29" s="1"/>
      <c r="DK29" s="14">
        <f t="shared" si="0"/>
        <v>100</v>
      </c>
      <c r="DL29" s="6">
        <v>60</v>
      </c>
      <c r="DM29" s="1">
        <v>2</v>
      </c>
      <c r="DN29" s="1"/>
      <c r="DO29" s="1">
        <v>40</v>
      </c>
      <c r="DP29" s="1">
        <v>5</v>
      </c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>
        <v>13</v>
      </c>
      <c r="EB29" s="1">
        <v>2</v>
      </c>
      <c r="EC29" s="1">
        <v>7</v>
      </c>
      <c r="ED29" s="1"/>
      <c r="EE29" s="1">
        <v>4</v>
      </c>
      <c r="EF29" s="1"/>
      <c r="EG29" s="1"/>
      <c r="EH29" s="1">
        <v>5</v>
      </c>
      <c r="EI29" s="1"/>
      <c r="EJ29" s="1">
        <v>5</v>
      </c>
      <c r="EK29" s="1"/>
      <c r="EL29" s="1"/>
      <c r="EM29" s="1">
        <v>9</v>
      </c>
      <c r="EN29" s="1"/>
      <c r="EO29" s="1">
        <v>8</v>
      </c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4">
        <f t="shared" si="1"/>
        <v>100</v>
      </c>
      <c r="FI29" s="6">
        <v>15</v>
      </c>
      <c r="FJ29" s="5">
        <f t="shared" si="14"/>
        <v>52</v>
      </c>
      <c r="FK29" s="1"/>
      <c r="FL29" s="1"/>
      <c r="FM29" s="1"/>
      <c r="FN29" s="1"/>
      <c r="FO29" s="1"/>
      <c r="FP29" s="1"/>
      <c r="FQ29" s="1"/>
      <c r="FR29" s="1"/>
      <c r="FS29" s="1">
        <v>60</v>
      </c>
      <c r="FT29" s="1"/>
      <c r="FU29" s="1"/>
      <c r="FV29" s="1"/>
      <c r="FW29" s="1">
        <v>30</v>
      </c>
      <c r="FX29" s="1"/>
      <c r="FY29" s="1"/>
      <c r="FZ29" s="1">
        <v>10</v>
      </c>
      <c r="GA29" s="1"/>
      <c r="GB29" s="1"/>
      <c r="GC29" s="1"/>
      <c r="GD29" s="1"/>
      <c r="GE29" s="14">
        <f t="shared" si="2"/>
        <v>100</v>
      </c>
      <c r="GF29" s="6">
        <v>85</v>
      </c>
      <c r="GG29" s="1"/>
      <c r="GH29" s="1"/>
      <c r="GI29" s="1"/>
      <c r="GJ29" s="1"/>
      <c r="GK29" s="1"/>
      <c r="GL29" s="1"/>
      <c r="GM29" s="1"/>
      <c r="GN29" s="1"/>
      <c r="GO29" s="1">
        <v>5</v>
      </c>
      <c r="GP29" s="1"/>
      <c r="GQ29" s="1">
        <v>2</v>
      </c>
      <c r="GR29" s="1"/>
      <c r="GS29" s="1">
        <v>15</v>
      </c>
      <c r="GT29" s="1">
        <v>15</v>
      </c>
      <c r="GU29" s="1"/>
      <c r="GV29" s="1"/>
      <c r="GW29" s="1"/>
      <c r="GX29" s="1"/>
      <c r="GY29" s="1"/>
      <c r="GZ29" s="1">
        <v>15</v>
      </c>
      <c r="HA29" s="1"/>
      <c r="HB29" s="1">
        <v>5</v>
      </c>
      <c r="HC29" s="1">
        <v>10</v>
      </c>
      <c r="HD29" s="1">
        <v>2</v>
      </c>
      <c r="HE29" s="1"/>
      <c r="HF29" s="1"/>
      <c r="HG29" s="1">
        <v>25</v>
      </c>
      <c r="HH29" s="1">
        <v>5</v>
      </c>
      <c r="HI29" s="1"/>
      <c r="HJ29" s="1"/>
      <c r="HK29" s="1"/>
      <c r="HL29" s="1"/>
      <c r="HM29" s="1"/>
      <c r="HN29" s="1"/>
      <c r="HO29" s="1"/>
      <c r="HP29" s="1"/>
      <c r="HQ29" s="1"/>
      <c r="HR29" s="1">
        <v>1</v>
      </c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4">
        <f t="shared" si="3"/>
        <v>100</v>
      </c>
    </row>
    <row r="30" spans="1:240" x14ac:dyDescent="0.2">
      <c r="A30" s="12" t="s">
        <v>147</v>
      </c>
      <c r="B30" s="3">
        <v>30</v>
      </c>
      <c r="C30" s="1">
        <f t="shared" si="4"/>
        <v>53</v>
      </c>
      <c r="D30" s="41">
        <f t="shared" si="5"/>
        <v>6</v>
      </c>
      <c r="E30" s="1">
        <v>20</v>
      </c>
      <c r="F30" s="1">
        <f t="shared" si="6"/>
        <v>40</v>
      </c>
      <c r="G30" s="1">
        <f t="shared" si="7"/>
        <v>3</v>
      </c>
      <c r="H30" s="3">
        <v>10</v>
      </c>
      <c r="I30" s="1">
        <f t="shared" si="8"/>
        <v>35</v>
      </c>
      <c r="J30" s="1">
        <f t="shared" si="9"/>
        <v>26.4</v>
      </c>
      <c r="K30" s="3">
        <v>88</v>
      </c>
      <c r="L30" s="1">
        <f>RANK(K30,$K$2:$K$2:$K$80)</f>
        <v>40</v>
      </c>
      <c r="M30" s="1">
        <v>0</v>
      </c>
      <c r="N30" s="1">
        <f t="shared" si="10"/>
        <v>55</v>
      </c>
      <c r="O30" s="1"/>
      <c r="P30" s="16" t="s">
        <v>113</v>
      </c>
      <c r="Q30" s="1">
        <f t="shared" si="11"/>
        <v>1</v>
      </c>
      <c r="R30" s="1">
        <v>8</v>
      </c>
      <c r="S30" s="1">
        <f t="shared" si="12"/>
        <v>70</v>
      </c>
      <c r="T30" s="39">
        <v>44</v>
      </c>
      <c r="U30" s="4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 t="s">
        <v>115</v>
      </c>
      <c r="CS30" s="1"/>
      <c r="CT30" s="6">
        <v>15</v>
      </c>
      <c r="CU30" s="5">
        <f t="shared" si="13"/>
        <v>44</v>
      </c>
      <c r="CV30" s="1"/>
      <c r="CW30" s="1"/>
      <c r="CX30" s="1"/>
      <c r="CY30" s="1"/>
      <c r="CZ30" s="1">
        <v>100</v>
      </c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4">
        <f t="shared" si="0"/>
        <v>100</v>
      </c>
      <c r="DL30" s="6">
        <v>85</v>
      </c>
      <c r="DM30" s="1"/>
      <c r="DN30" s="1"/>
      <c r="DO30" s="1">
        <v>50</v>
      </c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>
        <v>15</v>
      </c>
      <c r="EC30" s="1"/>
      <c r="ED30" s="1"/>
      <c r="EE30" s="1"/>
      <c r="EF30" s="1"/>
      <c r="EG30" s="1"/>
      <c r="EH30" s="1">
        <v>5</v>
      </c>
      <c r="EI30" s="1"/>
      <c r="EJ30" s="1">
        <v>15</v>
      </c>
      <c r="EK30" s="1"/>
      <c r="EL30" s="1"/>
      <c r="EM30" s="1"/>
      <c r="EN30" s="1"/>
      <c r="EO30" s="1"/>
      <c r="EP30" s="1">
        <v>15</v>
      </c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4">
        <f t="shared" si="1"/>
        <v>100</v>
      </c>
      <c r="FI30" s="6">
        <v>50</v>
      </c>
      <c r="FJ30" s="5">
        <f t="shared" si="14"/>
        <v>29</v>
      </c>
      <c r="FK30" s="1"/>
      <c r="FL30" s="1"/>
      <c r="FM30" s="1"/>
      <c r="FN30" s="1"/>
      <c r="FO30" s="1"/>
      <c r="FP30" s="1">
        <v>20</v>
      </c>
      <c r="FQ30" s="1"/>
      <c r="FR30" s="1"/>
      <c r="FS30" s="1">
        <v>20</v>
      </c>
      <c r="FT30" s="1"/>
      <c r="FU30" s="1"/>
      <c r="FV30" s="1"/>
      <c r="FW30" s="1"/>
      <c r="FX30" s="1">
        <v>10</v>
      </c>
      <c r="FY30" s="1"/>
      <c r="FZ30" s="1"/>
      <c r="GA30" s="1">
        <v>50</v>
      </c>
      <c r="GB30" s="1"/>
      <c r="GC30" s="1"/>
      <c r="GD30" s="1"/>
      <c r="GE30" s="14">
        <f t="shared" si="2"/>
        <v>100</v>
      </c>
      <c r="GF30" s="6">
        <v>50</v>
      </c>
      <c r="GG30" s="1"/>
      <c r="GH30" s="1"/>
      <c r="GI30" s="1"/>
      <c r="GJ30" s="1"/>
      <c r="GK30" s="1"/>
      <c r="GL30" s="1">
        <v>5</v>
      </c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>
        <v>15</v>
      </c>
      <c r="GX30" s="1"/>
      <c r="GY30" s="1">
        <v>15</v>
      </c>
      <c r="GZ30" s="1"/>
      <c r="HA30" s="1"/>
      <c r="HB30" s="1">
        <v>35</v>
      </c>
      <c r="HC30" s="1">
        <v>30</v>
      </c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4">
        <f t="shared" si="3"/>
        <v>100</v>
      </c>
    </row>
    <row r="31" spans="1:240" x14ac:dyDescent="0.2">
      <c r="A31" s="12" t="s">
        <v>148</v>
      </c>
      <c r="B31" s="3">
        <v>70</v>
      </c>
      <c r="C31" s="1">
        <f t="shared" si="4"/>
        <v>11</v>
      </c>
      <c r="D31" s="41">
        <f t="shared" si="5"/>
        <v>28</v>
      </c>
      <c r="E31" s="1">
        <v>40</v>
      </c>
      <c r="F31" s="1">
        <f t="shared" si="6"/>
        <v>15</v>
      </c>
      <c r="G31" s="1">
        <f t="shared" si="7"/>
        <v>3.5</v>
      </c>
      <c r="H31" s="3">
        <v>5</v>
      </c>
      <c r="I31" s="1">
        <f t="shared" si="8"/>
        <v>63</v>
      </c>
      <c r="J31" s="1">
        <f t="shared" si="9"/>
        <v>63</v>
      </c>
      <c r="K31" s="3">
        <v>90</v>
      </c>
      <c r="L31" s="1">
        <f>RANK(K31,$K$2:$K$2:$K$80)</f>
        <v>4</v>
      </c>
      <c r="M31" s="3">
        <v>2</v>
      </c>
      <c r="N31" s="1">
        <f t="shared" si="10"/>
        <v>26</v>
      </c>
      <c r="O31" s="1"/>
      <c r="P31" s="1" t="s">
        <v>112</v>
      </c>
      <c r="Q31" s="1">
        <f t="shared" si="11"/>
        <v>0</v>
      </c>
      <c r="R31" s="1">
        <v>8</v>
      </c>
      <c r="S31" s="1">
        <f t="shared" si="12"/>
        <v>70</v>
      </c>
      <c r="T31" s="39">
        <v>37</v>
      </c>
      <c r="U31" s="4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 t="s">
        <v>116</v>
      </c>
      <c r="CS31" s="1"/>
      <c r="CT31" s="6">
        <v>5</v>
      </c>
      <c r="CU31" s="5">
        <f t="shared" si="13"/>
        <v>65</v>
      </c>
      <c r="CV31" s="1"/>
      <c r="CW31" s="1"/>
      <c r="CX31" s="1"/>
      <c r="CY31" s="1"/>
      <c r="CZ31" s="1">
        <v>50</v>
      </c>
      <c r="DA31" s="1"/>
      <c r="DB31" s="1"/>
      <c r="DC31" s="1"/>
      <c r="DD31" s="1">
        <v>50</v>
      </c>
      <c r="DE31" s="1"/>
      <c r="DF31" s="1"/>
      <c r="DG31" s="1"/>
      <c r="DH31" s="1"/>
      <c r="DI31" s="1"/>
      <c r="DJ31" s="1"/>
      <c r="DK31" s="14">
        <f t="shared" si="0"/>
        <v>100</v>
      </c>
      <c r="DL31" s="6">
        <v>95</v>
      </c>
      <c r="DM31" s="1"/>
      <c r="DN31" s="1"/>
      <c r="DO31" s="16">
        <v>5</v>
      </c>
      <c r="DP31" s="1"/>
      <c r="DQ31" s="1"/>
      <c r="DR31" s="1">
        <v>5</v>
      </c>
      <c r="DS31" s="1">
        <v>10</v>
      </c>
      <c r="DT31" s="1">
        <v>1</v>
      </c>
      <c r="DU31" s="1"/>
      <c r="DV31" s="1"/>
      <c r="DW31" s="1">
        <v>1</v>
      </c>
      <c r="DX31" s="1"/>
      <c r="DY31" s="1"/>
      <c r="DZ31" s="1">
        <v>35</v>
      </c>
      <c r="EA31" s="1"/>
      <c r="EB31" s="1">
        <v>13</v>
      </c>
      <c r="EC31" s="1">
        <v>1</v>
      </c>
      <c r="ED31" s="1"/>
      <c r="EE31" s="1"/>
      <c r="EF31" s="1"/>
      <c r="EG31" s="1"/>
      <c r="EH31" s="1"/>
      <c r="EI31" s="1">
        <v>9</v>
      </c>
      <c r="EJ31" s="1">
        <v>9</v>
      </c>
      <c r="EK31" s="1"/>
      <c r="EL31" s="1"/>
      <c r="EM31" s="1"/>
      <c r="EN31" s="1"/>
      <c r="EO31" s="1">
        <v>7</v>
      </c>
      <c r="EP31" s="1"/>
      <c r="EQ31" s="1">
        <v>1</v>
      </c>
      <c r="ER31" s="1"/>
      <c r="ES31" s="1"/>
      <c r="ET31" s="1">
        <v>3</v>
      </c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4">
        <f t="shared" si="1"/>
        <v>100</v>
      </c>
      <c r="FI31" s="6">
        <v>0</v>
      </c>
      <c r="FJ31" s="5">
        <f t="shared" si="14"/>
        <v>70</v>
      </c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4">
        <f t="shared" si="2"/>
        <v>0</v>
      </c>
      <c r="GF31" s="6">
        <v>100</v>
      </c>
      <c r="GG31" s="1"/>
      <c r="GH31" s="1"/>
      <c r="GI31" s="1"/>
      <c r="GJ31" s="1"/>
      <c r="GK31" s="1"/>
      <c r="GL31" s="1"/>
      <c r="GM31" s="1"/>
      <c r="GN31" s="1"/>
      <c r="GO31" s="1">
        <v>20</v>
      </c>
      <c r="GP31" s="1"/>
      <c r="GQ31" s="1"/>
      <c r="GR31" s="1"/>
      <c r="GS31" s="1"/>
      <c r="GT31" s="1"/>
      <c r="GU31" s="1"/>
      <c r="GV31" s="1"/>
      <c r="GW31" s="1"/>
      <c r="GX31" s="1">
        <v>15</v>
      </c>
      <c r="GY31" s="1"/>
      <c r="GZ31" s="1"/>
      <c r="HA31" s="1"/>
      <c r="HB31" s="1">
        <v>20</v>
      </c>
      <c r="HC31" s="1">
        <v>10</v>
      </c>
      <c r="HD31" s="1"/>
      <c r="HE31" s="1"/>
      <c r="HF31" s="1">
        <v>15</v>
      </c>
      <c r="HG31" s="1">
        <v>20</v>
      </c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4">
        <f t="shared" si="3"/>
        <v>100</v>
      </c>
    </row>
    <row r="32" spans="1:240" x14ac:dyDescent="0.2">
      <c r="A32" s="12" t="s">
        <v>149</v>
      </c>
      <c r="B32" s="3">
        <v>80</v>
      </c>
      <c r="C32" s="1">
        <f t="shared" si="4"/>
        <v>5</v>
      </c>
      <c r="D32" s="41">
        <f t="shared" si="5"/>
        <v>24</v>
      </c>
      <c r="E32" s="1">
        <v>30</v>
      </c>
      <c r="F32" s="1">
        <f t="shared" si="6"/>
        <v>26</v>
      </c>
      <c r="G32" s="1">
        <f t="shared" si="7"/>
        <v>5.6</v>
      </c>
      <c r="H32" s="3">
        <v>7</v>
      </c>
      <c r="I32" s="1">
        <f t="shared" si="8"/>
        <v>56</v>
      </c>
      <c r="J32" s="1">
        <f t="shared" si="9"/>
        <v>72</v>
      </c>
      <c r="K32" s="3">
        <v>90</v>
      </c>
      <c r="L32" s="1">
        <f>RANK(K32,$K$2:$K$2:$K$80)</f>
        <v>4</v>
      </c>
      <c r="M32" s="3">
        <v>11</v>
      </c>
      <c r="N32" s="1">
        <f t="shared" si="10"/>
        <v>2</v>
      </c>
      <c r="O32" s="1"/>
      <c r="P32" s="1" t="s">
        <v>112</v>
      </c>
      <c r="Q32" s="1">
        <f t="shared" si="11"/>
        <v>0</v>
      </c>
      <c r="R32" s="1">
        <v>12</v>
      </c>
      <c r="S32" s="1">
        <f t="shared" si="12"/>
        <v>38</v>
      </c>
      <c r="T32" s="39">
        <v>47</v>
      </c>
      <c r="U32" s="4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 t="s">
        <v>115</v>
      </c>
      <c r="CS32" s="1"/>
      <c r="CT32" s="6">
        <v>55</v>
      </c>
      <c r="CU32" s="5">
        <f t="shared" si="13"/>
        <v>6</v>
      </c>
      <c r="CV32" s="1"/>
      <c r="CW32" s="1"/>
      <c r="CX32" s="1"/>
      <c r="CY32" s="1"/>
      <c r="CZ32" s="1"/>
      <c r="DA32" s="1">
        <v>25</v>
      </c>
      <c r="DB32" s="1">
        <v>10</v>
      </c>
      <c r="DC32" s="1"/>
      <c r="DD32" s="1">
        <v>30</v>
      </c>
      <c r="DE32" s="1"/>
      <c r="DF32" s="1">
        <v>35</v>
      </c>
      <c r="DG32" s="1"/>
      <c r="DH32" s="1"/>
      <c r="DI32" s="1"/>
      <c r="DJ32" s="1"/>
      <c r="DK32" s="14">
        <f t="shared" si="0"/>
        <v>100</v>
      </c>
      <c r="DL32" s="5">
        <v>45</v>
      </c>
      <c r="DM32" s="1"/>
      <c r="DN32" s="1"/>
      <c r="DO32" s="1"/>
      <c r="DP32" s="1">
        <v>10</v>
      </c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>
        <v>10</v>
      </c>
      <c r="EG32" s="1"/>
      <c r="EH32" s="1">
        <v>30</v>
      </c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>
        <v>50</v>
      </c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4">
        <f t="shared" si="1"/>
        <v>100</v>
      </c>
      <c r="FI32" s="6">
        <v>90</v>
      </c>
      <c r="FJ32" s="5">
        <f t="shared" si="14"/>
        <v>3</v>
      </c>
      <c r="FK32" s="1"/>
      <c r="FL32" s="1"/>
      <c r="FM32" s="1"/>
      <c r="FN32" s="1">
        <v>2</v>
      </c>
      <c r="FO32" s="1"/>
      <c r="FP32" s="1"/>
      <c r="FQ32" s="1"/>
      <c r="FR32" s="1"/>
      <c r="FS32" s="1">
        <v>5</v>
      </c>
      <c r="FT32" s="1"/>
      <c r="FU32" s="1"/>
      <c r="FV32" s="1"/>
      <c r="FW32" s="1">
        <v>2</v>
      </c>
      <c r="FX32" s="1"/>
      <c r="FY32" s="1">
        <v>1</v>
      </c>
      <c r="FZ32" s="1">
        <v>90</v>
      </c>
      <c r="GA32" s="1"/>
      <c r="GB32" s="1"/>
      <c r="GC32" s="1"/>
      <c r="GD32" s="1"/>
      <c r="GE32" s="14">
        <f t="shared" si="2"/>
        <v>100</v>
      </c>
      <c r="GF32" s="6">
        <v>10</v>
      </c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>
        <v>10</v>
      </c>
      <c r="GS32" s="1"/>
      <c r="GT32" s="1"/>
      <c r="GU32" s="1"/>
      <c r="GV32" s="1"/>
      <c r="GW32" s="1"/>
      <c r="GX32" s="1"/>
      <c r="GY32" s="1">
        <v>15</v>
      </c>
      <c r="GZ32" s="1">
        <v>15</v>
      </c>
      <c r="HA32" s="1"/>
      <c r="HB32" s="1">
        <v>20</v>
      </c>
      <c r="HC32" s="1">
        <v>20</v>
      </c>
      <c r="HD32" s="1"/>
      <c r="HE32" s="1"/>
      <c r="HF32" s="1">
        <v>20</v>
      </c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4">
        <f t="shared" si="3"/>
        <v>100</v>
      </c>
    </row>
    <row r="33" spans="1:240" x14ac:dyDescent="0.2">
      <c r="A33" s="12" t="s">
        <v>150</v>
      </c>
      <c r="B33" s="3">
        <v>85</v>
      </c>
      <c r="C33" s="1">
        <f t="shared" si="4"/>
        <v>3</v>
      </c>
      <c r="D33" s="41">
        <f t="shared" si="5"/>
        <v>17</v>
      </c>
      <c r="E33" s="1">
        <v>20</v>
      </c>
      <c r="F33" s="1">
        <f t="shared" si="6"/>
        <v>40</v>
      </c>
      <c r="G33" s="1">
        <f t="shared" si="7"/>
        <v>8.5</v>
      </c>
      <c r="H33" s="3">
        <v>10</v>
      </c>
      <c r="I33" s="1">
        <f t="shared" si="8"/>
        <v>35</v>
      </c>
      <c r="J33" s="1">
        <f t="shared" si="9"/>
        <v>34</v>
      </c>
      <c r="K33" s="3">
        <v>40</v>
      </c>
      <c r="L33" s="1">
        <f>RANK(K33,$K$2:$K$2:$K$80)</f>
        <v>68</v>
      </c>
      <c r="M33" s="1"/>
      <c r="N33" s="1">
        <f t="shared" si="10"/>
        <v>55</v>
      </c>
      <c r="O33" s="1"/>
      <c r="P33" s="1" t="s">
        <v>112</v>
      </c>
      <c r="Q33" s="1">
        <f t="shared" si="11"/>
        <v>0</v>
      </c>
      <c r="R33" s="1">
        <v>15</v>
      </c>
      <c r="S33" s="1">
        <f t="shared" si="12"/>
        <v>20</v>
      </c>
      <c r="T33" s="39">
        <v>63</v>
      </c>
      <c r="U33" s="4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 t="s">
        <v>115</v>
      </c>
      <c r="CS33" s="1"/>
      <c r="CT33" s="6">
        <v>10</v>
      </c>
      <c r="CU33" s="5">
        <f t="shared" si="13"/>
        <v>55</v>
      </c>
      <c r="CV33" s="1"/>
      <c r="CW33" s="1"/>
      <c r="CX33" s="1"/>
      <c r="CY33" s="1"/>
      <c r="CZ33" s="1">
        <v>31</v>
      </c>
      <c r="DA33" s="1">
        <v>16</v>
      </c>
      <c r="DB33" s="1"/>
      <c r="DC33" s="1"/>
      <c r="DD33" s="1">
        <v>37</v>
      </c>
      <c r="DE33" s="1"/>
      <c r="DF33" s="1"/>
      <c r="DG33" s="1"/>
      <c r="DH33" s="1">
        <v>16</v>
      </c>
      <c r="DI33" s="1"/>
      <c r="DJ33" s="1"/>
      <c r="DK33" s="14">
        <f t="shared" si="0"/>
        <v>100</v>
      </c>
      <c r="DL33" s="5">
        <v>90</v>
      </c>
      <c r="DM33" s="1"/>
      <c r="DN33" s="1"/>
      <c r="DO33" s="1">
        <v>19</v>
      </c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>
        <v>9</v>
      </c>
      <c r="EC33" s="1">
        <v>9</v>
      </c>
      <c r="ED33" s="1"/>
      <c r="EE33" s="1"/>
      <c r="EF33" s="1"/>
      <c r="EG33" s="1"/>
      <c r="EH33" s="1"/>
      <c r="EI33" s="1"/>
      <c r="EJ33" s="1">
        <v>18</v>
      </c>
      <c r="EK33" s="1">
        <v>13</v>
      </c>
      <c r="EL33" s="1">
        <v>5</v>
      </c>
      <c r="EM33" s="1">
        <v>18</v>
      </c>
      <c r="EN33" s="1"/>
      <c r="EO33" s="1"/>
      <c r="EP33" s="1">
        <v>9</v>
      </c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4">
        <f t="shared" si="1"/>
        <v>100</v>
      </c>
      <c r="FI33" s="6">
        <v>10</v>
      </c>
      <c r="FJ33" s="5">
        <f t="shared" si="14"/>
        <v>56</v>
      </c>
      <c r="FK33" s="1"/>
      <c r="FL33" s="1">
        <v>5</v>
      </c>
      <c r="FM33" s="1"/>
      <c r="FN33" s="1">
        <v>29</v>
      </c>
      <c r="FO33" s="1">
        <v>29</v>
      </c>
      <c r="FP33" s="1">
        <v>30</v>
      </c>
      <c r="FQ33" s="1"/>
      <c r="FR33" s="1"/>
      <c r="FS33" s="1"/>
      <c r="FT33" s="1"/>
      <c r="FU33" s="1"/>
      <c r="FV33" s="1"/>
      <c r="FW33" s="1"/>
      <c r="FX33" s="1"/>
      <c r="FY33" s="1"/>
      <c r="FZ33" s="1">
        <v>5</v>
      </c>
      <c r="GA33" s="1"/>
      <c r="GB33" s="1">
        <v>2</v>
      </c>
      <c r="GC33" s="1"/>
      <c r="GD33" s="1"/>
      <c r="GE33" s="14">
        <f t="shared" si="2"/>
        <v>100</v>
      </c>
      <c r="GF33" s="6">
        <v>90</v>
      </c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>
        <v>35</v>
      </c>
      <c r="GT33" s="1"/>
      <c r="GU33" s="1"/>
      <c r="GV33" s="1"/>
      <c r="GW33" s="1"/>
      <c r="GX33" s="1">
        <v>10</v>
      </c>
      <c r="GY33" s="1"/>
      <c r="GZ33" s="1"/>
      <c r="HA33" s="1">
        <v>10</v>
      </c>
      <c r="HB33" s="1">
        <v>10</v>
      </c>
      <c r="HC33" s="1">
        <v>5</v>
      </c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>
        <v>10</v>
      </c>
      <c r="HY33" s="1">
        <v>15</v>
      </c>
      <c r="HZ33" s="1">
        <v>5</v>
      </c>
      <c r="IA33" s="1"/>
      <c r="IB33" s="1"/>
      <c r="IC33" s="1"/>
      <c r="ID33" s="1"/>
      <c r="IE33" s="1"/>
      <c r="IF33" s="14">
        <f t="shared" si="3"/>
        <v>100</v>
      </c>
    </row>
    <row r="34" spans="1:240" x14ac:dyDescent="0.2">
      <c r="A34" s="12" t="s">
        <v>151</v>
      </c>
      <c r="B34" s="3">
        <v>40</v>
      </c>
      <c r="C34" s="1">
        <f t="shared" si="4"/>
        <v>44</v>
      </c>
      <c r="D34" s="41">
        <f t="shared" si="5"/>
        <v>28</v>
      </c>
      <c r="E34" s="1">
        <v>70</v>
      </c>
      <c r="F34" s="1">
        <f t="shared" si="6"/>
        <v>7</v>
      </c>
      <c r="G34" s="1">
        <f t="shared" si="7"/>
        <v>4</v>
      </c>
      <c r="H34" s="3">
        <v>10</v>
      </c>
      <c r="I34" s="1">
        <f t="shared" si="8"/>
        <v>35</v>
      </c>
      <c r="J34" s="1">
        <f t="shared" si="9"/>
        <v>32</v>
      </c>
      <c r="K34" s="3">
        <v>80</v>
      </c>
      <c r="L34" s="1">
        <f>RANK(K34,$K$2:$K$2:$K$80)</f>
        <v>43</v>
      </c>
      <c r="M34" s="3">
        <v>4</v>
      </c>
      <c r="N34" s="1">
        <f t="shared" si="10"/>
        <v>11</v>
      </c>
      <c r="O34" s="1"/>
      <c r="P34" s="1" t="s">
        <v>113</v>
      </c>
      <c r="Q34" s="1">
        <f t="shared" si="11"/>
        <v>1</v>
      </c>
      <c r="R34" s="1">
        <v>15</v>
      </c>
      <c r="S34" s="1">
        <f t="shared" si="12"/>
        <v>20</v>
      </c>
      <c r="T34" s="39">
        <v>41</v>
      </c>
      <c r="U34" s="4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 t="s">
        <v>115</v>
      </c>
      <c r="CS34" s="1"/>
      <c r="CT34" s="6">
        <v>10</v>
      </c>
      <c r="CU34" s="5">
        <f t="shared" si="13"/>
        <v>55</v>
      </c>
      <c r="CV34" s="1"/>
      <c r="CW34" s="1"/>
      <c r="CX34" s="1">
        <v>11</v>
      </c>
      <c r="CY34" s="1"/>
      <c r="CZ34" s="1">
        <v>17</v>
      </c>
      <c r="DA34" s="1">
        <v>11</v>
      </c>
      <c r="DB34" s="1"/>
      <c r="DC34" s="1">
        <v>11</v>
      </c>
      <c r="DD34" s="1">
        <v>22</v>
      </c>
      <c r="DE34" s="1"/>
      <c r="DF34" s="1"/>
      <c r="DG34" s="1">
        <v>11</v>
      </c>
      <c r="DH34" s="1">
        <v>17</v>
      </c>
      <c r="DI34" s="1"/>
      <c r="DJ34" s="1"/>
      <c r="DK34" s="14">
        <f t="shared" ref="DK34:DK65" si="15">SUM(CV34:DJ34)</f>
        <v>100</v>
      </c>
      <c r="DL34" s="5">
        <v>40</v>
      </c>
      <c r="DM34" s="1">
        <v>2</v>
      </c>
      <c r="DN34" s="1"/>
      <c r="DO34" s="1">
        <v>20</v>
      </c>
      <c r="DP34" s="1"/>
      <c r="DQ34" s="1"/>
      <c r="DR34" s="1"/>
      <c r="DS34" s="1">
        <v>2</v>
      </c>
      <c r="DT34" s="1"/>
      <c r="DU34" s="1"/>
      <c r="DV34" s="1"/>
      <c r="DW34" s="1">
        <v>1</v>
      </c>
      <c r="DX34" s="1">
        <v>2</v>
      </c>
      <c r="DY34" s="1"/>
      <c r="DZ34" s="1">
        <v>40</v>
      </c>
      <c r="EA34" s="1"/>
      <c r="EB34" s="1">
        <v>5</v>
      </c>
      <c r="EC34" s="1">
        <v>2</v>
      </c>
      <c r="ED34" s="1">
        <v>1</v>
      </c>
      <c r="EE34" s="1"/>
      <c r="EF34" s="1"/>
      <c r="EG34" s="1"/>
      <c r="EH34" s="1"/>
      <c r="EI34" s="1"/>
      <c r="EJ34" s="1">
        <v>5</v>
      </c>
      <c r="EK34" s="1">
        <v>3</v>
      </c>
      <c r="EL34" s="1">
        <v>12</v>
      </c>
      <c r="EM34" s="1"/>
      <c r="EN34" s="1"/>
      <c r="EO34" s="1"/>
      <c r="EP34" s="1"/>
      <c r="EQ34" s="1"/>
      <c r="ER34" s="1"/>
      <c r="ES34" s="1"/>
      <c r="ET34" s="1">
        <v>5</v>
      </c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4">
        <f t="shared" ref="FH34:FH65" si="16">SUM(DM34:FG34)</f>
        <v>100</v>
      </c>
      <c r="FI34" s="6">
        <v>60</v>
      </c>
      <c r="FJ34" s="5">
        <f t="shared" si="14"/>
        <v>13</v>
      </c>
      <c r="FK34" s="1"/>
      <c r="FL34" s="1"/>
      <c r="FM34" s="1">
        <v>5</v>
      </c>
      <c r="FN34" s="1">
        <v>25</v>
      </c>
      <c r="FO34" s="1">
        <v>2</v>
      </c>
      <c r="FP34" s="1">
        <v>5</v>
      </c>
      <c r="FQ34" s="1">
        <v>2</v>
      </c>
      <c r="FR34" s="1">
        <v>3</v>
      </c>
      <c r="FS34" s="1">
        <v>2</v>
      </c>
      <c r="FT34" s="1"/>
      <c r="FU34" s="1">
        <v>2</v>
      </c>
      <c r="FV34" s="1">
        <v>2</v>
      </c>
      <c r="FW34" s="1"/>
      <c r="FX34" s="1">
        <v>2</v>
      </c>
      <c r="FY34" s="1"/>
      <c r="FZ34" s="1">
        <v>25</v>
      </c>
      <c r="GA34" s="1">
        <v>25</v>
      </c>
      <c r="GB34" s="1"/>
      <c r="GC34" s="1"/>
      <c r="GD34" s="1"/>
      <c r="GE34" s="14">
        <f t="shared" ref="GE34:GE65" si="17">SUM(FK34:GD34)</f>
        <v>100</v>
      </c>
      <c r="GF34" s="6">
        <v>40</v>
      </c>
      <c r="GG34" s="1"/>
      <c r="GH34" s="1"/>
      <c r="GI34" s="1"/>
      <c r="GJ34" s="1">
        <v>2</v>
      </c>
      <c r="GK34" s="1"/>
      <c r="GL34" s="1">
        <v>5</v>
      </c>
      <c r="GM34" s="1"/>
      <c r="GN34" s="1"/>
      <c r="GO34" s="1">
        <v>5</v>
      </c>
      <c r="GP34" s="1"/>
      <c r="GQ34" s="1"/>
      <c r="GR34" s="1">
        <v>5</v>
      </c>
      <c r="GS34" s="1">
        <v>24</v>
      </c>
      <c r="GT34" s="1">
        <v>5</v>
      </c>
      <c r="GU34" s="1"/>
      <c r="GV34" s="1"/>
      <c r="GW34" s="1"/>
      <c r="GX34" s="1">
        <v>5</v>
      </c>
      <c r="GY34" s="1"/>
      <c r="GZ34" s="1"/>
      <c r="HA34" s="1"/>
      <c r="HB34" s="1">
        <v>10</v>
      </c>
      <c r="HC34" s="1">
        <v>5</v>
      </c>
      <c r="HD34" s="1"/>
      <c r="HE34" s="1"/>
      <c r="HF34" s="1">
        <v>10</v>
      </c>
      <c r="HG34" s="1"/>
      <c r="HH34" s="1">
        <v>2</v>
      </c>
      <c r="HI34" s="1"/>
      <c r="HJ34" s="1"/>
      <c r="HK34" s="1"/>
      <c r="HL34" s="1">
        <v>10</v>
      </c>
      <c r="HM34" s="1"/>
      <c r="HN34" s="1"/>
      <c r="HO34" s="1">
        <v>5</v>
      </c>
      <c r="HP34" s="1"/>
      <c r="HQ34" s="1"/>
      <c r="HR34" s="1"/>
      <c r="HS34" s="1"/>
      <c r="HT34" s="1"/>
      <c r="HU34" s="1"/>
      <c r="HV34" s="1">
        <v>2</v>
      </c>
      <c r="HW34" s="1"/>
      <c r="HX34" s="1"/>
      <c r="HY34" s="1"/>
      <c r="HZ34" s="1"/>
      <c r="IA34" s="1"/>
      <c r="IB34" s="1"/>
      <c r="IC34" s="1"/>
      <c r="ID34" s="1">
        <v>5</v>
      </c>
      <c r="IE34" s="1"/>
      <c r="IF34" s="14">
        <f t="shared" ref="IF34:IF65" si="18">SUM(GG34:IC34)</f>
        <v>95</v>
      </c>
    </row>
    <row r="35" spans="1:240" x14ac:dyDescent="0.2">
      <c r="A35" s="12" t="s">
        <v>152</v>
      </c>
      <c r="B35" s="3">
        <v>40</v>
      </c>
      <c r="C35" s="1">
        <f t="shared" si="4"/>
        <v>44</v>
      </c>
      <c r="D35" s="41">
        <f t="shared" si="5"/>
        <v>10</v>
      </c>
      <c r="E35" s="1">
        <v>25</v>
      </c>
      <c r="F35" s="1">
        <f t="shared" si="6"/>
        <v>33</v>
      </c>
      <c r="G35" s="1">
        <f t="shared" si="7"/>
        <v>6</v>
      </c>
      <c r="H35" s="3">
        <v>15</v>
      </c>
      <c r="I35" s="1">
        <f t="shared" si="8"/>
        <v>16</v>
      </c>
      <c r="J35" s="1">
        <f t="shared" si="9"/>
        <v>32</v>
      </c>
      <c r="K35" s="1">
        <v>80</v>
      </c>
      <c r="L35" s="1">
        <f>RANK(K35,$K$2:$K$2:$K$80)</f>
        <v>43</v>
      </c>
      <c r="M35" s="3">
        <v>4</v>
      </c>
      <c r="N35" s="1">
        <f t="shared" si="10"/>
        <v>11</v>
      </c>
      <c r="O35" s="1"/>
      <c r="P35" s="1" t="s">
        <v>113</v>
      </c>
      <c r="Q35" s="1">
        <f t="shared" si="11"/>
        <v>1</v>
      </c>
      <c r="R35" s="1">
        <v>15</v>
      </c>
      <c r="S35" s="1">
        <f t="shared" si="12"/>
        <v>20</v>
      </c>
      <c r="T35" s="39">
        <v>35</v>
      </c>
      <c r="U35" s="4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 t="s">
        <v>115</v>
      </c>
      <c r="CS35" s="1"/>
      <c r="CT35" s="6">
        <v>10</v>
      </c>
      <c r="CU35" s="5">
        <f t="shared" si="13"/>
        <v>55</v>
      </c>
      <c r="CV35" s="1"/>
      <c r="CW35" s="1"/>
      <c r="CX35" s="1">
        <v>10</v>
      </c>
      <c r="CY35" s="1"/>
      <c r="CZ35" s="1"/>
      <c r="DA35" s="1">
        <v>30</v>
      </c>
      <c r="DB35" s="1"/>
      <c r="DC35" s="1">
        <v>15</v>
      </c>
      <c r="DD35" s="1"/>
      <c r="DE35" s="1"/>
      <c r="DF35" s="1"/>
      <c r="DG35" s="1">
        <v>15</v>
      </c>
      <c r="DH35" s="1">
        <v>25</v>
      </c>
      <c r="DI35" s="1">
        <v>5</v>
      </c>
      <c r="DJ35" s="1"/>
      <c r="DK35" s="14">
        <f t="shared" si="15"/>
        <v>100</v>
      </c>
      <c r="DL35" s="5">
        <v>90</v>
      </c>
      <c r="DM35" s="1"/>
      <c r="DN35" s="1"/>
      <c r="DO35" s="1">
        <v>42</v>
      </c>
      <c r="DP35" s="1"/>
      <c r="DQ35" s="1"/>
      <c r="DR35" s="1"/>
      <c r="DS35" s="1"/>
      <c r="DT35" s="1">
        <v>2</v>
      </c>
      <c r="DU35" s="1"/>
      <c r="DV35" s="1">
        <v>3</v>
      </c>
      <c r="DW35" s="1"/>
      <c r="DX35" s="1"/>
      <c r="DY35" s="1"/>
      <c r="DZ35" s="1"/>
      <c r="EA35" s="1"/>
      <c r="EB35" s="1"/>
      <c r="EC35" s="1">
        <v>10</v>
      </c>
      <c r="ED35" s="1"/>
      <c r="EE35" s="1">
        <v>10</v>
      </c>
      <c r="EF35" s="1"/>
      <c r="EG35" s="1"/>
      <c r="EH35" s="1"/>
      <c r="EI35" s="1"/>
      <c r="EJ35" s="1"/>
      <c r="EK35" s="1">
        <v>10</v>
      </c>
      <c r="EL35" s="1"/>
      <c r="EM35" s="1">
        <v>10</v>
      </c>
      <c r="EN35" s="1"/>
      <c r="EO35" s="1"/>
      <c r="EP35" s="1"/>
      <c r="EQ35" s="1">
        <v>3</v>
      </c>
      <c r="ER35" s="1"/>
      <c r="ES35" s="1"/>
      <c r="ET35" s="1">
        <v>10</v>
      </c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4">
        <f t="shared" si="16"/>
        <v>100</v>
      </c>
      <c r="FI35" s="6">
        <v>60</v>
      </c>
      <c r="FJ35" s="5">
        <f t="shared" si="14"/>
        <v>13</v>
      </c>
      <c r="FK35" s="1"/>
      <c r="FL35" s="1"/>
      <c r="FM35" s="1">
        <v>10</v>
      </c>
      <c r="FN35" s="1"/>
      <c r="FO35" s="1"/>
      <c r="FP35" s="1">
        <v>30</v>
      </c>
      <c r="FQ35" s="1"/>
      <c r="FR35" s="1"/>
      <c r="FS35" s="1">
        <v>10</v>
      </c>
      <c r="FT35" s="1">
        <v>10</v>
      </c>
      <c r="FU35" s="1"/>
      <c r="FV35" s="1"/>
      <c r="FW35" s="1"/>
      <c r="FX35" s="1"/>
      <c r="FY35" s="1"/>
      <c r="FZ35" s="1">
        <v>10</v>
      </c>
      <c r="GA35" s="1">
        <v>30</v>
      </c>
      <c r="GB35" s="1"/>
      <c r="GC35" s="1"/>
      <c r="GD35" s="1"/>
      <c r="GE35" s="14">
        <f t="shared" si="17"/>
        <v>100</v>
      </c>
      <c r="GF35" s="6">
        <v>40</v>
      </c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>
        <v>15</v>
      </c>
      <c r="GZ35" s="1"/>
      <c r="HA35" s="1"/>
      <c r="HB35" s="1"/>
      <c r="HC35" s="1">
        <v>15</v>
      </c>
      <c r="HD35" s="1"/>
      <c r="HE35" s="1"/>
      <c r="HF35" s="1">
        <v>50</v>
      </c>
      <c r="HG35" s="1"/>
      <c r="HH35" s="1">
        <v>12</v>
      </c>
      <c r="HI35" s="1"/>
      <c r="HJ35" s="1"/>
      <c r="HK35" s="1"/>
      <c r="HL35" s="1"/>
      <c r="HM35" s="1">
        <v>2</v>
      </c>
      <c r="HN35" s="1"/>
      <c r="HO35" s="1"/>
      <c r="HP35" s="1"/>
      <c r="HQ35" s="1"/>
      <c r="HR35" s="1"/>
      <c r="HS35" s="1"/>
      <c r="HT35" s="1"/>
      <c r="HU35" s="1"/>
      <c r="HV35" s="1">
        <v>2</v>
      </c>
      <c r="HW35" s="1"/>
      <c r="HX35" s="1"/>
      <c r="HY35" s="1">
        <v>2</v>
      </c>
      <c r="HZ35" s="1"/>
      <c r="IA35" s="1"/>
      <c r="IB35" s="1">
        <v>2</v>
      </c>
      <c r="IC35" s="1"/>
      <c r="ID35" s="1"/>
      <c r="IE35" s="1"/>
      <c r="IF35" s="14">
        <f t="shared" si="18"/>
        <v>100</v>
      </c>
    </row>
    <row r="36" spans="1:240" x14ac:dyDescent="0.2">
      <c r="A36" s="12" t="s">
        <v>153</v>
      </c>
      <c r="B36" s="3">
        <v>5</v>
      </c>
      <c r="C36" s="1">
        <f t="shared" si="4"/>
        <v>76</v>
      </c>
      <c r="D36" s="41">
        <f t="shared" si="5"/>
        <v>2.5</v>
      </c>
      <c r="E36" s="1">
        <v>50</v>
      </c>
      <c r="F36" s="1">
        <f t="shared" si="6"/>
        <v>11</v>
      </c>
      <c r="G36" s="1">
        <f t="shared" si="7"/>
        <v>0.75</v>
      </c>
      <c r="H36" s="3">
        <v>15</v>
      </c>
      <c r="I36" s="1">
        <f t="shared" si="8"/>
        <v>16</v>
      </c>
      <c r="J36" s="1">
        <f t="shared" si="9"/>
        <v>4</v>
      </c>
      <c r="K36" s="3">
        <v>80</v>
      </c>
      <c r="L36" s="1">
        <f>RANK(K36,$K$2:$K$2:$K$80)</f>
        <v>43</v>
      </c>
      <c r="M36" s="1"/>
      <c r="N36" s="1">
        <f t="shared" si="10"/>
        <v>55</v>
      </c>
      <c r="O36" s="1"/>
      <c r="P36" s="1" t="s">
        <v>225</v>
      </c>
      <c r="Q36" s="1">
        <f t="shared" si="11"/>
        <v>0</v>
      </c>
      <c r="R36" s="1">
        <v>12</v>
      </c>
      <c r="S36" s="1">
        <f t="shared" si="12"/>
        <v>38</v>
      </c>
      <c r="T36" s="39">
        <v>100</v>
      </c>
      <c r="U36" s="4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 t="s">
        <v>115</v>
      </c>
      <c r="CS36" s="1"/>
      <c r="CT36" s="6">
        <v>15</v>
      </c>
      <c r="CU36" s="5">
        <f t="shared" si="13"/>
        <v>44</v>
      </c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4">
        <f t="shared" si="15"/>
        <v>0</v>
      </c>
      <c r="DL36" s="5">
        <v>75</v>
      </c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>
        <v>25</v>
      </c>
      <c r="EK36" s="1"/>
      <c r="EL36" s="1"/>
      <c r="EM36" s="1"/>
      <c r="EN36" s="1"/>
      <c r="EO36" s="1"/>
      <c r="EP36" s="1">
        <v>75</v>
      </c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4">
        <f t="shared" si="16"/>
        <v>100</v>
      </c>
      <c r="FI36" s="6">
        <v>50</v>
      </c>
      <c r="FJ36" s="5">
        <f t="shared" si="14"/>
        <v>29</v>
      </c>
      <c r="FK36" s="1"/>
      <c r="FL36" s="1"/>
      <c r="FM36" s="1"/>
      <c r="FN36" s="1">
        <v>30</v>
      </c>
      <c r="FO36" s="1"/>
      <c r="FP36" s="1"/>
      <c r="FQ36" s="1"/>
      <c r="FR36" s="1"/>
      <c r="FS36" s="1"/>
      <c r="FT36" s="1"/>
      <c r="FU36" s="1">
        <v>70</v>
      </c>
      <c r="FV36" s="1"/>
      <c r="FW36" s="1"/>
      <c r="FX36" s="1"/>
      <c r="FY36" s="1"/>
      <c r="FZ36" s="1"/>
      <c r="GA36" s="1"/>
      <c r="GB36" s="1"/>
      <c r="GC36" s="1"/>
      <c r="GD36" s="1"/>
      <c r="GE36" s="14">
        <f t="shared" si="17"/>
        <v>100</v>
      </c>
      <c r="GF36" s="6">
        <v>50</v>
      </c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6">
        <v>6</v>
      </c>
      <c r="GT36" s="1"/>
      <c r="GU36" s="1"/>
      <c r="GV36" s="1"/>
      <c r="GW36" s="1"/>
      <c r="GX36" s="1"/>
      <c r="GY36" s="1">
        <v>18</v>
      </c>
      <c r="GZ36" s="1"/>
      <c r="HA36" s="1"/>
      <c r="HB36" s="1"/>
      <c r="HC36" s="1">
        <v>29</v>
      </c>
      <c r="HD36" s="1">
        <v>18</v>
      </c>
      <c r="HE36" s="1"/>
      <c r="HF36" s="1"/>
      <c r="HG36" s="1"/>
      <c r="HH36" s="1"/>
      <c r="HI36" s="1"/>
      <c r="HJ36" s="1"/>
      <c r="HK36" s="1"/>
      <c r="HL36" s="1"/>
      <c r="HM36" s="1">
        <v>29</v>
      </c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4">
        <f t="shared" si="18"/>
        <v>100</v>
      </c>
    </row>
    <row r="37" spans="1:240" x14ac:dyDescent="0.2">
      <c r="A37" s="12" t="s">
        <v>154</v>
      </c>
      <c r="B37" s="1">
        <v>5</v>
      </c>
      <c r="C37" s="1">
        <f t="shared" si="4"/>
        <v>76</v>
      </c>
      <c r="D37" s="41">
        <f t="shared" si="5"/>
        <v>1</v>
      </c>
      <c r="E37" s="1">
        <v>20</v>
      </c>
      <c r="F37" s="1">
        <f t="shared" si="6"/>
        <v>40</v>
      </c>
      <c r="G37" s="1">
        <f t="shared" si="7"/>
        <v>3</v>
      </c>
      <c r="H37" s="3">
        <v>60</v>
      </c>
      <c r="I37" s="1">
        <f t="shared" si="8"/>
        <v>4</v>
      </c>
      <c r="J37" s="1">
        <f t="shared" si="9"/>
        <v>2</v>
      </c>
      <c r="K37" s="3">
        <v>40</v>
      </c>
      <c r="L37" s="1">
        <f>RANK(K37,$K$2:$K$2:$K$80)</f>
        <v>68</v>
      </c>
      <c r="M37" s="1"/>
      <c r="N37" s="1">
        <f t="shared" si="10"/>
        <v>55</v>
      </c>
      <c r="O37" s="1"/>
      <c r="P37" s="1" t="s">
        <v>225</v>
      </c>
      <c r="Q37" s="1">
        <f t="shared" si="11"/>
        <v>0</v>
      </c>
      <c r="R37" s="1">
        <v>12</v>
      </c>
      <c r="S37" s="1">
        <f t="shared" si="12"/>
        <v>38</v>
      </c>
      <c r="T37" s="39">
        <v>78</v>
      </c>
      <c r="U37" s="4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 t="s">
        <v>115</v>
      </c>
      <c r="CS37" s="1"/>
      <c r="CT37" s="6">
        <v>40</v>
      </c>
      <c r="CU37" s="5">
        <f t="shared" si="13"/>
        <v>24</v>
      </c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>
        <v>100</v>
      </c>
      <c r="DI37" s="1"/>
      <c r="DJ37" s="1"/>
      <c r="DK37" s="14">
        <f t="shared" si="15"/>
        <v>100</v>
      </c>
      <c r="DL37" s="5">
        <v>60</v>
      </c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>
        <v>20</v>
      </c>
      <c r="EM37" s="1"/>
      <c r="EN37" s="1"/>
      <c r="EO37" s="1"/>
      <c r="EP37" s="1"/>
      <c r="EQ37" s="1"/>
      <c r="ER37" s="1"/>
      <c r="ES37" s="11"/>
      <c r="ET37" s="1"/>
      <c r="EU37" s="1"/>
      <c r="EV37" s="1"/>
      <c r="EW37" s="1"/>
      <c r="EX37" s="1"/>
      <c r="EY37" s="1">
        <v>80</v>
      </c>
      <c r="EZ37" s="1"/>
      <c r="FA37" s="1"/>
      <c r="FB37" s="1"/>
      <c r="FC37" s="1"/>
      <c r="FD37" s="1"/>
      <c r="FE37" s="1"/>
      <c r="FF37" s="1"/>
      <c r="FG37" s="1"/>
      <c r="FH37" s="14">
        <f t="shared" si="16"/>
        <v>100</v>
      </c>
      <c r="FI37" s="6">
        <v>20</v>
      </c>
      <c r="FJ37" s="5">
        <f t="shared" si="14"/>
        <v>47</v>
      </c>
      <c r="FK37" s="1"/>
      <c r="FL37" s="1">
        <v>100</v>
      </c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4">
        <f t="shared" si="17"/>
        <v>100</v>
      </c>
      <c r="GF37" s="6">
        <v>80</v>
      </c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>
        <v>30</v>
      </c>
      <c r="GZ37" s="1">
        <v>45</v>
      </c>
      <c r="HA37" s="1"/>
      <c r="HB37" s="1">
        <v>10</v>
      </c>
      <c r="HC37" s="1">
        <v>10</v>
      </c>
      <c r="HD37" s="1">
        <v>5</v>
      </c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4">
        <f t="shared" si="18"/>
        <v>100</v>
      </c>
    </row>
    <row r="38" spans="1:240" x14ac:dyDescent="0.2">
      <c r="A38" s="12" t="s">
        <v>155</v>
      </c>
      <c r="B38" s="1">
        <v>35</v>
      </c>
      <c r="C38" s="1">
        <f t="shared" si="4"/>
        <v>52</v>
      </c>
      <c r="D38" s="41">
        <f t="shared" si="5"/>
        <v>10.5</v>
      </c>
      <c r="E38" s="1">
        <v>30</v>
      </c>
      <c r="F38" s="1">
        <f t="shared" si="6"/>
        <v>26</v>
      </c>
      <c r="G38" s="1">
        <f t="shared" si="7"/>
        <v>7</v>
      </c>
      <c r="H38" s="1">
        <v>20</v>
      </c>
      <c r="I38" s="1">
        <f t="shared" si="8"/>
        <v>8</v>
      </c>
      <c r="J38" s="1">
        <f t="shared" si="9"/>
        <v>28</v>
      </c>
      <c r="K38" s="3">
        <v>80</v>
      </c>
      <c r="L38" s="1">
        <f>RANK(K38,$K$2:$K$2:$K$80)</f>
        <v>43</v>
      </c>
      <c r="M38" s="3">
        <v>6</v>
      </c>
      <c r="N38" s="1">
        <f t="shared" si="10"/>
        <v>6</v>
      </c>
      <c r="O38" s="1"/>
      <c r="P38" s="1" t="s">
        <v>112</v>
      </c>
      <c r="Q38" s="1">
        <f t="shared" si="11"/>
        <v>0</v>
      </c>
      <c r="R38" s="1">
        <v>25</v>
      </c>
      <c r="S38" s="1">
        <f t="shared" si="12"/>
        <v>1</v>
      </c>
      <c r="T38" s="39">
        <v>50</v>
      </c>
      <c r="U38" s="4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 t="s">
        <v>131</v>
      </c>
      <c r="CS38" s="1"/>
      <c r="CT38" s="6">
        <v>45</v>
      </c>
      <c r="CU38" s="5">
        <f t="shared" si="13"/>
        <v>19</v>
      </c>
      <c r="CV38" s="1"/>
      <c r="CW38" s="1"/>
      <c r="CX38" s="1"/>
      <c r="CY38" s="1"/>
      <c r="CZ38" s="1"/>
      <c r="DA38" s="1"/>
      <c r="DB38" s="1"/>
      <c r="DC38" s="1"/>
      <c r="DD38" s="1">
        <v>40</v>
      </c>
      <c r="DE38" s="1"/>
      <c r="DF38" s="1"/>
      <c r="DG38" s="1">
        <v>60</v>
      </c>
      <c r="DH38" s="1"/>
      <c r="DI38" s="1"/>
      <c r="DJ38" s="1"/>
      <c r="DK38" s="14">
        <f t="shared" si="15"/>
        <v>100</v>
      </c>
      <c r="DL38" s="5">
        <v>55</v>
      </c>
      <c r="DM38" s="1"/>
      <c r="DN38" s="1"/>
      <c r="DO38" s="1">
        <v>40</v>
      </c>
      <c r="DP38" s="1"/>
      <c r="DQ38" s="1"/>
      <c r="DR38" s="1"/>
      <c r="DS38" s="1">
        <v>20</v>
      </c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>
        <v>40</v>
      </c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4">
        <f t="shared" si="16"/>
        <v>100</v>
      </c>
      <c r="FI38" s="6">
        <v>50</v>
      </c>
      <c r="FJ38" s="5">
        <f t="shared" si="14"/>
        <v>29</v>
      </c>
      <c r="FK38" s="1"/>
      <c r="FL38" s="1"/>
      <c r="FM38" s="1"/>
      <c r="FN38" s="1">
        <v>22</v>
      </c>
      <c r="FO38" s="1"/>
      <c r="FP38" s="1"/>
      <c r="FQ38" s="1"/>
      <c r="FR38" s="1"/>
      <c r="FS38" s="1"/>
      <c r="FT38" s="1"/>
      <c r="FU38" s="1">
        <v>21</v>
      </c>
      <c r="FV38" s="1"/>
      <c r="FW38" s="1">
        <v>15</v>
      </c>
      <c r="FX38" s="1"/>
      <c r="FY38" s="1"/>
      <c r="FZ38" s="1">
        <v>22</v>
      </c>
      <c r="GA38" s="1">
        <v>10</v>
      </c>
      <c r="GB38" s="1">
        <v>10</v>
      </c>
      <c r="GC38" s="1"/>
      <c r="GD38" s="1"/>
      <c r="GE38" s="14">
        <f t="shared" si="17"/>
        <v>100</v>
      </c>
      <c r="GF38" s="6">
        <v>50</v>
      </c>
      <c r="GG38" s="1"/>
      <c r="GH38" s="1"/>
      <c r="GI38" s="1"/>
      <c r="GJ38" s="1"/>
      <c r="GK38" s="1"/>
      <c r="GL38" s="1"/>
      <c r="GM38" s="1">
        <v>15</v>
      </c>
      <c r="GN38" s="1"/>
      <c r="GO38" s="1"/>
      <c r="GP38" s="1"/>
      <c r="GQ38" s="1"/>
      <c r="GR38" s="1"/>
      <c r="GS38" s="1"/>
      <c r="GT38" s="1"/>
      <c r="GU38" s="1">
        <v>15</v>
      </c>
      <c r="GV38" s="1"/>
      <c r="GW38" s="1"/>
      <c r="GX38" s="1"/>
      <c r="GY38" s="1"/>
      <c r="GZ38" s="1"/>
      <c r="HA38" s="1"/>
      <c r="HB38" s="1"/>
      <c r="HC38" s="1"/>
      <c r="HD38" s="1">
        <v>63</v>
      </c>
      <c r="HE38" s="1"/>
      <c r="HF38" s="1"/>
      <c r="HG38" s="1">
        <v>5</v>
      </c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>
        <v>2</v>
      </c>
      <c r="IF38" s="14">
        <f t="shared" si="18"/>
        <v>98</v>
      </c>
    </row>
    <row r="39" spans="1:240" x14ac:dyDescent="0.2">
      <c r="A39" s="12" t="s">
        <v>156</v>
      </c>
      <c r="B39" s="1">
        <v>80</v>
      </c>
      <c r="C39" s="1">
        <f t="shared" si="4"/>
        <v>5</v>
      </c>
      <c r="D39" s="41">
        <f t="shared" si="5"/>
        <v>20</v>
      </c>
      <c r="E39" s="1">
        <v>25</v>
      </c>
      <c r="F39" s="1">
        <f t="shared" si="6"/>
        <v>33</v>
      </c>
      <c r="G39" s="1">
        <f t="shared" si="7"/>
        <v>4</v>
      </c>
      <c r="H39" s="1">
        <v>5</v>
      </c>
      <c r="I39" s="1">
        <f t="shared" si="8"/>
        <v>63</v>
      </c>
      <c r="J39" s="1">
        <f t="shared" si="9"/>
        <v>72</v>
      </c>
      <c r="K39" s="3">
        <v>90</v>
      </c>
      <c r="L39" s="1">
        <f>RANK(K39,$K$2:$K$2:$K$80)</f>
        <v>4</v>
      </c>
      <c r="M39" s="3">
        <v>2</v>
      </c>
      <c r="N39" s="1">
        <f t="shared" si="10"/>
        <v>26</v>
      </c>
      <c r="O39" s="1"/>
      <c r="P39" s="1" t="s">
        <v>112</v>
      </c>
      <c r="Q39" s="1">
        <f t="shared" si="11"/>
        <v>0</v>
      </c>
      <c r="R39" s="1">
        <v>25</v>
      </c>
      <c r="S39" s="1">
        <f t="shared" si="12"/>
        <v>1</v>
      </c>
      <c r="T39" s="39">
        <v>59</v>
      </c>
      <c r="U39" s="4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 t="s">
        <v>160</v>
      </c>
      <c r="CS39" s="1"/>
      <c r="CT39" s="6">
        <v>45</v>
      </c>
      <c r="CU39" s="5">
        <f t="shared" si="13"/>
        <v>19</v>
      </c>
      <c r="CV39" s="1"/>
      <c r="CW39" s="1"/>
      <c r="CX39" s="1"/>
      <c r="CY39" s="1"/>
      <c r="CZ39" s="1"/>
      <c r="DA39" s="1"/>
      <c r="DB39" s="1">
        <v>5</v>
      </c>
      <c r="DC39" s="1"/>
      <c r="DD39" s="1">
        <v>30</v>
      </c>
      <c r="DE39" s="1"/>
      <c r="DF39" s="1">
        <v>35</v>
      </c>
      <c r="DG39" s="1"/>
      <c r="DH39" s="1">
        <v>15</v>
      </c>
      <c r="DI39" s="1">
        <v>15</v>
      </c>
      <c r="DJ39" s="1"/>
      <c r="DK39" s="14">
        <f t="shared" si="15"/>
        <v>100</v>
      </c>
      <c r="DL39" s="5">
        <v>55</v>
      </c>
      <c r="DM39" s="1"/>
      <c r="DN39" s="1"/>
      <c r="DO39" s="1">
        <v>25</v>
      </c>
      <c r="DP39" s="1"/>
      <c r="DQ39" s="1"/>
      <c r="DR39" s="1"/>
      <c r="DS39" s="1"/>
      <c r="DT39" s="1"/>
      <c r="DU39" s="1"/>
      <c r="DV39" s="1"/>
      <c r="DW39" s="1"/>
      <c r="DX39" s="1">
        <v>7</v>
      </c>
      <c r="DY39" s="1"/>
      <c r="DZ39" s="1">
        <v>10</v>
      </c>
      <c r="EA39" s="1"/>
      <c r="EB39" s="1"/>
      <c r="EC39" s="1"/>
      <c r="ED39" s="1"/>
      <c r="EE39" s="1"/>
      <c r="EF39" s="1"/>
      <c r="EG39" s="1"/>
      <c r="EH39" s="1"/>
      <c r="EI39" s="1">
        <v>40</v>
      </c>
      <c r="EJ39" s="1">
        <v>15</v>
      </c>
      <c r="EK39" s="1">
        <v>3</v>
      </c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4">
        <f t="shared" si="16"/>
        <v>100</v>
      </c>
      <c r="FI39" s="6">
        <v>0</v>
      </c>
      <c r="FJ39" s="5">
        <f t="shared" si="14"/>
        <v>70</v>
      </c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4">
        <f t="shared" si="17"/>
        <v>0</v>
      </c>
      <c r="GF39" s="6">
        <v>100</v>
      </c>
      <c r="GG39" s="1"/>
      <c r="GH39" s="1"/>
      <c r="GI39" s="1"/>
      <c r="GJ39" s="1">
        <v>10</v>
      </c>
      <c r="GK39" s="1"/>
      <c r="GL39" s="1"/>
      <c r="GM39" s="1"/>
      <c r="GN39" s="1"/>
      <c r="GO39" s="1">
        <v>30</v>
      </c>
      <c r="GP39" s="1"/>
      <c r="GQ39" s="1"/>
      <c r="GR39" s="1"/>
      <c r="GS39" s="1"/>
      <c r="GT39" s="1"/>
      <c r="GU39" s="1"/>
      <c r="GV39" s="1"/>
      <c r="GW39" s="1">
        <v>20</v>
      </c>
      <c r="GX39" s="1">
        <v>10</v>
      </c>
      <c r="GY39" s="1"/>
      <c r="GZ39" s="1"/>
      <c r="HA39" s="1"/>
      <c r="HB39" s="1"/>
      <c r="HC39" s="1"/>
      <c r="HD39" s="1"/>
      <c r="HE39" s="1"/>
      <c r="HF39" s="1">
        <v>30</v>
      </c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4">
        <f t="shared" si="18"/>
        <v>100</v>
      </c>
    </row>
    <row r="40" spans="1:240" x14ac:dyDescent="0.2">
      <c r="A40" s="12" t="s">
        <v>157</v>
      </c>
      <c r="B40" s="1">
        <v>50</v>
      </c>
      <c r="C40" s="1">
        <f t="shared" si="4"/>
        <v>34</v>
      </c>
      <c r="D40" s="41">
        <f t="shared" si="5"/>
        <v>35</v>
      </c>
      <c r="E40" s="1">
        <v>70</v>
      </c>
      <c r="F40" s="1">
        <f t="shared" si="6"/>
        <v>7</v>
      </c>
      <c r="G40" s="1">
        <f t="shared" si="7"/>
        <v>2.5</v>
      </c>
      <c r="H40" s="1">
        <v>5</v>
      </c>
      <c r="I40" s="1">
        <f t="shared" si="8"/>
        <v>63</v>
      </c>
      <c r="J40" s="1">
        <f t="shared" si="9"/>
        <v>45</v>
      </c>
      <c r="K40" s="3">
        <v>90</v>
      </c>
      <c r="L40" s="1">
        <f>RANK(K40,$K$2:$K$2:$K$80)</f>
        <v>4</v>
      </c>
      <c r="M40" s="3">
        <v>5</v>
      </c>
      <c r="N40" s="1">
        <f t="shared" si="10"/>
        <v>8</v>
      </c>
      <c r="O40" s="1"/>
      <c r="P40" s="1" t="s">
        <v>112</v>
      </c>
      <c r="Q40" s="1">
        <f t="shared" si="11"/>
        <v>0</v>
      </c>
      <c r="R40" s="1">
        <v>25</v>
      </c>
      <c r="S40" s="1">
        <f t="shared" si="12"/>
        <v>1</v>
      </c>
      <c r="T40" s="39">
        <v>61</v>
      </c>
      <c r="U40" s="4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 t="s">
        <v>131</v>
      </c>
      <c r="CS40" s="1"/>
      <c r="CT40" s="6">
        <v>40</v>
      </c>
      <c r="CU40" s="5">
        <f t="shared" si="13"/>
        <v>24</v>
      </c>
      <c r="CV40" s="1"/>
      <c r="CW40" s="1"/>
      <c r="CX40" s="1"/>
      <c r="CY40" s="1"/>
      <c r="CZ40" s="1"/>
      <c r="DA40" s="1">
        <v>60</v>
      </c>
      <c r="DB40" s="1"/>
      <c r="DC40" s="1"/>
      <c r="DD40" s="1">
        <v>40</v>
      </c>
      <c r="DE40" s="1"/>
      <c r="DF40" s="1"/>
      <c r="DG40" s="1"/>
      <c r="DH40" s="1"/>
      <c r="DI40" s="1"/>
      <c r="DJ40" s="1"/>
      <c r="DK40" s="14">
        <f t="shared" si="15"/>
        <v>100</v>
      </c>
      <c r="DL40" s="5">
        <v>60</v>
      </c>
      <c r="DM40" s="1"/>
      <c r="DN40" s="1"/>
      <c r="DO40" s="1">
        <v>25</v>
      </c>
      <c r="DP40" s="1"/>
      <c r="DQ40" s="1"/>
      <c r="DR40" s="1"/>
      <c r="DS40" s="1"/>
      <c r="DT40" s="1">
        <v>7</v>
      </c>
      <c r="DU40" s="1"/>
      <c r="DV40" s="1"/>
      <c r="DW40" s="1"/>
      <c r="DX40" s="1">
        <v>10</v>
      </c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>
        <v>1</v>
      </c>
      <c r="EP40" s="1"/>
      <c r="EQ40" s="1"/>
      <c r="ER40" s="1">
        <v>25</v>
      </c>
      <c r="ES40" s="11"/>
      <c r="ET40" s="1">
        <v>12</v>
      </c>
      <c r="EU40" s="1"/>
      <c r="EV40" s="1"/>
      <c r="EW40" s="1"/>
      <c r="EX40" s="1"/>
      <c r="EY40" s="1">
        <v>20</v>
      </c>
      <c r="EZ40" s="1"/>
      <c r="FA40" s="1"/>
      <c r="FB40" s="1"/>
      <c r="FC40" s="1"/>
      <c r="FD40" s="1"/>
      <c r="FE40" s="1"/>
      <c r="FF40" s="1"/>
      <c r="FG40" s="1"/>
      <c r="FH40" s="14">
        <f t="shared" si="16"/>
        <v>100</v>
      </c>
      <c r="FI40" s="6">
        <v>0</v>
      </c>
      <c r="FJ40" s="5">
        <f t="shared" si="14"/>
        <v>70</v>
      </c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4">
        <f t="shared" si="17"/>
        <v>0</v>
      </c>
      <c r="GF40" s="6">
        <v>100</v>
      </c>
      <c r="GG40" s="1"/>
      <c r="GH40" s="1"/>
      <c r="GI40" s="1"/>
      <c r="GJ40" s="1"/>
      <c r="GK40" s="1"/>
      <c r="GL40" s="1"/>
      <c r="GM40" s="1"/>
      <c r="GN40" s="1"/>
      <c r="GO40" s="1">
        <v>40</v>
      </c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>
        <v>40</v>
      </c>
      <c r="HH40" s="1"/>
      <c r="HI40" s="1"/>
      <c r="HJ40" s="1"/>
      <c r="HK40" s="1"/>
      <c r="HL40" s="1"/>
      <c r="HM40" s="1"/>
      <c r="HN40" s="1"/>
      <c r="HO40" s="1">
        <v>20</v>
      </c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4">
        <f t="shared" si="18"/>
        <v>100</v>
      </c>
    </row>
    <row r="41" spans="1:240" x14ac:dyDescent="0.2">
      <c r="A41" s="12" t="s">
        <v>158</v>
      </c>
      <c r="B41" s="1">
        <v>30</v>
      </c>
      <c r="C41" s="1">
        <f t="shared" si="4"/>
        <v>53</v>
      </c>
      <c r="D41" s="41">
        <f t="shared" si="5"/>
        <v>7.5</v>
      </c>
      <c r="E41" s="1">
        <v>25</v>
      </c>
      <c r="F41" s="1">
        <f t="shared" si="6"/>
        <v>33</v>
      </c>
      <c r="G41" s="1">
        <f t="shared" si="7"/>
        <v>4.5</v>
      </c>
      <c r="H41" s="1">
        <v>15</v>
      </c>
      <c r="I41" s="1">
        <f t="shared" si="8"/>
        <v>16</v>
      </c>
      <c r="J41" s="1">
        <f t="shared" si="9"/>
        <v>27</v>
      </c>
      <c r="K41" s="3">
        <v>90</v>
      </c>
      <c r="L41" s="1">
        <f>RANK(K41,$K$2:$K$2:$K$80)</f>
        <v>4</v>
      </c>
      <c r="M41" s="3">
        <v>1</v>
      </c>
      <c r="N41" s="1">
        <f t="shared" si="10"/>
        <v>41</v>
      </c>
      <c r="O41" s="1"/>
      <c r="P41" s="1" t="s">
        <v>113</v>
      </c>
      <c r="Q41" s="1">
        <f t="shared" si="11"/>
        <v>1</v>
      </c>
      <c r="R41" s="1">
        <v>25</v>
      </c>
      <c r="S41" s="1">
        <f t="shared" si="12"/>
        <v>1</v>
      </c>
      <c r="T41" s="39">
        <v>59</v>
      </c>
      <c r="U41" s="4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 t="s">
        <v>114</v>
      </c>
      <c r="CS41" s="1"/>
      <c r="CT41" s="6">
        <v>5</v>
      </c>
      <c r="CU41" s="5">
        <f t="shared" si="13"/>
        <v>65</v>
      </c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>
        <v>30</v>
      </c>
      <c r="DH41" s="1">
        <v>70</v>
      </c>
      <c r="DI41" s="1"/>
      <c r="DJ41" s="1"/>
      <c r="DK41" s="14">
        <f t="shared" si="15"/>
        <v>100</v>
      </c>
      <c r="DL41" s="5">
        <v>95</v>
      </c>
      <c r="DM41" s="1"/>
      <c r="DN41" s="1"/>
      <c r="DO41" s="1">
        <v>25</v>
      </c>
      <c r="DP41" s="1"/>
      <c r="DQ41" s="1"/>
      <c r="DR41" s="1">
        <v>5</v>
      </c>
      <c r="DS41" s="1"/>
      <c r="DT41" s="1"/>
      <c r="DU41" s="1"/>
      <c r="DV41" s="1"/>
      <c r="DW41" s="1"/>
      <c r="DX41" s="1"/>
      <c r="DY41" s="1"/>
      <c r="DZ41" s="1"/>
      <c r="EA41" s="1"/>
      <c r="EB41" s="1">
        <v>25</v>
      </c>
      <c r="EC41" s="1">
        <v>10</v>
      </c>
      <c r="ED41" s="1">
        <v>2</v>
      </c>
      <c r="EE41" s="1">
        <v>8</v>
      </c>
      <c r="EF41" s="1"/>
      <c r="EG41" s="1"/>
      <c r="EH41" s="1"/>
      <c r="EI41" s="1"/>
      <c r="EJ41" s="1"/>
      <c r="EK41" s="1">
        <v>12</v>
      </c>
      <c r="EL41" s="1">
        <v>3</v>
      </c>
      <c r="EM41" s="1">
        <v>5</v>
      </c>
      <c r="EN41" s="1"/>
      <c r="EO41" s="1"/>
      <c r="EP41" s="1"/>
      <c r="EQ41" s="1">
        <v>2</v>
      </c>
      <c r="ER41" s="1"/>
      <c r="ES41" s="1"/>
      <c r="ET41" s="1"/>
      <c r="EU41" s="1">
        <v>3</v>
      </c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4">
        <f t="shared" si="16"/>
        <v>100</v>
      </c>
      <c r="FI41" s="6">
        <v>40</v>
      </c>
      <c r="FJ41" s="5">
        <f t="shared" si="14"/>
        <v>36</v>
      </c>
      <c r="FK41" s="1"/>
      <c r="FL41" s="1"/>
      <c r="FM41" s="1">
        <v>10</v>
      </c>
      <c r="FN41" s="1"/>
      <c r="FO41" s="1">
        <v>10</v>
      </c>
      <c r="FP41" s="1">
        <v>20</v>
      </c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>
        <v>58</v>
      </c>
      <c r="GB41" s="1"/>
      <c r="GC41" s="1"/>
      <c r="GD41" s="1">
        <v>2</v>
      </c>
      <c r="GE41" s="14">
        <f t="shared" si="17"/>
        <v>100</v>
      </c>
      <c r="GF41" s="6">
        <v>60</v>
      </c>
      <c r="GG41" s="1"/>
      <c r="GH41" s="1"/>
      <c r="GI41" s="1"/>
      <c r="GJ41" s="1"/>
      <c r="GK41" s="1"/>
      <c r="GL41" s="1">
        <v>1</v>
      </c>
      <c r="GM41" s="1"/>
      <c r="GN41" s="1"/>
      <c r="GO41" s="1"/>
      <c r="GP41" s="1"/>
      <c r="GQ41" s="1"/>
      <c r="GR41" s="1"/>
      <c r="GS41" s="1">
        <v>30</v>
      </c>
      <c r="GT41" s="1"/>
      <c r="GU41" s="1"/>
      <c r="GV41" s="1"/>
      <c r="GW41" s="1"/>
      <c r="GX41" s="1">
        <v>2</v>
      </c>
      <c r="GY41" s="1">
        <v>17</v>
      </c>
      <c r="GZ41" s="1"/>
      <c r="HA41" s="1"/>
      <c r="HB41" s="1">
        <v>35</v>
      </c>
      <c r="HC41" s="1"/>
      <c r="HD41" s="1"/>
      <c r="HE41" s="1">
        <v>2</v>
      </c>
      <c r="HF41" s="1"/>
      <c r="HG41" s="1"/>
      <c r="HH41" s="1"/>
      <c r="HI41" s="1"/>
      <c r="HJ41" s="1"/>
      <c r="HK41" s="1"/>
      <c r="HL41" s="1">
        <v>2</v>
      </c>
      <c r="HM41" s="1">
        <v>2</v>
      </c>
      <c r="HN41" s="1"/>
      <c r="HO41" s="1"/>
      <c r="HP41" s="1">
        <v>2</v>
      </c>
      <c r="HQ41" s="1"/>
      <c r="HR41" s="1"/>
      <c r="HS41" s="1"/>
      <c r="HT41" s="1"/>
      <c r="HU41" s="1">
        <v>2</v>
      </c>
      <c r="HV41" s="1">
        <v>5</v>
      </c>
      <c r="HW41" s="1"/>
      <c r="HX41" s="1"/>
      <c r="HY41" s="1"/>
      <c r="HZ41" s="1"/>
      <c r="IA41" s="1"/>
      <c r="IB41" s="1"/>
      <c r="IC41" s="1"/>
      <c r="ID41" s="1"/>
      <c r="IE41" s="1"/>
      <c r="IF41" s="14">
        <f t="shared" si="18"/>
        <v>100</v>
      </c>
    </row>
    <row r="42" spans="1:240" x14ac:dyDescent="0.2">
      <c r="A42" s="12" t="s">
        <v>159</v>
      </c>
      <c r="B42" s="1">
        <v>10</v>
      </c>
      <c r="C42" s="1">
        <f t="shared" si="4"/>
        <v>73</v>
      </c>
      <c r="D42" s="41">
        <f t="shared" si="5"/>
        <v>8</v>
      </c>
      <c r="E42" s="1">
        <v>80</v>
      </c>
      <c r="F42" s="1">
        <f t="shared" si="6"/>
        <v>4</v>
      </c>
      <c r="G42" s="1">
        <f t="shared" si="7"/>
        <v>2</v>
      </c>
      <c r="H42" s="1">
        <v>20</v>
      </c>
      <c r="I42" s="1">
        <f t="shared" si="8"/>
        <v>8</v>
      </c>
      <c r="J42" s="1">
        <f t="shared" si="9"/>
        <v>0</v>
      </c>
      <c r="K42" s="3">
        <v>0</v>
      </c>
      <c r="L42" s="1">
        <f>RANK(K42,$K$2:$K$2:$K$80)</f>
        <v>77</v>
      </c>
      <c r="M42" s="1"/>
      <c r="N42" s="1">
        <f t="shared" si="10"/>
        <v>55</v>
      </c>
      <c r="O42" s="1"/>
      <c r="P42" s="1" t="s">
        <v>113</v>
      </c>
      <c r="Q42" s="1">
        <f t="shared" si="11"/>
        <v>1</v>
      </c>
      <c r="R42" s="1">
        <v>5</v>
      </c>
      <c r="S42" s="1">
        <f t="shared" si="12"/>
        <v>77</v>
      </c>
      <c r="T42" s="39">
        <v>42</v>
      </c>
      <c r="U42" s="4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 t="s">
        <v>174</v>
      </c>
      <c r="CS42" s="1"/>
      <c r="CT42" s="6">
        <v>0</v>
      </c>
      <c r="CU42" s="5">
        <f t="shared" si="13"/>
        <v>76</v>
      </c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4">
        <f t="shared" si="15"/>
        <v>0</v>
      </c>
      <c r="DL42" s="5">
        <v>100</v>
      </c>
      <c r="DM42" s="1"/>
      <c r="DN42" s="1">
        <v>10</v>
      </c>
      <c r="DO42" s="1">
        <v>20</v>
      </c>
      <c r="DP42" s="1"/>
      <c r="DQ42" s="1"/>
      <c r="DR42" s="1"/>
      <c r="DS42" s="1"/>
      <c r="DT42" s="1">
        <v>10</v>
      </c>
      <c r="DU42" s="1"/>
      <c r="DV42" s="1"/>
      <c r="DW42" s="1"/>
      <c r="DX42" s="1"/>
      <c r="DY42" s="1"/>
      <c r="DZ42" s="1">
        <v>15</v>
      </c>
      <c r="EA42" s="1"/>
      <c r="EB42" s="1"/>
      <c r="EC42" s="1"/>
      <c r="ED42" s="1"/>
      <c r="EE42" s="1"/>
      <c r="EF42" s="1"/>
      <c r="EG42" s="1"/>
      <c r="EH42" s="1"/>
      <c r="EI42" s="1"/>
      <c r="EJ42" s="1">
        <v>20</v>
      </c>
      <c r="EK42" s="1">
        <v>10</v>
      </c>
      <c r="EL42" s="1"/>
      <c r="EM42" s="1"/>
      <c r="EN42" s="1"/>
      <c r="EO42" s="1"/>
      <c r="EP42" s="1"/>
      <c r="EQ42" s="1">
        <v>15</v>
      </c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4">
        <f t="shared" si="16"/>
        <v>100</v>
      </c>
      <c r="FI42" s="6">
        <v>0</v>
      </c>
      <c r="FJ42" s="5">
        <f t="shared" si="14"/>
        <v>70</v>
      </c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4">
        <f t="shared" si="17"/>
        <v>0</v>
      </c>
      <c r="GF42" s="6">
        <v>100</v>
      </c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>
        <v>50</v>
      </c>
      <c r="GT42" s="1"/>
      <c r="GU42" s="1"/>
      <c r="GV42" s="1"/>
      <c r="GW42" s="1"/>
      <c r="GX42" s="1"/>
      <c r="GY42" s="1"/>
      <c r="GZ42" s="1"/>
      <c r="HA42" s="1"/>
      <c r="HB42" s="1">
        <v>50</v>
      </c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4">
        <f t="shared" si="18"/>
        <v>100</v>
      </c>
    </row>
    <row r="43" spans="1:240" x14ac:dyDescent="0.2">
      <c r="A43" s="12" t="s">
        <v>161</v>
      </c>
      <c r="B43" s="1">
        <v>30</v>
      </c>
      <c r="C43" s="1">
        <f t="shared" si="4"/>
        <v>53</v>
      </c>
      <c r="D43" s="41">
        <f t="shared" si="5"/>
        <v>6</v>
      </c>
      <c r="E43" s="1">
        <v>20</v>
      </c>
      <c r="F43" s="1">
        <f t="shared" si="6"/>
        <v>40</v>
      </c>
      <c r="G43" s="1">
        <f t="shared" si="7"/>
        <v>4.5</v>
      </c>
      <c r="H43" s="1">
        <v>15</v>
      </c>
      <c r="I43" s="1">
        <f t="shared" si="8"/>
        <v>16</v>
      </c>
      <c r="J43" s="1">
        <f t="shared" si="9"/>
        <v>25.5</v>
      </c>
      <c r="K43" s="3">
        <v>85</v>
      </c>
      <c r="L43" s="1">
        <f>RANK(K43,$K$2:$K$2:$K$80)</f>
        <v>41</v>
      </c>
      <c r="M43" s="3">
        <v>4</v>
      </c>
      <c r="N43" s="1">
        <f t="shared" si="10"/>
        <v>11</v>
      </c>
      <c r="O43" s="1"/>
      <c r="P43" s="1" t="s">
        <v>113</v>
      </c>
      <c r="Q43" s="1">
        <f t="shared" si="11"/>
        <v>1</v>
      </c>
      <c r="R43" s="1">
        <v>15</v>
      </c>
      <c r="S43" s="1">
        <f t="shared" si="12"/>
        <v>20</v>
      </c>
      <c r="T43" s="39">
        <v>52</v>
      </c>
      <c r="U43" s="4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 t="s">
        <v>115</v>
      </c>
      <c r="CS43" s="1"/>
      <c r="CT43" s="6">
        <v>25</v>
      </c>
      <c r="CU43" s="5">
        <f t="shared" si="13"/>
        <v>33</v>
      </c>
      <c r="CV43" s="1"/>
      <c r="CW43" s="1"/>
      <c r="CX43" s="1"/>
      <c r="CY43" s="1"/>
      <c r="CZ43" s="1">
        <v>20</v>
      </c>
      <c r="DA43" s="1"/>
      <c r="DB43" s="1"/>
      <c r="DC43" s="1">
        <v>35</v>
      </c>
      <c r="DD43" s="1"/>
      <c r="DE43" s="1"/>
      <c r="DF43" s="1"/>
      <c r="DG43" s="1">
        <v>25</v>
      </c>
      <c r="DH43" s="1">
        <v>20</v>
      </c>
      <c r="DI43" s="1"/>
      <c r="DJ43" s="1"/>
      <c r="DK43" s="14">
        <f t="shared" si="15"/>
        <v>100</v>
      </c>
      <c r="DL43" s="5">
        <v>75</v>
      </c>
      <c r="DM43" s="1"/>
      <c r="DN43" s="1"/>
      <c r="DO43" s="1">
        <v>25</v>
      </c>
      <c r="DP43" s="1"/>
      <c r="DQ43" s="1"/>
      <c r="DR43" s="1"/>
      <c r="DS43" s="1">
        <v>40</v>
      </c>
      <c r="DT43" s="1"/>
      <c r="DU43" s="1">
        <v>5</v>
      </c>
      <c r="DV43" s="1"/>
      <c r="DW43" s="1"/>
      <c r="DX43" s="1"/>
      <c r="DY43" s="1"/>
      <c r="DZ43" s="1"/>
      <c r="EA43" s="1"/>
      <c r="EB43" s="1"/>
      <c r="EC43" s="1">
        <v>5</v>
      </c>
      <c r="ED43" s="1"/>
      <c r="EE43" s="1"/>
      <c r="EF43" s="1"/>
      <c r="EG43" s="1"/>
      <c r="EH43" s="1"/>
      <c r="EI43" s="1"/>
      <c r="EJ43" s="1"/>
      <c r="EK43" s="1">
        <v>10</v>
      </c>
      <c r="EL43" s="1"/>
      <c r="EM43" s="1"/>
      <c r="EN43" s="1"/>
      <c r="EO43" s="1"/>
      <c r="EP43" s="1"/>
      <c r="EQ43" s="1"/>
      <c r="ER43" s="1"/>
      <c r="ES43" s="1"/>
      <c r="ET43" s="1">
        <v>15</v>
      </c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4">
        <f t="shared" si="16"/>
        <v>100</v>
      </c>
      <c r="FI43" s="6">
        <v>50</v>
      </c>
      <c r="FJ43" s="5">
        <f t="shared" si="14"/>
        <v>29</v>
      </c>
      <c r="FK43" s="1"/>
      <c r="FL43" s="1"/>
      <c r="FM43" s="1"/>
      <c r="FN43" s="1"/>
      <c r="FO43" s="1">
        <v>5</v>
      </c>
      <c r="FP43" s="1">
        <v>20</v>
      </c>
      <c r="FQ43" s="1"/>
      <c r="FR43" s="1"/>
      <c r="FS43" s="1">
        <v>5</v>
      </c>
      <c r="FT43" s="1"/>
      <c r="FU43" s="1">
        <v>15</v>
      </c>
      <c r="FV43" s="1"/>
      <c r="FW43" s="1"/>
      <c r="FX43" s="1"/>
      <c r="FY43" s="1"/>
      <c r="FZ43" s="1">
        <v>15</v>
      </c>
      <c r="GA43" s="1">
        <v>40</v>
      </c>
      <c r="GB43" s="1"/>
      <c r="GC43" s="1"/>
      <c r="GD43" s="1"/>
      <c r="GE43" s="14">
        <f t="shared" si="17"/>
        <v>100</v>
      </c>
      <c r="GF43" s="6">
        <v>50</v>
      </c>
      <c r="GG43" s="1"/>
      <c r="GH43" s="1"/>
      <c r="GI43" s="1">
        <v>2</v>
      </c>
      <c r="GJ43" s="1"/>
      <c r="GK43" s="1"/>
      <c r="GL43" s="1"/>
      <c r="GM43" s="1"/>
      <c r="GN43" s="1"/>
      <c r="GO43" s="1">
        <v>7</v>
      </c>
      <c r="GP43" s="1"/>
      <c r="GQ43" s="1">
        <v>10</v>
      </c>
      <c r="GR43" s="1"/>
      <c r="GS43" s="1">
        <v>13</v>
      </c>
      <c r="GT43" s="1">
        <v>2</v>
      </c>
      <c r="GU43" s="1"/>
      <c r="GV43" s="1"/>
      <c r="GW43" s="1"/>
      <c r="GX43" s="1">
        <v>5</v>
      </c>
      <c r="GY43" s="1">
        <v>5</v>
      </c>
      <c r="GZ43" s="1"/>
      <c r="HA43" s="1">
        <v>5</v>
      </c>
      <c r="HB43" s="1"/>
      <c r="HC43" s="1">
        <v>10</v>
      </c>
      <c r="HD43" s="1">
        <v>5</v>
      </c>
      <c r="HE43" s="1">
        <v>5</v>
      </c>
      <c r="HF43" s="1"/>
      <c r="HG43" s="1">
        <v>5</v>
      </c>
      <c r="HH43" s="1"/>
      <c r="HI43" s="1">
        <v>2</v>
      </c>
      <c r="HJ43" s="1"/>
      <c r="HK43" s="1"/>
      <c r="HL43" s="1"/>
      <c r="HM43" s="1">
        <v>5</v>
      </c>
      <c r="HN43" s="1"/>
      <c r="HO43" s="1"/>
      <c r="HP43" s="1">
        <v>3</v>
      </c>
      <c r="HQ43" s="1">
        <v>3</v>
      </c>
      <c r="HR43" s="1"/>
      <c r="HS43" s="1"/>
      <c r="HT43" s="1"/>
      <c r="HU43" s="1">
        <v>5</v>
      </c>
      <c r="HV43" s="1"/>
      <c r="HW43" s="1"/>
      <c r="HX43" s="1"/>
      <c r="HY43" s="1"/>
      <c r="HZ43" s="1"/>
      <c r="IA43" s="1"/>
      <c r="IB43" s="1">
        <v>3</v>
      </c>
      <c r="IC43" s="1"/>
      <c r="ID43" s="1">
        <v>5</v>
      </c>
      <c r="IE43" s="1"/>
      <c r="IF43" s="14">
        <f t="shared" si="18"/>
        <v>95</v>
      </c>
    </row>
    <row r="44" spans="1:240" x14ac:dyDescent="0.2">
      <c r="A44" s="12" t="s">
        <v>162</v>
      </c>
      <c r="B44" s="1">
        <v>70</v>
      </c>
      <c r="C44" s="1">
        <f t="shared" si="4"/>
        <v>11</v>
      </c>
      <c r="D44" s="41">
        <f t="shared" si="5"/>
        <v>24.5</v>
      </c>
      <c r="E44" s="1">
        <v>35</v>
      </c>
      <c r="F44" s="1">
        <f t="shared" si="6"/>
        <v>17</v>
      </c>
      <c r="G44" s="1">
        <f t="shared" si="7"/>
        <v>3.5</v>
      </c>
      <c r="H44" s="1">
        <v>5</v>
      </c>
      <c r="I44" s="1">
        <f t="shared" si="8"/>
        <v>63</v>
      </c>
      <c r="J44" s="1">
        <f t="shared" si="9"/>
        <v>63</v>
      </c>
      <c r="K44" s="1">
        <v>90</v>
      </c>
      <c r="L44" s="1">
        <f>RANK(K44,$K$2:$K$2:$K$80)</f>
        <v>4</v>
      </c>
      <c r="M44" s="3">
        <v>1</v>
      </c>
      <c r="N44" s="1">
        <f t="shared" si="10"/>
        <v>41</v>
      </c>
      <c r="O44" s="1"/>
      <c r="P44" s="1" t="s">
        <v>112</v>
      </c>
      <c r="Q44" s="1">
        <f t="shared" si="11"/>
        <v>0</v>
      </c>
      <c r="R44" s="1">
        <v>25</v>
      </c>
      <c r="S44" s="1">
        <f t="shared" si="12"/>
        <v>1</v>
      </c>
      <c r="T44" s="39">
        <v>47</v>
      </c>
      <c r="U44" s="4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 t="s">
        <v>160</v>
      </c>
      <c r="CS44" s="1"/>
      <c r="CT44" s="6">
        <v>15</v>
      </c>
      <c r="CU44" s="5">
        <f t="shared" si="13"/>
        <v>44</v>
      </c>
      <c r="CV44" s="1"/>
      <c r="CW44" s="1"/>
      <c r="CX44" s="1"/>
      <c r="CY44" s="1">
        <v>15</v>
      </c>
      <c r="CZ44" s="1"/>
      <c r="DA44" s="1"/>
      <c r="DB44" s="1"/>
      <c r="DC44" s="1">
        <v>15</v>
      </c>
      <c r="DD44" s="1">
        <v>40</v>
      </c>
      <c r="DE44" s="1"/>
      <c r="DF44" s="1">
        <v>30</v>
      </c>
      <c r="DG44" s="1"/>
      <c r="DH44" s="1"/>
      <c r="DI44" s="1"/>
      <c r="DJ44" s="1"/>
      <c r="DK44" s="14">
        <f t="shared" si="15"/>
        <v>100</v>
      </c>
      <c r="DL44" s="5">
        <v>85</v>
      </c>
      <c r="DM44" s="1"/>
      <c r="DN44" s="1"/>
      <c r="DO44" s="1">
        <v>25</v>
      </c>
      <c r="DP44" s="1"/>
      <c r="DQ44" s="1"/>
      <c r="DR44" s="1"/>
      <c r="DS44" s="1">
        <v>10</v>
      </c>
      <c r="DT44" s="1">
        <v>15</v>
      </c>
      <c r="DU44" s="1">
        <v>5</v>
      </c>
      <c r="DV44" s="1"/>
      <c r="DW44" s="1"/>
      <c r="DX44" s="1"/>
      <c r="DY44" s="1"/>
      <c r="DZ44" s="1"/>
      <c r="EA44" s="1">
        <v>5</v>
      </c>
      <c r="EB44" s="1"/>
      <c r="EC44" s="1"/>
      <c r="ED44" s="1"/>
      <c r="EE44" s="1"/>
      <c r="EF44" s="1"/>
      <c r="EG44" s="1"/>
      <c r="EH44" s="1"/>
      <c r="EI44" s="1"/>
      <c r="EJ44" s="1"/>
      <c r="EK44" s="1">
        <v>5</v>
      </c>
      <c r="EL44" s="1">
        <v>17</v>
      </c>
      <c r="EM44" s="1">
        <v>5</v>
      </c>
      <c r="EN44" s="1"/>
      <c r="EO44" s="1">
        <v>3</v>
      </c>
      <c r="EP44" s="1"/>
      <c r="EQ44" s="1"/>
      <c r="ER44" s="1"/>
      <c r="ES44" s="1"/>
      <c r="ET44" s="1">
        <v>10</v>
      </c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4">
        <f t="shared" si="16"/>
        <v>100</v>
      </c>
      <c r="FI44" s="6">
        <v>0</v>
      </c>
      <c r="FJ44" s="5">
        <f t="shared" si="14"/>
        <v>70</v>
      </c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4">
        <f t="shared" si="17"/>
        <v>0</v>
      </c>
      <c r="GF44" s="6">
        <v>100</v>
      </c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>
        <v>50</v>
      </c>
      <c r="GT44" s="1"/>
      <c r="GU44" s="1"/>
      <c r="GV44" s="1"/>
      <c r="GW44" s="1"/>
      <c r="GX44" s="1"/>
      <c r="GY44" s="1"/>
      <c r="GZ44" s="1">
        <v>25</v>
      </c>
      <c r="HA44" s="1">
        <v>25</v>
      </c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4">
        <f t="shared" si="18"/>
        <v>100</v>
      </c>
    </row>
    <row r="45" spans="1:240" x14ac:dyDescent="0.2">
      <c r="A45" s="12" t="s">
        <v>164</v>
      </c>
      <c r="B45" s="1">
        <v>5</v>
      </c>
      <c r="C45" s="1">
        <f t="shared" si="4"/>
        <v>76</v>
      </c>
      <c r="D45" s="41">
        <f t="shared" si="5"/>
        <v>4</v>
      </c>
      <c r="E45" s="1">
        <v>80</v>
      </c>
      <c r="F45" s="1">
        <f t="shared" si="6"/>
        <v>4</v>
      </c>
      <c r="G45" s="1">
        <f t="shared" si="7"/>
        <v>1</v>
      </c>
      <c r="H45" s="1">
        <v>20</v>
      </c>
      <c r="I45" s="1">
        <f t="shared" si="8"/>
        <v>8</v>
      </c>
      <c r="J45" s="1">
        <f t="shared" si="9"/>
        <v>1.5</v>
      </c>
      <c r="K45" s="1">
        <v>30</v>
      </c>
      <c r="L45" s="1">
        <f>RANK(K45,$K$2:$K$2:$K$80)</f>
        <v>70</v>
      </c>
      <c r="M45" s="3">
        <v>2</v>
      </c>
      <c r="N45" s="1">
        <f t="shared" si="10"/>
        <v>26</v>
      </c>
      <c r="O45" s="1"/>
      <c r="P45" s="1" t="s">
        <v>225</v>
      </c>
      <c r="Q45" s="1">
        <f t="shared" si="11"/>
        <v>0</v>
      </c>
      <c r="R45" s="1">
        <v>15</v>
      </c>
      <c r="S45" s="1">
        <f t="shared" si="12"/>
        <v>20</v>
      </c>
      <c r="T45" s="39">
        <v>50</v>
      </c>
      <c r="U45" s="4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 t="s">
        <v>114</v>
      </c>
      <c r="CS45" s="1"/>
      <c r="CT45" s="6">
        <v>50</v>
      </c>
      <c r="CU45" s="5">
        <f t="shared" si="13"/>
        <v>9</v>
      </c>
      <c r="CV45" s="1"/>
      <c r="CW45" s="1"/>
      <c r="CX45" s="1"/>
      <c r="CY45" s="1"/>
      <c r="CZ45" s="1">
        <v>20</v>
      </c>
      <c r="DA45" s="1">
        <v>15</v>
      </c>
      <c r="DB45" s="1">
        <v>15</v>
      </c>
      <c r="DC45" s="1">
        <v>15</v>
      </c>
      <c r="DD45" s="1">
        <v>20</v>
      </c>
      <c r="DE45" s="1"/>
      <c r="DF45" s="1"/>
      <c r="DG45" s="1"/>
      <c r="DH45" s="1">
        <v>15</v>
      </c>
      <c r="DI45" s="1"/>
      <c r="DJ45" s="1"/>
      <c r="DK45" s="14">
        <f t="shared" si="15"/>
        <v>100</v>
      </c>
      <c r="DL45" s="5">
        <v>50</v>
      </c>
      <c r="DM45" s="1"/>
      <c r="DN45" s="1"/>
      <c r="DO45" s="1">
        <v>20</v>
      </c>
      <c r="DP45" s="1"/>
      <c r="DQ45" s="1"/>
      <c r="DR45" s="1"/>
      <c r="DS45" s="1"/>
      <c r="DT45" s="1"/>
      <c r="DU45" s="1"/>
      <c r="DV45" s="1"/>
      <c r="DW45" s="1"/>
      <c r="DX45" s="1"/>
      <c r="DY45" s="1">
        <v>10</v>
      </c>
      <c r="DZ45" s="1"/>
      <c r="EA45" s="1"/>
      <c r="EB45" s="1"/>
      <c r="EC45" s="1">
        <v>30</v>
      </c>
      <c r="ED45" s="1"/>
      <c r="EE45" s="1"/>
      <c r="EF45" s="1"/>
      <c r="EG45" s="1"/>
      <c r="EH45" s="1"/>
      <c r="EI45" s="1"/>
      <c r="EJ45" s="1">
        <v>7</v>
      </c>
      <c r="EK45" s="1"/>
      <c r="EL45" s="1">
        <v>11</v>
      </c>
      <c r="EM45" s="1"/>
      <c r="EN45" s="1"/>
      <c r="EO45" s="1"/>
      <c r="EP45" s="1">
        <v>15</v>
      </c>
      <c r="EQ45" s="1"/>
      <c r="ER45" s="1"/>
      <c r="ES45" s="11"/>
      <c r="ET45" s="1"/>
      <c r="EU45" s="1"/>
      <c r="EV45" s="1"/>
      <c r="EW45" s="1"/>
      <c r="EX45" s="1"/>
      <c r="EY45" s="1">
        <v>7</v>
      </c>
      <c r="EZ45" s="1"/>
      <c r="FA45" s="1"/>
      <c r="FB45" s="1"/>
      <c r="FC45" s="1"/>
      <c r="FD45" s="1"/>
      <c r="FE45" s="1"/>
      <c r="FF45" s="1"/>
      <c r="FG45" s="1"/>
      <c r="FH45" s="14">
        <f t="shared" si="16"/>
        <v>100</v>
      </c>
      <c r="FI45" s="6">
        <v>50</v>
      </c>
      <c r="FJ45" s="5">
        <f t="shared" si="14"/>
        <v>29</v>
      </c>
      <c r="FK45" s="1">
        <v>5</v>
      </c>
      <c r="FL45" s="1"/>
      <c r="FM45" s="1"/>
      <c r="FN45" s="1">
        <v>25</v>
      </c>
      <c r="FO45" s="1"/>
      <c r="FP45" s="1">
        <v>10</v>
      </c>
      <c r="FQ45" s="1">
        <v>10</v>
      </c>
      <c r="FR45" s="1">
        <v>10</v>
      </c>
      <c r="FS45" s="1"/>
      <c r="FT45" s="1"/>
      <c r="FU45" s="1"/>
      <c r="FV45" s="1">
        <v>40</v>
      </c>
      <c r="FW45" s="1"/>
      <c r="FX45" s="1"/>
      <c r="FY45" s="1"/>
      <c r="FZ45" s="1"/>
      <c r="GA45" s="1"/>
      <c r="GB45" s="1"/>
      <c r="GC45" s="1"/>
      <c r="GD45" s="1"/>
      <c r="GE45" s="14">
        <f t="shared" si="17"/>
        <v>100</v>
      </c>
      <c r="GF45" s="6">
        <v>50</v>
      </c>
      <c r="GG45" s="1"/>
      <c r="GH45" s="1"/>
      <c r="GI45" s="1">
        <v>5</v>
      </c>
      <c r="GJ45" s="1"/>
      <c r="GK45" s="1">
        <v>32</v>
      </c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>
        <v>5</v>
      </c>
      <c r="HA45" s="1"/>
      <c r="HB45" s="1"/>
      <c r="HC45" s="1"/>
      <c r="HD45" s="1">
        <v>17</v>
      </c>
      <c r="HE45" s="1">
        <v>5</v>
      </c>
      <c r="HF45" s="1"/>
      <c r="HG45" s="1">
        <v>21</v>
      </c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>
        <v>5</v>
      </c>
      <c r="HZ45" s="1"/>
      <c r="IA45" s="1"/>
      <c r="IB45" s="1"/>
      <c r="IC45" s="1"/>
      <c r="ID45" s="1"/>
      <c r="IE45" s="1"/>
      <c r="IF45" s="14">
        <f t="shared" si="18"/>
        <v>90</v>
      </c>
    </row>
    <row r="46" spans="1:240" x14ac:dyDescent="0.2">
      <c r="A46" s="12" t="s">
        <v>165</v>
      </c>
      <c r="B46" s="1">
        <v>25</v>
      </c>
      <c r="C46" s="1">
        <f t="shared" si="4"/>
        <v>64</v>
      </c>
      <c r="D46" s="41">
        <f t="shared" si="5"/>
        <v>8.75</v>
      </c>
      <c r="E46" s="1">
        <v>35</v>
      </c>
      <c r="F46" s="1">
        <f t="shared" si="6"/>
        <v>17</v>
      </c>
      <c r="G46" s="1">
        <f t="shared" si="7"/>
        <v>2.5</v>
      </c>
      <c r="H46" s="1">
        <v>10</v>
      </c>
      <c r="I46" s="1">
        <f t="shared" si="8"/>
        <v>35</v>
      </c>
      <c r="J46" s="1">
        <f t="shared" si="9"/>
        <v>22.5</v>
      </c>
      <c r="K46" s="1">
        <v>90</v>
      </c>
      <c r="L46" s="1">
        <f>RANK(K46,$K$2:$K$2:$K$80)</f>
        <v>4</v>
      </c>
      <c r="M46" s="3">
        <v>3</v>
      </c>
      <c r="N46" s="1">
        <f t="shared" si="10"/>
        <v>16</v>
      </c>
      <c r="O46" s="1"/>
      <c r="P46" s="1" t="s">
        <v>112</v>
      </c>
      <c r="Q46" s="1">
        <f t="shared" si="11"/>
        <v>0</v>
      </c>
      <c r="R46" s="1">
        <v>25</v>
      </c>
      <c r="S46" s="1">
        <f t="shared" si="12"/>
        <v>1</v>
      </c>
      <c r="T46" s="39">
        <v>36</v>
      </c>
      <c r="U46" s="4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 t="s">
        <v>114</v>
      </c>
      <c r="CS46" s="1"/>
      <c r="CT46" s="6">
        <v>70</v>
      </c>
      <c r="CU46" s="5">
        <f t="shared" si="13"/>
        <v>1</v>
      </c>
      <c r="CV46" s="1"/>
      <c r="CW46" s="1"/>
      <c r="CX46" s="1"/>
      <c r="CY46" s="1"/>
      <c r="CZ46" s="1">
        <v>25</v>
      </c>
      <c r="DA46" s="1"/>
      <c r="DB46" s="1"/>
      <c r="DC46" s="1">
        <v>25</v>
      </c>
      <c r="DD46" s="1">
        <v>15</v>
      </c>
      <c r="DE46" s="1"/>
      <c r="DF46" s="1">
        <v>10</v>
      </c>
      <c r="DG46" s="1">
        <v>10</v>
      </c>
      <c r="DH46" s="1">
        <v>15</v>
      </c>
      <c r="DI46" s="1"/>
      <c r="DJ46" s="1"/>
      <c r="DK46" s="14">
        <f t="shared" si="15"/>
        <v>100</v>
      </c>
      <c r="DL46" s="5">
        <v>30</v>
      </c>
      <c r="DM46" s="1"/>
      <c r="DN46" s="1"/>
      <c r="DO46" s="1">
        <v>45</v>
      </c>
      <c r="DP46" s="1"/>
      <c r="DQ46" s="1"/>
      <c r="DR46" s="1"/>
      <c r="DS46" s="1"/>
      <c r="DT46" s="1">
        <v>12</v>
      </c>
      <c r="DU46" s="1"/>
      <c r="DV46" s="1"/>
      <c r="DW46" s="1"/>
      <c r="DX46" s="1"/>
      <c r="DY46" s="1"/>
      <c r="DZ46" s="1"/>
      <c r="EA46" s="1"/>
      <c r="EB46" s="1">
        <v>13</v>
      </c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>
        <v>10</v>
      </c>
      <c r="ER46" s="1"/>
      <c r="ES46" s="1"/>
      <c r="ET46" s="1">
        <v>20</v>
      </c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4">
        <f t="shared" si="16"/>
        <v>100</v>
      </c>
      <c r="FI46" s="6">
        <v>5</v>
      </c>
      <c r="FJ46" s="5">
        <f t="shared" si="14"/>
        <v>65</v>
      </c>
      <c r="FK46" s="1"/>
      <c r="FL46" s="1"/>
      <c r="FM46" s="1"/>
      <c r="FN46" s="1">
        <v>80</v>
      </c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>
        <v>20</v>
      </c>
      <c r="GD46" s="15"/>
      <c r="GE46" s="14">
        <f t="shared" si="17"/>
        <v>100</v>
      </c>
      <c r="GF46" s="6">
        <v>95</v>
      </c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>
        <v>10</v>
      </c>
      <c r="GY46" s="1"/>
      <c r="GZ46" s="1"/>
      <c r="HA46" s="1"/>
      <c r="HB46" s="1">
        <v>15</v>
      </c>
      <c r="HC46" s="1">
        <v>29</v>
      </c>
      <c r="HD46" s="1"/>
      <c r="HE46" s="1">
        <v>40</v>
      </c>
      <c r="HF46" s="1"/>
      <c r="HG46" s="1"/>
      <c r="HH46" s="1"/>
      <c r="HI46" s="1"/>
      <c r="HJ46" s="1"/>
      <c r="HK46" s="1"/>
      <c r="HL46" s="1"/>
      <c r="HM46" s="1">
        <v>6</v>
      </c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4">
        <f t="shared" si="18"/>
        <v>100</v>
      </c>
    </row>
    <row r="47" spans="1:240" x14ac:dyDescent="0.2">
      <c r="A47" s="12" t="s">
        <v>163</v>
      </c>
      <c r="B47" s="1">
        <v>5</v>
      </c>
      <c r="C47" s="1">
        <f t="shared" si="4"/>
        <v>76</v>
      </c>
      <c r="D47" s="41">
        <f t="shared" si="5"/>
        <v>0.75</v>
      </c>
      <c r="E47" s="1">
        <v>15</v>
      </c>
      <c r="F47" s="1">
        <f t="shared" si="6"/>
        <v>57</v>
      </c>
      <c r="G47" s="1">
        <f t="shared" si="7"/>
        <v>0.25</v>
      </c>
      <c r="H47" s="1">
        <v>5</v>
      </c>
      <c r="I47" s="1">
        <f t="shared" si="8"/>
        <v>63</v>
      </c>
      <c r="J47" s="1">
        <f t="shared" si="9"/>
        <v>4.5</v>
      </c>
      <c r="K47" s="1">
        <v>90</v>
      </c>
      <c r="L47" s="1">
        <f>RANK(K47,$K$2:$K$2:$K$80)</f>
        <v>4</v>
      </c>
      <c r="M47" s="1"/>
      <c r="N47" s="1">
        <f t="shared" si="10"/>
        <v>55</v>
      </c>
      <c r="O47" s="1"/>
      <c r="P47" s="1" t="s">
        <v>225</v>
      </c>
      <c r="Q47" s="1">
        <f t="shared" si="11"/>
        <v>0</v>
      </c>
      <c r="R47" s="1">
        <v>20</v>
      </c>
      <c r="S47" s="1">
        <f t="shared" si="12"/>
        <v>12</v>
      </c>
      <c r="T47" s="39">
        <v>34</v>
      </c>
      <c r="U47" s="4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 t="s">
        <v>166</v>
      </c>
      <c r="CS47" s="1"/>
      <c r="CT47" s="6">
        <v>0</v>
      </c>
      <c r="CU47" s="5">
        <f t="shared" si="13"/>
        <v>76</v>
      </c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4">
        <f t="shared" si="15"/>
        <v>0</v>
      </c>
      <c r="DL47" s="5">
        <v>100</v>
      </c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>
        <v>25</v>
      </c>
      <c r="EM47" s="1"/>
      <c r="EN47" s="1"/>
      <c r="EO47" s="1"/>
      <c r="EP47" s="1"/>
      <c r="EQ47" s="1">
        <v>10</v>
      </c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>
        <v>15</v>
      </c>
      <c r="FF47" s="1">
        <v>50</v>
      </c>
      <c r="FG47" s="1"/>
      <c r="FH47" s="14">
        <f t="shared" si="16"/>
        <v>100</v>
      </c>
      <c r="FI47" s="6">
        <v>100</v>
      </c>
      <c r="FJ47" s="5">
        <f t="shared" si="14"/>
        <v>1</v>
      </c>
      <c r="FK47" s="1"/>
      <c r="FL47" s="1"/>
      <c r="FM47" s="1"/>
      <c r="FN47" s="1">
        <v>50</v>
      </c>
      <c r="FO47" s="1"/>
      <c r="FP47" s="1">
        <v>50</v>
      </c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7"/>
      <c r="GE47" s="14">
        <f t="shared" si="17"/>
        <v>100</v>
      </c>
      <c r="GF47" s="6">
        <v>0</v>
      </c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4">
        <f t="shared" si="18"/>
        <v>0</v>
      </c>
    </row>
    <row r="48" spans="1:240" x14ac:dyDescent="0.2">
      <c r="A48" s="12" t="s">
        <v>167</v>
      </c>
      <c r="B48" s="1">
        <v>45</v>
      </c>
      <c r="C48" s="1">
        <f t="shared" si="4"/>
        <v>41</v>
      </c>
      <c r="D48" s="41">
        <f t="shared" si="5"/>
        <v>15.75</v>
      </c>
      <c r="E48" s="1">
        <v>35</v>
      </c>
      <c r="F48" s="1">
        <f t="shared" si="6"/>
        <v>17</v>
      </c>
      <c r="G48" s="1">
        <f t="shared" si="7"/>
        <v>3.15</v>
      </c>
      <c r="H48" s="1">
        <v>7</v>
      </c>
      <c r="I48" s="1">
        <f t="shared" si="8"/>
        <v>56</v>
      </c>
      <c r="J48" s="1">
        <f t="shared" si="9"/>
        <v>36</v>
      </c>
      <c r="K48" s="1">
        <v>80</v>
      </c>
      <c r="L48" s="1">
        <f>RANK(K48,$K$2:$K$2:$K$80)</f>
        <v>43</v>
      </c>
      <c r="M48" s="1">
        <v>2</v>
      </c>
      <c r="N48" s="1">
        <f t="shared" si="10"/>
        <v>26</v>
      </c>
      <c r="O48" s="1"/>
      <c r="P48" s="1" t="s">
        <v>112</v>
      </c>
      <c r="Q48" s="1">
        <f t="shared" si="11"/>
        <v>0</v>
      </c>
      <c r="R48" s="1">
        <v>10</v>
      </c>
      <c r="S48" s="1">
        <f t="shared" si="12"/>
        <v>53</v>
      </c>
      <c r="T48" s="39">
        <v>63</v>
      </c>
      <c r="U48" s="4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 t="s">
        <v>174</v>
      </c>
      <c r="CS48" s="1"/>
      <c r="CT48" s="6">
        <v>45</v>
      </c>
      <c r="CU48" s="5">
        <f t="shared" si="13"/>
        <v>19</v>
      </c>
      <c r="CV48" s="1">
        <v>15</v>
      </c>
      <c r="CW48" s="1"/>
      <c r="CX48" s="1"/>
      <c r="CY48" s="1"/>
      <c r="CZ48" s="1"/>
      <c r="DA48" s="1">
        <v>10</v>
      </c>
      <c r="DB48" s="1"/>
      <c r="DC48" s="1"/>
      <c r="DD48" s="1">
        <v>45</v>
      </c>
      <c r="DE48" s="1"/>
      <c r="DF48" s="1"/>
      <c r="DG48" s="1">
        <v>15</v>
      </c>
      <c r="DH48" s="1">
        <v>15</v>
      </c>
      <c r="DI48" s="1"/>
      <c r="DJ48" s="1"/>
      <c r="DK48" s="14">
        <f t="shared" si="15"/>
        <v>100</v>
      </c>
      <c r="DL48" s="5">
        <v>55</v>
      </c>
      <c r="DM48" s="1"/>
      <c r="DN48" s="1"/>
      <c r="DO48" s="1">
        <v>15</v>
      </c>
      <c r="DP48" s="1">
        <v>10</v>
      </c>
      <c r="DQ48" s="1"/>
      <c r="DR48" s="1"/>
      <c r="DS48" s="1"/>
      <c r="DT48" s="1"/>
      <c r="DU48" s="1"/>
      <c r="DV48" s="1"/>
      <c r="DW48" s="1"/>
      <c r="DX48" s="1"/>
      <c r="DY48" s="1"/>
      <c r="DZ48" s="1">
        <v>5</v>
      </c>
      <c r="EA48" s="1"/>
      <c r="EB48" s="1"/>
      <c r="EC48" s="1"/>
      <c r="ED48" s="1">
        <v>2</v>
      </c>
      <c r="EE48" s="1"/>
      <c r="EF48" s="1"/>
      <c r="EG48" s="1">
        <v>25</v>
      </c>
      <c r="EH48" s="1">
        <v>15</v>
      </c>
      <c r="EI48" s="1"/>
      <c r="EJ48" s="1">
        <v>20</v>
      </c>
      <c r="EK48" s="1">
        <v>5</v>
      </c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>
        <v>3</v>
      </c>
      <c r="FH48" s="14">
        <f t="shared" si="16"/>
        <v>100</v>
      </c>
      <c r="FI48" s="6">
        <v>65</v>
      </c>
      <c r="FJ48" s="5">
        <f t="shared" si="14"/>
        <v>11</v>
      </c>
      <c r="FK48" s="1"/>
      <c r="FL48" s="1"/>
      <c r="FM48" s="1"/>
      <c r="FN48" s="1"/>
      <c r="FO48" s="1"/>
      <c r="FP48" s="1">
        <v>15</v>
      </c>
      <c r="FQ48" s="1"/>
      <c r="FR48" s="1"/>
      <c r="FS48" s="1">
        <v>5</v>
      </c>
      <c r="FT48" s="1"/>
      <c r="FU48" s="1">
        <v>10</v>
      </c>
      <c r="FV48" s="1"/>
      <c r="FW48" s="1"/>
      <c r="FX48" s="1"/>
      <c r="FY48" s="1"/>
      <c r="FZ48" s="1">
        <v>35</v>
      </c>
      <c r="GA48" s="1">
        <v>35</v>
      </c>
      <c r="GB48" s="1"/>
      <c r="GC48" s="1"/>
      <c r="GD48" s="17"/>
      <c r="GE48" s="14">
        <f t="shared" si="17"/>
        <v>100</v>
      </c>
      <c r="GF48" s="6">
        <v>35</v>
      </c>
      <c r="GG48" s="1"/>
      <c r="GH48" s="1"/>
      <c r="GI48" s="1"/>
      <c r="GJ48" s="1"/>
      <c r="GK48" s="1"/>
      <c r="GL48" s="1"/>
      <c r="GM48" s="1"/>
      <c r="GN48" s="1"/>
      <c r="GO48" s="1">
        <v>10</v>
      </c>
      <c r="GP48" s="1"/>
      <c r="GQ48" s="1"/>
      <c r="GR48" s="1">
        <v>20</v>
      </c>
      <c r="GS48" s="1">
        <v>14</v>
      </c>
      <c r="GT48" s="1"/>
      <c r="GU48" s="1"/>
      <c r="GV48" s="1"/>
      <c r="GW48" s="1">
        <v>2</v>
      </c>
      <c r="GX48" s="1">
        <v>10</v>
      </c>
      <c r="GY48" s="1"/>
      <c r="GZ48" s="1"/>
      <c r="HA48" s="1"/>
      <c r="HB48" s="1">
        <v>10</v>
      </c>
      <c r="HC48" s="1"/>
      <c r="HD48" s="1"/>
      <c r="HE48" s="1"/>
      <c r="HF48" s="1">
        <v>10</v>
      </c>
      <c r="HG48" s="1">
        <v>20</v>
      </c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>
        <v>2</v>
      </c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>
        <v>2</v>
      </c>
      <c r="IE48" s="1"/>
      <c r="IF48" s="14">
        <f t="shared" si="18"/>
        <v>98</v>
      </c>
    </row>
    <row r="49" spans="1:240" x14ac:dyDescent="0.2">
      <c r="A49" s="12" t="s">
        <v>168</v>
      </c>
      <c r="B49" s="1">
        <v>70</v>
      </c>
      <c r="C49" s="1">
        <f t="shared" si="4"/>
        <v>11</v>
      </c>
      <c r="D49" s="41">
        <f t="shared" si="5"/>
        <v>10.5</v>
      </c>
      <c r="E49" s="1">
        <v>15</v>
      </c>
      <c r="F49" s="1">
        <f t="shared" si="6"/>
        <v>57</v>
      </c>
      <c r="G49" s="1">
        <f t="shared" si="7"/>
        <v>3.5</v>
      </c>
      <c r="H49" s="1">
        <v>5</v>
      </c>
      <c r="I49" s="1">
        <f t="shared" si="8"/>
        <v>63</v>
      </c>
      <c r="J49" s="1">
        <f t="shared" si="9"/>
        <v>63</v>
      </c>
      <c r="K49" s="1">
        <v>90</v>
      </c>
      <c r="L49" s="1">
        <f>RANK(K49,$K$2:$K$2:$K$80)</f>
        <v>4</v>
      </c>
      <c r="M49" s="1">
        <v>1</v>
      </c>
      <c r="N49" s="1">
        <f t="shared" si="10"/>
        <v>41</v>
      </c>
      <c r="O49" s="1"/>
      <c r="P49" s="1" t="s">
        <v>112</v>
      </c>
      <c r="Q49" s="1">
        <f t="shared" si="11"/>
        <v>0</v>
      </c>
      <c r="R49" s="1">
        <v>15</v>
      </c>
      <c r="S49" s="1">
        <f t="shared" si="12"/>
        <v>20</v>
      </c>
      <c r="T49" s="39">
        <v>60</v>
      </c>
      <c r="U49" s="4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 t="s">
        <v>174</v>
      </c>
      <c r="CS49" s="1"/>
      <c r="CT49" s="6">
        <v>50</v>
      </c>
      <c r="CU49" s="5">
        <f t="shared" si="13"/>
        <v>9</v>
      </c>
      <c r="CV49" s="1"/>
      <c r="CW49" s="1"/>
      <c r="CX49" s="1"/>
      <c r="CY49" s="1">
        <v>5</v>
      </c>
      <c r="CZ49" s="1"/>
      <c r="DA49" s="1">
        <v>15</v>
      </c>
      <c r="DB49" s="1"/>
      <c r="DC49" s="1"/>
      <c r="DD49" s="1"/>
      <c r="DE49" s="1"/>
      <c r="DF49" s="1"/>
      <c r="DG49" s="1">
        <v>58</v>
      </c>
      <c r="DH49" s="1">
        <v>20</v>
      </c>
      <c r="DI49" s="1">
        <v>2</v>
      </c>
      <c r="DJ49" s="1"/>
      <c r="DK49" s="14">
        <f t="shared" si="15"/>
        <v>100</v>
      </c>
      <c r="DL49" s="5">
        <v>50</v>
      </c>
      <c r="DM49" s="1"/>
      <c r="DN49" s="1"/>
      <c r="DO49" s="1"/>
      <c r="DP49" s="1">
        <v>10</v>
      </c>
      <c r="DQ49" s="1"/>
      <c r="DR49" s="1"/>
      <c r="DS49" s="1"/>
      <c r="DT49" s="1"/>
      <c r="DU49" s="1"/>
      <c r="DV49" s="1"/>
      <c r="DW49" s="1"/>
      <c r="DX49" s="1">
        <v>10</v>
      </c>
      <c r="DY49" s="1"/>
      <c r="DZ49" s="1"/>
      <c r="EA49" s="1"/>
      <c r="EB49" s="1">
        <v>30</v>
      </c>
      <c r="EC49" s="1"/>
      <c r="ED49" s="1"/>
      <c r="EE49" s="1"/>
      <c r="EF49" s="1"/>
      <c r="EG49" s="1"/>
      <c r="EH49" s="1"/>
      <c r="EI49" s="1"/>
      <c r="EJ49" s="1">
        <v>5</v>
      </c>
      <c r="EK49" s="1">
        <v>5</v>
      </c>
      <c r="EL49" s="1">
        <v>20</v>
      </c>
      <c r="EM49" s="1"/>
      <c r="EN49" s="1"/>
      <c r="EO49" s="1"/>
      <c r="EP49" s="1">
        <v>15</v>
      </c>
      <c r="EQ49" s="1"/>
      <c r="ER49" s="1"/>
      <c r="ES49" s="1"/>
      <c r="ET49" s="1"/>
      <c r="EU49" s="1">
        <v>5</v>
      </c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4">
        <f t="shared" si="16"/>
        <v>100</v>
      </c>
      <c r="FI49" s="6">
        <v>10</v>
      </c>
      <c r="FJ49" s="5">
        <f t="shared" si="14"/>
        <v>56</v>
      </c>
      <c r="FK49" s="1"/>
      <c r="FL49" s="1">
        <v>25</v>
      </c>
      <c r="FM49" s="1"/>
      <c r="FN49" s="1">
        <v>25</v>
      </c>
      <c r="FO49" s="1"/>
      <c r="FP49" s="1"/>
      <c r="FQ49" s="1"/>
      <c r="FR49" s="1"/>
      <c r="FS49" s="1">
        <v>25</v>
      </c>
      <c r="FT49" s="1">
        <v>25</v>
      </c>
      <c r="FU49" s="1"/>
      <c r="FV49" s="1"/>
      <c r="FW49" s="1"/>
      <c r="FX49" s="1"/>
      <c r="FY49" s="1"/>
      <c r="FZ49" s="1"/>
      <c r="GA49" s="1"/>
      <c r="GB49" s="1"/>
      <c r="GC49" s="1"/>
      <c r="GD49" s="17"/>
      <c r="GE49" s="14">
        <f t="shared" si="17"/>
        <v>100</v>
      </c>
      <c r="GF49" s="6">
        <v>90</v>
      </c>
      <c r="GG49" s="1"/>
      <c r="GH49" s="1"/>
      <c r="GI49" s="1"/>
      <c r="GJ49" s="1"/>
      <c r="GK49" s="1"/>
      <c r="GL49" s="1"/>
      <c r="GM49" s="1"/>
      <c r="GN49" s="1"/>
      <c r="GO49" s="1">
        <v>20</v>
      </c>
      <c r="GP49" s="1"/>
      <c r="GQ49" s="1">
        <v>25</v>
      </c>
      <c r="GR49" s="1"/>
      <c r="GS49" s="1"/>
      <c r="GT49" s="1"/>
      <c r="GU49" s="1"/>
      <c r="GV49" s="1"/>
      <c r="GW49" s="1"/>
      <c r="GX49" s="1">
        <v>7</v>
      </c>
      <c r="GY49" s="1">
        <v>7</v>
      </c>
      <c r="GZ49" s="1">
        <v>7</v>
      </c>
      <c r="HA49" s="1"/>
      <c r="HB49" s="1"/>
      <c r="HC49" s="1"/>
      <c r="HD49" s="1"/>
      <c r="HE49" s="1"/>
      <c r="HF49" s="1">
        <v>15</v>
      </c>
      <c r="HG49" s="1">
        <v>15</v>
      </c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>
        <v>4</v>
      </c>
      <c r="IC49" s="1"/>
      <c r="ID49" s="1"/>
      <c r="IE49" s="1"/>
      <c r="IF49" s="14">
        <f t="shared" si="18"/>
        <v>100</v>
      </c>
    </row>
    <row r="50" spans="1:240" x14ac:dyDescent="0.2">
      <c r="A50" s="12" t="s">
        <v>169</v>
      </c>
      <c r="B50" s="1">
        <v>50</v>
      </c>
      <c r="C50" s="1">
        <f t="shared" si="4"/>
        <v>34</v>
      </c>
      <c r="D50" s="41">
        <f t="shared" si="5"/>
        <v>7.5</v>
      </c>
      <c r="E50" s="1">
        <v>15</v>
      </c>
      <c r="F50" s="1">
        <f t="shared" si="6"/>
        <v>57</v>
      </c>
      <c r="G50" s="1">
        <f t="shared" si="7"/>
        <v>5</v>
      </c>
      <c r="H50" s="1">
        <v>10</v>
      </c>
      <c r="I50" s="1">
        <f t="shared" si="8"/>
        <v>35</v>
      </c>
      <c r="J50" s="1">
        <f t="shared" si="9"/>
        <v>45</v>
      </c>
      <c r="K50" s="1">
        <v>90</v>
      </c>
      <c r="L50" s="1">
        <f>RANK(K50,$K$2:$K$2:$K$80)</f>
        <v>4</v>
      </c>
      <c r="M50" s="1"/>
      <c r="N50" s="1">
        <f t="shared" si="10"/>
        <v>55</v>
      </c>
      <c r="O50" s="1"/>
      <c r="P50" s="1" t="s">
        <v>113</v>
      </c>
      <c r="Q50" s="1">
        <f t="shared" si="11"/>
        <v>1</v>
      </c>
      <c r="R50" s="1">
        <v>8</v>
      </c>
      <c r="S50" s="1">
        <f t="shared" si="12"/>
        <v>70</v>
      </c>
      <c r="T50" s="39">
        <v>69</v>
      </c>
      <c r="U50" s="4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 t="s">
        <v>115</v>
      </c>
      <c r="CS50" s="1"/>
      <c r="CT50" s="6">
        <v>15</v>
      </c>
      <c r="CU50" s="5">
        <f t="shared" si="13"/>
        <v>44</v>
      </c>
      <c r="CV50" s="1">
        <v>15</v>
      </c>
      <c r="CW50" s="1"/>
      <c r="CX50" s="1">
        <v>5</v>
      </c>
      <c r="CY50" s="1">
        <v>5</v>
      </c>
      <c r="CZ50" s="1">
        <v>10</v>
      </c>
      <c r="DA50" s="1">
        <v>10</v>
      </c>
      <c r="DB50" s="1"/>
      <c r="DC50" s="1">
        <v>5</v>
      </c>
      <c r="DD50" s="1">
        <v>5</v>
      </c>
      <c r="DE50" s="1"/>
      <c r="DF50" s="1"/>
      <c r="DG50" s="1"/>
      <c r="DH50" s="1">
        <v>45</v>
      </c>
      <c r="DI50" s="1"/>
      <c r="DJ50" s="1"/>
      <c r="DK50" s="14">
        <f t="shared" si="15"/>
        <v>100</v>
      </c>
      <c r="DL50" s="5">
        <v>85</v>
      </c>
      <c r="DM50" s="1"/>
      <c r="DN50" s="1"/>
      <c r="DO50" s="1"/>
      <c r="DP50" s="1"/>
      <c r="DQ50" s="1"/>
      <c r="DR50" s="1"/>
      <c r="DS50" s="1"/>
      <c r="DT50" s="1"/>
      <c r="DU50" s="1">
        <v>1</v>
      </c>
      <c r="DV50" s="1">
        <v>1</v>
      </c>
      <c r="DW50" s="1"/>
      <c r="DX50" s="1"/>
      <c r="DY50" s="1"/>
      <c r="DZ50" s="1"/>
      <c r="EA50" s="1">
        <v>7</v>
      </c>
      <c r="EB50" s="1">
        <v>5</v>
      </c>
      <c r="EC50" s="1">
        <v>20</v>
      </c>
      <c r="ED50" s="1">
        <v>2</v>
      </c>
      <c r="EE50" s="1">
        <v>5</v>
      </c>
      <c r="EF50" s="1"/>
      <c r="EG50" s="1"/>
      <c r="EH50" s="1">
        <v>2</v>
      </c>
      <c r="EI50" s="1"/>
      <c r="EJ50" s="1">
        <v>27</v>
      </c>
      <c r="EK50" s="1">
        <v>10</v>
      </c>
      <c r="EL50" s="1">
        <v>5</v>
      </c>
      <c r="EM50" s="1">
        <v>15</v>
      </c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4">
        <f t="shared" si="16"/>
        <v>100</v>
      </c>
      <c r="FI50" s="6">
        <v>60</v>
      </c>
      <c r="FJ50" s="5">
        <f t="shared" si="14"/>
        <v>13</v>
      </c>
      <c r="FK50" s="1"/>
      <c r="FL50" s="1"/>
      <c r="FM50" s="1">
        <v>20</v>
      </c>
      <c r="FN50" s="1">
        <v>10</v>
      </c>
      <c r="FO50" s="1">
        <v>10</v>
      </c>
      <c r="FP50" s="1">
        <v>7</v>
      </c>
      <c r="FQ50" s="1"/>
      <c r="FR50" s="1"/>
      <c r="FS50" s="1">
        <v>2</v>
      </c>
      <c r="FT50" s="1"/>
      <c r="FU50" s="1"/>
      <c r="FV50" s="1">
        <v>5</v>
      </c>
      <c r="FW50" s="1"/>
      <c r="FX50" s="1">
        <v>5</v>
      </c>
      <c r="FY50" s="1">
        <v>3</v>
      </c>
      <c r="FZ50" s="1">
        <v>5</v>
      </c>
      <c r="GA50" s="1">
        <v>30</v>
      </c>
      <c r="GB50" s="1"/>
      <c r="GC50" s="1">
        <v>3</v>
      </c>
      <c r="GD50" s="15"/>
      <c r="GE50" s="14">
        <f t="shared" si="17"/>
        <v>100</v>
      </c>
      <c r="GF50" s="6">
        <v>40</v>
      </c>
      <c r="GG50" s="1"/>
      <c r="GH50" s="1">
        <v>5</v>
      </c>
      <c r="GI50" s="1">
        <v>5</v>
      </c>
      <c r="GJ50" s="1"/>
      <c r="GK50" s="1"/>
      <c r="GL50" s="1"/>
      <c r="GM50" s="1"/>
      <c r="GN50" s="1"/>
      <c r="GO50" s="1">
        <v>5</v>
      </c>
      <c r="GP50" s="1"/>
      <c r="GQ50" s="1">
        <v>5</v>
      </c>
      <c r="GR50" s="1"/>
      <c r="GS50" s="1">
        <v>8</v>
      </c>
      <c r="GT50" s="1"/>
      <c r="GU50" s="1"/>
      <c r="GV50" s="1"/>
      <c r="GW50" s="1"/>
      <c r="GX50" s="1">
        <v>5</v>
      </c>
      <c r="GY50" s="1">
        <v>12</v>
      </c>
      <c r="GZ50" s="1"/>
      <c r="HA50" s="1">
        <v>18</v>
      </c>
      <c r="HB50" s="1"/>
      <c r="HC50" s="1">
        <v>2</v>
      </c>
      <c r="HD50" s="1"/>
      <c r="HE50" s="1">
        <v>15</v>
      </c>
      <c r="HF50" s="1"/>
      <c r="HG50" s="1"/>
      <c r="HH50" s="1"/>
      <c r="HI50" s="1">
        <v>5</v>
      </c>
      <c r="HJ50" s="1"/>
      <c r="HK50" s="1"/>
      <c r="HL50" s="1"/>
      <c r="HM50" s="1">
        <v>5</v>
      </c>
      <c r="HN50" s="1"/>
      <c r="HO50" s="1"/>
      <c r="HP50" s="1"/>
      <c r="HQ50" s="1"/>
      <c r="HR50" s="1"/>
      <c r="HS50" s="1">
        <v>5</v>
      </c>
      <c r="HT50" s="1"/>
      <c r="HU50" s="1"/>
      <c r="HV50" s="1">
        <v>5</v>
      </c>
      <c r="HW50" s="1"/>
      <c r="HX50" s="1"/>
      <c r="HY50" s="1"/>
      <c r="HZ50" s="1"/>
      <c r="IA50" s="1"/>
      <c r="IB50" s="1"/>
      <c r="IC50" s="1"/>
      <c r="ID50" s="1"/>
      <c r="IE50" s="1"/>
      <c r="IF50" s="14">
        <f t="shared" si="18"/>
        <v>100</v>
      </c>
    </row>
    <row r="51" spans="1:240" x14ac:dyDescent="0.2">
      <c r="A51" s="12" t="s">
        <v>170</v>
      </c>
      <c r="B51" s="1">
        <v>10</v>
      </c>
      <c r="C51" s="1">
        <f t="shared" si="4"/>
        <v>73</v>
      </c>
      <c r="D51" s="41">
        <f t="shared" si="5"/>
        <v>9</v>
      </c>
      <c r="E51" s="1">
        <v>90</v>
      </c>
      <c r="F51" s="1">
        <f t="shared" si="6"/>
        <v>1</v>
      </c>
      <c r="G51" s="1">
        <f t="shared" si="7"/>
        <v>1</v>
      </c>
      <c r="H51" s="1">
        <v>10</v>
      </c>
      <c r="I51" s="1">
        <f t="shared" si="8"/>
        <v>35</v>
      </c>
      <c r="J51" s="1">
        <f t="shared" si="9"/>
        <v>3</v>
      </c>
      <c r="K51" s="1">
        <v>30</v>
      </c>
      <c r="L51" s="1">
        <f>RANK(K51,$K$2:$K$2:$K$80)</f>
        <v>70</v>
      </c>
      <c r="M51" s="1">
        <v>3</v>
      </c>
      <c r="N51" s="1">
        <f t="shared" si="10"/>
        <v>16</v>
      </c>
      <c r="O51" s="1"/>
      <c r="P51" s="1" t="s">
        <v>225</v>
      </c>
      <c r="Q51" s="1">
        <f t="shared" si="11"/>
        <v>0</v>
      </c>
      <c r="R51" s="1">
        <v>15</v>
      </c>
      <c r="S51" s="1">
        <f t="shared" si="12"/>
        <v>20</v>
      </c>
      <c r="T51" s="39">
        <v>12</v>
      </c>
      <c r="U51" s="4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 t="s">
        <v>174</v>
      </c>
      <c r="CS51" s="1"/>
      <c r="CT51" s="6">
        <v>0</v>
      </c>
      <c r="CU51" s="5">
        <f t="shared" si="13"/>
        <v>76</v>
      </c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4">
        <f t="shared" si="15"/>
        <v>0</v>
      </c>
      <c r="DL51" s="5">
        <v>100</v>
      </c>
      <c r="DM51" s="1"/>
      <c r="DN51" s="1">
        <v>2</v>
      </c>
      <c r="DO51" s="1">
        <v>2</v>
      </c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>
        <v>1</v>
      </c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>
        <v>95</v>
      </c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4">
        <f t="shared" si="16"/>
        <v>100</v>
      </c>
      <c r="FI51" s="6">
        <v>0</v>
      </c>
      <c r="FJ51" s="5">
        <f t="shared" si="14"/>
        <v>70</v>
      </c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7"/>
      <c r="GE51" s="14">
        <f t="shared" si="17"/>
        <v>0</v>
      </c>
      <c r="GF51" s="6">
        <v>100</v>
      </c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>
        <v>100</v>
      </c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4">
        <f t="shared" si="18"/>
        <v>100</v>
      </c>
    </row>
    <row r="52" spans="1:240" x14ac:dyDescent="0.2">
      <c r="A52" s="12" t="s">
        <v>171</v>
      </c>
      <c r="B52" s="1">
        <v>40</v>
      </c>
      <c r="C52" s="1">
        <f t="shared" si="4"/>
        <v>44</v>
      </c>
      <c r="D52" s="41">
        <f t="shared" si="5"/>
        <v>8</v>
      </c>
      <c r="E52" s="1">
        <v>20</v>
      </c>
      <c r="F52" s="1">
        <f t="shared" si="6"/>
        <v>40</v>
      </c>
      <c r="G52" s="1">
        <f t="shared" si="7"/>
        <v>32</v>
      </c>
      <c r="H52" s="1">
        <v>80</v>
      </c>
      <c r="I52" s="1">
        <f t="shared" si="8"/>
        <v>3</v>
      </c>
      <c r="J52" s="1">
        <f t="shared" si="9"/>
        <v>6</v>
      </c>
      <c r="K52" s="1">
        <v>15</v>
      </c>
      <c r="L52" s="1">
        <f>RANK(K52,$K$2:$K$2:$K$80)</f>
        <v>72</v>
      </c>
      <c r="M52" s="1">
        <v>3</v>
      </c>
      <c r="N52" s="1">
        <f t="shared" si="10"/>
        <v>16</v>
      </c>
      <c r="O52" s="1"/>
      <c r="P52" s="1" t="s">
        <v>112</v>
      </c>
      <c r="Q52" s="1">
        <f t="shared" si="11"/>
        <v>0</v>
      </c>
      <c r="R52" s="1">
        <v>15</v>
      </c>
      <c r="S52" s="1">
        <f t="shared" si="12"/>
        <v>20</v>
      </c>
      <c r="T52" s="39">
        <v>40</v>
      </c>
      <c r="U52" s="4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 t="s">
        <v>116</v>
      </c>
      <c r="CS52" s="1"/>
      <c r="CT52" s="6">
        <v>15</v>
      </c>
      <c r="CU52" s="5">
        <f t="shared" si="13"/>
        <v>44</v>
      </c>
      <c r="CV52" s="1"/>
      <c r="CW52" s="1"/>
      <c r="CX52" s="1"/>
      <c r="CY52" s="1"/>
      <c r="CZ52" s="1">
        <v>15</v>
      </c>
      <c r="DA52" s="1"/>
      <c r="DB52" s="1"/>
      <c r="DC52" s="1">
        <v>35</v>
      </c>
      <c r="DD52" s="1"/>
      <c r="DE52" s="1"/>
      <c r="DF52" s="1"/>
      <c r="DG52" s="1">
        <v>10</v>
      </c>
      <c r="DH52" s="1">
        <v>40</v>
      </c>
      <c r="DI52" s="1"/>
      <c r="DJ52" s="1"/>
      <c r="DK52" s="14">
        <f t="shared" si="15"/>
        <v>100</v>
      </c>
      <c r="DL52" s="5">
        <v>85</v>
      </c>
      <c r="DM52" s="1"/>
      <c r="DN52" s="1"/>
      <c r="DO52" s="1">
        <v>10</v>
      </c>
      <c r="DP52" s="1"/>
      <c r="DQ52" s="1"/>
      <c r="DR52" s="1"/>
      <c r="DS52" s="1"/>
      <c r="DT52" s="1">
        <v>10</v>
      </c>
      <c r="DU52" s="1"/>
      <c r="DV52" s="1"/>
      <c r="DW52" s="1"/>
      <c r="DX52" s="1"/>
      <c r="DY52" s="1"/>
      <c r="DZ52" s="1">
        <v>25</v>
      </c>
      <c r="EA52" s="1"/>
      <c r="EB52" s="1">
        <v>10</v>
      </c>
      <c r="EC52" s="1"/>
      <c r="ED52" s="1"/>
      <c r="EE52" s="1"/>
      <c r="EF52" s="1"/>
      <c r="EG52" s="1"/>
      <c r="EH52" s="1"/>
      <c r="EI52" s="1"/>
      <c r="EJ52" s="1">
        <v>7</v>
      </c>
      <c r="EK52" s="1">
        <v>8</v>
      </c>
      <c r="EL52" s="1">
        <v>5</v>
      </c>
      <c r="EM52" s="1"/>
      <c r="EN52" s="1"/>
      <c r="EO52" s="1"/>
      <c r="EP52" s="1"/>
      <c r="EQ52" s="1"/>
      <c r="ER52" s="1"/>
      <c r="ES52" s="1"/>
      <c r="ET52" s="1">
        <v>25</v>
      </c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4">
        <f t="shared" si="16"/>
        <v>100</v>
      </c>
      <c r="FI52" s="6">
        <v>25</v>
      </c>
      <c r="FJ52" s="5">
        <f t="shared" si="14"/>
        <v>46</v>
      </c>
      <c r="FK52" s="1"/>
      <c r="FL52" s="1"/>
      <c r="FM52" s="1"/>
      <c r="FN52" s="1"/>
      <c r="FO52" s="1"/>
      <c r="FP52" s="1">
        <v>50</v>
      </c>
      <c r="FQ52" s="1"/>
      <c r="FR52" s="1"/>
      <c r="FS52" s="1">
        <v>40</v>
      </c>
      <c r="FT52" s="1"/>
      <c r="FU52" s="1"/>
      <c r="FV52" s="1"/>
      <c r="FW52" s="1">
        <v>10</v>
      </c>
      <c r="FX52" s="1"/>
      <c r="FY52" s="1"/>
      <c r="FZ52" s="1"/>
      <c r="GA52" s="1"/>
      <c r="GB52" s="1"/>
      <c r="GC52" s="1"/>
      <c r="GD52" s="17"/>
      <c r="GE52" s="14">
        <f t="shared" si="17"/>
        <v>100</v>
      </c>
      <c r="GF52" s="6">
        <v>75</v>
      </c>
      <c r="GG52" s="1"/>
      <c r="GH52" s="1"/>
      <c r="GI52" s="1">
        <v>40</v>
      </c>
      <c r="GJ52" s="1"/>
      <c r="GK52" s="1"/>
      <c r="GL52" s="1"/>
      <c r="GM52" s="1">
        <v>3</v>
      </c>
      <c r="GN52" s="1"/>
      <c r="GO52" s="1">
        <v>10</v>
      </c>
      <c r="GP52" s="1"/>
      <c r="GQ52" s="1"/>
      <c r="GR52" s="1"/>
      <c r="GS52" s="1"/>
      <c r="GT52" s="1"/>
      <c r="GU52" s="1"/>
      <c r="GV52" s="1"/>
      <c r="GW52" s="1"/>
      <c r="GX52" s="1"/>
      <c r="GY52" s="1">
        <v>10</v>
      </c>
      <c r="GZ52" s="1">
        <v>5</v>
      </c>
      <c r="HA52" s="1"/>
      <c r="HB52" s="1"/>
      <c r="HC52" s="1">
        <v>10</v>
      </c>
      <c r="HD52" s="1">
        <v>2</v>
      </c>
      <c r="HE52" s="1"/>
      <c r="HF52" s="1"/>
      <c r="HG52" s="1">
        <v>12</v>
      </c>
      <c r="HH52" s="1"/>
      <c r="HI52" s="1"/>
      <c r="HJ52" s="1"/>
      <c r="HK52" s="1"/>
      <c r="HL52" s="1"/>
      <c r="HM52" s="1">
        <v>5</v>
      </c>
      <c r="HN52" s="1"/>
      <c r="HO52" s="1"/>
      <c r="HP52" s="1"/>
      <c r="HQ52" s="1">
        <v>3</v>
      </c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4">
        <f t="shared" si="18"/>
        <v>100</v>
      </c>
    </row>
    <row r="53" spans="1:240" x14ac:dyDescent="0.2">
      <c r="A53" s="12" t="s">
        <v>172</v>
      </c>
      <c r="B53" s="1">
        <v>45</v>
      </c>
      <c r="C53" s="1">
        <f t="shared" si="4"/>
        <v>41</v>
      </c>
      <c r="D53" s="41">
        <f t="shared" si="5"/>
        <v>6.75</v>
      </c>
      <c r="E53" s="1">
        <v>15</v>
      </c>
      <c r="F53" s="1">
        <f t="shared" si="6"/>
        <v>57</v>
      </c>
      <c r="G53" s="1">
        <f t="shared" si="7"/>
        <v>3.15</v>
      </c>
      <c r="H53" s="1">
        <v>7</v>
      </c>
      <c r="I53" s="1">
        <f t="shared" si="8"/>
        <v>56</v>
      </c>
      <c r="J53" s="1">
        <f t="shared" si="9"/>
        <v>40.5</v>
      </c>
      <c r="K53" s="1">
        <v>90</v>
      </c>
      <c r="L53" s="1">
        <f>RANK(K53,$K$2:$K$2:$K$80)</f>
        <v>4</v>
      </c>
      <c r="M53" s="1"/>
      <c r="N53" s="1">
        <f t="shared" si="10"/>
        <v>55</v>
      </c>
      <c r="O53" s="1"/>
      <c r="P53" s="1" t="s">
        <v>112</v>
      </c>
      <c r="Q53" s="1">
        <f t="shared" si="11"/>
        <v>0</v>
      </c>
      <c r="R53" s="1">
        <v>20</v>
      </c>
      <c r="S53" s="1">
        <f t="shared" si="12"/>
        <v>12</v>
      </c>
      <c r="T53" s="39">
        <v>58</v>
      </c>
      <c r="U53" s="4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 t="s">
        <v>131</v>
      </c>
      <c r="CS53" s="1"/>
      <c r="CT53" s="6">
        <v>20</v>
      </c>
      <c r="CU53" s="5">
        <f t="shared" si="13"/>
        <v>38</v>
      </c>
      <c r="CV53" s="1"/>
      <c r="CW53" s="1"/>
      <c r="CX53" s="1">
        <v>30</v>
      </c>
      <c r="CY53" s="1"/>
      <c r="CZ53" s="1">
        <v>20</v>
      </c>
      <c r="DA53" s="1"/>
      <c r="DB53" s="1"/>
      <c r="DC53" s="1"/>
      <c r="DD53" s="1">
        <v>35</v>
      </c>
      <c r="DE53" s="1">
        <v>15</v>
      </c>
      <c r="DF53" s="1"/>
      <c r="DG53" s="1"/>
      <c r="DH53" s="1"/>
      <c r="DI53" s="1"/>
      <c r="DJ53" s="1"/>
      <c r="DK53" s="14">
        <f t="shared" si="15"/>
        <v>100</v>
      </c>
      <c r="DL53" s="5">
        <v>80</v>
      </c>
      <c r="DM53" s="1">
        <v>5</v>
      </c>
      <c r="DN53" s="1"/>
      <c r="DO53" s="1">
        <v>7</v>
      </c>
      <c r="DP53" s="1"/>
      <c r="DQ53" s="1">
        <v>10</v>
      </c>
      <c r="DR53" s="1"/>
      <c r="DS53" s="1"/>
      <c r="DT53" s="1">
        <v>5</v>
      </c>
      <c r="DU53" s="1"/>
      <c r="DV53" s="1"/>
      <c r="DW53" s="1"/>
      <c r="DX53" s="1"/>
      <c r="DY53" s="1"/>
      <c r="DZ53" s="1"/>
      <c r="EA53" s="1"/>
      <c r="EB53" s="1"/>
      <c r="EC53" s="1">
        <v>15</v>
      </c>
      <c r="ED53" s="1"/>
      <c r="EE53" s="1"/>
      <c r="EF53" s="1"/>
      <c r="EG53" s="1"/>
      <c r="EH53" s="1"/>
      <c r="EI53" s="1"/>
      <c r="EJ53" s="1"/>
      <c r="EK53" s="1"/>
      <c r="EL53" s="1">
        <v>20</v>
      </c>
      <c r="EM53" s="1">
        <v>15</v>
      </c>
      <c r="EN53" s="1"/>
      <c r="EO53" s="1"/>
      <c r="EP53" s="1"/>
      <c r="EQ53" s="1"/>
      <c r="ER53" s="1"/>
      <c r="ES53" s="1"/>
      <c r="ET53" s="1">
        <v>23</v>
      </c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4">
        <f t="shared" si="16"/>
        <v>100</v>
      </c>
      <c r="FI53" s="6">
        <v>10</v>
      </c>
      <c r="FJ53" s="5">
        <f t="shared" si="14"/>
        <v>56</v>
      </c>
      <c r="FK53" s="1"/>
      <c r="FL53" s="1">
        <v>13</v>
      </c>
      <c r="FM53" s="1"/>
      <c r="FN53" s="1">
        <v>13</v>
      </c>
      <c r="FO53" s="1">
        <v>13</v>
      </c>
      <c r="FP53" s="1"/>
      <c r="FQ53" s="1"/>
      <c r="FR53" s="1"/>
      <c r="FS53" s="1">
        <v>45</v>
      </c>
      <c r="FT53" s="1"/>
      <c r="FU53" s="1"/>
      <c r="FV53" s="1"/>
      <c r="FW53" s="1"/>
      <c r="FX53" s="1">
        <v>16</v>
      </c>
      <c r="FY53" s="1"/>
      <c r="FZ53" s="1"/>
      <c r="GA53" s="1"/>
      <c r="GB53" s="1"/>
      <c r="GC53" s="1"/>
      <c r="GD53" s="17"/>
      <c r="GE53" s="14">
        <f t="shared" si="17"/>
        <v>100</v>
      </c>
      <c r="GF53" s="6">
        <v>90</v>
      </c>
      <c r="GG53" s="1"/>
      <c r="GH53" s="1"/>
      <c r="GI53" s="1"/>
      <c r="GJ53" s="1"/>
      <c r="GK53" s="1"/>
      <c r="GL53" s="1"/>
      <c r="GM53" s="1"/>
      <c r="GN53" s="1"/>
      <c r="GO53" s="1">
        <v>9</v>
      </c>
      <c r="GP53" s="1"/>
      <c r="GQ53" s="1">
        <v>8</v>
      </c>
      <c r="GR53" s="1"/>
      <c r="GS53" s="1">
        <v>9</v>
      </c>
      <c r="GT53" s="1"/>
      <c r="GU53" s="1"/>
      <c r="GV53" s="1"/>
      <c r="GW53" s="1"/>
      <c r="GX53" s="1"/>
      <c r="GY53" s="1">
        <v>9</v>
      </c>
      <c r="GZ53" s="1">
        <v>9</v>
      </c>
      <c r="HA53" s="1"/>
      <c r="HB53" s="1"/>
      <c r="HC53" s="1">
        <v>9</v>
      </c>
      <c r="HD53" s="1">
        <v>15</v>
      </c>
      <c r="HE53" s="16">
        <v>4</v>
      </c>
      <c r="HF53" s="1"/>
      <c r="HG53" s="1">
        <v>15</v>
      </c>
      <c r="HH53" s="1"/>
      <c r="HI53" s="1"/>
      <c r="HJ53" s="1"/>
      <c r="HK53" s="1"/>
      <c r="HL53" s="1">
        <v>2</v>
      </c>
      <c r="HM53" s="1">
        <v>2</v>
      </c>
      <c r="HN53" s="1"/>
      <c r="HO53" s="1"/>
      <c r="HP53" s="1"/>
      <c r="HQ53" s="1">
        <v>2</v>
      </c>
      <c r="HR53" s="1"/>
      <c r="HS53" s="1"/>
      <c r="HT53" s="1">
        <v>2</v>
      </c>
      <c r="HU53" s="1"/>
      <c r="HV53" s="1">
        <v>5</v>
      </c>
      <c r="HW53" s="1"/>
      <c r="HX53" s="1"/>
      <c r="HY53" s="1"/>
      <c r="HZ53" s="1"/>
      <c r="IA53" s="1"/>
      <c r="IB53" s="1"/>
      <c r="IC53" s="1"/>
      <c r="ID53" s="1"/>
      <c r="IE53" s="1"/>
      <c r="IF53" s="14">
        <f t="shared" si="18"/>
        <v>100</v>
      </c>
    </row>
    <row r="54" spans="1:240" x14ac:dyDescent="0.2">
      <c r="A54" s="12" t="s">
        <v>173</v>
      </c>
      <c r="B54" s="1">
        <v>20</v>
      </c>
      <c r="C54" s="1">
        <f t="shared" si="4"/>
        <v>71</v>
      </c>
      <c r="D54" s="41">
        <f t="shared" si="5"/>
        <v>4</v>
      </c>
      <c r="E54" s="1">
        <v>20</v>
      </c>
      <c r="F54" s="1">
        <f t="shared" si="6"/>
        <v>40</v>
      </c>
      <c r="G54" s="1">
        <f t="shared" si="7"/>
        <v>3</v>
      </c>
      <c r="H54" s="1">
        <v>15</v>
      </c>
      <c r="I54" s="1">
        <f t="shared" si="8"/>
        <v>16</v>
      </c>
      <c r="J54" s="1">
        <f t="shared" si="9"/>
        <v>16</v>
      </c>
      <c r="K54" s="1">
        <v>80</v>
      </c>
      <c r="L54" s="1">
        <f>RANK(K54,$K$2:$K$2:$K$80)</f>
        <v>43</v>
      </c>
      <c r="M54" s="1"/>
      <c r="N54" s="1">
        <f t="shared" si="10"/>
        <v>55</v>
      </c>
      <c r="O54" s="1"/>
      <c r="P54" s="1" t="s">
        <v>113</v>
      </c>
      <c r="Q54" s="1">
        <f t="shared" si="11"/>
        <v>1</v>
      </c>
      <c r="R54" s="1">
        <v>10</v>
      </c>
      <c r="S54" s="1">
        <f t="shared" si="12"/>
        <v>53</v>
      </c>
      <c r="T54" s="39">
        <v>58</v>
      </c>
      <c r="U54" s="4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 t="s">
        <v>115</v>
      </c>
      <c r="CS54" s="1"/>
      <c r="CT54" s="6">
        <v>30</v>
      </c>
      <c r="CU54" s="5">
        <f t="shared" si="13"/>
        <v>30</v>
      </c>
      <c r="CV54" s="1"/>
      <c r="CW54" s="1"/>
      <c r="CX54" s="1"/>
      <c r="CY54" s="1"/>
      <c r="CZ54" s="1"/>
      <c r="DA54" s="1">
        <v>55</v>
      </c>
      <c r="DB54" s="1"/>
      <c r="DC54" s="1">
        <v>20</v>
      </c>
      <c r="DD54" s="1"/>
      <c r="DE54" s="1"/>
      <c r="DF54" s="1">
        <v>25</v>
      </c>
      <c r="DG54" s="1"/>
      <c r="DH54" s="1"/>
      <c r="DI54" s="1"/>
      <c r="DJ54" s="1"/>
      <c r="DK54" s="14">
        <f t="shared" si="15"/>
        <v>100</v>
      </c>
      <c r="DL54" s="5">
        <v>70</v>
      </c>
      <c r="DM54" s="1">
        <v>7</v>
      </c>
      <c r="DN54" s="1"/>
      <c r="DO54" s="1">
        <v>10</v>
      </c>
      <c r="DP54" s="1"/>
      <c r="DQ54" s="1"/>
      <c r="DR54" s="1"/>
      <c r="DS54" s="1"/>
      <c r="DT54" s="1">
        <v>15</v>
      </c>
      <c r="DU54" s="1"/>
      <c r="DV54" s="1"/>
      <c r="DW54" s="1">
        <v>1</v>
      </c>
      <c r="DX54" s="1"/>
      <c r="DY54" s="1"/>
      <c r="DZ54" s="1"/>
      <c r="EA54" s="1"/>
      <c r="EB54" s="1">
        <v>5</v>
      </c>
      <c r="EC54" s="1">
        <v>15</v>
      </c>
      <c r="ED54" s="1"/>
      <c r="EE54" s="1"/>
      <c r="EF54" s="1"/>
      <c r="EG54" s="1"/>
      <c r="EH54" s="1"/>
      <c r="EI54" s="1"/>
      <c r="EJ54" s="1">
        <v>18</v>
      </c>
      <c r="EK54" s="1"/>
      <c r="EL54" s="1"/>
      <c r="EM54" s="1">
        <v>25</v>
      </c>
      <c r="EN54" s="1"/>
      <c r="EO54" s="1"/>
      <c r="EP54" s="1"/>
      <c r="EQ54" s="1"/>
      <c r="ER54" s="1"/>
      <c r="ES54" s="1"/>
      <c r="ET54" s="1"/>
      <c r="EU54" s="1"/>
      <c r="EV54" s="1">
        <v>2</v>
      </c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>
        <v>2</v>
      </c>
      <c r="FH54" s="14">
        <f t="shared" si="16"/>
        <v>100</v>
      </c>
      <c r="FI54" s="6">
        <v>60</v>
      </c>
      <c r="FJ54" s="5">
        <f t="shared" si="14"/>
        <v>13</v>
      </c>
      <c r="FK54" s="1"/>
      <c r="FL54" s="1"/>
      <c r="FM54" s="1"/>
      <c r="FN54" s="1">
        <v>10</v>
      </c>
      <c r="FO54" s="1">
        <v>5</v>
      </c>
      <c r="FP54" s="1">
        <v>30</v>
      </c>
      <c r="FQ54" s="1"/>
      <c r="FR54" s="1">
        <v>5</v>
      </c>
      <c r="FS54" s="1">
        <v>10</v>
      </c>
      <c r="FT54" s="1"/>
      <c r="FU54" s="1">
        <v>5</v>
      </c>
      <c r="FV54" s="1">
        <v>5</v>
      </c>
      <c r="FW54" s="1"/>
      <c r="FX54" s="1">
        <v>5</v>
      </c>
      <c r="FY54" s="1"/>
      <c r="FZ54" s="1"/>
      <c r="GA54" s="1">
        <v>20</v>
      </c>
      <c r="GB54" s="1"/>
      <c r="GC54" s="1">
        <v>5</v>
      </c>
      <c r="GD54" s="15"/>
      <c r="GE54" s="14">
        <f t="shared" si="17"/>
        <v>100</v>
      </c>
      <c r="GF54" s="6">
        <v>40</v>
      </c>
      <c r="GG54" s="1"/>
      <c r="GH54" s="1"/>
      <c r="GI54" s="1">
        <v>15</v>
      </c>
      <c r="GJ54" s="1"/>
      <c r="GK54" s="1"/>
      <c r="GL54" s="1"/>
      <c r="GM54" s="1"/>
      <c r="GN54" s="1"/>
      <c r="GO54" s="1"/>
      <c r="GP54" s="1"/>
      <c r="GQ54" s="1"/>
      <c r="GR54" s="1"/>
      <c r="GS54" s="1">
        <v>25</v>
      </c>
      <c r="GT54" s="1"/>
      <c r="GU54" s="1"/>
      <c r="GV54" s="1"/>
      <c r="GW54" s="1"/>
      <c r="GX54" s="1"/>
      <c r="GY54" s="1"/>
      <c r="GZ54" s="1">
        <v>10</v>
      </c>
      <c r="HA54" s="1">
        <v>5</v>
      </c>
      <c r="HB54" s="1">
        <v>5</v>
      </c>
      <c r="HC54" s="1"/>
      <c r="HD54" s="1">
        <v>3</v>
      </c>
      <c r="HE54" s="1"/>
      <c r="HF54" s="1"/>
      <c r="HG54" s="1">
        <v>15</v>
      </c>
      <c r="HH54" s="1"/>
      <c r="HI54" s="1"/>
      <c r="HJ54" s="1"/>
      <c r="HK54" s="1"/>
      <c r="HL54" s="1"/>
      <c r="HM54" s="1">
        <v>5</v>
      </c>
      <c r="HN54" s="1">
        <v>2</v>
      </c>
      <c r="HO54" s="1"/>
      <c r="HP54" s="1"/>
      <c r="HQ54" s="1"/>
      <c r="HR54" s="1"/>
      <c r="HS54" s="1"/>
      <c r="HT54" s="1"/>
      <c r="HU54" s="1"/>
      <c r="HV54" s="1">
        <v>5</v>
      </c>
      <c r="HW54" s="1"/>
      <c r="HX54" s="1"/>
      <c r="HY54" s="1">
        <v>10</v>
      </c>
      <c r="HZ54" s="1"/>
      <c r="IA54" s="1"/>
      <c r="IB54" s="1"/>
      <c r="IC54" s="1"/>
      <c r="ID54" s="1"/>
      <c r="IE54" s="1"/>
      <c r="IF54" s="14">
        <f t="shared" si="18"/>
        <v>100</v>
      </c>
    </row>
    <row r="55" spans="1:240" x14ac:dyDescent="0.2">
      <c r="A55" s="12" t="s">
        <v>175</v>
      </c>
      <c r="B55" s="1">
        <v>40</v>
      </c>
      <c r="C55" s="1">
        <f t="shared" si="4"/>
        <v>44</v>
      </c>
      <c r="D55" s="41">
        <f t="shared" si="5"/>
        <v>10</v>
      </c>
      <c r="E55" s="1">
        <v>25</v>
      </c>
      <c r="F55" s="1">
        <f t="shared" si="6"/>
        <v>33</v>
      </c>
      <c r="G55" s="1">
        <f t="shared" si="7"/>
        <v>6</v>
      </c>
      <c r="H55" s="1">
        <v>15</v>
      </c>
      <c r="I55" s="1">
        <f t="shared" si="8"/>
        <v>16</v>
      </c>
      <c r="J55" s="1">
        <f t="shared" si="9"/>
        <v>36</v>
      </c>
      <c r="K55" s="1">
        <v>90</v>
      </c>
      <c r="L55" s="1">
        <f>RANK(K55,$K$2:$K$2:$K$80)</f>
        <v>4</v>
      </c>
      <c r="M55" s="1"/>
      <c r="N55" s="1">
        <f t="shared" si="10"/>
        <v>55</v>
      </c>
      <c r="O55" s="1"/>
      <c r="P55" s="1" t="s">
        <v>113</v>
      </c>
      <c r="Q55" s="1">
        <f t="shared" si="11"/>
        <v>1</v>
      </c>
      <c r="R55" s="1">
        <v>10</v>
      </c>
      <c r="S55" s="1">
        <f t="shared" si="12"/>
        <v>53</v>
      </c>
      <c r="T55" s="39">
        <v>74</v>
      </c>
      <c r="U55" s="4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 t="s">
        <v>115</v>
      </c>
      <c r="CS55" s="1"/>
      <c r="CT55" s="6">
        <v>50</v>
      </c>
      <c r="CU55" s="5">
        <f t="shared" si="13"/>
        <v>9</v>
      </c>
      <c r="CV55" s="1"/>
      <c r="CW55" s="1"/>
      <c r="CX55" s="1"/>
      <c r="CY55" s="1"/>
      <c r="CZ55" s="1">
        <v>20</v>
      </c>
      <c r="DA55" s="1"/>
      <c r="DB55" s="1"/>
      <c r="DC55" s="1"/>
      <c r="DD55" s="1">
        <v>80</v>
      </c>
      <c r="DE55" s="1"/>
      <c r="DF55" s="1"/>
      <c r="DG55" s="1"/>
      <c r="DH55" s="1"/>
      <c r="DI55" s="1"/>
      <c r="DJ55" s="1"/>
      <c r="DK55" s="14">
        <f t="shared" si="15"/>
        <v>100</v>
      </c>
      <c r="DL55" s="5">
        <v>80</v>
      </c>
      <c r="DM55" s="1"/>
      <c r="DN55" s="1"/>
      <c r="DO55" s="1"/>
      <c r="DP55" s="1"/>
      <c r="DQ55" s="1"/>
      <c r="DR55" s="1">
        <v>5</v>
      </c>
      <c r="DS55" s="1"/>
      <c r="DT55" s="1"/>
      <c r="DU55" s="1"/>
      <c r="DV55" s="1"/>
      <c r="DW55" s="1"/>
      <c r="DX55" s="1"/>
      <c r="DY55" s="1">
        <v>2</v>
      </c>
      <c r="DZ55" s="1"/>
      <c r="EA55" s="1"/>
      <c r="EB55" s="1"/>
      <c r="EC55" s="1">
        <v>10</v>
      </c>
      <c r="ED55" s="1">
        <v>5</v>
      </c>
      <c r="EE55" s="1">
        <v>2</v>
      </c>
      <c r="EF55" s="1"/>
      <c r="EG55" s="1"/>
      <c r="EH55" s="1"/>
      <c r="EI55" s="1">
        <v>2</v>
      </c>
      <c r="EJ55" s="1"/>
      <c r="EK55" s="1"/>
      <c r="EL55" s="1"/>
      <c r="EM55" s="1">
        <v>69</v>
      </c>
      <c r="EN55" s="1"/>
      <c r="EO55" s="1"/>
      <c r="EP55" s="1"/>
      <c r="EQ55" s="1"/>
      <c r="ER55" s="1"/>
      <c r="ES55" s="1"/>
      <c r="ET55" s="1">
        <v>2</v>
      </c>
      <c r="EU55" s="1"/>
      <c r="EV55" s="1"/>
      <c r="EW55" s="1"/>
      <c r="EX55" s="1"/>
      <c r="EY55" s="1"/>
      <c r="EZ55" s="1"/>
      <c r="FA55" s="1">
        <v>3</v>
      </c>
      <c r="FB55" s="1"/>
      <c r="FC55" s="1"/>
      <c r="FD55" s="1"/>
      <c r="FE55" s="1"/>
      <c r="FF55" s="1"/>
      <c r="FG55" s="1"/>
      <c r="FH55" s="14">
        <f t="shared" si="16"/>
        <v>100</v>
      </c>
      <c r="FI55" s="6">
        <v>30</v>
      </c>
      <c r="FJ55" s="5">
        <f t="shared" si="14"/>
        <v>44</v>
      </c>
      <c r="FK55" s="1"/>
      <c r="FL55" s="1"/>
      <c r="FM55" s="1"/>
      <c r="FN55" s="1">
        <v>15</v>
      </c>
      <c r="FO55" s="1"/>
      <c r="FP55" s="1">
        <v>10</v>
      </c>
      <c r="FQ55" s="1">
        <v>4</v>
      </c>
      <c r="FR55" s="1"/>
      <c r="FS55" s="1"/>
      <c r="FT55" s="1">
        <v>20</v>
      </c>
      <c r="FU55" s="1"/>
      <c r="FV55" s="1"/>
      <c r="FW55" s="1"/>
      <c r="FX55" s="1">
        <v>7</v>
      </c>
      <c r="FY55" s="1">
        <v>4</v>
      </c>
      <c r="FZ55" s="1">
        <v>20</v>
      </c>
      <c r="GA55" s="1">
        <v>20</v>
      </c>
      <c r="GB55" s="1"/>
      <c r="GC55" s="1"/>
      <c r="GD55" s="17"/>
      <c r="GE55" s="14">
        <f t="shared" si="17"/>
        <v>100</v>
      </c>
      <c r="GF55" s="6">
        <v>70</v>
      </c>
      <c r="GG55" s="1"/>
      <c r="GH55" s="1"/>
      <c r="GI55" s="1"/>
      <c r="GJ55" s="1"/>
      <c r="GK55" s="1"/>
      <c r="GL55" s="1"/>
      <c r="GM55" s="1"/>
      <c r="GN55" s="1"/>
      <c r="GO55" s="1">
        <v>15</v>
      </c>
      <c r="GP55" s="1"/>
      <c r="GQ55" s="1"/>
      <c r="GR55" s="1"/>
      <c r="GS55" s="1"/>
      <c r="GT55" s="1">
        <v>5</v>
      </c>
      <c r="GU55" s="1"/>
      <c r="GV55" s="1"/>
      <c r="GW55" s="1"/>
      <c r="GX55" s="1">
        <v>20</v>
      </c>
      <c r="GY55" s="1">
        <v>10</v>
      </c>
      <c r="GZ55" s="1">
        <v>10</v>
      </c>
      <c r="HA55" s="1"/>
      <c r="HB55" s="1"/>
      <c r="HC55" s="1">
        <v>20</v>
      </c>
      <c r="HD55" s="1"/>
      <c r="HE55" s="1"/>
      <c r="HF55" s="1">
        <v>20</v>
      </c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4">
        <f t="shared" si="18"/>
        <v>100</v>
      </c>
    </row>
    <row r="56" spans="1:240" x14ac:dyDescent="0.2">
      <c r="A56" s="12" t="s">
        <v>176</v>
      </c>
      <c r="B56" s="1">
        <v>60</v>
      </c>
      <c r="C56" s="1">
        <f t="shared" si="4"/>
        <v>26</v>
      </c>
      <c r="D56" s="41">
        <f t="shared" si="5"/>
        <v>15</v>
      </c>
      <c r="E56" s="1">
        <v>25</v>
      </c>
      <c r="F56" s="1">
        <f t="shared" si="6"/>
        <v>33</v>
      </c>
      <c r="G56" s="1">
        <f t="shared" si="7"/>
        <v>9</v>
      </c>
      <c r="H56" s="1">
        <v>15</v>
      </c>
      <c r="I56" s="1">
        <f t="shared" si="8"/>
        <v>16</v>
      </c>
      <c r="J56" s="1">
        <f t="shared" si="9"/>
        <v>54</v>
      </c>
      <c r="K56" s="1">
        <v>90</v>
      </c>
      <c r="L56" s="1">
        <f>RANK(K56,$K$2:$K$2:$K$80)</f>
        <v>4</v>
      </c>
      <c r="M56" s="1">
        <v>1</v>
      </c>
      <c r="N56" s="1">
        <f t="shared" si="10"/>
        <v>41</v>
      </c>
      <c r="O56" s="1"/>
      <c r="P56" s="1" t="s">
        <v>113</v>
      </c>
      <c r="Q56" s="1">
        <f t="shared" si="11"/>
        <v>1</v>
      </c>
      <c r="R56" s="1">
        <v>10</v>
      </c>
      <c r="S56" s="1">
        <f t="shared" si="12"/>
        <v>53</v>
      </c>
      <c r="T56" s="39">
        <v>61</v>
      </c>
      <c r="U56" s="4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 t="s">
        <v>115</v>
      </c>
      <c r="CS56" s="1"/>
      <c r="CT56" s="6">
        <v>20</v>
      </c>
      <c r="CU56" s="5">
        <f t="shared" si="13"/>
        <v>38</v>
      </c>
      <c r="CV56" s="1"/>
      <c r="CW56" s="1"/>
      <c r="CX56" s="1"/>
      <c r="CY56" s="1"/>
      <c r="CZ56" s="1"/>
      <c r="DA56" s="1">
        <v>50</v>
      </c>
      <c r="DB56" s="1"/>
      <c r="DC56" s="1"/>
      <c r="DD56" s="1">
        <v>50</v>
      </c>
      <c r="DE56" s="1"/>
      <c r="DF56" s="1"/>
      <c r="DG56" s="1"/>
      <c r="DH56" s="1"/>
      <c r="DI56" s="1"/>
      <c r="DJ56" s="1"/>
      <c r="DK56" s="14">
        <f t="shared" si="15"/>
        <v>100</v>
      </c>
      <c r="DL56" s="5">
        <v>80</v>
      </c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>
        <v>22</v>
      </c>
      <c r="DX56" s="1"/>
      <c r="DY56" s="1"/>
      <c r="DZ56" s="1"/>
      <c r="EA56" s="1"/>
      <c r="EB56" s="1">
        <v>22</v>
      </c>
      <c r="EC56" s="1">
        <v>22</v>
      </c>
      <c r="ED56" s="1">
        <v>6</v>
      </c>
      <c r="EE56" s="1">
        <v>6</v>
      </c>
      <c r="EF56" s="1"/>
      <c r="EG56" s="1"/>
      <c r="EH56" s="1"/>
      <c r="EI56" s="1"/>
      <c r="EJ56" s="1">
        <v>11</v>
      </c>
      <c r="EK56" s="1"/>
      <c r="EL56" s="1"/>
      <c r="EM56" s="1">
        <v>11</v>
      </c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4">
        <f t="shared" si="16"/>
        <v>100</v>
      </c>
      <c r="FI56" s="6">
        <v>40</v>
      </c>
      <c r="FJ56" s="5">
        <f t="shared" si="14"/>
        <v>36</v>
      </c>
      <c r="FK56" s="1"/>
      <c r="FL56" s="1"/>
      <c r="FM56" s="1">
        <v>20</v>
      </c>
      <c r="FN56" s="1">
        <v>15</v>
      </c>
      <c r="FO56" s="1">
        <v>5</v>
      </c>
      <c r="FP56" s="1">
        <v>20</v>
      </c>
      <c r="FQ56" s="1"/>
      <c r="FR56" s="1"/>
      <c r="FS56" s="1"/>
      <c r="FT56" s="1">
        <v>15</v>
      </c>
      <c r="FU56" s="1"/>
      <c r="FV56" s="1"/>
      <c r="FW56" s="1"/>
      <c r="FX56" s="1">
        <v>15</v>
      </c>
      <c r="FY56" s="1"/>
      <c r="FZ56" s="1"/>
      <c r="GA56" s="1"/>
      <c r="GB56" s="1"/>
      <c r="GC56" s="1">
        <v>10</v>
      </c>
      <c r="GD56" s="15"/>
      <c r="GE56" s="14">
        <f t="shared" si="17"/>
        <v>100</v>
      </c>
      <c r="GF56" s="6">
        <v>60</v>
      </c>
      <c r="GG56" s="1"/>
      <c r="GH56" s="1"/>
      <c r="GI56" s="1"/>
      <c r="GJ56" s="1"/>
      <c r="GK56" s="1"/>
      <c r="GL56" s="1">
        <v>6</v>
      </c>
      <c r="GM56" s="1"/>
      <c r="GN56" s="1"/>
      <c r="GO56" s="1">
        <v>8</v>
      </c>
      <c r="GP56" s="1"/>
      <c r="GQ56" s="1"/>
      <c r="GR56" s="1">
        <v>2</v>
      </c>
      <c r="GS56" s="1">
        <v>8</v>
      </c>
      <c r="GT56" s="1"/>
      <c r="GU56" s="1"/>
      <c r="GV56" s="1"/>
      <c r="GW56" s="1"/>
      <c r="GX56" s="1">
        <v>5</v>
      </c>
      <c r="GY56" s="1">
        <v>15</v>
      </c>
      <c r="GZ56" s="1">
        <v>10</v>
      </c>
      <c r="HA56" s="1">
        <v>8</v>
      </c>
      <c r="HB56" s="1"/>
      <c r="HC56" s="1">
        <v>13</v>
      </c>
      <c r="HD56" s="1">
        <v>10</v>
      </c>
      <c r="HE56" s="1"/>
      <c r="HF56" s="1">
        <v>9</v>
      </c>
      <c r="HG56" s="1"/>
      <c r="HH56" s="1"/>
      <c r="HI56" s="1"/>
      <c r="HJ56" s="1"/>
      <c r="HK56" s="1"/>
      <c r="HL56" s="1"/>
      <c r="HM56" s="1">
        <v>2</v>
      </c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>
        <v>2</v>
      </c>
      <c r="HZ56" s="1"/>
      <c r="IA56" s="1"/>
      <c r="IB56" s="1"/>
      <c r="IC56" s="1"/>
      <c r="ID56" s="1">
        <v>2</v>
      </c>
      <c r="IE56" s="1"/>
      <c r="IF56" s="14">
        <f t="shared" si="18"/>
        <v>98</v>
      </c>
    </row>
    <row r="57" spans="1:240" x14ac:dyDescent="0.2">
      <c r="A57" s="12" t="s">
        <v>177</v>
      </c>
      <c r="B57" s="1">
        <v>40</v>
      </c>
      <c r="C57" s="1">
        <f t="shared" si="4"/>
        <v>44</v>
      </c>
      <c r="D57" s="41">
        <f t="shared" si="5"/>
        <v>6</v>
      </c>
      <c r="E57" s="1">
        <v>15</v>
      </c>
      <c r="F57" s="1">
        <f t="shared" si="6"/>
        <v>57</v>
      </c>
      <c r="G57" s="1">
        <f t="shared" si="7"/>
        <v>12</v>
      </c>
      <c r="H57" s="1">
        <v>30</v>
      </c>
      <c r="I57" s="1">
        <f t="shared" si="8"/>
        <v>5</v>
      </c>
      <c r="J57" s="1">
        <f t="shared" si="9"/>
        <v>36</v>
      </c>
      <c r="K57" s="1">
        <v>90</v>
      </c>
      <c r="L57" s="1">
        <f>RANK(K57,$K$2:$K$2:$K$80)</f>
        <v>4</v>
      </c>
      <c r="M57" s="1"/>
      <c r="N57" s="1">
        <f t="shared" si="10"/>
        <v>55</v>
      </c>
      <c r="O57" s="1"/>
      <c r="P57" s="1" t="s">
        <v>113</v>
      </c>
      <c r="Q57" s="1">
        <f t="shared" si="11"/>
        <v>1</v>
      </c>
      <c r="R57" s="1">
        <v>8</v>
      </c>
      <c r="S57" s="1">
        <f t="shared" si="12"/>
        <v>70</v>
      </c>
      <c r="T57" s="39">
        <v>75</v>
      </c>
      <c r="U57" s="4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 t="s">
        <v>115</v>
      </c>
      <c r="CS57" s="1"/>
      <c r="CT57" s="6">
        <v>60</v>
      </c>
      <c r="CU57" s="5">
        <f t="shared" si="13"/>
        <v>5</v>
      </c>
      <c r="CV57" s="1"/>
      <c r="CW57" s="1"/>
      <c r="CX57" s="1"/>
      <c r="CY57" s="1"/>
      <c r="CZ57" s="1"/>
      <c r="DA57" s="1">
        <v>20</v>
      </c>
      <c r="DB57" s="1"/>
      <c r="DC57" s="1">
        <v>30</v>
      </c>
      <c r="DD57" s="1"/>
      <c r="DE57" s="1"/>
      <c r="DF57" s="1"/>
      <c r="DG57" s="1">
        <v>25</v>
      </c>
      <c r="DH57" s="1">
        <v>25</v>
      </c>
      <c r="DI57" s="1"/>
      <c r="DJ57" s="1"/>
      <c r="DK57" s="14">
        <f t="shared" si="15"/>
        <v>100</v>
      </c>
      <c r="DL57" s="5">
        <v>40</v>
      </c>
      <c r="DM57" s="1"/>
      <c r="DN57" s="1"/>
      <c r="DO57" s="1">
        <v>17</v>
      </c>
      <c r="DP57" s="1"/>
      <c r="DQ57" s="1"/>
      <c r="DR57" s="1"/>
      <c r="DS57" s="1"/>
      <c r="DT57" s="1"/>
      <c r="DU57" s="1"/>
      <c r="DV57" s="1"/>
      <c r="DW57" s="1">
        <v>20</v>
      </c>
      <c r="DX57" s="1"/>
      <c r="DY57" s="1"/>
      <c r="DZ57" s="1"/>
      <c r="EA57" s="1"/>
      <c r="EB57" s="1"/>
      <c r="EC57" s="1">
        <v>15</v>
      </c>
      <c r="ED57" s="1"/>
      <c r="EE57" s="1"/>
      <c r="EF57" s="1"/>
      <c r="EG57" s="1"/>
      <c r="EH57" s="1"/>
      <c r="EI57" s="1"/>
      <c r="EJ57" s="1">
        <v>20</v>
      </c>
      <c r="EK57" s="1"/>
      <c r="EL57" s="1"/>
      <c r="EM57" s="1">
        <v>25</v>
      </c>
      <c r="EN57" s="1"/>
      <c r="EO57" s="1"/>
      <c r="EP57" s="1"/>
      <c r="EQ57" s="1">
        <v>3</v>
      </c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4">
        <f t="shared" si="16"/>
        <v>100</v>
      </c>
      <c r="FI57" s="6">
        <v>45</v>
      </c>
      <c r="FJ57" s="5">
        <f t="shared" si="14"/>
        <v>34</v>
      </c>
      <c r="FK57" s="1">
        <v>5</v>
      </c>
      <c r="FL57" s="1">
        <v>1</v>
      </c>
      <c r="FM57" s="1">
        <v>10</v>
      </c>
      <c r="FN57" s="1">
        <v>9</v>
      </c>
      <c r="FO57" s="1">
        <v>5</v>
      </c>
      <c r="FP57" s="1">
        <v>15</v>
      </c>
      <c r="FQ57" s="1"/>
      <c r="FR57" s="1"/>
      <c r="FS57" s="1"/>
      <c r="FT57" s="1"/>
      <c r="FU57" s="1"/>
      <c r="FV57" s="1"/>
      <c r="FW57" s="1">
        <v>10</v>
      </c>
      <c r="FX57" s="1"/>
      <c r="FY57" s="1"/>
      <c r="FZ57" s="1"/>
      <c r="GA57" s="1">
        <v>25</v>
      </c>
      <c r="GB57" s="1"/>
      <c r="GC57" s="1"/>
      <c r="GD57" s="1">
        <v>20</v>
      </c>
      <c r="GE57" s="14">
        <f t="shared" si="17"/>
        <v>100</v>
      </c>
      <c r="GF57" s="6">
        <v>55</v>
      </c>
      <c r="GG57" s="1"/>
      <c r="GH57" s="1"/>
      <c r="GI57" s="1"/>
      <c r="GJ57" s="1"/>
      <c r="GK57" s="1"/>
      <c r="GL57" s="1"/>
      <c r="GM57" s="1"/>
      <c r="GN57" s="1"/>
      <c r="GO57" s="1">
        <v>20</v>
      </c>
      <c r="GP57" s="1"/>
      <c r="GQ57" s="1"/>
      <c r="GR57" s="1"/>
      <c r="GS57" s="1"/>
      <c r="GT57" s="1">
        <v>17</v>
      </c>
      <c r="GU57" s="1"/>
      <c r="GV57" s="1">
        <v>3</v>
      </c>
      <c r="GW57" s="1"/>
      <c r="GX57" s="1"/>
      <c r="GY57" s="1"/>
      <c r="GZ57" s="1">
        <v>7</v>
      </c>
      <c r="HA57" s="1"/>
      <c r="HB57" s="1"/>
      <c r="HC57" s="1">
        <v>15</v>
      </c>
      <c r="HD57" s="1">
        <v>13</v>
      </c>
      <c r="HE57" s="1"/>
      <c r="HF57" s="1">
        <v>12</v>
      </c>
      <c r="HG57" s="1"/>
      <c r="HH57" s="1"/>
      <c r="HI57" s="1"/>
      <c r="HJ57" s="1"/>
      <c r="HK57" s="1"/>
      <c r="HL57" s="1"/>
      <c r="HM57" s="1">
        <v>2</v>
      </c>
      <c r="HN57" s="1"/>
      <c r="HO57" s="1">
        <v>2</v>
      </c>
      <c r="HP57" s="1"/>
      <c r="HQ57" s="1">
        <v>1</v>
      </c>
      <c r="HR57" s="1"/>
      <c r="HS57" s="1"/>
      <c r="HT57" s="1"/>
      <c r="HU57" s="1"/>
      <c r="HV57" s="1"/>
      <c r="HW57" s="1"/>
      <c r="HX57" s="1"/>
      <c r="HY57" s="1"/>
      <c r="HZ57" s="1"/>
      <c r="IA57" s="1">
        <v>8</v>
      </c>
      <c r="IB57" s="1"/>
      <c r="IC57" s="1"/>
      <c r="ID57" s="1"/>
      <c r="IE57" s="1"/>
      <c r="IF57" s="14">
        <f t="shared" si="18"/>
        <v>100</v>
      </c>
    </row>
    <row r="58" spans="1:240" x14ac:dyDescent="0.2">
      <c r="A58" s="12" t="s">
        <v>178</v>
      </c>
      <c r="B58" s="1">
        <v>70</v>
      </c>
      <c r="C58" s="1">
        <f t="shared" si="4"/>
        <v>11</v>
      </c>
      <c r="D58" s="41">
        <f t="shared" si="5"/>
        <v>10.5</v>
      </c>
      <c r="E58" s="1">
        <v>15</v>
      </c>
      <c r="F58" s="1">
        <f t="shared" si="6"/>
        <v>57</v>
      </c>
      <c r="G58" s="1">
        <f t="shared" si="7"/>
        <v>7</v>
      </c>
      <c r="H58" s="1">
        <v>10</v>
      </c>
      <c r="I58" s="1">
        <f t="shared" si="8"/>
        <v>35</v>
      </c>
      <c r="J58" s="1">
        <f t="shared" si="9"/>
        <v>63</v>
      </c>
      <c r="K58" s="1">
        <v>90</v>
      </c>
      <c r="L58" s="1">
        <f>RANK(K58,$K$2:$K$2:$K$80)</f>
        <v>4</v>
      </c>
      <c r="M58" s="1"/>
      <c r="N58" s="1">
        <f t="shared" si="10"/>
        <v>55</v>
      </c>
      <c r="O58" s="1"/>
      <c r="P58" s="1" t="s">
        <v>113</v>
      </c>
      <c r="Q58" s="1">
        <f t="shared" si="11"/>
        <v>1</v>
      </c>
      <c r="R58" s="1">
        <v>10</v>
      </c>
      <c r="S58" s="1">
        <f t="shared" si="12"/>
        <v>53</v>
      </c>
      <c r="T58" s="39">
        <v>64</v>
      </c>
      <c r="U58" s="4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 t="s">
        <v>115</v>
      </c>
      <c r="CS58" s="1"/>
      <c r="CT58" s="6">
        <v>65</v>
      </c>
      <c r="CU58" s="5">
        <f t="shared" si="13"/>
        <v>4</v>
      </c>
      <c r="CV58" s="1"/>
      <c r="CW58" s="1"/>
      <c r="CX58" s="1"/>
      <c r="CY58" s="1"/>
      <c r="CZ58" s="1">
        <v>5</v>
      </c>
      <c r="DA58" s="1">
        <v>25</v>
      </c>
      <c r="DB58" s="1">
        <v>5</v>
      </c>
      <c r="DC58" s="1">
        <v>15</v>
      </c>
      <c r="DD58" s="1">
        <v>10</v>
      </c>
      <c r="DE58" s="1"/>
      <c r="DF58" s="1">
        <v>25</v>
      </c>
      <c r="DG58" s="1">
        <v>15</v>
      </c>
      <c r="DH58" s="1"/>
      <c r="DI58" s="1"/>
      <c r="DJ58" s="1"/>
      <c r="DK58" s="14">
        <f t="shared" si="15"/>
        <v>100</v>
      </c>
      <c r="DL58" s="5">
        <v>35</v>
      </c>
      <c r="DM58" s="1"/>
      <c r="DN58" s="1"/>
      <c r="DO58" s="1"/>
      <c r="DP58" s="1"/>
      <c r="DQ58" s="1">
        <v>3</v>
      </c>
      <c r="DR58" s="1"/>
      <c r="DS58" s="1"/>
      <c r="DT58" s="1">
        <v>2</v>
      </c>
      <c r="DU58" s="1"/>
      <c r="DV58" s="1">
        <v>2</v>
      </c>
      <c r="DW58" s="1"/>
      <c r="DX58" s="1"/>
      <c r="DY58" s="1"/>
      <c r="DZ58" s="1"/>
      <c r="EA58" s="1"/>
      <c r="EB58" s="1">
        <v>10</v>
      </c>
      <c r="EC58" s="1">
        <v>15</v>
      </c>
      <c r="ED58" s="1"/>
      <c r="EE58" s="1"/>
      <c r="EF58" s="1"/>
      <c r="EG58" s="1"/>
      <c r="EH58" s="1"/>
      <c r="EI58" s="1"/>
      <c r="EJ58" s="1">
        <v>10</v>
      </c>
      <c r="EK58" s="1"/>
      <c r="EL58" s="1"/>
      <c r="EM58" s="1">
        <v>38</v>
      </c>
      <c r="EN58" s="1"/>
      <c r="EO58" s="1"/>
      <c r="EP58" s="1"/>
      <c r="EQ58" s="1">
        <v>5</v>
      </c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>
        <v>5</v>
      </c>
      <c r="FC58" s="1"/>
      <c r="FD58" s="1"/>
      <c r="FE58" s="1">
        <v>10</v>
      </c>
      <c r="FF58" s="1"/>
      <c r="FG58" s="1"/>
      <c r="FH58" s="14">
        <f t="shared" si="16"/>
        <v>100</v>
      </c>
      <c r="FI58" s="6">
        <v>20</v>
      </c>
      <c r="FJ58" s="5">
        <f t="shared" si="14"/>
        <v>47</v>
      </c>
      <c r="FK58" s="1"/>
      <c r="FL58" s="1"/>
      <c r="FM58" s="1"/>
      <c r="FN58" s="1">
        <v>20</v>
      </c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>
        <v>40</v>
      </c>
      <c r="GA58" s="1">
        <v>40</v>
      </c>
      <c r="GB58" s="1"/>
      <c r="GC58" s="1"/>
      <c r="GD58" s="1"/>
      <c r="GE58" s="14">
        <f t="shared" si="17"/>
        <v>100</v>
      </c>
      <c r="GF58" s="6">
        <v>80</v>
      </c>
      <c r="GG58" s="1"/>
      <c r="GH58" s="1"/>
      <c r="GI58" s="1"/>
      <c r="GJ58" s="1">
        <v>2</v>
      </c>
      <c r="GK58" s="1">
        <v>10</v>
      </c>
      <c r="GL58" s="1"/>
      <c r="GM58" s="1"/>
      <c r="GN58" s="1"/>
      <c r="GO58" s="1">
        <v>10</v>
      </c>
      <c r="GP58" s="1"/>
      <c r="GQ58" s="1"/>
      <c r="GR58" s="1"/>
      <c r="GS58" s="1"/>
      <c r="GT58" s="1">
        <v>8</v>
      </c>
      <c r="GU58" s="1"/>
      <c r="GV58" s="1"/>
      <c r="GW58" s="1"/>
      <c r="GX58" s="1">
        <v>14</v>
      </c>
      <c r="GY58" s="1">
        <v>5</v>
      </c>
      <c r="GZ58" s="1">
        <v>10</v>
      </c>
      <c r="HA58" s="1">
        <v>5</v>
      </c>
      <c r="HB58" s="1"/>
      <c r="HC58" s="1">
        <v>8</v>
      </c>
      <c r="HD58" s="1"/>
      <c r="HE58" s="1"/>
      <c r="HF58" s="1">
        <v>10</v>
      </c>
      <c r="HG58" s="1"/>
      <c r="HH58" s="1"/>
      <c r="HI58" s="1">
        <v>2</v>
      </c>
      <c r="HJ58" s="1"/>
      <c r="HK58" s="1"/>
      <c r="HL58" s="1"/>
      <c r="HM58" s="1"/>
      <c r="HN58" s="1"/>
      <c r="HO58" s="1">
        <v>2</v>
      </c>
      <c r="HP58" s="1"/>
      <c r="HQ58" s="1"/>
      <c r="HR58" s="1"/>
      <c r="HS58" s="1"/>
      <c r="HT58" s="1"/>
      <c r="HU58" s="1"/>
      <c r="HV58" s="1"/>
      <c r="HW58" s="1"/>
      <c r="HX58" s="1">
        <v>7</v>
      </c>
      <c r="HY58" s="1">
        <v>2</v>
      </c>
      <c r="HZ58" s="1"/>
      <c r="IA58" s="1">
        <v>5</v>
      </c>
      <c r="IB58" s="1"/>
      <c r="IC58" s="1"/>
      <c r="ID58" s="1"/>
      <c r="IE58" s="1"/>
      <c r="IF58" s="14">
        <f t="shared" si="18"/>
        <v>100</v>
      </c>
    </row>
    <row r="59" spans="1:240" x14ac:dyDescent="0.2">
      <c r="A59" s="12" t="s">
        <v>179</v>
      </c>
      <c r="B59" s="1">
        <v>50</v>
      </c>
      <c r="C59" s="1">
        <f t="shared" si="4"/>
        <v>34</v>
      </c>
      <c r="D59" s="41">
        <f t="shared" si="5"/>
        <v>10</v>
      </c>
      <c r="E59" s="1">
        <v>20</v>
      </c>
      <c r="F59" s="1">
        <f t="shared" si="6"/>
        <v>40</v>
      </c>
      <c r="G59" s="1">
        <f t="shared" si="7"/>
        <v>7.5</v>
      </c>
      <c r="H59" s="1">
        <v>15</v>
      </c>
      <c r="I59" s="1">
        <f t="shared" si="8"/>
        <v>16</v>
      </c>
      <c r="J59" s="1">
        <f t="shared" si="9"/>
        <v>40</v>
      </c>
      <c r="K59" s="1">
        <v>80</v>
      </c>
      <c r="L59" s="1">
        <f>RANK(K59,$K$2:$K$2:$K$80)</f>
        <v>43</v>
      </c>
      <c r="M59" s="1">
        <v>1</v>
      </c>
      <c r="N59" s="1">
        <f t="shared" si="10"/>
        <v>41</v>
      </c>
      <c r="O59" s="1"/>
      <c r="P59" s="1" t="s">
        <v>113</v>
      </c>
      <c r="Q59" s="1">
        <f t="shared" si="11"/>
        <v>1</v>
      </c>
      <c r="R59" s="1">
        <v>12</v>
      </c>
      <c r="S59" s="1">
        <f t="shared" si="12"/>
        <v>38</v>
      </c>
      <c r="T59" s="39">
        <v>68</v>
      </c>
      <c r="U59" s="4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 t="s">
        <v>115</v>
      </c>
      <c r="CS59" s="1"/>
      <c r="CT59" s="6">
        <v>40</v>
      </c>
      <c r="CU59" s="5">
        <f t="shared" si="13"/>
        <v>24</v>
      </c>
      <c r="CV59" s="1"/>
      <c r="CW59" s="1"/>
      <c r="CX59" s="1"/>
      <c r="CY59" s="1"/>
      <c r="CZ59" s="1"/>
      <c r="DA59" s="1">
        <v>25</v>
      </c>
      <c r="DB59" s="1"/>
      <c r="DC59" s="1">
        <v>25</v>
      </c>
      <c r="DD59" s="1">
        <v>30</v>
      </c>
      <c r="DE59" s="1"/>
      <c r="DF59" s="1"/>
      <c r="DG59" s="1">
        <v>5</v>
      </c>
      <c r="DH59" s="1">
        <v>15</v>
      </c>
      <c r="DI59" s="1"/>
      <c r="DJ59" s="1"/>
      <c r="DK59" s="14">
        <f t="shared" si="15"/>
        <v>100</v>
      </c>
      <c r="DL59" s="5">
        <v>60</v>
      </c>
      <c r="DM59" s="1"/>
      <c r="DN59" s="1"/>
      <c r="DO59" s="1">
        <v>10</v>
      </c>
      <c r="DP59" s="1"/>
      <c r="DQ59" s="1"/>
      <c r="DR59" s="1"/>
      <c r="DS59" s="1"/>
      <c r="DT59" s="1"/>
      <c r="DU59" s="1"/>
      <c r="DV59" s="1"/>
      <c r="DW59" s="1">
        <v>3</v>
      </c>
      <c r="DX59" s="1"/>
      <c r="DY59" s="1"/>
      <c r="DZ59" s="1"/>
      <c r="EA59" s="1"/>
      <c r="EB59" s="1">
        <v>5</v>
      </c>
      <c r="EC59" s="1"/>
      <c r="ED59" s="1"/>
      <c r="EE59" s="1"/>
      <c r="EF59" s="1"/>
      <c r="EG59" s="1"/>
      <c r="EH59" s="1"/>
      <c r="EI59" s="1"/>
      <c r="EJ59" s="1">
        <v>12</v>
      </c>
      <c r="EK59" s="1"/>
      <c r="EL59" s="1"/>
      <c r="EM59" s="1">
        <v>35</v>
      </c>
      <c r="EN59" s="1"/>
      <c r="EO59" s="1"/>
      <c r="EP59" s="1">
        <v>25</v>
      </c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>
        <v>10</v>
      </c>
      <c r="FC59" s="1"/>
      <c r="FD59" s="1"/>
      <c r="FE59" s="1"/>
      <c r="FF59" s="1"/>
      <c r="FG59" s="1"/>
      <c r="FH59" s="14">
        <f t="shared" si="16"/>
        <v>100</v>
      </c>
      <c r="FI59" s="6">
        <v>55</v>
      </c>
      <c r="FJ59" s="5">
        <f t="shared" si="14"/>
        <v>25</v>
      </c>
      <c r="FK59" s="1">
        <v>10</v>
      </c>
      <c r="FL59" s="1"/>
      <c r="FM59" s="1">
        <v>15</v>
      </c>
      <c r="FN59" s="1">
        <v>25</v>
      </c>
      <c r="FO59" s="1"/>
      <c r="FP59" s="1"/>
      <c r="FQ59" s="1"/>
      <c r="FR59" s="1"/>
      <c r="FS59" s="1"/>
      <c r="FT59" s="1">
        <v>15</v>
      </c>
      <c r="FU59" s="1"/>
      <c r="FV59" s="1"/>
      <c r="FW59" s="1"/>
      <c r="FX59" s="1">
        <v>5</v>
      </c>
      <c r="FY59" s="1"/>
      <c r="FZ59" s="1">
        <v>10</v>
      </c>
      <c r="GA59" s="1">
        <v>20</v>
      </c>
      <c r="GB59" s="1"/>
      <c r="GC59" s="1"/>
      <c r="GD59" s="1"/>
      <c r="GE59" s="14">
        <f t="shared" si="17"/>
        <v>100</v>
      </c>
      <c r="GF59" s="6">
        <v>45</v>
      </c>
      <c r="GG59" s="1"/>
      <c r="GH59" s="1"/>
      <c r="GI59" s="1"/>
      <c r="GJ59" s="1"/>
      <c r="GK59" s="1">
        <v>25</v>
      </c>
      <c r="GL59" s="1"/>
      <c r="GM59" s="1"/>
      <c r="GN59" s="1"/>
      <c r="GO59" s="1"/>
      <c r="GP59" s="1"/>
      <c r="GQ59" s="1"/>
      <c r="GR59" s="1"/>
      <c r="GS59" s="1"/>
      <c r="GT59" s="1">
        <v>5</v>
      </c>
      <c r="GU59" s="1"/>
      <c r="GV59" s="1">
        <v>1</v>
      </c>
      <c r="GW59" s="1"/>
      <c r="GX59" s="1"/>
      <c r="GY59" s="1">
        <v>12</v>
      </c>
      <c r="GZ59" s="1"/>
      <c r="HA59" s="1"/>
      <c r="HB59" s="1"/>
      <c r="HC59" s="1">
        <v>2</v>
      </c>
      <c r="HD59" s="1">
        <v>15</v>
      </c>
      <c r="HE59" s="1">
        <v>15</v>
      </c>
      <c r="HF59" s="1"/>
      <c r="HG59" s="1"/>
      <c r="HH59" s="1">
        <v>10</v>
      </c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>
        <v>15</v>
      </c>
      <c r="HZ59" s="1"/>
      <c r="IA59" s="1"/>
      <c r="IB59" s="1"/>
      <c r="IC59" s="1"/>
      <c r="ID59" s="1"/>
      <c r="IE59" s="1"/>
      <c r="IF59" s="14">
        <f t="shared" si="18"/>
        <v>100</v>
      </c>
    </row>
    <row r="60" spans="1:240" x14ac:dyDescent="0.2">
      <c r="A60" s="12" t="s">
        <v>180</v>
      </c>
      <c r="B60" s="1">
        <v>25</v>
      </c>
      <c r="C60" s="1">
        <f t="shared" si="4"/>
        <v>64</v>
      </c>
      <c r="D60" s="41">
        <f t="shared" si="5"/>
        <v>3.75</v>
      </c>
      <c r="E60" s="1">
        <v>15</v>
      </c>
      <c r="F60" s="1">
        <f t="shared" si="6"/>
        <v>57</v>
      </c>
      <c r="G60" s="1">
        <f t="shared" si="7"/>
        <v>1.25</v>
      </c>
      <c r="H60" s="1">
        <v>5</v>
      </c>
      <c r="I60" s="1">
        <f t="shared" si="8"/>
        <v>63</v>
      </c>
      <c r="J60" s="1">
        <f t="shared" si="9"/>
        <v>18.75</v>
      </c>
      <c r="K60" s="1">
        <v>75</v>
      </c>
      <c r="L60" s="1">
        <f>RANK(K60,$K$2:$K$2:$K$80)</f>
        <v>61</v>
      </c>
      <c r="M60" s="1">
        <v>1</v>
      </c>
      <c r="N60" s="1">
        <f t="shared" si="10"/>
        <v>41</v>
      </c>
      <c r="O60" s="1"/>
      <c r="P60" s="1" t="s">
        <v>113</v>
      </c>
      <c r="Q60" s="1">
        <f t="shared" si="11"/>
        <v>1</v>
      </c>
      <c r="R60" s="1">
        <v>10</v>
      </c>
      <c r="S60" s="1">
        <f t="shared" si="12"/>
        <v>53</v>
      </c>
      <c r="T60" s="39">
        <v>64</v>
      </c>
      <c r="U60" s="4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 t="s">
        <v>115</v>
      </c>
      <c r="CS60" s="1"/>
      <c r="CT60" s="6">
        <v>70</v>
      </c>
      <c r="CU60" s="5">
        <f t="shared" si="13"/>
        <v>1</v>
      </c>
      <c r="CV60" s="1"/>
      <c r="CW60" s="1"/>
      <c r="CX60" s="1"/>
      <c r="CY60" s="1"/>
      <c r="CZ60" s="1">
        <v>10</v>
      </c>
      <c r="DA60" s="1">
        <v>20</v>
      </c>
      <c r="DB60" s="1"/>
      <c r="DC60" s="1">
        <v>20</v>
      </c>
      <c r="DD60" s="1">
        <v>10</v>
      </c>
      <c r="DE60" s="1">
        <v>10</v>
      </c>
      <c r="DF60" s="1"/>
      <c r="DG60" s="1"/>
      <c r="DH60" s="1">
        <v>30</v>
      </c>
      <c r="DI60" s="1"/>
      <c r="DJ60" s="1"/>
      <c r="DK60" s="14">
        <f t="shared" si="15"/>
        <v>100</v>
      </c>
      <c r="DL60" s="5">
        <v>30</v>
      </c>
      <c r="DM60" s="1"/>
      <c r="DN60" s="1"/>
      <c r="DO60" s="1"/>
      <c r="DP60" s="1">
        <v>25</v>
      </c>
      <c r="DQ60" s="1"/>
      <c r="DR60" s="1"/>
      <c r="DS60" s="1"/>
      <c r="DT60" s="1"/>
      <c r="DU60" s="1"/>
      <c r="DV60" s="1"/>
      <c r="DW60" s="1"/>
      <c r="DX60" s="1"/>
      <c r="DY60" s="1"/>
      <c r="DZ60" s="1">
        <v>11</v>
      </c>
      <c r="EA60" s="1"/>
      <c r="EB60" s="1"/>
      <c r="EC60" s="1">
        <v>21</v>
      </c>
      <c r="ED60" s="1"/>
      <c r="EE60" s="1"/>
      <c r="EF60" s="1"/>
      <c r="EG60" s="1"/>
      <c r="EH60" s="1"/>
      <c r="EI60" s="1"/>
      <c r="EJ60" s="1"/>
      <c r="EK60" s="1"/>
      <c r="EL60" s="1"/>
      <c r="EM60" s="1">
        <v>21</v>
      </c>
      <c r="EN60" s="1"/>
      <c r="EO60" s="1"/>
      <c r="EP60" s="1">
        <v>12</v>
      </c>
      <c r="EQ60" s="1">
        <v>5</v>
      </c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>
        <v>5</v>
      </c>
      <c r="FH60" s="14">
        <f t="shared" si="16"/>
        <v>100</v>
      </c>
      <c r="FI60" s="6">
        <v>70</v>
      </c>
      <c r="FJ60" s="5">
        <f t="shared" si="14"/>
        <v>5</v>
      </c>
      <c r="FK60" s="1"/>
      <c r="FL60" s="1"/>
      <c r="FM60" s="1">
        <v>30</v>
      </c>
      <c r="FN60" s="1"/>
      <c r="FO60" s="1"/>
      <c r="FP60" s="1">
        <v>15</v>
      </c>
      <c r="FQ60" s="1"/>
      <c r="FR60" s="1"/>
      <c r="FS60" s="1">
        <v>15</v>
      </c>
      <c r="FT60" s="1"/>
      <c r="FU60" s="1"/>
      <c r="FV60" s="1"/>
      <c r="FW60" s="1"/>
      <c r="FX60" s="1"/>
      <c r="FY60" s="1"/>
      <c r="FZ60" s="1">
        <v>10</v>
      </c>
      <c r="GA60" s="1">
        <v>30</v>
      </c>
      <c r="GB60" s="1"/>
      <c r="GC60" s="1"/>
      <c r="GD60" s="1"/>
      <c r="GE60" s="14">
        <f t="shared" si="17"/>
        <v>100</v>
      </c>
      <c r="GF60" s="6">
        <v>30</v>
      </c>
      <c r="GG60" s="1"/>
      <c r="GH60" s="1"/>
      <c r="GI60" s="1"/>
      <c r="GJ60" s="1"/>
      <c r="GK60" s="1">
        <v>15</v>
      </c>
      <c r="GL60" s="1"/>
      <c r="GM60" s="1"/>
      <c r="GN60" s="1">
        <v>10</v>
      </c>
      <c r="GO60" s="1">
        <v>15</v>
      </c>
      <c r="GP60" s="1"/>
      <c r="GQ60" s="1"/>
      <c r="GR60" s="1"/>
      <c r="GS60" s="1"/>
      <c r="GT60" s="1"/>
      <c r="GU60" s="1"/>
      <c r="GV60" s="1"/>
      <c r="GW60" s="1"/>
      <c r="GX60" s="1"/>
      <c r="GY60" s="1">
        <v>15</v>
      </c>
      <c r="GZ60" s="1"/>
      <c r="HA60" s="1"/>
      <c r="HB60" s="1"/>
      <c r="HC60" s="1"/>
      <c r="HD60" s="1">
        <v>15</v>
      </c>
      <c r="HE60" s="1"/>
      <c r="HF60" s="1"/>
      <c r="HG60" s="1"/>
      <c r="HH60" s="1"/>
      <c r="HI60" s="1">
        <v>20</v>
      </c>
      <c r="HJ60" s="1"/>
      <c r="HK60" s="1"/>
      <c r="HL60" s="1"/>
      <c r="HM60" s="1">
        <v>8</v>
      </c>
      <c r="HN60" s="1"/>
      <c r="HO60" s="1">
        <v>1</v>
      </c>
      <c r="HP60" s="1"/>
      <c r="HQ60" s="1"/>
      <c r="HR60" s="1"/>
      <c r="HS60" s="1"/>
      <c r="HT60" s="1"/>
      <c r="HU60" s="1"/>
      <c r="HV60" s="1"/>
      <c r="HW60" s="1"/>
      <c r="HX60" s="1"/>
      <c r="HY60" s="1">
        <v>1</v>
      </c>
      <c r="HZ60" s="1"/>
      <c r="IA60" s="1"/>
      <c r="IB60" s="1"/>
      <c r="IC60" s="1"/>
      <c r="ID60" s="1"/>
      <c r="IE60" s="1"/>
      <c r="IF60" s="14">
        <f t="shared" si="18"/>
        <v>100</v>
      </c>
    </row>
    <row r="61" spans="1:240" x14ac:dyDescent="0.2">
      <c r="A61" s="12" t="s">
        <v>181</v>
      </c>
      <c r="B61" s="1">
        <v>60</v>
      </c>
      <c r="C61" s="1">
        <f t="shared" si="4"/>
        <v>26</v>
      </c>
      <c r="D61" s="41">
        <f t="shared" si="5"/>
        <v>21</v>
      </c>
      <c r="E61" s="1">
        <v>35</v>
      </c>
      <c r="F61" s="1">
        <f t="shared" si="6"/>
        <v>17</v>
      </c>
      <c r="G61" s="1">
        <f t="shared" si="7"/>
        <v>3</v>
      </c>
      <c r="H61" s="1">
        <v>5</v>
      </c>
      <c r="I61" s="1">
        <f t="shared" si="8"/>
        <v>63</v>
      </c>
      <c r="J61" s="1">
        <f t="shared" si="9"/>
        <v>54</v>
      </c>
      <c r="K61" s="1">
        <v>90</v>
      </c>
      <c r="L61" s="1">
        <f>RANK(K61,$K$2:$K$2:$K$80)</f>
        <v>4</v>
      </c>
      <c r="M61" s="1">
        <v>6</v>
      </c>
      <c r="N61" s="1">
        <f t="shared" si="10"/>
        <v>6</v>
      </c>
      <c r="O61" s="1"/>
      <c r="P61" s="1" t="s">
        <v>112</v>
      </c>
      <c r="Q61" s="1">
        <f t="shared" si="11"/>
        <v>0</v>
      </c>
      <c r="R61" s="1">
        <v>12</v>
      </c>
      <c r="S61" s="1">
        <f t="shared" si="12"/>
        <v>38</v>
      </c>
      <c r="T61" s="39">
        <v>53</v>
      </c>
      <c r="U61" s="4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 t="s">
        <v>115</v>
      </c>
      <c r="CS61" s="1"/>
      <c r="CT61" s="6">
        <v>20</v>
      </c>
      <c r="CU61" s="5">
        <f t="shared" si="13"/>
        <v>38</v>
      </c>
      <c r="CV61" s="1"/>
      <c r="CW61" s="1"/>
      <c r="CX61" s="1"/>
      <c r="CY61" s="1"/>
      <c r="CZ61" s="1"/>
      <c r="DA61" s="1"/>
      <c r="DB61" s="1">
        <v>30</v>
      </c>
      <c r="DC61" s="1"/>
      <c r="DD61" s="1">
        <v>40</v>
      </c>
      <c r="DE61" s="1"/>
      <c r="DF61" s="1"/>
      <c r="DG61" s="1">
        <v>30</v>
      </c>
      <c r="DH61" s="1"/>
      <c r="DI61" s="1"/>
      <c r="DJ61" s="1"/>
      <c r="DK61" s="14">
        <f t="shared" si="15"/>
        <v>100</v>
      </c>
      <c r="DL61" s="5">
        <v>80</v>
      </c>
      <c r="DM61" s="1"/>
      <c r="DN61" s="1">
        <v>10</v>
      </c>
      <c r="DO61" s="1">
        <v>10</v>
      </c>
      <c r="DP61" s="1">
        <v>5</v>
      </c>
      <c r="DQ61" s="1"/>
      <c r="DR61" s="1"/>
      <c r="DS61" s="1">
        <v>15</v>
      </c>
      <c r="DT61" s="1"/>
      <c r="DU61" s="1"/>
      <c r="DV61" s="1"/>
      <c r="DW61" s="1">
        <v>2</v>
      </c>
      <c r="DX61" s="1"/>
      <c r="DY61" s="1"/>
      <c r="DZ61" s="1">
        <v>9</v>
      </c>
      <c r="EA61" s="1"/>
      <c r="EB61" s="1"/>
      <c r="EC61" s="1"/>
      <c r="ED61" s="1"/>
      <c r="EE61" s="1"/>
      <c r="EF61" s="1"/>
      <c r="EG61" s="1">
        <v>10</v>
      </c>
      <c r="EH61" s="1"/>
      <c r="EI61" s="1"/>
      <c r="EJ61" s="1">
        <v>2</v>
      </c>
      <c r="EK61" s="1">
        <v>2</v>
      </c>
      <c r="EL61" s="1"/>
      <c r="EM61" s="1"/>
      <c r="EN61" s="1"/>
      <c r="EO61" s="1"/>
      <c r="EP61" s="1">
        <v>10</v>
      </c>
      <c r="EQ61" s="1"/>
      <c r="ER61" s="1"/>
      <c r="ES61" s="1"/>
      <c r="ET61" s="1">
        <v>25</v>
      </c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4">
        <f t="shared" si="16"/>
        <v>100</v>
      </c>
      <c r="FI61" s="6">
        <v>20</v>
      </c>
      <c r="FJ61" s="5">
        <f t="shared" si="14"/>
        <v>47</v>
      </c>
      <c r="FK61" s="1"/>
      <c r="FL61" s="1"/>
      <c r="FM61" s="1"/>
      <c r="FN61" s="1">
        <v>40</v>
      </c>
      <c r="FO61" s="1"/>
      <c r="FP61" s="1">
        <v>20</v>
      </c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>
        <v>40</v>
      </c>
      <c r="GB61" s="1"/>
      <c r="GC61" s="1"/>
      <c r="GD61" s="1"/>
      <c r="GE61" s="14">
        <f t="shared" si="17"/>
        <v>100</v>
      </c>
      <c r="GF61" s="6">
        <v>80</v>
      </c>
      <c r="GG61" s="1"/>
      <c r="GH61" s="1"/>
      <c r="GI61" s="1"/>
      <c r="GJ61" s="1"/>
      <c r="GK61" s="1"/>
      <c r="GL61" s="1"/>
      <c r="GM61" s="1"/>
      <c r="GN61" s="1">
        <v>10</v>
      </c>
      <c r="GO61" s="1"/>
      <c r="GP61" s="1"/>
      <c r="GQ61" s="1"/>
      <c r="GR61" s="1"/>
      <c r="GS61" s="1">
        <v>20</v>
      </c>
      <c r="GT61" s="1"/>
      <c r="GU61" s="1"/>
      <c r="GV61" s="1"/>
      <c r="GW61" s="1"/>
      <c r="GX61" s="1">
        <v>20</v>
      </c>
      <c r="GY61" s="1"/>
      <c r="GZ61" s="1"/>
      <c r="HA61" s="1">
        <v>25</v>
      </c>
      <c r="HB61" s="1"/>
      <c r="HC61" s="1">
        <v>6</v>
      </c>
      <c r="HD61" s="1">
        <v>6</v>
      </c>
      <c r="HE61" s="1"/>
      <c r="HF61" s="1">
        <v>6</v>
      </c>
      <c r="HG61" s="1"/>
      <c r="HH61" s="1"/>
      <c r="HI61" s="1"/>
      <c r="HJ61" s="1"/>
      <c r="HK61" s="1"/>
      <c r="HL61" s="1">
        <v>2</v>
      </c>
      <c r="HM61" s="1"/>
      <c r="HN61" s="1"/>
      <c r="HO61" s="1">
        <v>5</v>
      </c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4">
        <f t="shared" si="18"/>
        <v>100</v>
      </c>
    </row>
    <row r="62" spans="1:240" x14ac:dyDescent="0.2">
      <c r="A62" s="12" t="s">
        <v>182</v>
      </c>
      <c r="B62" s="1">
        <v>25</v>
      </c>
      <c r="C62" s="1">
        <f t="shared" si="4"/>
        <v>64</v>
      </c>
      <c r="D62" s="41">
        <f t="shared" si="5"/>
        <v>5</v>
      </c>
      <c r="E62" s="1">
        <v>20</v>
      </c>
      <c r="F62" s="1">
        <f t="shared" si="6"/>
        <v>40</v>
      </c>
      <c r="G62" s="1">
        <f t="shared" si="7"/>
        <v>0.75</v>
      </c>
      <c r="H62" s="1">
        <v>3</v>
      </c>
      <c r="I62" s="1">
        <f t="shared" si="8"/>
        <v>75</v>
      </c>
      <c r="J62" s="1">
        <f t="shared" si="9"/>
        <v>20</v>
      </c>
      <c r="K62" s="1">
        <v>80</v>
      </c>
      <c r="L62" s="1">
        <f>RANK(K62,$K$2:$K$2:$K$80)</f>
        <v>43</v>
      </c>
      <c r="M62" s="1">
        <v>2</v>
      </c>
      <c r="N62" s="1">
        <f t="shared" si="10"/>
        <v>26</v>
      </c>
      <c r="O62" s="1"/>
      <c r="P62" s="1" t="s">
        <v>113</v>
      </c>
      <c r="Q62" s="1">
        <f t="shared" si="11"/>
        <v>1</v>
      </c>
      <c r="R62" s="1">
        <v>15</v>
      </c>
      <c r="S62" s="1">
        <f t="shared" si="12"/>
        <v>20</v>
      </c>
      <c r="T62" s="39">
        <v>52</v>
      </c>
      <c r="U62" s="4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 t="s">
        <v>115</v>
      </c>
      <c r="CS62" s="1"/>
      <c r="CT62" s="6">
        <v>50</v>
      </c>
      <c r="CU62" s="5">
        <f t="shared" si="13"/>
        <v>9</v>
      </c>
      <c r="CV62" s="1"/>
      <c r="CW62" s="1"/>
      <c r="CX62" s="1">
        <v>8</v>
      </c>
      <c r="CY62" s="1"/>
      <c r="CZ62" s="1">
        <v>30</v>
      </c>
      <c r="DA62" s="1">
        <v>50</v>
      </c>
      <c r="DB62" s="1"/>
      <c r="DC62" s="1"/>
      <c r="DD62" s="1">
        <v>12</v>
      </c>
      <c r="DE62" s="1"/>
      <c r="DF62" s="1"/>
      <c r="DG62" s="1"/>
      <c r="DH62" s="1"/>
      <c r="DI62" s="1"/>
      <c r="DJ62" s="1"/>
      <c r="DK62" s="14">
        <f t="shared" si="15"/>
        <v>100</v>
      </c>
      <c r="DL62" s="5">
        <v>50</v>
      </c>
      <c r="DM62" s="1"/>
      <c r="DN62" s="1">
        <v>18</v>
      </c>
      <c r="DO62" s="1">
        <v>12</v>
      </c>
      <c r="DP62" s="1"/>
      <c r="DQ62" s="1"/>
      <c r="DR62" s="1"/>
      <c r="DS62" s="1">
        <v>10</v>
      </c>
      <c r="DT62" s="1"/>
      <c r="DU62" s="1"/>
      <c r="DV62" s="1">
        <v>10</v>
      </c>
      <c r="DW62" s="1"/>
      <c r="DX62" s="1"/>
      <c r="DY62" s="1"/>
      <c r="DZ62" s="1">
        <v>20</v>
      </c>
      <c r="EA62" s="1"/>
      <c r="EB62" s="1"/>
      <c r="EC62" s="1">
        <v>15</v>
      </c>
      <c r="ED62" s="1"/>
      <c r="EE62" s="1">
        <v>15</v>
      </c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4">
        <f t="shared" si="16"/>
        <v>100</v>
      </c>
      <c r="FI62" s="6">
        <v>70</v>
      </c>
      <c r="FJ62" s="5">
        <f t="shared" si="14"/>
        <v>5</v>
      </c>
      <c r="FK62" s="1"/>
      <c r="FL62" s="1"/>
      <c r="FM62" s="1"/>
      <c r="FN62" s="1">
        <v>25</v>
      </c>
      <c r="FO62" s="1"/>
      <c r="FP62" s="1"/>
      <c r="FQ62" s="1"/>
      <c r="FR62" s="1"/>
      <c r="FS62" s="1"/>
      <c r="FT62" s="1">
        <v>35</v>
      </c>
      <c r="FU62" s="1"/>
      <c r="FV62" s="1"/>
      <c r="FW62" s="1"/>
      <c r="FX62" s="1">
        <v>25</v>
      </c>
      <c r="FY62" s="1"/>
      <c r="FZ62" s="1"/>
      <c r="GA62" s="1"/>
      <c r="GB62" s="1">
        <v>15</v>
      </c>
      <c r="GC62" s="1"/>
      <c r="GD62" s="1"/>
      <c r="GE62" s="14">
        <f t="shared" si="17"/>
        <v>100</v>
      </c>
      <c r="GF62" s="6">
        <v>30</v>
      </c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>
        <v>30</v>
      </c>
      <c r="GS62" s="1"/>
      <c r="GT62" s="1"/>
      <c r="GU62" s="1"/>
      <c r="GV62" s="1"/>
      <c r="GW62" s="1"/>
      <c r="GX62" s="1">
        <v>20</v>
      </c>
      <c r="GY62" s="1">
        <v>10</v>
      </c>
      <c r="GZ62" s="1"/>
      <c r="HA62" s="1"/>
      <c r="HB62" s="1"/>
      <c r="HC62" s="1">
        <v>25</v>
      </c>
      <c r="HD62" s="1"/>
      <c r="HE62" s="1"/>
      <c r="HF62" s="1"/>
      <c r="HG62" s="1"/>
      <c r="HH62" s="1"/>
      <c r="HI62" s="1"/>
      <c r="HJ62" s="1"/>
      <c r="HK62" s="1"/>
      <c r="HL62" s="1">
        <v>15</v>
      </c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4">
        <f t="shared" si="18"/>
        <v>100</v>
      </c>
    </row>
    <row r="63" spans="1:240" x14ac:dyDescent="0.2">
      <c r="A63" s="12" t="s">
        <v>183</v>
      </c>
      <c r="B63" s="1">
        <v>20</v>
      </c>
      <c r="C63" s="1">
        <f t="shared" si="4"/>
        <v>71</v>
      </c>
      <c r="D63" s="41">
        <f t="shared" si="5"/>
        <v>2</v>
      </c>
      <c r="E63" s="1">
        <v>10</v>
      </c>
      <c r="F63" s="1">
        <f t="shared" si="6"/>
        <v>74</v>
      </c>
      <c r="G63" s="1">
        <f t="shared" si="7"/>
        <v>0.6</v>
      </c>
      <c r="H63" s="1">
        <v>3</v>
      </c>
      <c r="I63" s="1">
        <f t="shared" si="8"/>
        <v>75</v>
      </c>
      <c r="J63" s="1">
        <f t="shared" si="9"/>
        <v>14</v>
      </c>
      <c r="K63" s="1">
        <v>70</v>
      </c>
      <c r="L63" s="1">
        <f>RANK(K63,$K$2:$K$2:$K$80)</f>
        <v>62</v>
      </c>
      <c r="M63" s="1">
        <v>2</v>
      </c>
      <c r="N63" s="1">
        <f t="shared" si="10"/>
        <v>26</v>
      </c>
      <c r="O63" s="1"/>
      <c r="P63" s="1" t="s">
        <v>112</v>
      </c>
      <c r="Q63" s="1">
        <f t="shared" si="11"/>
        <v>0</v>
      </c>
      <c r="R63" s="1">
        <v>15</v>
      </c>
      <c r="S63" s="1">
        <f t="shared" si="12"/>
        <v>20</v>
      </c>
      <c r="T63" s="39">
        <v>26</v>
      </c>
      <c r="U63" s="4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 t="s">
        <v>116</v>
      </c>
      <c r="CS63" s="1"/>
      <c r="CT63" s="6">
        <v>0</v>
      </c>
      <c r="CU63" s="5">
        <f t="shared" si="13"/>
        <v>76</v>
      </c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4">
        <f t="shared" si="15"/>
        <v>0</v>
      </c>
      <c r="DL63" s="5">
        <v>100</v>
      </c>
      <c r="DM63" s="1"/>
      <c r="DN63" s="1"/>
      <c r="DO63" s="1">
        <v>18</v>
      </c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>
        <v>25</v>
      </c>
      <c r="EA63" s="1"/>
      <c r="EB63" s="1"/>
      <c r="EC63" s="1"/>
      <c r="ED63" s="1"/>
      <c r="EE63" s="1"/>
      <c r="EF63" s="1"/>
      <c r="EG63" s="1"/>
      <c r="EH63" s="1"/>
      <c r="EI63" s="1">
        <v>22</v>
      </c>
      <c r="EJ63" s="1">
        <v>5</v>
      </c>
      <c r="EK63" s="1">
        <v>10</v>
      </c>
      <c r="EL63" s="1"/>
      <c r="EM63" s="1"/>
      <c r="EN63" s="1"/>
      <c r="EO63" s="1"/>
      <c r="EP63" s="1"/>
      <c r="EQ63" s="1"/>
      <c r="ER63" s="1"/>
      <c r="ES63" s="1"/>
      <c r="ET63" s="1">
        <v>20</v>
      </c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4">
        <f t="shared" si="16"/>
        <v>100</v>
      </c>
      <c r="FI63" s="6">
        <v>55</v>
      </c>
      <c r="FJ63" s="5">
        <f t="shared" si="14"/>
        <v>25</v>
      </c>
      <c r="FK63" s="1">
        <v>20</v>
      </c>
      <c r="FL63" s="1"/>
      <c r="FM63" s="1"/>
      <c r="FN63" s="1"/>
      <c r="FO63" s="1"/>
      <c r="FP63" s="1">
        <v>15</v>
      </c>
      <c r="FQ63" s="1"/>
      <c r="FR63" s="1"/>
      <c r="FS63" s="1">
        <v>15</v>
      </c>
      <c r="FT63" s="1"/>
      <c r="FU63" s="1">
        <v>10</v>
      </c>
      <c r="FV63" s="1"/>
      <c r="FW63" s="1"/>
      <c r="FX63" s="1"/>
      <c r="FY63" s="1"/>
      <c r="FZ63" s="1">
        <v>15</v>
      </c>
      <c r="GA63" s="1">
        <v>25</v>
      </c>
      <c r="GB63" s="1"/>
      <c r="GC63" s="1"/>
      <c r="GD63" s="1"/>
      <c r="GE63" s="14">
        <f t="shared" si="17"/>
        <v>100</v>
      </c>
      <c r="GF63" s="6">
        <v>45</v>
      </c>
      <c r="GG63" s="1"/>
      <c r="GH63" s="1"/>
      <c r="GI63" s="1">
        <v>20</v>
      </c>
      <c r="GJ63" s="1"/>
      <c r="GK63" s="1"/>
      <c r="GL63" s="1"/>
      <c r="GM63" s="1"/>
      <c r="GN63" s="1"/>
      <c r="GO63" s="1"/>
      <c r="GP63" s="1"/>
      <c r="GQ63" s="1"/>
      <c r="GR63" s="1"/>
      <c r="GS63" s="1">
        <v>30</v>
      </c>
      <c r="GT63" s="1"/>
      <c r="GU63" s="1"/>
      <c r="GV63" s="1"/>
      <c r="GW63" s="1"/>
      <c r="GX63" s="1">
        <v>15</v>
      </c>
      <c r="GY63" s="1"/>
      <c r="GZ63" s="1"/>
      <c r="HA63" s="1"/>
      <c r="HB63" s="1"/>
      <c r="HC63" s="1">
        <v>20</v>
      </c>
      <c r="HD63" s="1"/>
      <c r="HE63" s="1"/>
      <c r="HF63" s="1"/>
      <c r="HG63" s="1"/>
      <c r="HH63" s="1"/>
      <c r="HI63" s="1"/>
      <c r="HJ63" s="1"/>
      <c r="HK63" s="1"/>
      <c r="HL63" s="1">
        <v>10</v>
      </c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>
        <v>5</v>
      </c>
      <c r="IF63" s="14">
        <f t="shared" si="18"/>
        <v>95</v>
      </c>
    </row>
    <row r="64" spans="1:240" x14ac:dyDescent="0.2">
      <c r="A64" s="12" t="s">
        <v>184</v>
      </c>
      <c r="B64" s="1">
        <v>70</v>
      </c>
      <c r="C64" s="1">
        <f t="shared" si="4"/>
        <v>11</v>
      </c>
      <c r="D64" s="41">
        <f t="shared" si="5"/>
        <v>14</v>
      </c>
      <c r="E64" s="1">
        <v>20</v>
      </c>
      <c r="F64" s="1">
        <f t="shared" si="6"/>
        <v>40</v>
      </c>
      <c r="G64" s="1">
        <f t="shared" si="7"/>
        <v>10.5</v>
      </c>
      <c r="H64" s="1">
        <v>15</v>
      </c>
      <c r="I64" s="1">
        <f t="shared" si="8"/>
        <v>16</v>
      </c>
      <c r="J64" s="1">
        <f t="shared" si="9"/>
        <v>63</v>
      </c>
      <c r="K64" s="1">
        <v>90</v>
      </c>
      <c r="L64" s="1">
        <f>RANK(K64,$K$2:$K$2:$K$80)</f>
        <v>4</v>
      </c>
      <c r="M64" s="1">
        <v>1</v>
      </c>
      <c r="N64" s="1">
        <f t="shared" si="10"/>
        <v>41</v>
      </c>
      <c r="O64" s="1"/>
      <c r="P64" s="1" t="s">
        <v>113</v>
      </c>
      <c r="Q64" s="1">
        <f t="shared" si="11"/>
        <v>1</v>
      </c>
      <c r="R64" s="1">
        <v>15</v>
      </c>
      <c r="S64" s="1">
        <f t="shared" si="12"/>
        <v>20</v>
      </c>
      <c r="T64" s="39">
        <v>54</v>
      </c>
      <c r="U64" s="4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 t="s">
        <v>115</v>
      </c>
      <c r="CS64" s="1"/>
      <c r="CT64" s="6">
        <v>40</v>
      </c>
      <c r="CU64" s="5">
        <f t="shared" si="13"/>
        <v>24</v>
      </c>
      <c r="CV64" s="1">
        <v>15</v>
      </c>
      <c r="CW64" s="1"/>
      <c r="CX64" s="1"/>
      <c r="CY64" s="1"/>
      <c r="CZ64" s="1">
        <v>25</v>
      </c>
      <c r="DA64" s="1">
        <v>20</v>
      </c>
      <c r="DB64" s="1"/>
      <c r="DC64" s="1">
        <v>15</v>
      </c>
      <c r="DD64" s="1">
        <v>15</v>
      </c>
      <c r="DE64" s="1"/>
      <c r="DF64" s="1"/>
      <c r="DG64" s="1">
        <v>10</v>
      </c>
      <c r="DH64" s="1"/>
      <c r="DI64" s="1"/>
      <c r="DJ64" s="1"/>
      <c r="DK64" s="14">
        <f t="shared" si="15"/>
        <v>100</v>
      </c>
      <c r="DL64" s="5">
        <v>60</v>
      </c>
      <c r="DM64" s="1"/>
      <c r="DN64" s="1">
        <v>12</v>
      </c>
      <c r="DO64" s="1"/>
      <c r="DP64" s="1">
        <v>10</v>
      </c>
      <c r="DQ64" s="1"/>
      <c r="DR64" s="1"/>
      <c r="DS64" s="1"/>
      <c r="DT64" s="1">
        <v>5</v>
      </c>
      <c r="DU64" s="1"/>
      <c r="DV64" s="1"/>
      <c r="DW64" s="1">
        <v>10</v>
      </c>
      <c r="DX64" s="1"/>
      <c r="DY64" s="1">
        <v>8</v>
      </c>
      <c r="DZ64" s="1"/>
      <c r="EA64" s="1"/>
      <c r="EB64" s="1"/>
      <c r="EC64" s="1">
        <v>15</v>
      </c>
      <c r="ED64" s="1"/>
      <c r="EE64" s="1"/>
      <c r="EF64" s="1"/>
      <c r="EG64" s="1"/>
      <c r="EH64" s="1"/>
      <c r="EI64" s="1"/>
      <c r="EJ64" s="1"/>
      <c r="EK64" s="1">
        <v>20</v>
      </c>
      <c r="EL64" s="1"/>
      <c r="EM64" s="1">
        <v>20</v>
      </c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4">
        <f t="shared" si="16"/>
        <v>100</v>
      </c>
      <c r="FI64" s="6">
        <v>40</v>
      </c>
      <c r="FJ64" s="5">
        <f t="shared" si="14"/>
        <v>36</v>
      </c>
      <c r="FK64" s="1">
        <v>20</v>
      </c>
      <c r="FL64" s="1"/>
      <c r="FM64" s="1"/>
      <c r="FN64" s="1">
        <v>30</v>
      </c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>
        <v>50</v>
      </c>
      <c r="GA64" s="1"/>
      <c r="GB64" s="1"/>
      <c r="GC64" s="1"/>
      <c r="GD64" s="1"/>
      <c r="GE64" s="14">
        <f t="shared" si="17"/>
        <v>100</v>
      </c>
      <c r="GF64" s="6">
        <v>60</v>
      </c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>
        <v>20</v>
      </c>
      <c r="GT64" s="1">
        <v>10</v>
      </c>
      <c r="GU64" s="1"/>
      <c r="GV64" s="1"/>
      <c r="GW64" s="1"/>
      <c r="GX64" s="1">
        <v>5</v>
      </c>
      <c r="GY64" s="1"/>
      <c r="GZ64" s="1"/>
      <c r="HA64" s="1"/>
      <c r="HB64" s="1"/>
      <c r="HC64" s="1">
        <v>20</v>
      </c>
      <c r="HD64" s="1">
        <v>15</v>
      </c>
      <c r="HE64" s="1"/>
      <c r="HF64" s="1">
        <v>15</v>
      </c>
      <c r="HG64" s="1">
        <v>10</v>
      </c>
      <c r="HH64" s="1"/>
      <c r="HI64" s="1"/>
      <c r="HJ64" s="1"/>
      <c r="HK64" s="1"/>
      <c r="HL64" s="1">
        <v>2</v>
      </c>
      <c r="HM64" s="1"/>
      <c r="HN64" s="1"/>
      <c r="HO64" s="1"/>
      <c r="HP64" s="1"/>
      <c r="HQ64" s="1"/>
      <c r="HR64" s="1"/>
      <c r="HS64" s="1"/>
      <c r="HT64" s="1"/>
      <c r="HU64" s="1"/>
      <c r="HV64" s="1">
        <v>3</v>
      </c>
      <c r="HW64" s="1"/>
      <c r="HX64" s="1"/>
      <c r="HY64" s="1"/>
      <c r="HZ64" s="1"/>
      <c r="IA64" s="1"/>
      <c r="IB64" s="1"/>
      <c r="IC64" s="1"/>
      <c r="ID64" s="1"/>
      <c r="IE64" s="1"/>
      <c r="IF64" s="14">
        <f t="shared" si="18"/>
        <v>100</v>
      </c>
    </row>
    <row r="65" spans="1:240" x14ac:dyDescent="0.2">
      <c r="A65" s="12" t="s">
        <v>185</v>
      </c>
      <c r="B65" s="1">
        <v>50</v>
      </c>
      <c r="C65" s="1">
        <f t="shared" si="4"/>
        <v>34</v>
      </c>
      <c r="D65" s="41">
        <f t="shared" si="5"/>
        <v>17.5</v>
      </c>
      <c r="E65" s="1">
        <v>35</v>
      </c>
      <c r="F65" s="1">
        <f t="shared" si="6"/>
        <v>17</v>
      </c>
      <c r="G65" s="1">
        <f t="shared" si="7"/>
        <v>3.5</v>
      </c>
      <c r="H65" s="1">
        <v>7</v>
      </c>
      <c r="I65" s="1">
        <f t="shared" si="8"/>
        <v>56</v>
      </c>
      <c r="J65" s="1">
        <f t="shared" si="9"/>
        <v>45</v>
      </c>
      <c r="K65" s="1">
        <v>90</v>
      </c>
      <c r="L65" s="1">
        <f>RANK(K65,$K$2:$K$2:$K$80)</f>
        <v>4</v>
      </c>
      <c r="M65" s="1"/>
      <c r="N65" s="1">
        <f t="shared" si="10"/>
        <v>55</v>
      </c>
      <c r="O65" s="1"/>
      <c r="P65" s="1" t="s">
        <v>113</v>
      </c>
      <c r="Q65" s="1">
        <f t="shared" si="11"/>
        <v>1</v>
      </c>
      <c r="R65" s="1">
        <v>10</v>
      </c>
      <c r="S65" s="1">
        <f t="shared" si="12"/>
        <v>53</v>
      </c>
      <c r="T65" s="39">
        <v>67</v>
      </c>
      <c r="U65" s="4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 t="s">
        <v>115</v>
      </c>
      <c r="CS65" s="1"/>
      <c r="CT65" s="6">
        <v>70</v>
      </c>
      <c r="CU65" s="5">
        <f t="shared" si="13"/>
        <v>1</v>
      </c>
      <c r="CV65" s="1">
        <v>10</v>
      </c>
      <c r="CW65" s="1"/>
      <c r="CX65" s="1"/>
      <c r="CY65" s="1"/>
      <c r="CZ65" s="1"/>
      <c r="DA65" s="1">
        <v>10</v>
      </c>
      <c r="DB65" s="1"/>
      <c r="DC65" s="1">
        <v>7</v>
      </c>
      <c r="DD65" s="1">
        <v>25</v>
      </c>
      <c r="DE65" s="1">
        <v>5</v>
      </c>
      <c r="DF65" s="1">
        <v>8</v>
      </c>
      <c r="DG65" s="1">
        <v>10</v>
      </c>
      <c r="DH65" s="1"/>
      <c r="DI65" s="1">
        <v>25</v>
      </c>
      <c r="DJ65" s="1"/>
      <c r="DK65" s="14">
        <f t="shared" si="15"/>
        <v>100</v>
      </c>
      <c r="DL65" s="5">
        <v>30</v>
      </c>
      <c r="DM65" s="1"/>
      <c r="DN65" s="1"/>
      <c r="DO65" s="1">
        <v>5</v>
      </c>
      <c r="DP65" s="1"/>
      <c r="DQ65" s="1"/>
      <c r="DR65" s="1"/>
      <c r="DS65" s="1">
        <v>20</v>
      </c>
      <c r="DT65" s="1">
        <v>5</v>
      </c>
      <c r="DU65" s="1"/>
      <c r="DV65" s="1"/>
      <c r="DW65" s="1"/>
      <c r="DX65" s="1"/>
      <c r="DY65" s="1"/>
      <c r="DZ65" s="1"/>
      <c r="EA65" s="1"/>
      <c r="EB65" s="1">
        <v>7</v>
      </c>
      <c r="EC65" s="1">
        <v>20</v>
      </c>
      <c r="ED65" s="1"/>
      <c r="EE65" s="1"/>
      <c r="EF65" s="1"/>
      <c r="EG65" s="1"/>
      <c r="EH65" s="1"/>
      <c r="EI65" s="1"/>
      <c r="EJ65" s="1"/>
      <c r="EK65" s="1">
        <v>25</v>
      </c>
      <c r="EL65" s="1"/>
      <c r="EM65" s="1">
        <v>8</v>
      </c>
      <c r="EN65" s="1"/>
      <c r="EO65" s="1"/>
      <c r="EP65" s="1">
        <v>10</v>
      </c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4">
        <f t="shared" si="16"/>
        <v>100</v>
      </c>
      <c r="FI65" s="6">
        <v>80</v>
      </c>
      <c r="FJ65" s="5">
        <f t="shared" si="14"/>
        <v>4</v>
      </c>
      <c r="FK65" s="1"/>
      <c r="FL65" s="1">
        <v>15</v>
      </c>
      <c r="FM65" s="1"/>
      <c r="FN65" s="1"/>
      <c r="FO65" s="1"/>
      <c r="FP65" s="1">
        <v>40</v>
      </c>
      <c r="FQ65" s="1"/>
      <c r="FR65" s="1"/>
      <c r="FS65" s="1">
        <v>20</v>
      </c>
      <c r="FT65" s="1"/>
      <c r="FU65" s="1"/>
      <c r="FV65" s="1"/>
      <c r="FW65" s="1"/>
      <c r="FX65" s="1"/>
      <c r="FY65" s="1"/>
      <c r="FZ65" s="1">
        <v>18</v>
      </c>
      <c r="GA65" s="1">
        <v>5</v>
      </c>
      <c r="GB65" s="1"/>
      <c r="GC65" s="1">
        <v>2</v>
      </c>
      <c r="GD65" s="15"/>
      <c r="GE65" s="14">
        <f t="shared" si="17"/>
        <v>100</v>
      </c>
      <c r="GF65" s="6">
        <v>20</v>
      </c>
      <c r="GG65" s="1"/>
      <c r="GH65" s="1"/>
      <c r="GI65" s="1"/>
      <c r="GJ65" s="1"/>
      <c r="GK65" s="1">
        <v>69</v>
      </c>
      <c r="GL65" s="1"/>
      <c r="GM65" s="1"/>
      <c r="GN65" s="1"/>
      <c r="GO65" s="1">
        <v>30</v>
      </c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>
        <v>1</v>
      </c>
      <c r="HZ65" s="1"/>
      <c r="IA65" s="1"/>
      <c r="IB65" s="1"/>
      <c r="IC65" s="1"/>
      <c r="ID65" s="1"/>
      <c r="IE65" s="1"/>
      <c r="IF65" s="14">
        <f t="shared" si="18"/>
        <v>100</v>
      </c>
    </row>
    <row r="66" spans="1:240" x14ac:dyDescent="0.2">
      <c r="A66" s="12" t="s">
        <v>186</v>
      </c>
      <c r="B66" s="1">
        <v>30</v>
      </c>
      <c r="C66" s="1">
        <f t="shared" si="4"/>
        <v>53</v>
      </c>
      <c r="D66" s="41">
        <f t="shared" si="5"/>
        <v>4.5</v>
      </c>
      <c r="E66" s="1">
        <v>15</v>
      </c>
      <c r="F66" s="1">
        <f t="shared" si="6"/>
        <v>57</v>
      </c>
      <c r="G66" s="1">
        <f t="shared" si="7"/>
        <v>6</v>
      </c>
      <c r="H66" s="1">
        <v>20</v>
      </c>
      <c r="I66" s="1">
        <f t="shared" si="8"/>
        <v>8</v>
      </c>
      <c r="J66" s="1">
        <f t="shared" si="9"/>
        <v>24</v>
      </c>
      <c r="K66" s="1">
        <v>80</v>
      </c>
      <c r="L66" s="1">
        <f>RANK(K66,$K$2:$K$2:$K$80)</f>
        <v>43</v>
      </c>
      <c r="M66" s="1">
        <v>2</v>
      </c>
      <c r="N66" s="1">
        <f t="shared" si="10"/>
        <v>26</v>
      </c>
      <c r="O66" s="1"/>
      <c r="P66" s="1" t="s">
        <v>113</v>
      </c>
      <c r="Q66" s="1">
        <f t="shared" si="11"/>
        <v>1</v>
      </c>
      <c r="R66" s="1">
        <v>8</v>
      </c>
      <c r="S66" s="1">
        <f t="shared" si="12"/>
        <v>70</v>
      </c>
      <c r="T66" s="39">
        <v>53</v>
      </c>
      <c r="U66" s="4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 t="s">
        <v>115</v>
      </c>
      <c r="CS66" s="1"/>
      <c r="CT66" s="6">
        <v>50</v>
      </c>
      <c r="CU66" s="5">
        <f t="shared" si="13"/>
        <v>9</v>
      </c>
      <c r="CV66" s="1"/>
      <c r="CW66" s="1">
        <v>20</v>
      </c>
      <c r="CX66" s="1"/>
      <c r="CY66" s="1"/>
      <c r="CZ66" s="1">
        <v>35</v>
      </c>
      <c r="DA66" s="1">
        <v>25</v>
      </c>
      <c r="DB66" s="1"/>
      <c r="DC66" s="1"/>
      <c r="DD66" s="1"/>
      <c r="DE66" s="1"/>
      <c r="DF66" s="1"/>
      <c r="DG66" s="1">
        <v>20</v>
      </c>
      <c r="DH66" s="1"/>
      <c r="DI66" s="1"/>
      <c r="DJ66" s="1"/>
      <c r="DK66" s="14">
        <f t="shared" ref="DK66:DK80" si="19">SUM(CV66:DJ66)</f>
        <v>100</v>
      </c>
      <c r="DL66" s="5">
        <v>50</v>
      </c>
      <c r="DM66" s="1"/>
      <c r="DN66" s="1"/>
      <c r="DO66" s="1"/>
      <c r="DP66" s="1"/>
      <c r="DQ66" s="1"/>
      <c r="DR66" s="1"/>
      <c r="DS66" s="1"/>
      <c r="DT66" s="1">
        <v>12</v>
      </c>
      <c r="DU66" s="1"/>
      <c r="DV66" s="1"/>
      <c r="DW66" s="1">
        <v>20</v>
      </c>
      <c r="DX66" s="1"/>
      <c r="DY66" s="1"/>
      <c r="DZ66" s="1"/>
      <c r="EA66" s="1"/>
      <c r="EB66" s="1"/>
      <c r="EC66" s="1">
        <v>24</v>
      </c>
      <c r="ED66" s="1"/>
      <c r="EE66" s="1"/>
      <c r="EF66" s="1"/>
      <c r="EG66" s="1"/>
      <c r="EH66" s="1"/>
      <c r="EI66" s="1">
        <v>12</v>
      </c>
      <c r="EJ66" s="1">
        <v>10</v>
      </c>
      <c r="EK66" s="1">
        <v>12</v>
      </c>
      <c r="EL66" s="1"/>
      <c r="EM66" s="1">
        <v>10</v>
      </c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4">
        <f t="shared" ref="FH66:FH80" si="20">SUM(DM66:FG66)</f>
        <v>100</v>
      </c>
      <c r="FI66" s="6">
        <v>20</v>
      </c>
      <c r="FJ66" s="5">
        <f t="shared" si="14"/>
        <v>47</v>
      </c>
      <c r="FK66" s="1"/>
      <c r="FL66" s="1"/>
      <c r="FM66" s="1"/>
      <c r="FN66" s="1"/>
      <c r="FO66" s="1"/>
      <c r="FP66" s="1">
        <v>70</v>
      </c>
      <c r="FQ66" s="1"/>
      <c r="FR66" s="1"/>
      <c r="FS66" s="1"/>
      <c r="FT66" s="1"/>
      <c r="FU66" s="1"/>
      <c r="FV66" s="1"/>
      <c r="FW66" s="1"/>
      <c r="FX66" s="1"/>
      <c r="FY66" s="1"/>
      <c r="FZ66" s="1">
        <v>30</v>
      </c>
      <c r="GA66" s="1"/>
      <c r="GB66" s="1"/>
      <c r="GC66" s="1"/>
      <c r="GD66" s="1"/>
      <c r="GE66" s="14">
        <f t="shared" ref="GE66:GE80" si="21">SUM(FK66:GD66)</f>
        <v>100</v>
      </c>
      <c r="GF66" s="6">
        <v>80</v>
      </c>
      <c r="GG66" s="1"/>
      <c r="GH66" s="1"/>
      <c r="GI66" s="1"/>
      <c r="GJ66" s="1"/>
      <c r="GK66" s="1"/>
      <c r="GL66" s="1"/>
      <c r="GM66" s="1"/>
      <c r="GN66" s="1"/>
      <c r="GO66" s="1">
        <v>18</v>
      </c>
      <c r="GP66" s="1"/>
      <c r="GQ66" s="1"/>
      <c r="GR66" s="1">
        <v>25</v>
      </c>
      <c r="GS66" s="1">
        <v>18</v>
      </c>
      <c r="GT66" s="1">
        <v>9</v>
      </c>
      <c r="GU66" s="1"/>
      <c r="GV66" s="1"/>
      <c r="GW66" s="1"/>
      <c r="GX66" s="1"/>
      <c r="GY66" s="1"/>
      <c r="GZ66" s="1"/>
      <c r="HA66" s="1">
        <v>5</v>
      </c>
      <c r="HB66" s="1"/>
      <c r="HC66" s="1">
        <v>8</v>
      </c>
      <c r="HD66" s="1"/>
      <c r="HE66" s="1"/>
      <c r="HF66" s="1">
        <v>7</v>
      </c>
      <c r="HG66" s="1"/>
      <c r="HH66" s="1"/>
      <c r="HI66" s="1"/>
      <c r="HJ66" s="1"/>
      <c r="HK66" s="1"/>
      <c r="HL66" s="1"/>
      <c r="HM66" s="1">
        <v>5</v>
      </c>
      <c r="HN66" s="1"/>
      <c r="HO66" s="1"/>
      <c r="HP66" s="1"/>
      <c r="HQ66" s="1"/>
      <c r="HR66" s="1"/>
      <c r="HS66" s="1"/>
      <c r="HT66" s="1"/>
      <c r="HU66" s="1"/>
      <c r="HV66" s="1">
        <v>5</v>
      </c>
      <c r="HW66" s="1"/>
      <c r="HX66" s="1"/>
      <c r="HY66" s="1"/>
      <c r="HZ66" s="1"/>
      <c r="IA66" s="1"/>
      <c r="IB66" s="1"/>
      <c r="IC66" s="1"/>
      <c r="ID66" s="1"/>
      <c r="IE66" s="1"/>
      <c r="IF66" s="14">
        <f t="shared" ref="IF66:IF80" si="22">SUM(GG66:IC66)</f>
        <v>100</v>
      </c>
    </row>
    <row r="67" spans="1:240" x14ac:dyDescent="0.2">
      <c r="A67" s="12" t="s">
        <v>187</v>
      </c>
      <c r="B67" s="1">
        <v>55</v>
      </c>
      <c r="C67" s="1">
        <f t="shared" ref="C67:C80" si="23">RANK(B67,$B$2:$B$80)</f>
        <v>32</v>
      </c>
      <c r="D67" s="41">
        <f t="shared" ref="D67:D80" si="24">E67*B67/100</f>
        <v>11</v>
      </c>
      <c r="E67" s="1">
        <v>20</v>
      </c>
      <c r="F67" s="1">
        <f t="shared" ref="F67:F80" si="25">RANK(E67,$E$2:$E$80)</f>
        <v>40</v>
      </c>
      <c r="G67" s="1">
        <f t="shared" ref="G67:G80" si="26">H67*B67/100</f>
        <v>11</v>
      </c>
      <c r="H67" s="1">
        <v>20</v>
      </c>
      <c r="I67" s="1">
        <f t="shared" ref="I67:I80" si="27">RANK(H67,$H$2:$H$80)</f>
        <v>8</v>
      </c>
      <c r="J67" s="1">
        <f t="shared" ref="J67:J80" si="28">B67*K67/100</f>
        <v>49.5</v>
      </c>
      <c r="K67" s="1">
        <v>90</v>
      </c>
      <c r="L67" s="1">
        <f>RANK(K67,$K$2:$K$2:$K$80)</f>
        <v>4</v>
      </c>
      <c r="M67" s="1">
        <v>2</v>
      </c>
      <c r="N67" s="1">
        <f t="shared" ref="N67:N80" si="29">RANK(M67,$M$2:$M$80)</f>
        <v>26</v>
      </c>
      <c r="O67" s="1"/>
      <c r="P67" s="1" t="s">
        <v>113</v>
      </c>
      <c r="Q67" s="1">
        <f t="shared" ref="Q67:Q80" si="30">IF(P67="Z",1,0)</f>
        <v>1</v>
      </c>
      <c r="R67" s="1">
        <v>8</v>
      </c>
      <c r="S67" s="1">
        <f t="shared" ref="S67:S80" si="31">RANK(R67,$R$2:$R$80)</f>
        <v>70</v>
      </c>
      <c r="T67" s="39">
        <v>74</v>
      </c>
      <c r="U67" s="4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 t="s">
        <v>115</v>
      </c>
      <c r="CS67" s="1"/>
      <c r="CT67" s="6">
        <v>50</v>
      </c>
      <c r="CU67" s="5">
        <f t="shared" ref="CU67:CU80" si="32">RANK(CT67,$CT$2:$CT$80)</f>
        <v>9</v>
      </c>
      <c r="CV67" s="1"/>
      <c r="CW67" s="1"/>
      <c r="CX67" s="1"/>
      <c r="CY67" s="1"/>
      <c r="CZ67" s="1"/>
      <c r="DA67" s="1">
        <v>20</v>
      </c>
      <c r="DB67" s="1"/>
      <c r="DC67" s="1"/>
      <c r="DD67" s="1"/>
      <c r="DE67" s="1"/>
      <c r="DF67" s="1"/>
      <c r="DG67" s="1">
        <v>40</v>
      </c>
      <c r="DH67" s="1">
        <v>40</v>
      </c>
      <c r="DI67" s="1"/>
      <c r="DJ67" s="1"/>
      <c r="DK67" s="14">
        <f t="shared" si="19"/>
        <v>100</v>
      </c>
      <c r="DL67" s="5">
        <v>50</v>
      </c>
      <c r="DM67" s="1"/>
      <c r="DN67" s="1"/>
      <c r="DO67" s="1">
        <v>25</v>
      </c>
      <c r="DP67" s="1"/>
      <c r="DQ67" s="1"/>
      <c r="DR67" s="1"/>
      <c r="DS67" s="1"/>
      <c r="DT67" s="1"/>
      <c r="DU67" s="1"/>
      <c r="DV67" s="1">
        <v>5</v>
      </c>
      <c r="DW67" s="1"/>
      <c r="DX67" s="1"/>
      <c r="DY67" s="1"/>
      <c r="DZ67" s="1"/>
      <c r="EA67" s="1"/>
      <c r="EB67" s="1">
        <v>15</v>
      </c>
      <c r="EC67" s="1"/>
      <c r="ED67" s="1">
        <v>10</v>
      </c>
      <c r="EE67" s="1"/>
      <c r="EF67" s="1"/>
      <c r="EG67" s="1"/>
      <c r="EH67" s="1"/>
      <c r="EI67" s="1"/>
      <c r="EJ67" s="1"/>
      <c r="EK67" s="1"/>
      <c r="EL67" s="1"/>
      <c r="EM67" s="1">
        <v>25</v>
      </c>
      <c r="EN67" s="1"/>
      <c r="EO67" s="1"/>
      <c r="EP67" s="1">
        <v>10</v>
      </c>
      <c r="EQ67" s="1"/>
      <c r="ER67" s="1"/>
      <c r="ES67" s="1"/>
      <c r="ET67" s="1">
        <v>10</v>
      </c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4">
        <f t="shared" si="20"/>
        <v>100</v>
      </c>
      <c r="FI67" s="6">
        <v>60</v>
      </c>
      <c r="FJ67" s="5">
        <f t="shared" ref="FJ67:FJ80" si="33">RANK(FI67,$FI$2:$FI$80)</f>
        <v>13</v>
      </c>
      <c r="FK67" s="1"/>
      <c r="FL67" s="1"/>
      <c r="FM67" s="1"/>
      <c r="FN67" s="1">
        <v>20</v>
      </c>
      <c r="FO67" s="1"/>
      <c r="FP67" s="1">
        <v>10</v>
      </c>
      <c r="FQ67" s="1"/>
      <c r="FR67" s="1"/>
      <c r="FS67" s="1"/>
      <c r="FT67" s="1"/>
      <c r="FU67" s="1"/>
      <c r="FV67" s="1"/>
      <c r="FW67" s="1">
        <v>15</v>
      </c>
      <c r="FX67" s="1"/>
      <c r="FY67" s="1"/>
      <c r="FZ67" s="1"/>
      <c r="GA67" s="1">
        <v>40</v>
      </c>
      <c r="GB67" s="1">
        <v>15</v>
      </c>
      <c r="GC67" s="1"/>
      <c r="GD67" s="1"/>
      <c r="GE67" s="14">
        <f t="shared" si="21"/>
        <v>100</v>
      </c>
      <c r="GF67" s="6">
        <v>40</v>
      </c>
      <c r="GG67" s="1"/>
      <c r="GH67" s="1"/>
      <c r="GI67" s="1"/>
      <c r="GJ67" s="1"/>
      <c r="GK67" s="1"/>
      <c r="GL67" s="1"/>
      <c r="GM67" s="1"/>
      <c r="GN67" s="1"/>
      <c r="GO67" s="1">
        <v>20</v>
      </c>
      <c r="GP67" s="1"/>
      <c r="GQ67" s="1"/>
      <c r="GR67" s="1">
        <v>10</v>
      </c>
      <c r="GS67" s="1">
        <v>15</v>
      </c>
      <c r="GT67" s="1">
        <v>10</v>
      </c>
      <c r="GU67" s="1"/>
      <c r="GV67" s="1"/>
      <c r="GW67" s="1"/>
      <c r="GX67" s="1"/>
      <c r="GY67" s="1">
        <v>8</v>
      </c>
      <c r="GZ67" s="1"/>
      <c r="HA67" s="1"/>
      <c r="HB67" s="1">
        <v>10</v>
      </c>
      <c r="HC67" s="1">
        <v>15</v>
      </c>
      <c r="HD67" s="1">
        <v>10</v>
      </c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>
        <v>2</v>
      </c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4">
        <f t="shared" si="22"/>
        <v>100</v>
      </c>
    </row>
    <row r="68" spans="1:240" x14ac:dyDescent="0.2">
      <c r="A68" s="9" t="s">
        <v>188</v>
      </c>
      <c r="B68" s="1">
        <v>60</v>
      </c>
      <c r="C68" s="1">
        <f t="shared" si="23"/>
        <v>26</v>
      </c>
      <c r="D68" s="41">
        <f t="shared" si="24"/>
        <v>12</v>
      </c>
      <c r="E68" s="1">
        <v>20</v>
      </c>
      <c r="F68" s="1">
        <f t="shared" si="25"/>
        <v>40</v>
      </c>
      <c r="G68" s="1">
        <f t="shared" si="26"/>
        <v>12</v>
      </c>
      <c r="H68" s="1">
        <v>20</v>
      </c>
      <c r="I68" s="1">
        <f t="shared" si="27"/>
        <v>8</v>
      </c>
      <c r="J68" s="1">
        <f t="shared" si="28"/>
        <v>54</v>
      </c>
      <c r="K68" s="1">
        <v>90</v>
      </c>
      <c r="L68" s="1">
        <f>RANK(K68,$K$2:$K$2:$K$80)</f>
        <v>4</v>
      </c>
      <c r="M68" s="1">
        <v>2</v>
      </c>
      <c r="N68" s="1">
        <f t="shared" si="29"/>
        <v>26</v>
      </c>
      <c r="O68" s="1" t="s">
        <v>0</v>
      </c>
      <c r="P68" s="1" t="s">
        <v>112</v>
      </c>
      <c r="Q68" s="1">
        <f t="shared" si="30"/>
        <v>0</v>
      </c>
      <c r="R68" s="1">
        <v>25</v>
      </c>
      <c r="S68" s="1">
        <f t="shared" si="31"/>
        <v>1</v>
      </c>
      <c r="T68" s="39">
        <v>52</v>
      </c>
      <c r="U68" s="4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 t="s">
        <v>145</v>
      </c>
      <c r="CS68" s="1"/>
      <c r="CT68" s="5">
        <v>25</v>
      </c>
      <c r="CU68" s="5">
        <f t="shared" si="32"/>
        <v>33</v>
      </c>
      <c r="CV68" s="1" t="s">
        <v>0</v>
      </c>
      <c r="CW68" s="1" t="s">
        <v>0</v>
      </c>
      <c r="CX68" s="1" t="s">
        <v>0</v>
      </c>
      <c r="CY68" s="1" t="s">
        <v>0</v>
      </c>
      <c r="CZ68" s="1" t="s">
        <v>0</v>
      </c>
      <c r="DA68" s="1"/>
      <c r="DB68" s="1"/>
      <c r="DC68" s="1"/>
      <c r="DD68" s="1">
        <v>100</v>
      </c>
      <c r="DE68" s="1"/>
      <c r="DF68" s="1"/>
      <c r="DG68" s="1"/>
      <c r="DH68" s="1"/>
      <c r="DI68" s="1"/>
      <c r="DJ68" s="1"/>
      <c r="DK68" s="14">
        <f t="shared" si="19"/>
        <v>100</v>
      </c>
      <c r="DL68" s="5">
        <v>75</v>
      </c>
      <c r="DM68" s="1" t="s">
        <v>0</v>
      </c>
      <c r="DN68" s="1" t="s">
        <v>0</v>
      </c>
      <c r="DO68" s="1">
        <v>78</v>
      </c>
      <c r="DP68" s="1"/>
      <c r="DQ68" s="1"/>
      <c r="DR68" s="1"/>
      <c r="DS68" s="1"/>
      <c r="DT68" s="1"/>
      <c r="DU68" s="1"/>
      <c r="DV68" s="1" t="s">
        <v>0</v>
      </c>
      <c r="DW68" s="1" t="s">
        <v>0</v>
      </c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>
        <v>5</v>
      </c>
      <c r="EI68" s="1"/>
      <c r="EJ68" s="1">
        <v>2</v>
      </c>
      <c r="EK68" s="1"/>
      <c r="EL68" s="1">
        <v>10</v>
      </c>
      <c r="EM68" s="1"/>
      <c r="EN68" s="1"/>
      <c r="EO68" s="1"/>
      <c r="EP68" s="1"/>
      <c r="EQ68" s="1"/>
      <c r="ER68" s="1"/>
      <c r="ES68" s="1"/>
      <c r="ET68" s="1"/>
      <c r="EU68" s="13"/>
      <c r="EV68" s="13"/>
      <c r="EW68" s="13"/>
      <c r="EX68" s="13"/>
      <c r="EY68" s="13"/>
      <c r="EZ68" s="13">
        <v>5</v>
      </c>
      <c r="FA68" s="13"/>
      <c r="FB68" s="13"/>
      <c r="FC68" s="13"/>
      <c r="FD68" s="13"/>
      <c r="FE68" s="13"/>
      <c r="FF68" s="13"/>
      <c r="FG68" s="13"/>
      <c r="FH68" s="14">
        <f t="shared" si="20"/>
        <v>100</v>
      </c>
      <c r="FI68" s="5">
        <v>60</v>
      </c>
      <c r="FJ68" s="5">
        <f t="shared" si="33"/>
        <v>13</v>
      </c>
      <c r="FK68" s="1"/>
      <c r="FL68" s="1"/>
      <c r="FM68" s="1"/>
      <c r="FN68" s="1">
        <v>60</v>
      </c>
      <c r="FO68" s="1"/>
      <c r="FP68" s="1">
        <v>15</v>
      </c>
      <c r="FQ68" s="1"/>
      <c r="FR68" s="1"/>
      <c r="FS68" s="1">
        <v>5</v>
      </c>
      <c r="FT68" s="1"/>
      <c r="FU68" s="1"/>
      <c r="FV68" s="1"/>
      <c r="FW68" s="1">
        <v>20</v>
      </c>
      <c r="FX68" s="1"/>
      <c r="FY68" s="1"/>
      <c r="FZ68" s="1"/>
      <c r="GA68" s="1"/>
      <c r="GB68" s="1"/>
      <c r="GC68" s="1"/>
      <c r="GD68" s="1"/>
      <c r="GE68" s="14">
        <f t="shared" si="21"/>
        <v>100</v>
      </c>
      <c r="GF68" s="5">
        <v>40</v>
      </c>
      <c r="GG68" s="1"/>
      <c r="GH68" s="1"/>
      <c r="GI68" s="1"/>
      <c r="GJ68" s="1"/>
      <c r="GK68" s="1"/>
      <c r="GL68" s="1">
        <v>5</v>
      </c>
      <c r="GM68" s="1"/>
      <c r="GN68" s="1"/>
      <c r="GO68" s="1"/>
      <c r="GP68" s="1"/>
      <c r="GQ68" s="1">
        <v>5</v>
      </c>
      <c r="GR68" s="1">
        <v>5</v>
      </c>
      <c r="GS68" s="1">
        <v>15</v>
      </c>
      <c r="GT68" s="1"/>
      <c r="GU68" s="1"/>
      <c r="GV68" s="1"/>
      <c r="GW68" s="1"/>
      <c r="GX68" s="1"/>
      <c r="GY68" s="1">
        <v>5</v>
      </c>
      <c r="GZ68" s="1"/>
      <c r="HA68" s="1"/>
      <c r="HB68" s="1"/>
      <c r="HC68" s="1">
        <v>2</v>
      </c>
      <c r="HD68" s="1">
        <v>46</v>
      </c>
      <c r="HE68" s="1"/>
      <c r="HF68" s="1">
        <v>10</v>
      </c>
      <c r="HG68" s="1"/>
      <c r="HH68" s="1"/>
      <c r="HI68" s="1"/>
      <c r="HJ68" s="1"/>
      <c r="HK68" s="1"/>
      <c r="HL68" s="1">
        <v>5</v>
      </c>
      <c r="HM68" s="1">
        <v>2</v>
      </c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4">
        <f t="shared" si="22"/>
        <v>100</v>
      </c>
    </row>
    <row r="69" spans="1:240" x14ac:dyDescent="0.2">
      <c r="A69" s="9" t="s">
        <v>189</v>
      </c>
      <c r="B69" s="1">
        <v>70</v>
      </c>
      <c r="C69" s="1">
        <f t="shared" si="23"/>
        <v>11</v>
      </c>
      <c r="D69" s="41">
        <f t="shared" si="24"/>
        <v>42</v>
      </c>
      <c r="E69" s="1">
        <v>60</v>
      </c>
      <c r="F69" s="1">
        <f t="shared" si="25"/>
        <v>9</v>
      </c>
      <c r="G69" s="1">
        <f t="shared" si="26"/>
        <v>10.5</v>
      </c>
      <c r="H69" s="1">
        <v>15</v>
      </c>
      <c r="I69" s="1">
        <f t="shared" si="27"/>
        <v>16</v>
      </c>
      <c r="J69" s="1">
        <f t="shared" si="28"/>
        <v>0</v>
      </c>
      <c r="K69" s="1"/>
      <c r="L69" s="1">
        <f>RANK(K69,$K$2:$K$2:$K$80)</f>
        <v>77</v>
      </c>
      <c r="M69" s="1">
        <v>7</v>
      </c>
      <c r="N69" s="1">
        <f t="shared" si="29"/>
        <v>4</v>
      </c>
      <c r="O69" s="1" t="s">
        <v>0</v>
      </c>
      <c r="P69" s="1" t="s">
        <v>113</v>
      </c>
      <c r="Q69" s="1">
        <f t="shared" si="30"/>
        <v>1</v>
      </c>
      <c r="R69" s="1">
        <v>15</v>
      </c>
      <c r="S69" s="1">
        <f t="shared" si="31"/>
        <v>20</v>
      </c>
      <c r="T69" s="39">
        <v>72</v>
      </c>
      <c r="U69" s="4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 t="s">
        <v>114</v>
      </c>
      <c r="CS69" s="1"/>
      <c r="CT69" s="5">
        <v>10</v>
      </c>
      <c r="CU69" s="5">
        <f t="shared" si="32"/>
        <v>55</v>
      </c>
      <c r="CV69" s="1" t="s">
        <v>0</v>
      </c>
      <c r="CW69" s="1" t="s">
        <v>0</v>
      </c>
      <c r="CX69" s="1" t="s">
        <v>0</v>
      </c>
      <c r="CY69" s="1" t="s">
        <v>0</v>
      </c>
      <c r="CZ69" s="1">
        <v>30</v>
      </c>
      <c r="DA69" s="1">
        <v>30</v>
      </c>
      <c r="DB69" s="1"/>
      <c r="DC69" s="1"/>
      <c r="DD69" s="1"/>
      <c r="DE69" s="1"/>
      <c r="DF69" s="1">
        <v>30</v>
      </c>
      <c r="DG69" s="1"/>
      <c r="DH69" s="1">
        <v>10</v>
      </c>
      <c r="DI69" s="1"/>
      <c r="DJ69" s="1"/>
      <c r="DK69" s="14">
        <f t="shared" si="19"/>
        <v>100</v>
      </c>
      <c r="DL69" s="5">
        <v>90</v>
      </c>
      <c r="DM69" s="1" t="s">
        <v>0</v>
      </c>
      <c r="DN69" s="1" t="s">
        <v>0</v>
      </c>
      <c r="DO69" s="1">
        <v>5</v>
      </c>
      <c r="DP69" s="1"/>
      <c r="DQ69" s="1"/>
      <c r="DR69" s="1"/>
      <c r="DS69" s="1"/>
      <c r="DT69" s="1">
        <v>10</v>
      </c>
      <c r="DU69" s="1"/>
      <c r="DV69" s="1" t="s">
        <v>0</v>
      </c>
      <c r="DW69" s="1" t="s">
        <v>0</v>
      </c>
      <c r="DX69" s="1"/>
      <c r="DY69" s="1"/>
      <c r="DZ69" s="1"/>
      <c r="EA69" s="1"/>
      <c r="EB69" s="1"/>
      <c r="EC69" s="1">
        <v>3</v>
      </c>
      <c r="ED69" s="1"/>
      <c r="EE69" s="1"/>
      <c r="EF69" s="1"/>
      <c r="EG69" s="1"/>
      <c r="EH69" s="1" t="s">
        <v>0</v>
      </c>
      <c r="EI69" s="1"/>
      <c r="EJ69" s="1"/>
      <c r="EK69" s="1">
        <v>10</v>
      </c>
      <c r="EL69" s="1"/>
      <c r="EM69" s="1">
        <v>10</v>
      </c>
      <c r="EN69" s="1"/>
      <c r="EO69" s="1"/>
      <c r="EP69" s="1"/>
      <c r="EQ69" s="1"/>
      <c r="ER69" s="1">
        <v>55</v>
      </c>
      <c r="ES69" s="1"/>
      <c r="ET69" s="1">
        <v>3</v>
      </c>
      <c r="EU69" s="13"/>
      <c r="EV69" s="13">
        <v>1</v>
      </c>
      <c r="EW69" s="13">
        <v>3</v>
      </c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4">
        <f t="shared" si="20"/>
        <v>100</v>
      </c>
      <c r="FI69" s="5">
        <v>60</v>
      </c>
      <c r="FJ69" s="5">
        <f t="shared" si="33"/>
        <v>13</v>
      </c>
      <c r="FK69" s="1"/>
      <c r="FL69" s="1"/>
      <c r="FM69" s="1"/>
      <c r="FN69" s="1">
        <v>5</v>
      </c>
      <c r="FO69" s="1"/>
      <c r="FP69" s="1">
        <v>10</v>
      </c>
      <c r="FQ69" s="1"/>
      <c r="FR69" s="1">
        <v>5</v>
      </c>
      <c r="FS69" s="1">
        <v>5</v>
      </c>
      <c r="FT69" s="1"/>
      <c r="FU69" s="1">
        <v>10</v>
      </c>
      <c r="FV69" s="1"/>
      <c r="FW69" s="1"/>
      <c r="FX69" s="1"/>
      <c r="FY69" s="1"/>
      <c r="FZ69" s="1">
        <v>30</v>
      </c>
      <c r="GA69" s="1">
        <v>35</v>
      </c>
      <c r="GB69" s="1"/>
      <c r="GC69" s="1"/>
      <c r="GD69" s="1"/>
      <c r="GE69" s="14">
        <f t="shared" si="21"/>
        <v>100</v>
      </c>
      <c r="GF69" s="5">
        <v>40</v>
      </c>
      <c r="GG69" s="1"/>
      <c r="GH69" s="1"/>
      <c r="GI69" s="1"/>
      <c r="GJ69" s="1"/>
      <c r="GK69" s="1"/>
      <c r="GL69" s="1"/>
      <c r="GM69" s="1"/>
      <c r="GN69" s="1"/>
      <c r="GO69" s="1">
        <v>10</v>
      </c>
      <c r="GP69" s="1"/>
      <c r="GQ69" s="1">
        <v>25</v>
      </c>
      <c r="GR69" s="1"/>
      <c r="GS69" s="1"/>
      <c r="GT69" s="1"/>
      <c r="GU69" s="1"/>
      <c r="GV69" s="1"/>
      <c r="GW69" s="1"/>
      <c r="GX69" s="1"/>
      <c r="GY69" s="1">
        <v>10</v>
      </c>
      <c r="GZ69" s="1"/>
      <c r="HA69" s="1"/>
      <c r="HB69" s="1">
        <v>25</v>
      </c>
      <c r="HC69" s="1"/>
      <c r="HD69" s="1"/>
      <c r="HE69" s="1"/>
      <c r="HF69" s="1">
        <v>5</v>
      </c>
      <c r="HG69" s="1"/>
      <c r="HH69" s="1"/>
      <c r="HI69" s="1"/>
      <c r="HJ69" s="1"/>
      <c r="HK69" s="1"/>
      <c r="HL69" s="1"/>
      <c r="HM69" s="1">
        <v>10</v>
      </c>
      <c r="HN69" s="1"/>
      <c r="HO69" s="1"/>
      <c r="HP69" s="1"/>
      <c r="HQ69" s="1"/>
      <c r="HR69" s="1">
        <v>5</v>
      </c>
      <c r="HS69" s="1"/>
      <c r="HT69" s="1">
        <v>5</v>
      </c>
      <c r="HU69" s="1">
        <v>5</v>
      </c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4">
        <f t="shared" si="22"/>
        <v>100</v>
      </c>
    </row>
    <row r="70" spans="1:240" x14ac:dyDescent="0.2">
      <c r="A70" s="9" t="s">
        <v>190</v>
      </c>
      <c r="B70" s="1">
        <v>50</v>
      </c>
      <c r="C70" s="1">
        <f t="shared" si="23"/>
        <v>34</v>
      </c>
      <c r="D70" s="41">
        <f t="shared" si="24"/>
        <v>7.5</v>
      </c>
      <c r="E70" s="1">
        <v>15</v>
      </c>
      <c r="F70" s="1">
        <f t="shared" si="25"/>
        <v>57</v>
      </c>
      <c r="G70" s="1">
        <f t="shared" si="26"/>
        <v>12.5</v>
      </c>
      <c r="H70" s="1">
        <v>25</v>
      </c>
      <c r="I70" s="1">
        <f t="shared" si="27"/>
        <v>7</v>
      </c>
      <c r="J70" s="1">
        <f t="shared" si="28"/>
        <v>40</v>
      </c>
      <c r="K70" s="1">
        <v>80</v>
      </c>
      <c r="L70" s="1">
        <f>RANK(K70,$K$2:$K$2:$K$80)</f>
        <v>43</v>
      </c>
      <c r="M70" s="1">
        <v>1</v>
      </c>
      <c r="N70" s="1">
        <f t="shared" si="29"/>
        <v>41</v>
      </c>
      <c r="O70" s="1" t="s">
        <v>0</v>
      </c>
      <c r="P70" s="1" t="s">
        <v>112</v>
      </c>
      <c r="Q70" s="1">
        <f t="shared" si="30"/>
        <v>0</v>
      </c>
      <c r="R70" s="1">
        <v>10</v>
      </c>
      <c r="S70" s="1">
        <f t="shared" si="31"/>
        <v>53</v>
      </c>
      <c r="T70" s="39">
        <v>61</v>
      </c>
      <c r="U70" s="4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 t="s">
        <v>115</v>
      </c>
      <c r="CS70" s="1"/>
      <c r="CT70" s="5">
        <v>20</v>
      </c>
      <c r="CU70" s="5">
        <f t="shared" si="32"/>
        <v>38</v>
      </c>
      <c r="CV70" s="1" t="s">
        <v>0</v>
      </c>
      <c r="CW70" s="1" t="s">
        <v>0</v>
      </c>
      <c r="CX70" s="1" t="s">
        <v>0</v>
      </c>
      <c r="CY70" s="1" t="s">
        <v>0</v>
      </c>
      <c r="CZ70" s="1"/>
      <c r="DA70" s="1">
        <v>30</v>
      </c>
      <c r="DB70" s="1"/>
      <c r="DC70" s="1">
        <v>10</v>
      </c>
      <c r="DD70" s="1"/>
      <c r="DE70" s="1"/>
      <c r="DF70" s="1">
        <v>30</v>
      </c>
      <c r="DG70" s="1"/>
      <c r="DH70" s="1">
        <v>30</v>
      </c>
      <c r="DI70" s="1"/>
      <c r="DJ70" s="1"/>
      <c r="DK70" s="14">
        <f t="shared" si="19"/>
        <v>100</v>
      </c>
      <c r="DL70" s="5">
        <v>80</v>
      </c>
      <c r="DM70" s="1" t="s">
        <v>0</v>
      </c>
      <c r="DN70" s="1"/>
      <c r="DO70" s="1">
        <v>40</v>
      </c>
      <c r="DP70" s="1"/>
      <c r="DQ70" s="1"/>
      <c r="DR70" s="1"/>
      <c r="DS70" s="1"/>
      <c r="DT70" s="1">
        <v>30</v>
      </c>
      <c r="DU70" s="1"/>
      <c r="DV70" s="1">
        <v>5</v>
      </c>
      <c r="DW70" s="1" t="s">
        <v>0</v>
      </c>
      <c r="DX70" s="1"/>
      <c r="DY70" s="1"/>
      <c r="DZ70" s="1"/>
      <c r="EA70" s="1"/>
      <c r="EB70" s="1"/>
      <c r="EC70" s="1"/>
      <c r="ED70" s="1"/>
      <c r="EE70" s="1">
        <v>5</v>
      </c>
      <c r="EF70" s="1"/>
      <c r="EG70" s="1"/>
      <c r="EH70" s="1" t="s">
        <v>0</v>
      </c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>
        <v>20</v>
      </c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4">
        <f t="shared" si="20"/>
        <v>100</v>
      </c>
      <c r="FI70" s="5">
        <v>40</v>
      </c>
      <c r="FJ70" s="5">
        <f t="shared" si="33"/>
        <v>36</v>
      </c>
      <c r="FK70" s="1"/>
      <c r="FL70" s="1"/>
      <c r="FM70" s="1"/>
      <c r="FN70" s="1">
        <v>5</v>
      </c>
      <c r="FO70" s="1">
        <v>5</v>
      </c>
      <c r="FP70" s="1"/>
      <c r="FQ70" s="1"/>
      <c r="FR70" s="1"/>
      <c r="FS70" s="1">
        <v>30</v>
      </c>
      <c r="FT70" s="1"/>
      <c r="FU70" s="1"/>
      <c r="FV70" s="1">
        <v>5</v>
      </c>
      <c r="FW70" s="1"/>
      <c r="FX70" s="1"/>
      <c r="FY70" s="1">
        <v>5</v>
      </c>
      <c r="FZ70" s="1">
        <v>20</v>
      </c>
      <c r="GA70" s="1">
        <v>15</v>
      </c>
      <c r="GB70" s="1">
        <v>10</v>
      </c>
      <c r="GC70" s="1"/>
      <c r="GD70" s="1">
        <v>5</v>
      </c>
      <c r="GE70" s="14">
        <f t="shared" si="21"/>
        <v>100</v>
      </c>
      <c r="GF70" s="5">
        <v>60</v>
      </c>
      <c r="GG70" s="1"/>
      <c r="GH70" s="1"/>
      <c r="GI70" s="1"/>
      <c r="GJ70" s="1"/>
      <c r="GK70" s="1"/>
      <c r="GL70" s="1"/>
      <c r="GM70" s="1"/>
      <c r="GN70" s="1"/>
      <c r="GO70" s="1">
        <v>25</v>
      </c>
      <c r="GP70" s="1"/>
      <c r="GQ70" s="1"/>
      <c r="GR70" s="1"/>
      <c r="GS70" s="1"/>
      <c r="GT70" s="1">
        <v>20</v>
      </c>
      <c r="GU70" s="1"/>
      <c r="GV70" s="1"/>
      <c r="GW70" s="1"/>
      <c r="GX70" s="1"/>
      <c r="GY70" s="1">
        <v>10</v>
      </c>
      <c r="GZ70" s="1"/>
      <c r="HA70" s="1"/>
      <c r="HB70" s="1"/>
      <c r="HC70" s="1">
        <v>20</v>
      </c>
      <c r="HD70" s="1"/>
      <c r="HE70" s="1">
        <v>5</v>
      </c>
      <c r="HF70" s="1">
        <v>13</v>
      </c>
      <c r="HG70" s="1"/>
      <c r="HH70" s="1"/>
      <c r="HI70" s="1">
        <v>2</v>
      </c>
      <c r="HJ70" s="1"/>
      <c r="HK70" s="1"/>
      <c r="HL70" s="1"/>
      <c r="HM70" s="1"/>
      <c r="HN70" s="1"/>
      <c r="HO70" s="1">
        <v>2</v>
      </c>
      <c r="HP70" s="1">
        <v>2</v>
      </c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>
        <v>1</v>
      </c>
      <c r="IE70" s="1"/>
      <c r="IF70" s="14">
        <f t="shared" si="22"/>
        <v>99</v>
      </c>
    </row>
    <row r="71" spans="1:240" x14ac:dyDescent="0.2">
      <c r="A71" s="9" t="s">
        <v>229</v>
      </c>
      <c r="B71" s="1">
        <v>30</v>
      </c>
      <c r="C71" s="1">
        <f t="shared" si="23"/>
        <v>53</v>
      </c>
      <c r="D71" s="41">
        <f t="shared" si="24"/>
        <v>3</v>
      </c>
      <c r="E71" s="1">
        <v>10</v>
      </c>
      <c r="F71" s="1">
        <f t="shared" si="25"/>
        <v>74</v>
      </c>
      <c r="G71" s="1">
        <f t="shared" si="26"/>
        <v>4.5</v>
      </c>
      <c r="H71" s="1">
        <v>15</v>
      </c>
      <c r="I71" s="1">
        <f t="shared" si="27"/>
        <v>16</v>
      </c>
      <c r="J71" s="1">
        <f t="shared" si="28"/>
        <v>27</v>
      </c>
      <c r="K71" s="1">
        <v>90</v>
      </c>
      <c r="L71" s="1">
        <f>RANK(K71,$K$2:$K$2:$K$80)</f>
        <v>4</v>
      </c>
      <c r="M71" s="1">
        <v>1</v>
      </c>
      <c r="N71" s="1">
        <f t="shared" si="29"/>
        <v>41</v>
      </c>
      <c r="O71" s="1" t="s">
        <v>0</v>
      </c>
      <c r="P71" s="1" t="s">
        <v>113</v>
      </c>
      <c r="Q71" s="1">
        <f t="shared" si="30"/>
        <v>1</v>
      </c>
      <c r="R71" s="1">
        <v>10</v>
      </c>
      <c r="S71" s="1">
        <f t="shared" si="31"/>
        <v>53</v>
      </c>
      <c r="T71" s="39">
        <v>65</v>
      </c>
      <c r="U71" s="4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 t="s">
        <v>115</v>
      </c>
      <c r="CS71" s="1"/>
      <c r="CT71" s="5">
        <v>50</v>
      </c>
      <c r="CU71" s="5">
        <f t="shared" si="32"/>
        <v>9</v>
      </c>
      <c r="CV71" s="1">
        <v>5</v>
      </c>
      <c r="CW71" s="1" t="s">
        <v>0</v>
      </c>
      <c r="CX71" s="1" t="s">
        <v>0</v>
      </c>
      <c r="CY71" s="1">
        <v>2</v>
      </c>
      <c r="CZ71" s="1" t="s">
        <v>0</v>
      </c>
      <c r="DA71" s="1">
        <v>20</v>
      </c>
      <c r="DB71" s="1"/>
      <c r="DC71" s="1"/>
      <c r="DD71" s="1">
        <v>30</v>
      </c>
      <c r="DE71" s="1"/>
      <c r="DF71" s="1"/>
      <c r="DG71" s="1"/>
      <c r="DH71" s="1">
        <v>40</v>
      </c>
      <c r="DI71" s="1">
        <v>3</v>
      </c>
      <c r="DJ71" s="1"/>
      <c r="DK71" s="14">
        <f t="shared" si="19"/>
        <v>100</v>
      </c>
      <c r="DL71" s="5">
        <v>50</v>
      </c>
      <c r="DM71" s="1" t="s">
        <v>0</v>
      </c>
      <c r="DN71" s="1" t="s">
        <v>0</v>
      </c>
      <c r="DO71" s="1">
        <v>30</v>
      </c>
      <c r="DP71" s="1"/>
      <c r="DQ71" s="1"/>
      <c r="DR71" s="1"/>
      <c r="DS71" s="1"/>
      <c r="DT71" s="16">
        <v>4</v>
      </c>
      <c r="DU71" s="1"/>
      <c r="DV71" s="1" t="s">
        <v>0</v>
      </c>
      <c r="DW71" s="1" t="s">
        <v>0</v>
      </c>
      <c r="DX71" s="1"/>
      <c r="DY71" s="1"/>
      <c r="DZ71" s="1"/>
      <c r="EA71" s="1"/>
      <c r="EB71" s="1">
        <v>35</v>
      </c>
      <c r="EC71" s="1">
        <v>13</v>
      </c>
      <c r="ED71" s="1"/>
      <c r="EE71" s="1"/>
      <c r="EF71" s="1"/>
      <c r="EG71" s="1"/>
      <c r="EH71" s="1" t="s">
        <v>0</v>
      </c>
      <c r="EI71" s="1"/>
      <c r="EJ71" s="1">
        <v>13</v>
      </c>
      <c r="EK71" s="1">
        <v>3</v>
      </c>
      <c r="EL71" s="1"/>
      <c r="EM71" s="1">
        <v>2</v>
      </c>
      <c r="EN71" s="1"/>
      <c r="EO71" s="1"/>
      <c r="EP71" s="1"/>
      <c r="EQ71" s="1"/>
      <c r="ER71" s="1"/>
      <c r="ES71" s="1"/>
      <c r="ET71" s="1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4">
        <f t="shared" si="20"/>
        <v>100</v>
      </c>
      <c r="FI71" s="5">
        <v>15</v>
      </c>
      <c r="FJ71" s="5">
        <f t="shared" si="33"/>
        <v>52</v>
      </c>
      <c r="FK71" s="1"/>
      <c r="FL71" s="1"/>
      <c r="FM71" s="1"/>
      <c r="FN71" s="1"/>
      <c r="FO71" s="1"/>
      <c r="FP71" s="1">
        <v>20</v>
      </c>
      <c r="FQ71" s="1"/>
      <c r="FR71" s="1"/>
      <c r="FS71" s="1">
        <v>60</v>
      </c>
      <c r="FT71" s="1"/>
      <c r="FU71" s="1"/>
      <c r="FV71" s="1"/>
      <c r="FW71" s="1"/>
      <c r="FX71" s="1"/>
      <c r="FY71" s="1"/>
      <c r="FZ71" s="1"/>
      <c r="GA71" s="1">
        <v>20</v>
      </c>
      <c r="GB71" s="1"/>
      <c r="GC71" s="1"/>
      <c r="GD71" s="1"/>
      <c r="GE71" s="14">
        <f t="shared" si="21"/>
        <v>100</v>
      </c>
      <c r="GF71" s="5">
        <v>85</v>
      </c>
      <c r="GG71" s="1"/>
      <c r="GH71" s="1"/>
      <c r="GI71" s="1"/>
      <c r="GJ71" s="1"/>
      <c r="GK71" s="1"/>
      <c r="GL71" s="1"/>
      <c r="GM71" s="1"/>
      <c r="GN71" s="1"/>
      <c r="GO71" s="1">
        <v>10</v>
      </c>
      <c r="GP71" s="1"/>
      <c r="GQ71" s="1"/>
      <c r="GR71" s="1"/>
      <c r="GS71" s="1">
        <v>20</v>
      </c>
      <c r="GT71" s="1"/>
      <c r="GU71" s="1">
        <v>10</v>
      </c>
      <c r="GV71" s="1"/>
      <c r="GW71" s="1"/>
      <c r="GX71" s="1">
        <v>15</v>
      </c>
      <c r="GY71" s="1">
        <v>15</v>
      </c>
      <c r="GZ71" s="1"/>
      <c r="HA71" s="1"/>
      <c r="HB71" s="1">
        <v>20</v>
      </c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>
        <v>5</v>
      </c>
      <c r="HN71" s="1"/>
      <c r="HO71" s="1"/>
      <c r="HP71" s="1"/>
      <c r="HQ71" s="1">
        <v>5</v>
      </c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4">
        <f t="shared" si="22"/>
        <v>100</v>
      </c>
    </row>
    <row r="72" spans="1:240" x14ac:dyDescent="0.2">
      <c r="A72" s="9" t="s">
        <v>191</v>
      </c>
      <c r="B72" s="1">
        <v>70</v>
      </c>
      <c r="C72" s="1">
        <f t="shared" si="23"/>
        <v>11</v>
      </c>
      <c r="D72" s="41">
        <f t="shared" si="24"/>
        <v>24.5</v>
      </c>
      <c r="E72" s="1">
        <v>35</v>
      </c>
      <c r="F72" s="1">
        <f t="shared" si="25"/>
        <v>17</v>
      </c>
      <c r="G72" s="1">
        <f t="shared" si="26"/>
        <v>2.1</v>
      </c>
      <c r="H72" s="1">
        <v>3</v>
      </c>
      <c r="I72" s="1">
        <f t="shared" si="27"/>
        <v>75</v>
      </c>
      <c r="J72" s="1">
        <f t="shared" si="28"/>
        <v>0</v>
      </c>
      <c r="K72" s="1"/>
      <c r="L72" s="1">
        <f>RANK(K72,$K$2:$K$2:$K$80)</f>
        <v>77</v>
      </c>
      <c r="M72" s="1">
        <v>5</v>
      </c>
      <c r="N72" s="1">
        <f t="shared" si="29"/>
        <v>8</v>
      </c>
      <c r="O72" s="1" t="s">
        <v>0</v>
      </c>
      <c r="P72" s="1" t="s">
        <v>112</v>
      </c>
      <c r="Q72" s="1">
        <f t="shared" si="30"/>
        <v>0</v>
      </c>
      <c r="R72" s="1">
        <v>15</v>
      </c>
      <c r="S72" s="1">
        <f t="shared" si="31"/>
        <v>20</v>
      </c>
      <c r="T72" s="39">
        <v>50</v>
      </c>
      <c r="U72" s="4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 t="s">
        <v>116</v>
      </c>
      <c r="CS72" s="1"/>
      <c r="CT72" s="5">
        <v>25</v>
      </c>
      <c r="CU72" s="5">
        <f t="shared" si="32"/>
        <v>33</v>
      </c>
      <c r="CV72" s="1" t="s">
        <v>0</v>
      </c>
      <c r="CW72" s="1" t="s">
        <v>0</v>
      </c>
      <c r="CX72" s="1" t="s">
        <v>0</v>
      </c>
      <c r="CY72" s="1" t="s">
        <v>0</v>
      </c>
      <c r="CZ72" s="1">
        <v>3</v>
      </c>
      <c r="DA72" s="1">
        <v>7</v>
      </c>
      <c r="DB72" s="1"/>
      <c r="DC72" s="1">
        <v>10</v>
      </c>
      <c r="DD72" s="1">
        <v>35</v>
      </c>
      <c r="DE72" s="1"/>
      <c r="DF72" s="1">
        <v>45</v>
      </c>
      <c r="DG72" s="1"/>
      <c r="DH72" s="1"/>
      <c r="DI72" s="1"/>
      <c r="DJ72" s="1"/>
      <c r="DK72" s="14">
        <f t="shared" si="19"/>
        <v>100</v>
      </c>
      <c r="DL72" s="5">
        <v>75</v>
      </c>
      <c r="DM72" s="1" t="s">
        <v>0</v>
      </c>
      <c r="DN72" s="1"/>
      <c r="DO72" s="1">
        <v>30</v>
      </c>
      <c r="DP72" s="1"/>
      <c r="DQ72" s="1"/>
      <c r="DR72" s="1"/>
      <c r="DS72" s="1"/>
      <c r="DT72" s="1">
        <v>2</v>
      </c>
      <c r="DU72" s="1">
        <v>5</v>
      </c>
      <c r="DV72" s="1" t="s">
        <v>0</v>
      </c>
      <c r="DW72" s="1" t="s">
        <v>0</v>
      </c>
      <c r="DX72" s="1"/>
      <c r="DY72" s="1">
        <v>1</v>
      </c>
      <c r="DZ72" s="1">
        <v>10</v>
      </c>
      <c r="EA72" s="1"/>
      <c r="EB72" s="1">
        <v>5</v>
      </c>
      <c r="EC72" s="1"/>
      <c r="ED72" s="1"/>
      <c r="EE72" s="1"/>
      <c r="EF72" s="1"/>
      <c r="EG72" s="1"/>
      <c r="EH72" s="1" t="s">
        <v>0</v>
      </c>
      <c r="EI72" s="1"/>
      <c r="EJ72" s="1"/>
      <c r="EK72" s="1"/>
      <c r="EL72" s="1">
        <v>10</v>
      </c>
      <c r="EM72" s="1"/>
      <c r="EN72" s="1"/>
      <c r="EO72" s="1"/>
      <c r="EP72" s="1"/>
      <c r="EQ72" s="1">
        <v>2</v>
      </c>
      <c r="ER72" s="1"/>
      <c r="ES72" s="1"/>
      <c r="ET72" s="1">
        <v>10</v>
      </c>
      <c r="EU72" s="13"/>
      <c r="EV72" s="13"/>
      <c r="EW72" s="13"/>
      <c r="EX72" s="13">
        <v>23</v>
      </c>
      <c r="EY72" s="13">
        <v>2</v>
      </c>
      <c r="EZ72" s="13"/>
      <c r="FA72" s="13"/>
      <c r="FB72" s="13"/>
      <c r="FC72" s="13"/>
      <c r="FD72" s="13"/>
      <c r="FE72" s="13"/>
      <c r="FF72" s="13"/>
      <c r="FG72" s="13"/>
      <c r="FH72" s="14">
        <f t="shared" si="20"/>
        <v>100</v>
      </c>
      <c r="FI72" s="5">
        <v>30</v>
      </c>
      <c r="FJ72" s="5">
        <f t="shared" si="33"/>
        <v>44</v>
      </c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>
        <v>100</v>
      </c>
      <c r="GA72" s="1"/>
      <c r="GB72" s="1"/>
      <c r="GC72" s="1"/>
      <c r="GD72" s="1"/>
      <c r="GE72" s="14">
        <f t="shared" si="21"/>
        <v>100</v>
      </c>
      <c r="GF72" s="5">
        <v>70</v>
      </c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>
        <v>15</v>
      </c>
      <c r="GS72" s="1"/>
      <c r="GT72" s="1"/>
      <c r="GU72" s="1"/>
      <c r="GV72" s="1"/>
      <c r="GW72" s="1"/>
      <c r="GX72" s="1">
        <v>25</v>
      </c>
      <c r="GY72" s="1"/>
      <c r="GZ72" s="1"/>
      <c r="HA72" s="1"/>
      <c r="HB72" s="1"/>
      <c r="HC72" s="1">
        <v>30</v>
      </c>
      <c r="HD72" s="1">
        <v>30</v>
      </c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4">
        <f t="shared" si="22"/>
        <v>100</v>
      </c>
    </row>
    <row r="73" spans="1:240" x14ac:dyDescent="0.2">
      <c r="A73" s="9" t="s">
        <v>233</v>
      </c>
      <c r="B73" s="1">
        <v>45</v>
      </c>
      <c r="C73" s="1">
        <f t="shared" si="23"/>
        <v>41</v>
      </c>
      <c r="D73" s="41">
        <f t="shared" si="24"/>
        <v>6.75</v>
      </c>
      <c r="E73" s="1">
        <v>15</v>
      </c>
      <c r="F73" s="1">
        <f t="shared" si="25"/>
        <v>57</v>
      </c>
      <c r="G73" s="1">
        <f t="shared" si="26"/>
        <v>6.75</v>
      </c>
      <c r="H73" s="1">
        <v>15</v>
      </c>
      <c r="I73" s="1">
        <f t="shared" si="27"/>
        <v>16</v>
      </c>
      <c r="J73" s="1">
        <f t="shared" si="28"/>
        <v>40.5</v>
      </c>
      <c r="K73" s="1">
        <v>90</v>
      </c>
      <c r="L73" s="1">
        <f>RANK(K73,$K$2:$K$2:$K$80)</f>
        <v>4</v>
      </c>
      <c r="M73" s="1">
        <v>4</v>
      </c>
      <c r="N73" s="1">
        <f t="shared" si="29"/>
        <v>11</v>
      </c>
      <c r="O73" s="1" t="s">
        <v>0</v>
      </c>
      <c r="P73" s="1" t="s">
        <v>113</v>
      </c>
      <c r="Q73" s="1">
        <f t="shared" si="30"/>
        <v>1</v>
      </c>
      <c r="R73" s="1">
        <v>12</v>
      </c>
      <c r="S73" s="1">
        <f t="shared" si="31"/>
        <v>38</v>
      </c>
      <c r="T73" s="39">
        <v>54</v>
      </c>
      <c r="U73" s="4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 t="s">
        <v>114</v>
      </c>
      <c r="CS73" s="1"/>
      <c r="CT73" s="5">
        <v>50</v>
      </c>
      <c r="CU73" s="5">
        <f t="shared" si="32"/>
        <v>9</v>
      </c>
      <c r="CV73" s="1" t="s">
        <v>0</v>
      </c>
      <c r="CW73" s="1" t="s">
        <v>0</v>
      </c>
      <c r="CX73" s="1" t="s">
        <v>0</v>
      </c>
      <c r="CY73" s="1" t="s">
        <v>0</v>
      </c>
      <c r="CZ73" s="1">
        <v>12</v>
      </c>
      <c r="DA73" s="1"/>
      <c r="DB73" s="1">
        <v>12</v>
      </c>
      <c r="DC73" s="1"/>
      <c r="DD73" s="1"/>
      <c r="DE73" s="1"/>
      <c r="DF73" s="1">
        <v>16</v>
      </c>
      <c r="DG73" s="1">
        <v>33</v>
      </c>
      <c r="DH73" s="1">
        <v>27</v>
      </c>
      <c r="DI73" s="1"/>
      <c r="DJ73" s="1"/>
      <c r="DK73" s="14">
        <f t="shared" si="19"/>
        <v>100</v>
      </c>
      <c r="DL73" s="5">
        <v>50</v>
      </c>
      <c r="DM73" s="1" t="s">
        <v>0</v>
      </c>
      <c r="DN73" s="1" t="s">
        <v>0</v>
      </c>
      <c r="DO73" s="1">
        <v>20</v>
      </c>
      <c r="DP73" s="1"/>
      <c r="DQ73" s="1"/>
      <c r="DR73" s="1"/>
      <c r="DS73" s="1"/>
      <c r="DT73" s="1"/>
      <c r="DU73" s="1"/>
      <c r="DV73" s="1" t="s">
        <v>0</v>
      </c>
      <c r="DW73" s="1"/>
      <c r="DX73" s="1"/>
      <c r="DY73" s="1"/>
      <c r="DZ73" s="1"/>
      <c r="EA73" s="1">
        <v>23</v>
      </c>
      <c r="EB73" s="1"/>
      <c r="EC73" s="1">
        <v>2</v>
      </c>
      <c r="ED73" s="1">
        <v>2</v>
      </c>
      <c r="EE73" s="1"/>
      <c r="EF73" s="1"/>
      <c r="EG73" s="1"/>
      <c r="EH73" s="1" t="s">
        <v>0</v>
      </c>
      <c r="EI73" s="1"/>
      <c r="EJ73" s="1">
        <v>10</v>
      </c>
      <c r="EK73" s="1">
        <v>5</v>
      </c>
      <c r="EL73" s="1"/>
      <c r="EM73" s="1">
        <v>10</v>
      </c>
      <c r="EN73" s="1"/>
      <c r="EO73" s="1"/>
      <c r="EP73" s="1"/>
      <c r="EQ73" s="1"/>
      <c r="ER73" s="1"/>
      <c r="ES73" s="1"/>
      <c r="ET73" s="1">
        <v>28</v>
      </c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4">
        <f t="shared" si="20"/>
        <v>100</v>
      </c>
      <c r="FI73" s="5">
        <v>70</v>
      </c>
      <c r="FJ73" s="5">
        <f t="shared" si="33"/>
        <v>5</v>
      </c>
      <c r="FK73" s="1"/>
      <c r="FL73" s="1"/>
      <c r="FM73" s="1">
        <v>25</v>
      </c>
      <c r="FN73" s="1"/>
      <c r="FO73" s="1">
        <v>10</v>
      </c>
      <c r="FP73" s="1">
        <v>20</v>
      </c>
      <c r="FQ73" s="1"/>
      <c r="FR73" s="1">
        <v>10</v>
      </c>
      <c r="FS73" s="1">
        <v>10</v>
      </c>
      <c r="FT73" s="1"/>
      <c r="FU73" s="1"/>
      <c r="FV73" s="1"/>
      <c r="FW73" s="1"/>
      <c r="FX73" s="1"/>
      <c r="FY73" s="1"/>
      <c r="FZ73" s="1"/>
      <c r="GA73" s="1">
        <v>25</v>
      </c>
      <c r="GB73" s="1"/>
      <c r="GC73" s="1"/>
      <c r="GD73" s="1"/>
      <c r="GE73" s="14">
        <f t="shared" si="21"/>
        <v>100</v>
      </c>
      <c r="GF73" s="5">
        <v>30</v>
      </c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>
        <v>20</v>
      </c>
      <c r="GT73" s="1"/>
      <c r="GU73" s="1"/>
      <c r="GV73" s="1"/>
      <c r="GW73" s="1"/>
      <c r="GX73" s="1">
        <v>15</v>
      </c>
      <c r="GY73" s="1">
        <v>20</v>
      </c>
      <c r="GZ73" s="1"/>
      <c r="HA73" s="1"/>
      <c r="HB73" s="1">
        <v>25</v>
      </c>
      <c r="HC73" s="1">
        <v>6</v>
      </c>
      <c r="HD73" s="1"/>
      <c r="HE73" s="1"/>
      <c r="HF73" s="1"/>
      <c r="HG73" s="1"/>
      <c r="HH73" s="1"/>
      <c r="HI73" s="1">
        <v>2</v>
      </c>
      <c r="HJ73" s="1"/>
      <c r="HK73" s="1"/>
      <c r="HL73" s="1"/>
      <c r="HM73" s="1"/>
      <c r="HN73" s="1"/>
      <c r="HO73" s="1"/>
      <c r="HP73" s="1"/>
      <c r="HQ73" s="1">
        <v>2</v>
      </c>
      <c r="HR73" s="1"/>
      <c r="HS73" s="1"/>
      <c r="HT73" s="1"/>
      <c r="HU73" s="1"/>
      <c r="HV73" s="1"/>
      <c r="HW73" s="1"/>
      <c r="HX73" s="1"/>
      <c r="HY73" s="1">
        <v>10</v>
      </c>
      <c r="HZ73" s="1"/>
      <c r="IA73" s="1"/>
      <c r="IB73" s="1"/>
      <c r="IC73" s="1"/>
      <c r="ID73" s="1"/>
      <c r="IE73" s="1"/>
      <c r="IF73" s="14">
        <f t="shared" si="22"/>
        <v>100</v>
      </c>
    </row>
    <row r="74" spans="1:240" x14ac:dyDescent="0.2">
      <c r="A74" s="9" t="s">
        <v>192</v>
      </c>
      <c r="B74" s="1">
        <v>40</v>
      </c>
      <c r="C74" s="1">
        <f t="shared" si="23"/>
        <v>44</v>
      </c>
      <c r="D74" s="41">
        <f t="shared" si="24"/>
        <v>8</v>
      </c>
      <c r="E74" s="1">
        <v>20</v>
      </c>
      <c r="F74" s="1">
        <f t="shared" si="25"/>
        <v>40</v>
      </c>
      <c r="G74" s="1">
        <f t="shared" si="26"/>
        <v>4</v>
      </c>
      <c r="H74" s="1">
        <v>10</v>
      </c>
      <c r="I74" s="1">
        <f t="shared" si="27"/>
        <v>35</v>
      </c>
      <c r="J74" s="1">
        <f t="shared" si="28"/>
        <v>36</v>
      </c>
      <c r="K74" s="1">
        <v>90</v>
      </c>
      <c r="L74" s="1">
        <f>RANK(K74,$K$2:$K$2:$K$80)</f>
        <v>4</v>
      </c>
      <c r="M74" s="1">
        <v>1</v>
      </c>
      <c r="N74" s="1">
        <f t="shared" si="29"/>
        <v>41</v>
      </c>
      <c r="O74" s="1"/>
      <c r="P74" s="1" t="s">
        <v>113</v>
      </c>
      <c r="Q74" s="1">
        <f t="shared" si="30"/>
        <v>1</v>
      </c>
      <c r="R74" s="1">
        <v>12</v>
      </c>
      <c r="S74" s="1">
        <f t="shared" si="31"/>
        <v>38</v>
      </c>
      <c r="T74" s="39">
        <v>62</v>
      </c>
      <c r="U74" s="4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 t="s">
        <v>114</v>
      </c>
      <c r="CS74" s="1"/>
      <c r="CT74" s="5">
        <v>50</v>
      </c>
      <c r="CU74" s="5">
        <f t="shared" si="32"/>
        <v>9</v>
      </c>
      <c r="CV74" s="1"/>
      <c r="CW74" s="1"/>
      <c r="CX74" s="1"/>
      <c r="CY74" s="1">
        <v>5</v>
      </c>
      <c r="CZ74" s="1">
        <v>15</v>
      </c>
      <c r="DA74" s="1">
        <v>2</v>
      </c>
      <c r="DB74" s="1"/>
      <c r="DC74" s="1">
        <v>3</v>
      </c>
      <c r="DD74" s="1">
        <v>30</v>
      </c>
      <c r="DE74" s="1"/>
      <c r="DF74" s="1">
        <v>30</v>
      </c>
      <c r="DG74" s="1"/>
      <c r="DH74" s="1">
        <v>15</v>
      </c>
      <c r="DI74" s="1"/>
      <c r="DJ74" s="1"/>
      <c r="DK74" s="14">
        <f t="shared" si="19"/>
        <v>100</v>
      </c>
      <c r="DL74" s="5">
        <v>50</v>
      </c>
      <c r="DM74" s="1"/>
      <c r="DN74" s="1"/>
      <c r="DO74" s="1"/>
      <c r="DP74" s="1">
        <v>3</v>
      </c>
      <c r="DQ74" s="1"/>
      <c r="DR74" s="1">
        <v>10</v>
      </c>
      <c r="DS74" s="1"/>
      <c r="DT74" s="1">
        <v>25</v>
      </c>
      <c r="DU74" s="1"/>
      <c r="DV74" s="1"/>
      <c r="DW74" s="1"/>
      <c r="DX74" s="1">
        <v>10</v>
      </c>
      <c r="DY74" s="1">
        <v>2</v>
      </c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6">
        <v>10</v>
      </c>
      <c r="EK74" s="1">
        <v>5</v>
      </c>
      <c r="EL74" s="1"/>
      <c r="EM74" s="1"/>
      <c r="EN74" s="1"/>
      <c r="EO74" s="1"/>
      <c r="EP74" s="1"/>
      <c r="EQ74" s="1"/>
      <c r="ER74" s="1">
        <v>5</v>
      </c>
      <c r="ES74" s="1"/>
      <c r="ET74" s="1"/>
      <c r="EU74" s="13"/>
      <c r="EV74" s="13"/>
      <c r="EW74" s="13">
        <v>5</v>
      </c>
      <c r="EX74" s="13"/>
      <c r="EY74" s="13">
        <v>25</v>
      </c>
      <c r="EZ74" s="13"/>
      <c r="FA74" s="13"/>
      <c r="FB74" s="13"/>
      <c r="FC74" s="13"/>
      <c r="FD74" s="13"/>
      <c r="FE74" s="13"/>
      <c r="FF74" s="13"/>
      <c r="FG74" s="13"/>
      <c r="FH74" s="14">
        <f t="shared" si="20"/>
        <v>100</v>
      </c>
      <c r="FI74" s="5">
        <v>40</v>
      </c>
      <c r="FJ74" s="5">
        <f t="shared" si="33"/>
        <v>36</v>
      </c>
      <c r="FK74" s="1"/>
      <c r="FL74" s="1"/>
      <c r="FM74" s="1">
        <v>30</v>
      </c>
      <c r="FN74" s="1">
        <v>14</v>
      </c>
      <c r="FO74" s="1">
        <v>3</v>
      </c>
      <c r="FP74" s="1">
        <v>15</v>
      </c>
      <c r="FQ74" s="1"/>
      <c r="FR74" s="1">
        <v>20</v>
      </c>
      <c r="FS74" s="1"/>
      <c r="FT74" s="1"/>
      <c r="FU74" s="1"/>
      <c r="FV74" s="1">
        <v>3</v>
      </c>
      <c r="FW74" s="1"/>
      <c r="FX74" s="1"/>
      <c r="FY74" s="1"/>
      <c r="FZ74" s="1"/>
      <c r="GA74" s="1">
        <v>13</v>
      </c>
      <c r="GB74" s="1"/>
      <c r="GC74" s="1"/>
      <c r="GD74" s="1">
        <v>2</v>
      </c>
      <c r="GE74" s="14">
        <f t="shared" si="21"/>
        <v>100</v>
      </c>
      <c r="GF74" s="5">
        <v>60</v>
      </c>
      <c r="GG74" s="1"/>
      <c r="GH74" s="1">
        <v>5</v>
      </c>
      <c r="GI74" s="1">
        <v>5</v>
      </c>
      <c r="GJ74" s="1"/>
      <c r="GK74" s="1">
        <v>15</v>
      </c>
      <c r="GL74" s="1"/>
      <c r="GM74" s="1">
        <v>2</v>
      </c>
      <c r="GN74" s="1"/>
      <c r="GO74" s="1">
        <v>10</v>
      </c>
      <c r="GP74" s="1"/>
      <c r="GQ74" s="1">
        <v>10</v>
      </c>
      <c r="GR74" s="1"/>
      <c r="GS74" s="1">
        <v>5</v>
      </c>
      <c r="GT74" s="1">
        <v>5</v>
      </c>
      <c r="GU74" s="1"/>
      <c r="GV74" s="1"/>
      <c r="GW74" s="1"/>
      <c r="GX74" s="1">
        <v>5</v>
      </c>
      <c r="GY74" s="1">
        <v>10</v>
      </c>
      <c r="GZ74" s="1"/>
      <c r="HA74" s="1"/>
      <c r="HB74" s="1">
        <v>10</v>
      </c>
      <c r="HC74" s="1">
        <v>3</v>
      </c>
      <c r="HD74" s="1"/>
      <c r="HE74" s="1"/>
      <c r="HF74" s="1">
        <v>3</v>
      </c>
      <c r="HG74" s="1"/>
      <c r="HH74" s="1"/>
      <c r="HI74" s="1">
        <v>2</v>
      </c>
      <c r="HJ74" s="1"/>
      <c r="HK74" s="1"/>
      <c r="HL74" s="1">
        <v>2</v>
      </c>
      <c r="HM74" s="1">
        <v>2</v>
      </c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>
        <v>3</v>
      </c>
      <c r="IE74" s="1">
        <v>3</v>
      </c>
      <c r="IF74" s="14">
        <f t="shared" si="22"/>
        <v>94</v>
      </c>
    </row>
    <row r="75" spans="1:240" x14ac:dyDescent="0.2">
      <c r="A75" s="9" t="s">
        <v>193</v>
      </c>
      <c r="B75" s="1">
        <v>75</v>
      </c>
      <c r="C75" s="1">
        <f t="shared" si="23"/>
        <v>10</v>
      </c>
      <c r="D75" s="41">
        <f t="shared" si="24"/>
        <v>37.5</v>
      </c>
      <c r="E75" s="1">
        <v>50</v>
      </c>
      <c r="F75" s="1">
        <f t="shared" si="25"/>
        <v>11</v>
      </c>
      <c r="G75" s="1">
        <f t="shared" si="26"/>
        <v>7.5</v>
      </c>
      <c r="H75" s="1">
        <v>10</v>
      </c>
      <c r="I75" s="1">
        <f t="shared" si="27"/>
        <v>35</v>
      </c>
      <c r="J75" s="1">
        <f t="shared" si="28"/>
        <v>37.5</v>
      </c>
      <c r="K75" s="1">
        <v>50</v>
      </c>
      <c r="L75" s="1">
        <f>RANK(K75,$K$2:$K$2:$K$80)</f>
        <v>66</v>
      </c>
      <c r="M75" s="1"/>
      <c r="N75" s="1">
        <f t="shared" si="29"/>
        <v>55</v>
      </c>
      <c r="O75" s="1"/>
      <c r="P75" s="1" t="s">
        <v>112</v>
      </c>
      <c r="Q75" s="1">
        <f t="shared" si="30"/>
        <v>0</v>
      </c>
      <c r="R75" s="1">
        <v>15</v>
      </c>
      <c r="S75" s="1">
        <f t="shared" si="31"/>
        <v>20</v>
      </c>
      <c r="T75" s="39">
        <v>15</v>
      </c>
      <c r="U75" s="4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 t="s">
        <v>116</v>
      </c>
      <c r="CS75" s="1"/>
      <c r="CT75" s="5">
        <v>1</v>
      </c>
      <c r="CU75" s="5">
        <f t="shared" si="32"/>
        <v>73</v>
      </c>
      <c r="CV75" s="1"/>
      <c r="CW75" s="1"/>
      <c r="CX75" s="1"/>
      <c r="CY75" s="1"/>
      <c r="CZ75" s="1"/>
      <c r="DA75" s="1"/>
      <c r="DB75" s="1"/>
      <c r="DC75" s="1"/>
      <c r="DD75" s="1">
        <v>100</v>
      </c>
      <c r="DE75" s="1"/>
      <c r="DF75" s="1"/>
      <c r="DG75" s="1"/>
      <c r="DH75" s="1"/>
      <c r="DI75" s="1"/>
      <c r="DJ75" s="1"/>
      <c r="DK75" s="14">
        <f t="shared" si="19"/>
        <v>100</v>
      </c>
      <c r="DL75" s="5">
        <v>99</v>
      </c>
      <c r="DM75" s="1">
        <v>7</v>
      </c>
      <c r="DN75" s="1"/>
      <c r="DO75" s="1"/>
      <c r="DP75" s="1"/>
      <c r="DQ75" s="1"/>
      <c r="DR75" s="1"/>
      <c r="DS75" s="1"/>
      <c r="DT75" s="1">
        <v>10</v>
      </c>
      <c r="DU75" s="1">
        <v>5</v>
      </c>
      <c r="DV75" s="1"/>
      <c r="DW75" s="1">
        <v>1</v>
      </c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>
        <v>5</v>
      </c>
      <c r="EI75" s="1"/>
      <c r="EJ75" s="1"/>
      <c r="EK75" s="1">
        <v>7</v>
      </c>
      <c r="EL75" s="1">
        <v>1</v>
      </c>
      <c r="EM75" s="1"/>
      <c r="EN75" s="1"/>
      <c r="EO75" s="1">
        <v>64</v>
      </c>
      <c r="EP75" s="1"/>
      <c r="EQ75" s="1"/>
      <c r="ER75" s="1"/>
      <c r="ES75" s="1"/>
      <c r="ET75" s="1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4">
        <f t="shared" si="20"/>
        <v>100</v>
      </c>
      <c r="FI75" s="5">
        <v>5</v>
      </c>
      <c r="FJ75" s="5">
        <f t="shared" si="33"/>
        <v>65</v>
      </c>
      <c r="FK75" s="1"/>
      <c r="FL75" s="1"/>
      <c r="FM75" s="1"/>
      <c r="FN75" s="1">
        <v>40</v>
      </c>
      <c r="FO75" s="1"/>
      <c r="FP75" s="1"/>
      <c r="FQ75" s="1"/>
      <c r="FR75" s="1"/>
      <c r="FS75" s="1">
        <v>40</v>
      </c>
      <c r="FT75" s="1"/>
      <c r="FU75" s="1"/>
      <c r="FV75" s="1"/>
      <c r="FW75" s="1"/>
      <c r="FX75" s="1"/>
      <c r="FY75" s="1"/>
      <c r="FZ75" s="1"/>
      <c r="GA75" s="1">
        <v>20</v>
      </c>
      <c r="GB75" s="1"/>
      <c r="GC75" s="1"/>
      <c r="GD75" s="1"/>
      <c r="GE75" s="14">
        <f t="shared" si="21"/>
        <v>100</v>
      </c>
      <c r="GF75" s="5">
        <v>95</v>
      </c>
      <c r="GG75" s="1"/>
      <c r="GH75" s="1"/>
      <c r="GI75" s="1"/>
      <c r="GJ75" s="1"/>
      <c r="GK75" s="1"/>
      <c r="GL75" s="1"/>
      <c r="GM75" s="1">
        <v>7</v>
      </c>
      <c r="GN75" s="1"/>
      <c r="GO75" s="1">
        <v>7</v>
      </c>
      <c r="GP75" s="1"/>
      <c r="GQ75" s="1"/>
      <c r="GR75" s="1"/>
      <c r="GS75" s="1"/>
      <c r="GT75" s="1">
        <v>11</v>
      </c>
      <c r="GU75" s="1"/>
      <c r="GV75" s="1"/>
      <c r="GW75" s="1"/>
      <c r="GX75" s="1">
        <v>4</v>
      </c>
      <c r="GY75" s="1"/>
      <c r="GZ75" s="1"/>
      <c r="HA75" s="1"/>
      <c r="HB75" s="1"/>
      <c r="HC75" s="1"/>
      <c r="HD75" s="1"/>
      <c r="HE75" s="1">
        <v>15</v>
      </c>
      <c r="HF75" s="1"/>
      <c r="HG75" s="1">
        <v>40</v>
      </c>
      <c r="HH75" s="1"/>
      <c r="HI75" s="1"/>
      <c r="HJ75" s="1"/>
      <c r="HK75" s="1"/>
      <c r="HL75" s="1"/>
      <c r="HM75" s="1"/>
      <c r="HN75" s="1"/>
      <c r="HO75" s="1"/>
      <c r="HP75" s="1"/>
      <c r="HQ75" s="1">
        <v>1</v>
      </c>
      <c r="HR75" s="1"/>
      <c r="HS75" s="1"/>
      <c r="HT75" s="1">
        <v>15</v>
      </c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4">
        <f t="shared" si="22"/>
        <v>100</v>
      </c>
    </row>
    <row r="76" spans="1:240" x14ac:dyDescent="0.2">
      <c r="A76" s="9" t="s">
        <v>194</v>
      </c>
      <c r="B76" s="1">
        <v>70</v>
      </c>
      <c r="C76" s="1">
        <f t="shared" si="23"/>
        <v>11</v>
      </c>
      <c r="D76" s="41">
        <f t="shared" si="24"/>
        <v>24.5</v>
      </c>
      <c r="E76" s="1">
        <v>35</v>
      </c>
      <c r="F76" s="1">
        <f t="shared" si="25"/>
        <v>17</v>
      </c>
      <c r="G76" s="1">
        <f t="shared" si="26"/>
        <v>10.5</v>
      </c>
      <c r="H76" s="1">
        <v>15</v>
      </c>
      <c r="I76" s="1">
        <f t="shared" si="27"/>
        <v>16</v>
      </c>
      <c r="J76" s="1">
        <f t="shared" si="28"/>
        <v>42</v>
      </c>
      <c r="K76" s="1">
        <v>60</v>
      </c>
      <c r="L76" s="1">
        <f>RANK(K76,$K$2:$K$2:$K$80)</f>
        <v>65</v>
      </c>
      <c r="M76" s="1"/>
      <c r="N76" s="1">
        <f t="shared" si="29"/>
        <v>55</v>
      </c>
      <c r="O76" s="1"/>
      <c r="P76" s="1" t="s">
        <v>112</v>
      </c>
      <c r="Q76" s="1">
        <f t="shared" si="30"/>
        <v>0</v>
      </c>
      <c r="R76" s="1">
        <v>15</v>
      </c>
      <c r="S76" s="1">
        <f t="shared" si="31"/>
        <v>20</v>
      </c>
      <c r="T76" s="39">
        <v>13</v>
      </c>
      <c r="U76" s="4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 t="s">
        <v>131</v>
      </c>
      <c r="CS76" s="1"/>
      <c r="CT76" s="5">
        <v>2</v>
      </c>
      <c r="CU76" s="5">
        <f t="shared" si="32"/>
        <v>72</v>
      </c>
      <c r="CV76" s="1"/>
      <c r="CW76" s="1"/>
      <c r="CX76" s="1"/>
      <c r="CY76" s="1"/>
      <c r="CZ76" s="1">
        <v>40</v>
      </c>
      <c r="DA76" s="1">
        <v>60</v>
      </c>
      <c r="DB76" s="1"/>
      <c r="DC76" s="1"/>
      <c r="DD76" s="1"/>
      <c r="DE76" s="1"/>
      <c r="DF76" s="1"/>
      <c r="DG76" s="1"/>
      <c r="DH76" s="1"/>
      <c r="DI76" s="1"/>
      <c r="DJ76" s="1"/>
      <c r="DK76" s="14">
        <f t="shared" si="19"/>
        <v>100</v>
      </c>
      <c r="DL76" s="5">
        <v>98</v>
      </c>
      <c r="DM76" s="1">
        <v>2</v>
      </c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>
        <v>2</v>
      </c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>
        <v>84</v>
      </c>
      <c r="EP76" s="1">
        <v>7</v>
      </c>
      <c r="EQ76" s="1"/>
      <c r="ER76" s="1"/>
      <c r="ES76" s="1"/>
      <c r="ET76" s="1">
        <v>5</v>
      </c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4">
        <f t="shared" si="20"/>
        <v>100</v>
      </c>
      <c r="FI76" s="5">
        <v>15</v>
      </c>
      <c r="FJ76" s="5">
        <f t="shared" si="33"/>
        <v>52</v>
      </c>
      <c r="FK76" s="1"/>
      <c r="FL76" s="1"/>
      <c r="FM76" s="1">
        <v>8</v>
      </c>
      <c r="FN76" s="1">
        <v>30</v>
      </c>
      <c r="FO76" s="1"/>
      <c r="FP76" s="1">
        <v>5</v>
      </c>
      <c r="FQ76" s="1"/>
      <c r="FR76" s="1"/>
      <c r="FS76" s="1"/>
      <c r="FT76" s="1"/>
      <c r="FU76" s="1"/>
      <c r="FV76" s="1">
        <v>30</v>
      </c>
      <c r="FW76" s="1"/>
      <c r="FX76" s="1">
        <v>5</v>
      </c>
      <c r="FY76" s="1"/>
      <c r="FZ76" s="1">
        <v>10</v>
      </c>
      <c r="GA76" s="1">
        <v>12</v>
      </c>
      <c r="GB76" s="1"/>
      <c r="GC76" s="1"/>
      <c r="GD76" s="1"/>
      <c r="GE76" s="14">
        <f t="shared" si="21"/>
        <v>100</v>
      </c>
      <c r="GF76" s="5">
        <v>85</v>
      </c>
      <c r="GG76" s="1"/>
      <c r="GH76" s="1"/>
      <c r="GI76" s="1"/>
      <c r="GJ76" s="1"/>
      <c r="GK76" s="1"/>
      <c r="GL76" s="1"/>
      <c r="GM76" s="1"/>
      <c r="GN76" s="1"/>
      <c r="GO76" s="1">
        <v>15</v>
      </c>
      <c r="GP76" s="1"/>
      <c r="GQ76" s="1"/>
      <c r="GR76" s="1">
        <v>10</v>
      </c>
      <c r="GS76" s="1"/>
      <c r="GT76" s="1"/>
      <c r="GU76" s="1"/>
      <c r="GV76" s="1"/>
      <c r="GW76" s="1"/>
      <c r="GX76" s="1">
        <v>5</v>
      </c>
      <c r="GY76" s="1">
        <v>5</v>
      </c>
      <c r="GZ76" s="1"/>
      <c r="HA76" s="1"/>
      <c r="HB76" s="1">
        <v>3</v>
      </c>
      <c r="HC76" s="1"/>
      <c r="HD76" s="1"/>
      <c r="HE76" s="1"/>
      <c r="HF76" s="1">
        <v>25</v>
      </c>
      <c r="HG76" s="1">
        <v>30</v>
      </c>
      <c r="HH76" s="1">
        <v>7</v>
      </c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4">
        <f t="shared" si="22"/>
        <v>100</v>
      </c>
    </row>
    <row r="77" spans="1:240" x14ac:dyDescent="0.2">
      <c r="A77" s="9" t="s">
        <v>195</v>
      </c>
      <c r="B77" s="1">
        <v>70</v>
      </c>
      <c r="C77" s="1">
        <f t="shared" si="23"/>
        <v>11</v>
      </c>
      <c r="D77" s="41">
        <f t="shared" si="24"/>
        <v>3.5</v>
      </c>
      <c r="E77" s="1">
        <v>5</v>
      </c>
      <c r="F77" s="1">
        <f t="shared" si="25"/>
        <v>77</v>
      </c>
      <c r="G77" s="1">
        <f t="shared" si="26"/>
        <v>7</v>
      </c>
      <c r="H77" s="1">
        <v>10</v>
      </c>
      <c r="I77" s="1">
        <f t="shared" si="27"/>
        <v>35</v>
      </c>
      <c r="J77" s="1">
        <f t="shared" si="28"/>
        <v>66.5</v>
      </c>
      <c r="K77" s="1">
        <v>95</v>
      </c>
      <c r="L77" s="1">
        <f>RANK(K77,$K$2:$K$2:$K$80)</f>
        <v>3</v>
      </c>
      <c r="M77" s="1"/>
      <c r="N77" s="1">
        <f t="shared" si="29"/>
        <v>55</v>
      </c>
      <c r="O77" s="1"/>
      <c r="P77" s="1" t="s">
        <v>113</v>
      </c>
      <c r="Q77" s="1">
        <f t="shared" si="30"/>
        <v>1</v>
      </c>
      <c r="R77" s="1">
        <v>12</v>
      </c>
      <c r="S77" s="1">
        <f t="shared" si="31"/>
        <v>38</v>
      </c>
      <c r="T77" s="39">
        <v>63</v>
      </c>
      <c r="U77" s="4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 t="s">
        <v>115</v>
      </c>
      <c r="CS77" s="1"/>
      <c r="CT77" s="5">
        <v>20</v>
      </c>
      <c r="CU77" s="5">
        <f t="shared" si="32"/>
        <v>38</v>
      </c>
      <c r="CV77" s="1"/>
      <c r="CW77" s="1"/>
      <c r="CX77" s="1"/>
      <c r="CY77" s="1">
        <v>100</v>
      </c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4">
        <f t="shared" si="19"/>
        <v>100</v>
      </c>
      <c r="DL77" s="5">
        <v>80</v>
      </c>
      <c r="DM77" s="1"/>
      <c r="DN77" s="1"/>
      <c r="DO77" s="1"/>
      <c r="DP77" s="1"/>
      <c r="DQ77" s="1"/>
      <c r="DR77" s="1"/>
      <c r="DS77" s="1"/>
      <c r="DT77" s="1">
        <v>20</v>
      </c>
      <c r="DU77" s="1"/>
      <c r="DV77" s="1"/>
      <c r="DW77" s="1"/>
      <c r="DX77" s="1"/>
      <c r="DY77" s="1"/>
      <c r="DZ77" s="1"/>
      <c r="EA77" s="1"/>
      <c r="EB77" s="1"/>
      <c r="EC77" s="1">
        <v>25</v>
      </c>
      <c r="ED77" s="1"/>
      <c r="EE77" s="1"/>
      <c r="EF77" s="1"/>
      <c r="EG77" s="1"/>
      <c r="EH77" s="1"/>
      <c r="EI77" s="1"/>
      <c r="EJ77" s="1"/>
      <c r="EK77" s="1"/>
      <c r="EL77" s="1">
        <v>10</v>
      </c>
      <c r="EM77" s="1">
        <v>35</v>
      </c>
      <c r="EN77" s="1"/>
      <c r="EO77" s="1"/>
      <c r="EP77" s="1"/>
      <c r="EQ77" s="1"/>
      <c r="ER77" s="1"/>
      <c r="ES77" s="1">
        <v>10</v>
      </c>
      <c r="ET77" s="1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14">
        <f t="shared" si="20"/>
        <v>100</v>
      </c>
      <c r="FI77" s="5">
        <v>65</v>
      </c>
      <c r="FJ77" s="5">
        <f t="shared" si="33"/>
        <v>11</v>
      </c>
      <c r="FK77" s="1"/>
      <c r="FL77" s="1"/>
      <c r="FM77" s="1">
        <v>5</v>
      </c>
      <c r="FN77" s="1"/>
      <c r="FO77" s="1">
        <v>1</v>
      </c>
      <c r="FP77" s="1">
        <v>5</v>
      </c>
      <c r="FQ77" s="1"/>
      <c r="FR77" s="1"/>
      <c r="FS77" s="1"/>
      <c r="FT77" s="1"/>
      <c r="FU77" s="1">
        <v>3</v>
      </c>
      <c r="FV77" s="1">
        <v>10</v>
      </c>
      <c r="FW77" s="1">
        <v>10</v>
      </c>
      <c r="FX77" s="1">
        <v>10</v>
      </c>
      <c r="FY77" s="1"/>
      <c r="FZ77" s="1"/>
      <c r="GA77" s="1">
        <v>51</v>
      </c>
      <c r="GB77" s="1"/>
      <c r="GC77" s="1">
        <v>5</v>
      </c>
      <c r="GD77" s="15"/>
      <c r="GE77" s="14">
        <f t="shared" si="21"/>
        <v>100</v>
      </c>
      <c r="GF77" s="5">
        <v>35</v>
      </c>
      <c r="GG77" s="1"/>
      <c r="GH77" s="1">
        <v>10</v>
      </c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>
        <v>9</v>
      </c>
      <c r="GT77" s="1"/>
      <c r="GU77" s="1"/>
      <c r="GV77" s="1"/>
      <c r="GW77" s="1"/>
      <c r="GX77" s="1">
        <v>10</v>
      </c>
      <c r="GY77" s="1">
        <v>10</v>
      </c>
      <c r="GZ77" s="1"/>
      <c r="HA77" s="1"/>
      <c r="HB77" s="1"/>
      <c r="HC77" s="1">
        <v>10</v>
      </c>
      <c r="HD77" s="1"/>
      <c r="HE77" s="1">
        <v>5</v>
      </c>
      <c r="HF77" s="1"/>
      <c r="HG77" s="1"/>
      <c r="HH77" s="1"/>
      <c r="HI77" s="1"/>
      <c r="HJ77" s="1"/>
      <c r="HK77" s="1"/>
      <c r="HL77" s="1"/>
      <c r="HM77" s="1">
        <v>3</v>
      </c>
      <c r="HN77" s="1"/>
      <c r="HO77" s="1"/>
      <c r="HP77" s="1"/>
      <c r="HQ77" s="1">
        <v>3</v>
      </c>
      <c r="HR77" s="1"/>
      <c r="HS77" s="1"/>
      <c r="HT77" s="1"/>
      <c r="HU77" s="1"/>
      <c r="HV77" s="1"/>
      <c r="HW77" s="1"/>
      <c r="HX77" s="1">
        <v>40</v>
      </c>
      <c r="HY77" s="1"/>
      <c r="HZ77" s="1"/>
      <c r="IA77" s="1"/>
      <c r="IB77" s="1"/>
      <c r="IC77" s="1"/>
      <c r="ID77" s="1"/>
      <c r="IE77" s="1"/>
      <c r="IF77" s="14">
        <f t="shared" si="22"/>
        <v>100</v>
      </c>
    </row>
    <row r="78" spans="1:240" x14ac:dyDescent="0.2">
      <c r="A78" s="9" t="s">
        <v>196</v>
      </c>
      <c r="B78" s="1">
        <v>60</v>
      </c>
      <c r="C78" s="1">
        <f t="shared" si="23"/>
        <v>26</v>
      </c>
      <c r="D78" s="41">
        <f t="shared" si="24"/>
        <v>15</v>
      </c>
      <c r="E78" s="1">
        <v>25</v>
      </c>
      <c r="F78" s="1">
        <f t="shared" si="25"/>
        <v>33</v>
      </c>
      <c r="G78" s="1">
        <f t="shared" si="26"/>
        <v>3</v>
      </c>
      <c r="H78" s="1">
        <v>5</v>
      </c>
      <c r="I78" s="1">
        <f t="shared" si="27"/>
        <v>63</v>
      </c>
      <c r="J78" s="1">
        <f t="shared" si="28"/>
        <v>30</v>
      </c>
      <c r="K78" s="1">
        <v>50</v>
      </c>
      <c r="L78" s="1">
        <f>RANK(K78,$K$2:$K$2:$K$80)</f>
        <v>66</v>
      </c>
      <c r="M78" s="1">
        <v>3</v>
      </c>
      <c r="N78" s="1">
        <f t="shared" si="29"/>
        <v>16</v>
      </c>
      <c r="O78" s="1"/>
      <c r="P78" s="1" t="s">
        <v>113</v>
      </c>
      <c r="Q78" s="1">
        <f t="shared" si="30"/>
        <v>1</v>
      </c>
      <c r="R78" s="1">
        <v>0</v>
      </c>
      <c r="S78" s="1">
        <f t="shared" si="31"/>
        <v>79</v>
      </c>
      <c r="T78" s="39">
        <v>36</v>
      </c>
      <c r="U78" s="4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 t="s">
        <v>115</v>
      </c>
      <c r="CS78" s="1"/>
      <c r="CT78" s="5">
        <v>7</v>
      </c>
      <c r="CU78" s="5">
        <f t="shared" si="32"/>
        <v>64</v>
      </c>
      <c r="CV78" s="1"/>
      <c r="CW78" s="1"/>
      <c r="CX78" s="1"/>
      <c r="CY78" s="1"/>
      <c r="CZ78" s="1">
        <v>30</v>
      </c>
      <c r="DA78" s="1"/>
      <c r="DB78" s="1"/>
      <c r="DC78" s="1">
        <v>45</v>
      </c>
      <c r="DD78" s="1">
        <v>25</v>
      </c>
      <c r="DE78" s="1"/>
      <c r="DF78" s="1"/>
      <c r="DG78" s="1"/>
      <c r="DH78" s="1"/>
      <c r="DI78" s="1"/>
      <c r="DJ78" s="1"/>
      <c r="DK78" s="14">
        <f t="shared" si="19"/>
        <v>100</v>
      </c>
      <c r="DL78" s="5">
        <v>93</v>
      </c>
      <c r="DM78" s="1"/>
      <c r="DN78" s="1"/>
      <c r="DO78" s="1"/>
      <c r="DP78" s="1"/>
      <c r="DQ78" s="1"/>
      <c r="DR78" s="1"/>
      <c r="DS78" s="1"/>
      <c r="DT78" s="11">
        <v>10</v>
      </c>
      <c r="DU78" s="1"/>
      <c r="DV78" s="1"/>
      <c r="DW78" s="1"/>
      <c r="DX78" s="1"/>
      <c r="DY78" s="1"/>
      <c r="DZ78" s="1">
        <v>15</v>
      </c>
      <c r="EA78" s="1"/>
      <c r="EB78" s="1"/>
      <c r="EC78" s="1">
        <v>2</v>
      </c>
      <c r="ED78" s="1"/>
      <c r="EE78" s="1"/>
      <c r="EF78" s="1"/>
      <c r="EG78" s="1"/>
      <c r="EH78" s="1">
        <v>33</v>
      </c>
      <c r="EI78" s="1"/>
      <c r="EJ78" s="1">
        <v>8</v>
      </c>
      <c r="EK78" s="1"/>
      <c r="EL78" s="1"/>
      <c r="EM78" s="1">
        <v>15</v>
      </c>
      <c r="EN78" s="1"/>
      <c r="EO78" s="1"/>
      <c r="EP78" s="1">
        <v>15</v>
      </c>
      <c r="EQ78" s="1">
        <v>2</v>
      </c>
      <c r="ER78" s="1"/>
      <c r="ES78" s="1"/>
      <c r="ET78" s="1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14">
        <f t="shared" si="20"/>
        <v>100</v>
      </c>
      <c r="FI78" s="5">
        <v>20</v>
      </c>
      <c r="FJ78" s="5">
        <f t="shared" si="33"/>
        <v>47</v>
      </c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>
        <v>100</v>
      </c>
      <c r="GB78" s="1"/>
      <c r="GC78" s="1"/>
      <c r="GD78" s="17"/>
      <c r="GE78" s="14">
        <f t="shared" si="21"/>
        <v>100</v>
      </c>
      <c r="GF78" s="5">
        <v>80</v>
      </c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>
        <v>15</v>
      </c>
      <c r="GY78" s="1"/>
      <c r="GZ78" s="1"/>
      <c r="HA78" s="1"/>
      <c r="HB78" s="1">
        <v>70</v>
      </c>
      <c r="HC78" s="1">
        <v>15</v>
      </c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4">
        <f t="shared" si="22"/>
        <v>100</v>
      </c>
    </row>
    <row r="79" spans="1:240" x14ac:dyDescent="0.2">
      <c r="A79" s="9" t="s">
        <v>197</v>
      </c>
      <c r="B79" s="1">
        <v>30</v>
      </c>
      <c r="C79" s="1">
        <f t="shared" si="23"/>
        <v>53</v>
      </c>
      <c r="D79" s="41">
        <f t="shared" si="24"/>
        <v>4.5</v>
      </c>
      <c r="E79" s="1">
        <v>15</v>
      </c>
      <c r="F79" s="1">
        <f t="shared" si="25"/>
        <v>57</v>
      </c>
      <c r="G79" s="1">
        <f t="shared" si="26"/>
        <v>4.5</v>
      </c>
      <c r="H79" s="1">
        <v>15</v>
      </c>
      <c r="I79" s="1">
        <f t="shared" si="27"/>
        <v>16</v>
      </c>
      <c r="J79" s="1">
        <f t="shared" si="28"/>
        <v>24</v>
      </c>
      <c r="K79" s="1">
        <v>80</v>
      </c>
      <c r="L79" s="1">
        <f>RANK(K79,$K$2:$K$2:$K$80)</f>
        <v>43</v>
      </c>
      <c r="M79" s="1"/>
      <c r="N79" s="1">
        <f t="shared" si="29"/>
        <v>55</v>
      </c>
      <c r="O79" s="1"/>
      <c r="P79" s="1" t="s">
        <v>113</v>
      </c>
      <c r="Q79" s="1">
        <f t="shared" si="30"/>
        <v>1</v>
      </c>
      <c r="R79" s="1">
        <v>12</v>
      </c>
      <c r="S79" s="1">
        <f t="shared" si="31"/>
        <v>38</v>
      </c>
      <c r="T79" s="39">
        <v>71</v>
      </c>
      <c r="U79" s="4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 t="s">
        <v>115</v>
      </c>
      <c r="CS79" s="1"/>
      <c r="CT79" s="5">
        <v>40</v>
      </c>
      <c r="CU79" s="5">
        <f t="shared" si="32"/>
        <v>24</v>
      </c>
      <c r="CV79" s="1"/>
      <c r="CW79" s="1"/>
      <c r="CX79" s="1">
        <v>15</v>
      </c>
      <c r="CY79" s="1"/>
      <c r="CZ79" s="1">
        <v>30</v>
      </c>
      <c r="DA79" s="1">
        <v>40</v>
      </c>
      <c r="DB79" s="1"/>
      <c r="DC79" s="1"/>
      <c r="DD79" s="1"/>
      <c r="DE79" s="1"/>
      <c r="DF79" s="1"/>
      <c r="DG79" s="1"/>
      <c r="DH79" s="1">
        <v>15</v>
      </c>
      <c r="DI79" s="1"/>
      <c r="DJ79" s="1"/>
      <c r="DK79" s="14">
        <f t="shared" si="19"/>
        <v>100</v>
      </c>
      <c r="DL79" s="5">
        <v>60</v>
      </c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>
        <v>25</v>
      </c>
      <c r="DZ79" s="1"/>
      <c r="EA79" s="1"/>
      <c r="EB79" s="1"/>
      <c r="EC79" s="1"/>
      <c r="ED79" s="1">
        <v>15</v>
      </c>
      <c r="EE79" s="1"/>
      <c r="EF79" s="1"/>
      <c r="EG79" s="1"/>
      <c r="EH79" s="1"/>
      <c r="EI79" s="1"/>
      <c r="EJ79" s="1"/>
      <c r="EK79" s="1">
        <v>20</v>
      </c>
      <c r="EL79" s="1"/>
      <c r="EM79" s="1">
        <v>40</v>
      </c>
      <c r="EN79" s="1"/>
      <c r="EO79" s="1"/>
      <c r="EP79" s="1"/>
      <c r="EQ79" s="1"/>
      <c r="ER79" s="1"/>
      <c r="ES79" s="1"/>
      <c r="ET79" s="1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14">
        <f t="shared" si="20"/>
        <v>100</v>
      </c>
      <c r="FI79" s="5">
        <v>60</v>
      </c>
      <c r="FJ79" s="5">
        <f t="shared" si="33"/>
        <v>13</v>
      </c>
      <c r="FK79" s="1"/>
      <c r="FL79" s="1"/>
      <c r="FM79" s="1">
        <v>10</v>
      </c>
      <c r="FN79" s="1">
        <v>10</v>
      </c>
      <c r="FO79" s="1"/>
      <c r="FP79" s="1">
        <v>10</v>
      </c>
      <c r="FQ79" s="1">
        <v>1</v>
      </c>
      <c r="FR79" s="1">
        <v>1</v>
      </c>
      <c r="FS79" s="1">
        <v>28</v>
      </c>
      <c r="FT79" s="1"/>
      <c r="FU79" s="1"/>
      <c r="FV79" s="1">
        <v>10</v>
      </c>
      <c r="FW79" s="1"/>
      <c r="FX79" s="1">
        <v>10</v>
      </c>
      <c r="FY79" s="1"/>
      <c r="FZ79" s="1"/>
      <c r="GA79" s="1">
        <v>10</v>
      </c>
      <c r="GB79" s="1"/>
      <c r="GC79" s="1">
        <v>10</v>
      </c>
      <c r="GD79" s="15"/>
      <c r="GE79" s="14">
        <f t="shared" si="21"/>
        <v>100</v>
      </c>
      <c r="GF79" s="5">
        <v>40</v>
      </c>
      <c r="GG79" s="1"/>
      <c r="GH79" s="1"/>
      <c r="GI79" s="1">
        <v>20</v>
      </c>
      <c r="GJ79" s="1"/>
      <c r="GK79" s="1"/>
      <c r="GL79" s="1"/>
      <c r="GM79" s="1"/>
      <c r="GN79" s="1"/>
      <c r="GO79" s="1">
        <v>15</v>
      </c>
      <c r="GP79" s="1"/>
      <c r="GQ79" s="1"/>
      <c r="GR79" s="1"/>
      <c r="GS79" s="1"/>
      <c r="GT79" s="1"/>
      <c r="GU79" s="1"/>
      <c r="GV79" s="1"/>
      <c r="GW79" s="1"/>
      <c r="GX79" s="1"/>
      <c r="GY79" s="1">
        <v>13</v>
      </c>
      <c r="GZ79" s="1"/>
      <c r="HA79" s="1"/>
      <c r="HB79" s="1"/>
      <c r="HC79" s="1">
        <v>10</v>
      </c>
      <c r="HD79" s="1"/>
      <c r="HE79" s="1">
        <v>5</v>
      </c>
      <c r="HF79" s="1"/>
      <c r="HG79" s="1"/>
      <c r="HH79" s="1"/>
      <c r="HI79" s="1">
        <v>1</v>
      </c>
      <c r="HJ79" s="1"/>
      <c r="HK79" s="1"/>
      <c r="HL79" s="1">
        <v>6</v>
      </c>
      <c r="HM79" s="1">
        <v>15</v>
      </c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>
        <v>15</v>
      </c>
      <c r="HZ79" s="1"/>
      <c r="IA79" s="1"/>
      <c r="IB79" s="1"/>
      <c r="IC79" s="1"/>
      <c r="ID79" s="1"/>
      <c r="IE79" s="1"/>
      <c r="IF79" s="14">
        <f t="shared" si="22"/>
        <v>100</v>
      </c>
    </row>
    <row r="80" spans="1:240" x14ac:dyDescent="0.2">
      <c r="A80" s="9" t="s">
        <v>198</v>
      </c>
      <c r="B80" s="1">
        <v>25</v>
      </c>
      <c r="C80" s="1">
        <f t="shared" si="23"/>
        <v>64</v>
      </c>
      <c r="D80" s="41">
        <f t="shared" si="24"/>
        <v>7.5</v>
      </c>
      <c r="E80" s="1">
        <v>30</v>
      </c>
      <c r="F80" s="1">
        <f t="shared" si="25"/>
        <v>26</v>
      </c>
      <c r="G80" s="1">
        <f t="shared" si="26"/>
        <v>2.5</v>
      </c>
      <c r="H80" s="1">
        <v>10</v>
      </c>
      <c r="I80" s="1">
        <f t="shared" si="27"/>
        <v>35</v>
      </c>
      <c r="J80" s="1">
        <f t="shared" si="28"/>
        <v>17.5</v>
      </c>
      <c r="K80" s="1">
        <v>70</v>
      </c>
      <c r="L80" s="1">
        <f>RANK(K80,$K$2:$K$2:$K$80)</f>
        <v>62</v>
      </c>
      <c r="M80" s="1">
        <v>3</v>
      </c>
      <c r="N80" s="1">
        <f t="shared" si="29"/>
        <v>16</v>
      </c>
      <c r="O80" s="1"/>
      <c r="P80" s="1" t="s">
        <v>113</v>
      </c>
      <c r="Q80" s="1">
        <f t="shared" si="30"/>
        <v>1</v>
      </c>
      <c r="R80" s="1">
        <v>10</v>
      </c>
      <c r="S80" s="1">
        <f t="shared" si="31"/>
        <v>53</v>
      </c>
      <c r="T80" s="39">
        <v>52</v>
      </c>
      <c r="U80" s="4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 t="s">
        <v>115</v>
      </c>
      <c r="CS80" s="1"/>
      <c r="CT80" s="5">
        <v>30</v>
      </c>
      <c r="CU80" s="5">
        <f t="shared" si="32"/>
        <v>30</v>
      </c>
      <c r="CV80" s="1"/>
      <c r="CW80" s="1"/>
      <c r="CX80" s="1"/>
      <c r="CY80" s="1">
        <v>10</v>
      </c>
      <c r="CZ80" s="1"/>
      <c r="DA80" s="1">
        <v>10</v>
      </c>
      <c r="DB80" s="1"/>
      <c r="DC80" s="1"/>
      <c r="DD80" s="1">
        <v>30</v>
      </c>
      <c r="DE80" s="1"/>
      <c r="DF80" s="1"/>
      <c r="DG80" s="1">
        <v>25</v>
      </c>
      <c r="DH80" s="1">
        <v>25</v>
      </c>
      <c r="DI80" s="1"/>
      <c r="DJ80" s="1"/>
      <c r="DK80" s="14">
        <f t="shared" si="19"/>
        <v>100</v>
      </c>
      <c r="DL80" s="5">
        <v>70</v>
      </c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>
        <v>12</v>
      </c>
      <c r="ED80" s="1"/>
      <c r="EE80" s="1"/>
      <c r="EF80" s="1"/>
      <c r="EG80" s="1"/>
      <c r="EH80" s="1"/>
      <c r="EI80" s="1"/>
      <c r="EJ80" s="1">
        <v>12</v>
      </c>
      <c r="EK80" s="1">
        <v>5</v>
      </c>
      <c r="EL80" s="1">
        <v>2</v>
      </c>
      <c r="EM80" s="1">
        <v>11</v>
      </c>
      <c r="EN80" s="1"/>
      <c r="EO80" s="1"/>
      <c r="EP80" s="1">
        <v>5</v>
      </c>
      <c r="EQ80" s="1">
        <v>3</v>
      </c>
      <c r="ER80" s="1"/>
      <c r="ES80" s="1"/>
      <c r="ET80" s="1">
        <v>50</v>
      </c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14">
        <f t="shared" si="20"/>
        <v>100</v>
      </c>
      <c r="FI80" s="5">
        <v>60</v>
      </c>
      <c r="FJ80" s="5">
        <f t="shared" si="33"/>
        <v>13</v>
      </c>
      <c r="FK80" s="1"/>
      <c r="FL80" s="1"/>
      <c r="FM80" s="1"/>
      <c r="FN80" s="1">
        <v>3</v>
      </c>
      <c r="FO80" s="1"/>
      <c r="FP80" s="1"/>
      <c r="FQ80" s="1"/>
      <c r="FR80" s="1">
        <v>3</v>
      </c>
      <c r="FS80" s="1">
        <v>40</v>
      </c>
      <c r="FT80" s="1">
        <v>3</v>
      </c>
      <c r="FU80" s="1"/>
      <c r="FV80" s="1"/>
      <c r="FW80" s="1">
        <v>20</v>
      </c>
      <c r="FX80" s="1"/>
      <c r="FY80" s="1"/>
      <c r="FZ80" s="1">
        <v>25</v>
      </c>
      <c r="GA80" s="1">
        <v>6</v>
      </c>
      <c r="GB80" s="1"/>
      <c r="GC80" s="1"/>
      <c r="GD80" s="1"/>
      <c r="GE80" s="14">
        <f t="shared" si="21"/>
        <v>100</v>
      </c>
      <c r="GF80" s="5">
        <v>40</v>
      </c>
      <c r="GG80" s="1"/>
      <c r="GH80" s="1"/>
      <c r="GI80" s="1"/>
      <c r="GJ80" s="1"/>
      <c r="GK80" s="1"/>
      <c r="GL80" s="1">
        <v>2</v>
      </c>
      <c r="GM80" s="1"/>
      <c r="GN80" s="1"/>
      <c r="GO80" s="1"/>
      <c r="GP80" s="1">
        <v>2</v>
      </c>
      <c r="GQ80" s="1"/>
      <c r="GR80" s="1"/>
      <c r="GS80" s="1"/>
      <c r="GT80" s="1">
        <v>2</v>
      </c>
      <c r="GU80" s="1"/>
      <c r="GV80" s="1"/>
      <c r="GW80" s="1"/>
      <c r="GX80" s="1"/>
      <c r="GY80" s="1">
        <v>25</v>
      </c>
      <c r="GZ80" s="1">
        <v>12</v>
      </c>
      <c r="HA80" s="1">
        <v>12</v>
      </c>
      <c r="HB80" s="1"/>
      <c r="HC80" s="1">
        <v>20</v>
      </c>
      <c r="HD80" s="1"/>
      <c r="HE80" s="1">
        <v>4</v>
      </c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>
        <v>11</v>
      </c>
      <c r="HT80" s="1"/>
      <c r="HU80" s="1"/>
      <c r="HV80" s="1">
        <v>4</v>
      </c>
      <c r="HW80" s="1"/>
      <c r="HX80" s="1">
        <v>6</v>
      </c>
      <c r="HY80" s="1"/>
      <c r="HZ80" s="1"/>
      <c r="IA80" s="1"/>
      <c r="IB80" s="1"/>
      <c r="IC80" s="1"/>
      <c r="ID80" s="1"/>
      <c r="IE80" s="1"/>
      <c r="IF80" s="14">
        <f t="shared" si="22"/>
        <v>100</v>
      </c>
    </row>
    <row r="81" spans="4:7" x14ac:dyDescent="0.2">
      <c r="D81" s="25"/>
      <c r="F81" s="21"/>
      <c r="G81" s="2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C01C-7F20-8C43-88FE-F259FB632C84}">
  <dimension ref="A1:A118"/>
  <sheetViews>
    <sheetView topLeftCell="A83" workbookViewId="0">
      <selection sqref="A1:A118"/>
    </sheetView>
  </sheetViews>
  <sheetFormatPr baseColWidth="10" defaultRowHeight="15" x14ac:dyDescent="0.2"/>
  <cols>
    <col min="1" max="1" width="26.83203125" style="43" bestFit="1" customWidth="1"/>
  </cols>
  <sheetData>
    <row r="1" spans="1:1" x14ac:dyDescent="0.2">
      <c r="A1" s="42" t="s">
        <v>6</v>
      </c>
    </row>
    <row r="2" spans="1:1" x14ac:dyDescent="0.2">
      <c r="A2" s="42" t="s">
        <v>22</v>
      </c>
    </row>
    <row r="3" spans="1:1" x14ac:dyDescent="0.2">
      <c r="A3" s="42" t="s">
        <v>24</v>
      </c>
    </row>
    <row r="4" spans="1:1" x14ac:dyDescent="0.2">
      <c r="A4" s="42" t="s">
        <v>72</v>
      </c>
    </row>
    <row r="5" spans="1:1" x14ac:dyDescent="0.2">
      <c r="A5" s="42" t="s">
        <v>21</v>
      </c>
    </row>
    <row r="6" spans="1:1" x14ac:dyDescent="0.2">
      <c r="A6" s="42" t="s">
        <v>204</v>
      </c>
    </row>
    <row r="7" spans="1:1" x14ac:dyDescent="0.2">
      <c r="A7" s="42" t="s">
        <v>23</v>
      </c>
    </row>
    <row r="8" spans="1:1" x14ac:dyDescent="0.2">
      <c r="A8" s="42" t="s">
        <v>213</v>
      </c>
    </row>
    <row r="9" spans="1:1" x14ac:dyDescent="0.2">
      <c r="A9" s="42" t="s">
        <v>25</v>
      </c>
    </row>
    <row r="10" spans="1:1" x14ac:dyDescent="0.2">
      <c r="A10" s="42" t="s">
        <v>20</v>
      </c>
    </row>
    <row r="11" spans="1:1" x14ac:dyDescent="0.2">
      <c r="A11" s="42" t="s">
        <v>205</v>
      </c>
    </row>
    <row r="12" spans="1:1" x14ac:dyDescent="0.2">
      <c r="A12" s="42" t="s">
        <v>53</v>
      </c>
    </row>
    <row r="13" spans="1:1" x14ac:dyDescent="0.2">
      <c r="A13" s="42" t="s">
        <v>73</v>
      </c>
    </row>
    <row r="14" spans="1:1" x14ac:dyDescent="0.2">
      <c r="A14" s="42" t="s">
        <v>26</v>
      </c>
    </row>
    <row r="15" spans="1:1" x14ac:dyDescent="0.2">
      <c r="A15" s="42" t="s">
        <v>219</v>
      </c>
    </row>
    <row r="16" spans="1:1" x14ac:dyDescent="0.2">
      <c r="A16" s="42" t="s">
        <v>54</v>
      </c>
    </row>
    <row r="17" spans="1:1" x14ac:dyDescent="0.2">
      <c r="A17" s="42" t="s">
        <v>215</v>
      </c>
    </row>
    <row r="18" spans="1:1" x14ac:dyDescent="0.2">
      <c r="A18" s="42" t="s">
        <v>74</v>
      </c>
    </row>
    <row r="19" spans="1:1" x14ac:dyDescent="0.2">
      <c r="A19" s="42" t="s">
        <v>27</v>
      </c>
    </row>
    <row r="20" spans="1:1" x14ac:dyDescent="0.2">
      <c r="A20" s="42" t="s">
        <v>75</v>
      </c>
    </row>
    <row r="21" spans="1:1" x14ac:dyDescent="0.2">
      <c r="A21" s="42" t="s">
        <v>28</v>
      </c>
    </row>
    <row r="22" spans="1:1" x14ac:dyDescent="0.2">
      <c r="A22" s="42" t="s">
        <v>7</v>
      </c>
    </row>
    <row r="23" spans="1:1" x14ac:dyDescent="0.2">
      <c r="A23" s="42" t="s">
        <v>214</v>
      </c>
    </row>
    <row r="24" spans="1:1" x14ac:dyDescent="0.2">
      <c r="A24" s="42" t="s">
        <v>210</v>
      </c>
    </row>
    <row r="25" spans="1:1" x14ac:dyDescent="0.2">
      <c r="A25" s="42" t="s">
        <v>29</v>
      </c>
    </row>
    <row r="26" spans="1:1" x14ac:dyDescent="0.2">
      <c r="A26" s="42" t="s">
        <v>30</v>
      </c>
    </row>
    <row r="27" spans="1:1" x14ac:dyDescent="0.2">
      <c r="A27" s="42" t="s">
        <v>217</v>
      </c>
    </row>
    <row r="28" spans="1:1" x14ac:dyDescent="0.2">
      <c r="A28" s="42" t="s">
        <v>56</v>
      </c>
    </row>
    <row r="29" spans="1:1" x14ac:dyDescent="0.2">
      <c r="A29" s="42" t="s">
        <v>31</v>
      </c>
    </row>
    <row r="30" spans="1:1" x14ac:dyDescent="0.2">
      <c r="A30" s="42" t="s">
        <v>226</v>
      </c>
    </row>
    <row r="31" spans="1:1" x14ac:dyDescent="0.2">
      <c r="A31" s="42" t="s">
        <v>77</v>
      </c>
    </row>
    <row r="32" spans="1:1" x14ac:dyDescent="0.2">
      <c r="A32" s="42" t="s">
        <v>78</v>
      </c>
    </row>
    <row r="33" spans="1:1" x14ac:dyDescent="0.2">
      <c r="A33" s="42" t="s">
        <v>57</v>
      </c>
    </row>
    <row r="34" spans="1:1" x14ac:dyDescent="0.2">
      <c r="A34" s="42" t="s">
        <v>33</v>
      </c>
    </row>
    <row r="35" spans="1:1" x14ac:dyDescent="0.2">
      <c r="A35" s="42" t="s">
        <v>212</v>
      </c>
    </row>
    <row r="36" spans="1:1" x14ac:dyDescent="0.2">
      <c r="A36" s="42" t="s">
        <v>79</v>
      </c>
    </row>
    <row r="37" spans="1:1" x14ac:dyDescent="0.2">
      <c r="A37" s="42" t="s">
        <v>32</v>
      </c>
    </row>
    <row r="38" spans="1:1" x14ac:dyDescent="0.2">
      <c r="A38" s="42" t="s">
        <v>211</v>
      </c>
    </row>
    <row r="39" spans="1:1" x14ac:dyDescent="0.2">
      <c r="A39" s="42" t="s">
        <v>202</v>
      </c>
    </row>
    <row r="40" spans="1:1" x14ac:dyDescent="0.2">
      <c r="A40" s="42" t="s">
        <v>328</v>
      </c>
    </row>
    <row r="41" spans="1:1" x14ac:dyDescent="0.2">
      <c r="A41" s="42" t="s">
        <v>201</v>
      </c>
    </row>
    <row r="42" spans="1:1" x14ac:dyDescent="0.2">
      <c r="A42" s="42" t="s">
        <v>218</v>
      </c>
    </row>
    <row r="43" spans="1:1" x14ac:dyDescent="0.2">
      <c r="A43" s="42" t="s">
        <v>223</v>
      </c>
    </row>
    <row r="44" spans="1:1" x14ac:dyDescent="0.2">
      <c r="A44" s="42" t="s">
        <v>76</v>
      </c>
    </row>
    <row r="45" spans="1:1" x14ac:dyDescent="0.2">
      <c r="A45" s="42" t="s">
        <v>55</v>
      </c>
    </row>
    <row r="46" spans="1:1" x14ac:dyDescent="0.2">
      <c r="A46" s="42" t="s">
        <v>59</v>
      </c>
    </row>
    <row r="47" spans="1:1" x14ac:dyDescent="0.2">
      <c r="A47" s="42" t="s">
        <v>34</v>
      </c>
    </row>
    <row r="48" spans="1:1" x14ac:dyDescent="0.2">
      <c r="A48" s="42" t="s">
        <v>61</v>
      </c>
    </row>
    <row r="49" spans="1:1" x14ac:dyDescent="0.2">
      <c r="A49" s="42" t="s">
        <v>62</v>
      </c>
    </row>
    <row r="50" spans="1:1" x14ac:dyDescent="0.2">
      <c r="A50" s="42" t="s">
        <v>221</v>
      </c>
    </row>
    <row r="51" spans="1:1" x14ac:dyDescent="0.2">
      <c r="A51" s="42" t="s">
        <v>207</v>
      </c>
    </row>
    <row r="52" spans="1:1" x14ac:dyDescent="0.2">
      <c r="A52" s="42" t="s">
        <v>228</v>
      </c>
    </row>
    <row r="53" spans="1:1" x14ac:dyDescent="0.2">
      <c r="A53" s="42" t="s">
        <v>80</v>
      </c>
    </row>
    <row r="54" spans="1:1" x14ac:dyDescent="0.2">
      <c r="A54" s="42" t="s">
        <v>19</v>
      </c>
    </row>
    <row r="55" spans="1:1" x14ac:dyDescent="0.2">
      <c r="A55" s="42" t="s">
        <v>63</v>
      </c>
    </row>
    <row r="56" spans="1:1" x14ac:dyDescent="0.2">
      <c r="A56" s="42" t="s">
        <v>81</v>
      </c>
    </row>
    <row r="57" spans="1:1" x14ac:dyDescent="0.2">
      <c r="A57" s="42" t="s">
        <v>82</v>
      </c>
    </row>
    <row r="58" spans="1:1" x14ac:dyDescent="0.2">
      <c r="A58" s="42" t="s">
        <v>231</v>
      </c>
    </row>
    <row r="59" spans="1:1" x14ac:dyDescent="0.2">
      <c r="A59" s="42" t="s">
        <v>36</v>
      </c>
    </row>
    <row r="60" spans="1:1" x14ac:dyDescent="0.2">
      <c r="A60" s="42" t="s">
        <v>60</v>
      </c>
    </row>
    <row r="61" spans="1:1" x14ac:dyDescent="0.2">
      <c r="A61" s="42" t="s">
        <v>35</v>
      </c>
    </row>
    <row r="62" spans="1:1" x14ac:dyDescent="0.2">
      <c r="A62" s="42" t="s">
        <v>199</v>
      </c>
    </row>
    <row r="63" spans="1:1" x14ac:dyDescent="0.2">
      <c r="A63" s="42" t="s">
        <v>38</v>
      </c>
    </row>
    <row r="64" spans="1:1" x14ac:dyDescent="0.2">
      <c r="A64" s="42" t="s">
        <v>83</v>
      </c>
    </row>
    <row r="65" spans="1:1" x14ac:dyDescent="0.2">
      <c r="A65" s="42" t="s">
        <v>84</v>
      </c>
    </row>
    <row r="66" spans="1:1" x14ac:dyDescent="0.2">
      <c r="A66" s="42" t="s">
        <v>220</v>
      </c>
    </row>
    <row r="67" spans="1:1" x14ac:dyDescent="0.2">
      <c r="A67" s="42" t="s">
        <v>10</v>
      </c>
    </row>
    <row r="68" spans="1:1" x14ac:dyDescent="0.2">
      <c r="A68" s="42" t="s">
        <v>234</v>
      </c>
    </row>
    <row r="69" spans="1:1" x14ac:dyDescent="0.2">
      <c r="A69" s="42" t="s">
        <v>12</v>
      </c>
    </row>
    <row r="70" spans="1:1" x14ac:dyDescent="0.2">
      <c r="A70" s="42" t="s">
        <v>11</v>
      </c>
    </row>
    <row r="71" spans="1:1" x14ac:dyDescent="0.2">
      <c r="A71" s="42" t="s">
        <v>66</v>
      </c>
    </row>
    <row r="72" spans="1:1" x14ac:dyDescent="0.2">
      <c r="A72" s="42" t="s">
        <v>14</v>
      </c>
    </row>
    <row r="73" spans="1:1" x14ac:dyDescent="0.2">
      <c r="A73" s="42" t="s">
        <v>15</v>
      </c>
    </row>
    <row r="74" spans="1:1" x14ac:dyDescent="0.2">
      <c r="A74" s="42" t="s">
        <v>13</v>
      </c>
    </row>
    <row r="75" spans="1:1" x14ac:dyDescent="0.2">
      <c r="A75" s="42" t="s">
        <v>39</v>
      </c>
    </row>
    <row r="76" spans="1:1" x14ac:dyDescent="0.2">
      <c r="A76" s="42" t="s">
        <v>41</v>
      </c>
    </row>
    <row r="77" spans="1:1" x14ac:dyDescent="0.2">
      <c r="A77" s="42" t="s">
        <v>40</v>
      </c>
    </row>
    <row r="78" spans="1:1" x14ac:dyDescent="0.2">
      <c r="A78" s="42" t="s">
        <v>85</v>
      </c>
    </row>
    <row r="79" spans="1:1" x14ac:dyDescent="0.2">
      <c r="A79" s="42" t="s">
        <v>42</v>
      </c>
    </row>
    <row r="80" spans="1:1" x14ac:dyDescent="0.2">
      <c r="A80" s="42" t="s">
        <v>45</v>
      </c>
    </row>
    <row r="81" spans="1:1" x14ac:dyDescent="0.2">
      <c r="A81" s="42" t="s">
        <v>43</v>
      </c>
    </row>
    <row r="82" spans="1:1" x14ac:dyDescent="0.2">
      <c r="A82" s="42" t="s">
        <v>227</v>
      </c>
    </row>
    <row r="83" spans="1:1" x14ac:dyDescent="0.2">
      <c r="A83" s="42" t="s">
        <v>64</v>
      </c>
    </row>
    <row r="84" spans="1:1" x14ac:dyDescent="0.2">
      <c r="A84" s="42" t="s">
        <v>44</v>
      </c>
    </row>
    <row r="85" spans="1:1" x14ac:dyDescent="0.2">
      <c r="A85" s="42" t="s">
        <v>87</v>
      </c>
    </row>
    <row r="86" spans="1:1" x14ac:dyDescent="0.2">
      <c r="A86" s="42" t="s">
        <v>16</v>
      </c>
    </row>
    <row r="87" spans="1:1" x14ac:dyDescent="0.2">
      <c r="A87" s="42" t="s">
        <v>86</v>
      </c>
    </row>
    <row r="88" spans="1:1" x14ac:dyDescent="0.2">
      <c r="A88" s="42" t="s">
        <v>65</v>
      </c>
    </row>
    <row r="89" spans="1:1" x14ac:dyDescent="0.2">
      <c r="A89" s="42" t="s">
        <v>37</v>
      </c>
    </row>
    <row r="90" spans="1:1" x14ac:dyDescent="0.2">
      <c r="A90" s="42" t="s">
        <v>47</v>
      </c>
    </row>
    <row r="91" spans="1:1" x14ac:dyDescent="0.2">
      <c r="A91" s="42" t="s">
        <v>46</v>
      </c>
    </row>
    <row r="92" spans="1:1" x14ac:dyDescent="0.2">
      <c r="A92" s="42" t="s">
        <v>67</v>
      </c>
    </row>
    <row r="93" spans="1:1" x14ac:dyDescent="0.2">
      <c r="A93" s="42" t="s">
        <v>206</v>
      </c>
    </row>
    <row r="94" spans="1:1" x14ac:dyDescent="0.2">
      <c r="A94" s="42" t="s">
        <v>90</v>
      </c>
    </row>
    <row r="95" spans="1:1" x14ac:dyDescent="0.2">
      <c r="A95" s="42" t="s">
        <v>48</v>
      </c>
    </row>
    <row r="96" spans="1:1" x14ac:dyDescent="0.2">
      <c r="A96" s="42" t="s">
        <v>88</v>
      </c>
    </row>
    <row r="97" spans="1:1" x14ac:dyDescent="0.2">
      <c r="A97" s="42" t="s">
        <v>89</v>
      </c>
    </row>
    <row r="98" spans="1:1" x14ac:dyDescent="0.2">
      <c r="A98" s="42" t="s">
        <v>91</v>
      </c>
    </row>
    <row r="99" spans="1:1" x14ac:dyDescent="0.2">
      <c r="A99" s="42" t="s">
        <v>49</v>
      </c>
    </row>
    <row r="100" spans="1:1" x14ac:dyDescent="0.2">
      <c r="A100" s="42" t="s">
        <v>92</v>
      </c>
    </row>
    <row r="101" spans="1:1" x14ac:dyDescent="0.2">
      <c r="A101" s="42" t="s">
        <v>50</v>
      </c>
    </row>
    <row r="102" spans="1:1" x14ac:dyDescent="0.2">
      <c r="A102" s="42" t="s">
        <v>203</v>
      </c>
    </row>
    <row r="103" spans="1:1" x14ac:dyDescent="0.2">
      <c r="A103" s="42" t="s">
        <v>51</v>
      </c>
    </row>
    <row r="104" spans="1:1" x14ac:dyDescent="0.2">
      <c r="A104" s="42" t="s">
        <v>329</v>
      </c>
    </row>
    <row r="105" spans="1:1" x14ac:dyDescent="0.2">
      <c r="A105" s="42" t="s">
        <v>97</v>
      </c>
    </row>
    <row r="106" spans="1:1" x14ac:dyDescent="0.2">
      <c r="A106" s="42" t="s">
        <v>94</v>
      </c>
    </row>
    <row r="107" spans="1:1" x14ac:dyDescent="0.2">
      <c r="A107" s="42" t="s">
        <v>209</v>
      </c>
    </row>
    <row r="108" spans="1:1" x14ac:dyDescent="0.2">
      <c r="A108" s="42" t="s">
        <v>216</v>
      </c>
    </row>
    <row r="109" spans="1:1" x14ac:dyDescent="0.2">
      <c r="A109" s="42" t="s">
        <v>68</v>
      </c>
    </row>
    <row r="110" spans="1:1" x14ac:dyDescent="0.2">
      <c r="A110" s="42" t="s">
        <v>69</v>
      </c>
    </row>
    <row r="111" spans="1:1" x14ac:dyDescent="0.2">
      <c r="A111" s="42" t="s">
        <v>52</v>
      </c>
    </row>
    <row r="112" spans="1:1" x14ac:dyDescent="0.2">
      <c r="A112" s="42" t="s">
        <v>208</v>
      </c>
    </row>
    <row r="113" spans="1:1" x14ac:dyDescent="0.2">
      <c r="A113" s="42" t="s">
        <v>200</v>
      </c>
    </row>
    <row r="114" spans="1:1" x14ac:dyDescent="0.2">
      <c r="A114" s="42" t="s">
        <v>98</v>
      </c>
    </row>
    <row r="115" spans="1:1" x14ac:dyDescent="0.2">
      <c r="A115" s="42" t="s">
        <v>70</v>
      </c>
    </row>
    <row r="116" spans="1:1" x14ac:dyDescent="0.2">
      <c r="A116" s="42" t="s">
        <v>224</v>
      </c>
    </row>
    <row r="117" spans="1:1" x14ac:dyDescent="0.2">
      <c r="A117" s="42" t="s">
        <v>99</v>
      </c>
    </row>
    <row r="118" spans="1:1" x14ac:dyDescent="0.2">
      <c r="A118" s="42" t="s">
        <v>222</v>
      </c>
    </row>
  </sheetData>
  <sortState xmlns:xlrd2="http://schemas.microsoft.com/office/spreadsheetml/2017/richdata2" ref="A2:A118">
    <sortCondition ref="A11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C57E9-591B-2D45-A71A-B3051AFBB00D}">
  <dimension ref="A1:A76"/>
  <sheetViews>
    <sheetView tabSelected="1" workbookViewId="0">
      <selection activeCell="H11" sqref="H11"/>
    </sheetView>
  </sheetViews>
  <sheetFormatPr baseColWidth="10" defaultRowHeight="15" x14ac:dyDescent="0.2"/>
  <cols>
    <col min="1" max="1" width="22.5" style="43" bestFit="1" customWidth="1"/>
  </cols>
  <sheetData>
    <row r="1" spans="1:1" s="11" customFormat="1" x14ac:dyDescent="0.2">
      <c r="A1" s="42" t="s">
        <v>24</v>
      </c>
    </row>
    <row r="2" spans="1:1" x14ac:dyDescent="0.2">
      <c r="A2" s="42" t="s">
        <v>72</v>
      </c>
    </row>
    <row r="3" spans="1:1" x14ac:dyDescent="0.2">
      <c r="A3" s="42" t="s">
        <v>204</v>
      </c>
    </row>
    <row r="4" spans="1:1" x14ac:dyDescent="0.2">
      <c r="A4" s="42" t="s">
        <v>23</v>
      </c>
    </row>
    <row r="5" spans="1:1" x14ac:dyDescent="0.2">
      <c r="A5" s="44" t="s">
        <v>213</v>
      </c>
    </row>
    <row r="6" spans="1:1" x14ac:dyDescent="0.2">
      <c r="A6" s="44" t="s">
        <v>25</v>
      </c>
    </row>
    <row r="7" spans="1:1" x14ac:dyDescent="0.2">
      <c r="A7" s="42" t="s">
        <v>20</v>
      </c>
    </row>
    <row r="8" spans="1:1" x14ac:dyDescent="0.2">
      <c r="A8" s="44" t="s">
        <v>53</v>
      </c>
    </row>
    <row r="9" spans="1:1" x14ac:dyDescent="0.2">
      <c r="A9" s="42" t="s">
        <v>219</v>
      </c>
    </row>
    <row r="10" spans="1:1" x14ac:dyDescent="0.2">
      <c r="A10" s="42" t="s">
        <v>54</v>
      </c>
    </row>
    <row r="11" spans="1:1" x14ac:dyDescent="0.2">
      <c r="A11" s="42" t="s">
        <v>215</v>
      </c>
    </row>
    <row r="12" spans="1:1" x14ac:dyDescent="0.2">
      <c r="A12" s="42" t="s">
        <v>74</v>
      </c>
    </row>
    <row r="13" spans="1:1" x14ac:dyDescent="0.2">
      <c r="A13" s="42" t="s">
        <v>28</v>
      </c>
    </row>
    <row r="14" spans="1:1" x14ac:dyDescent="0.2">
      <c r="A14" s="42" t="s">
        <v>7</v>
      </c>
    </row>
    <row r="15" spans="1:1" x14ac:dyDescent="0.2">
      <c r="A15" s="42" t="s">
        <v>30</v>
      </c>
    </row>
    <row r="16" spans="1:1" x14ac:dyDescent="0.2">
      <c r="A16" s="42" t="s">
        <v>217</v>
      </c>
    </row>
    <row r="17" spans="1:1" x14ac:dyDescent="0.2">
      <c r="A17" s="42" t="s">
        <v>77</v>
      </c>
    </row>
    <row r="18" spans="1:1" x14ac:dyDescent="0.2">
      <c r="A18" s="42" t="s">
        <v>78</v>
      </c>
    </row>
    <row r="19" spans="1:1" x14ac:dyDescent="0.2">
      <c r="A19" s="42" t="s">
        <v>57</v>
      </c>
    </row>
    <row r="20" spans="1:1" x14ac:dyDescent="0.2">
      <c r="A20" s="42" t="s">
        <v>212</v>
      </c>
    </row>
    <row r="21" spans="1:1" x14ac:dyDescent="0.2">
      <c r="A21" s="42" t="s">
        <v>79</v>
      </c>
    </row>
    <row r="22" spans="1:1" x14ac:dyDescent="0.2">
      <c r="A22" s="42" t="s">
        <v>211</v>
      </c>
    </row>
    <row r="23" spans="1:1" x14ac:dyDescent="0.2">
      <c r="A23" s="42" t="s">
        <v>202</v>
      </c>
    </row>
    <row r="24" spans="1:1" x14ac:dyDescent="0.2">
      <c r="A24" s="42" t="s">
        <v>201</v>
      </c>
    </row>
    <row r="25" spans="1:1" x14ac:dyDescent="0.2">
      <c r="A25" s="42" t="s">
        <v>223</v>
      </c>
    </row>
    <row r="26" spans="1:1" x14ac:dyDescent="0.2">
      <c r="A26" s="42" t="s">
        <v>76</v>
      </c>
    </row>
    <row r="27" spans="1:1" x14ac:dyDescent="0.2">
      <c r="A27" s="42" t="s">
        <v>55</v>
      </c>
    </row>
    <row r="28" spans="1:1" x14ac:dyDescent="0.2">
      <c r="A28" s="42" t="s">
        <v>59</v>
      </c>
    </row>
    <row r="29" spans="1:1" x14ac:dyDescent="0.2">
      <c r="A29" s="42" t="s">
        <v>34</v>
      </c>
    </row>
    <row r="30" spans="1:1" x14ac:dyDescent="0.2">
      <c r="A30" s="42" t="s">
        <v>61</v>
      </c>
    </row>
    <row r="31" spans="1:1" x14ac:dyDescent="0.2">
      <c r="A31" s="42" t="s">
        <v>221</v>
      </c>
    </row>
    <row r="32" spans="1:1" x14ac:dyDescent="0.2">
      <c r="A32" s="42" t="s">
        <v>207</v>
      </c>
    </row>
    <row r="33" spans="1:1" x14ac:dyDescent="0.2">
      <c r="A33" s="42" t="s">
        <v>228</v>
      </c>
    </row>
    <row r="34" spans="1:1" x14ac:dyDescent="0.2">
      <c r="A34" s="42" t="s">
        <v>80</v>
      </c>
    </row>
    <row r="35" spans="1:1" x14ac:dyDescent="0.2">
      <c r="A35" s="42" t="s">
        <v>63</v>
      </c>
    </row>
    <row r="36" spans="1:1" x14ac:dyDescent="0.2">
      <c r="A36" s="42" t="s">
        <v>231</v>
      </c>
    </row>
    <row r="37" spans="1:1" x14ac:dyDescent="0.2">
      <c r="A37" s="42" t="s">
        <v>36</v>
      </c>
    </row>
    <row r="38" spans="1:1" x14ac:dyDescent="0.2">
      <c r="A38" s="42" t="s">
        <v>60</v>
      </c>
    </row>
    <row r="39" spans="1:1" x14ac:dyDescent="0.2">
      <c r="A39" s="42" t="s">
        <v>199</v>
      </c>
    </row>
    <row r="40" spans="1:1" x14ac:dyDescent="0.2">
      <c r="A40" s="42" t="s">
        <v>83</v>
      </c>
    </row>
    <row r="41" spans="1:1" x14ac:dyDescent="0.2">
      <c r="A41" s="42" t="s">
        <v>84</v>
      </c>
    </row>
    <row r="42" spans="1:1" x14ac:dyDescent="0.2">
      <c r="A42" s="42" t="s">
        <v>220</v>
      </c>
    </row>
    <row r="43" spans="1:1" x14ac:dyDescent="0.2">
      <c r="A43" s="42" t="s">
        <v>234</v>
      </c>
    </row>
    <row r="44" spans="1:1" x14ac:dyDescent="0.2">
      <c r="A44" s="42" t="s">
        <v>12</v>
      </c>
    </row>
    <row r="45" spans="1:1" x14ac:dyDescent="0.2">
      <c r="A45" s="42" t="s">
        <v>11</v>
      </c>
    </row>
    <row r="46" spans="1:1" x14ac:dyDescent="0.2">
      <c r="A46" s="42" t="s">
        <v>14</v>
      </c>
    </row>
    <row r="47" spans="1:1" x14ac:dyDescent="0.2">
      <c r="A47" s="42" t="s">
        <v>15</v>
      </c>
    </row>
    <row r="48" spans="1:1" x14ac:dyDescent="0.2">
      <c r="A48" s="42" t="s">
        <v>39</v>
      </c>
    </row>
    <row r="49" spans="1:1" x14ac:dyDescent="0.2">
      <c r="A49" s="42" t="s">
        <v>85</v>
      </c>
    </row>
    <row r="50" spans="1:1" x14ac:dyDescent="0.2">
      <c r="A50" s="42" t="s">
        <v>42</v>
      </c>
    </row>
    <row r="51" spans="1:1" x14ac:dyDescent="0.2">
      <c r="A51" s="42" t="s">
        <v>45</v>
      </c>
    </row>
    <row r="52" spans="1:1" x14ac:dyDescent="0.2">
      <c r="A52" s="42" t="s">
        <v>43</v>
      </c>
    </row>
    <row r="53" spans="1:1" x14ac:dyDescent="0.2">
      <c r="A53" s="42" t="s">
        <v>227</v>
      </c>
    </row>
    <row r="54" spans="1:1" x14ac:dyDescent="0.2">
      <c r="A54" s="42" t="s">
        <v>64</v>
      </c>
    </row>
    <row r="55" spans="1:1" x14ac:dyDescent="0.2">
      <c r="A55" s="42" t="s">
        <v>44</v>
      </c>
    </row>
    <row r="56" spans="1:1" x14ac:dyDescent="0.2">
      <c r="A56" s="42" t="s">
        <v>16</v>
      </c>
    </row>
    <row r="57" spans="1:1" x14ac:dyDescent="0.2">
      <c r="A57" s="42" t="s">
        <v>86</v>
      </c>
    </row>
    <row r="58" spans="1:1" x14ac:dyDescent="0.2">
      <c r="A58" s="42" t="s">
        <v>65</v>
      </c>
    </row>
    <row r="59" spans="1:1" x14ac:dyDescent="0.2">
      <c r="A59" s="42" t="s">
        <v>46</v>
      </c>
    </row>
    <row r="60" spans="1:1" x14ac:dyDescent="0.2">
      <c r="A60" s="42" t="s">
        <v>67</v>
      </c>
    </row>
    <row r="61" spans="1:1" x14ac:dyDescent="0.2">
      <c r="A61" s="42" t="s">
        <v>206</v>
      </c>
    </row>
    <row r="62" spans="1:1" x14ac:dyDescent="0.2">
      <c r="A62" s="42" t="s">
        <v>90</v>
      </c>
    </row>
    <row r="63" spans="1:1" x14ac:dyDescent="0.2">
      <c r="A63" s="42" t="s">
        <v>48</v>
      </c>
    </row>
    <row r="64" spans="1:1" x14ac:dyDescent="0.2">
      <c r="A64" s="42" t="s">
        <v>50</v>
      </c>
    </row>
    <row r="65" spans="1:1" x14ac:dyDescent="0.2">
      <c r="A65" s="42" t="s">
        <v>94</v>
      </c>
    </row>
    <row r="66" spans="1:1" x14ac:dyDescent="0.2">
      <c r="A66" s="42" t="s">
        <v>209</v>
      </c>
    </row>
    <row r="67" spans="1:1" x14ac:dyDescent="0.2">
      <c r="A67" s="42" t="s">
        <v>216</v>
      </c>
    </row>
    <row r="68" spans="1:1" x14ac:dyDescent="0.2">
      <c r="A68" s="42" t="s">
        <v>69</v>
      </c>
    </row>
    <row r="69" spans="1:1" x14ac:dyDescent="0.2">
      <c r="A69" s="42" t="s">
        <v>208</v>
      </c>
    </row>
    <row r="70" spans="1:1" x14ac:dyDescent="0.2">
      <c r="A70" s="42" t="s">
        <v>70</v>
      </c>
    </row>
    <row r="71" spans="1:1" x14ac:dyDescent="0.2">
      <c r="A71" s="42" t="s">
        <v>99</v>
      </c>
    </row>
    <row r="72" spans="1:1" x14ac:dyDescent="0.2">
      <c r="A72" s="42" t="s">
        <v>222</v>
      </c>
    </row>
    <row r="74" spans="1:1" x14ac:dyDescent="0.2">
      <c r="A74" s="42"/>
    </row>
    <row r="75" spans="1:1" x14ac:dyDescent="0.2">
      <c r="A75" s="42"/>
    </row>
    <row r="76" spans="1:1" x14ac:dyDescent="0.2">
      <c r="A76" s="42"/>
    </row>
  </sheetData>
  <sortState xmlns:xlrd2="http://schemas.microsoft.com/office/spreadsheetml/2017/richdata2" ref="A1:A78">
    <sortCondition ref="A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7DA8-D662-0C48-99C0-7B6BDF86BF1A}">
  <dimension ref="A1:A27"/>
  <sheetViews>
    <sheetView workbookViewId="0">
      <selection activeCell="A23" sqref="A23:XFD23"/>
    </sheetView>
  </sheetViews>
  <sheetFormatPr baseColWidth="10" defaultRowHeight="15" x14ac:dyDescent="0.2"/>
  <cols>
    <col min="1" max="1" width="10.83203125" style="43"/>
  </cols>
  <sheetData>
    <row r="1" spans="1:1" s="11" customFormat="1" x14ac:dyDescent="0.2">
      <c r="A1" s="42" t="s">
        <v>21</v>
      </c>
    </row>
    <row r="2" spans="1:1" x14ac:dyDescent="0.2">
      <c r="A2" s="42" t="s">
        <v>25</v>
      </c>
    </row>
    <row r="3" spans="1:1" x14ac:dyDescent="0.2">
      <c r="A3" s="42" t="s">
        <v>20</v>
      </c>
    </row>
    <row r="4" spans="1:1" x14ac:dyDescent="0.2">
      <c r="A4" s="42" t="s">
        <v>205</v>
      </c>
    </row>
    <row r="5" spans="1:1" x14ac:dyDescent="0.2">
      <c r="A5" s="42" t="s">
        <v>26</v>
      </c>
    </row>
    <row r="6" spans="1:1" x14ac:dyDescent="0.2">
      <c r="A6" s="42" t="s">
        <v>27</v>
      </c>
    </row>
    <row r="7" spans="1:1" x14ac:dyDescent="0.2">
      <c r="A7" s="42" t="s">
        <v>29</v>
      </c>
    </row>
    <row r="8" spans="1:1" x14ac:dyDescent="0.2">
      <c r="A8" s="42" t="s">
        <v>30</v>
      </c>
    </row>
    <row r="9" spans="1:1" x14ac:dyDescent="0.2">
      <c r="A9" s="42" t="s">
        <v>33</v>
      </c>
    </row>
    <row r="10" spans="1:1" x14ac:dyDescent="0.2">
      <c r="A10" s="42" t="s">
        <v>32</v>
      </c>
    </row>
    <row r="11" spans="1:1" x14ac:dyDescent="0.2">
      <c r="A11" s="42" t="s">
        <v>218</v>
      </c>
    </row>
    <row r="12" spans="1:1" x14ac:dyDescent="0.2">
      <c r="A12" s="42" t="s">
        <v>34</v>
      </c>
    </row>
    <row r="13" spans="1:1" x14ac:dyDescent="0.2">
      <c r="A13" s="42" t="s">
        <v>10</v>
      </c>
    </row>
    <row r="14" spans="1:1" x14ac:dyDescent="0.2">
      <c r="A14" s="42" t="s">
        <v>14</v>
      </c>
    </row>
    <row r="15" spans="1:1" x14ac:dyDescent="0.2">
      <c r="A15" s="42" t="s">
        <v>15</v>
      </c>
    </row>
    <row r="16" spans="1:1" x14ac:dyDescent="0.2">
      <c r="A16" s="42" t="s">
        <v>13</v>
      </c>
    </row>
    <row r="17" spans="1:1" x14ac:dyDescent="0.2">
      <c r="A17" s="42" t="s">
        <v>39</v>
      </c>
    </row>
    <row r="18" spans="1:1" x14ac:dyDescent="0.2">
      <c r="A18" s="42" t="s">
        <v>41</v>
      </c>
    </row>
    <row r="19" spans="1:1" x14ac:dyDescent="0.2">
      <c r="A19" s="42" t="s">
        <v>40</v>
      </c>
    </row>
    <row r="20" spans="1:1" x14ac:dyDescent="0.2">
      <c r="A20" s="42" t="s">
        <v>47</v>
      </c>
    </row>
    <row r="21" spans="1:1" x14ac:dyDescent="0.2">
      <c r="A21" s="42" t="s">
        <v>46</v>
      </c>
    </row>
    <row r="22" spans="1:1" x14ac:dyDescent="0.2">
      <c r="A22" s="42" t="s">
        <v>49</v>
      </c>
    </row>
    <row r="23" spans="1:1" x14ac:dyDescent="0.2">
      <c r="A23" s="42" t="s">
        <v>92</v>
      </c>
    </row>
    <row r="24" spans="1:1" x14ac:dyDescent="0.2">
      <c r="A24" s="42" t="s">
        <v>68</v>
      </c>
    </row>
    <row r="25" spans="1:1" x14ac:dyDescent="0.2">
      <c r="A25" s="42" t="s">
        <v>52</v>
      </c>
    </row>
    <row r="26" spans="1:1" x14ac:dyDescent="0.2">
      <c r="A26" s="42" t="s">
        <v>208</v>
      </c>
    </row>
    <row r="27" spans="1:1" x14ac:dyDescent="0.2">
      <c r="A27" s="42" t="s">
        <v>200</v>
      </c>
    </row>
  </sheetData>
  <sortState xmlns:xlrd2="http://schemas.microsoft.com/office/spreadsheetml/2017/richdata2" ref="A1:A29">
    <sortCondition ref="A1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C5E6-1855-E04B-9C35-0346E8641BA6}">
  <dimension ref="A1:Y80"/>
  <sheetViews>
    <sheetView topLeftCell="H1" workbookViewId="0">
      <selection activeCell="N22" sqref="N22"/>
    </sheetView>
  </sheetViews>
  <sheetFormatPr baseColWidth="10" defaultRowHeight="15" x14ac:dyDescent="0.2"/>
  <cols>
    <col min="1" max="1" width="24" bestFit="1" customWidth="1"/>
    <col min="9" max="9" width="12.5" bestFit="1" customWidth="1"/>
    <col min="11" max="11" width="12.5" bestFit="1" customWidth="1"/>
    <col min="12" max="20" width="13.1640625" bestFit="1" customWidth="1"/>
    <col min="25" max="25" width="14.5" bestFit="1" customWidth="1"/>
  </cols>
  <sheetData>
    <row r="1" spans="1:25" x14ac:dyDescent="0.2">
      <c r="A1" s="1" t="s">
        <v>276</v>
      </c>
      <c r="B1" t="s">
        <v>263</v>
      </c>
      <c r="C1" t="s">
        <v>264</v>
      </c>
      <c r="D1" t="s">
        <v>266</v>
      </c>
      <c r="E1" t="s">
        <v>296</v>
      </c>
      <c r="F1" t="s">
        <v>271</v>
      </c>
      <c r="G1" t="s">
        <v>273</v>
      </c>
      <c r="H1" t="s">
        <v>298</v>
      </c>
      <c r="I1" t="s">
        <v>303</v>
      </c>
      <c r="J1" t="s">
        <v>320</v>
      </c>
      <c r="L1" t="s">
        <v>297</v>
      </c>
    </row>
    <row r="2" spans="1:25" x14ac:dyDescent="0.2">
      <c r="A2" s="1" t="s">
        <v>117</v>
      </c>
      <c r="B2">
        <v>32</v>
      </c>
      <c r="C2">
        <v>26</v>
      </c>
      <c r="D2">
        <v>16</v>
      </c>
      <c r="E2">
        <v>43</v>
      </c>
      <c r="F2">
        <v>9</v>
      </c>
      <c r="G2">
        <v>13</v>
      </c>
      <c r="H2">
        <v>38</v>
      </c>
      <c r="I2">
        <v>4</v>
      </c>
      <c r="J2" s="1">
        <v>2</v>
      </c>
      <c r="W2">
        <v>50</v>
      </c>
      <c r="X2">
        <f>RANK(W2,W2:W80)</f>
        <v>62</v>
      </c>
      <c r="Y2">
        <f>CORREL(B2:B80,X2:X80)</f>
        <v>-6.43643582536612E-2</v>
      </c>
    </row>
    <row r="3" spans="1:25" x14ac:dyDescent="0.2">
      <c r="A3" s="1" t="s">
        <v>118</v>
      </c>
      <c r="B3">
        <v>53</v>
      </c>
      <c r="C3">
        <v>33</v>
      </c>
      <c r="D3">
        <v>35</v>
      </c>
      <c r="E3">
        <v>4</v>
      </c>
      <c r="F3">
        <v>73</v>
      </c>
      <c r="G3">
        <v>34</v>
      </c>
      <c r="H3">
        <v>38</v>
      </c>
      <c r="I3">
        <v>16</v>
      </c>
      <c r="J3" s="1">
        <v>65</v>
      </c>
      <c r="L3" s="11" t="s">
        <v>263</v>
      </c>
      <c r="M3" s="11" t="s">
        <v>264</v>
      </c>
      <c r="N3" s="11" t="s">
        <v>266</v>
      </c>
      <c r="O3" s="11" t="s">
        <v>296</v>
      </c>
      <c r="P3" s="11" t="s">
        <v>326</v>
      </c>
      <c r="Q3" s="11" t="s">
        <v>327</v>
      </c>
      <c r="R3" t="s">
        <v>298</v>
      </c>
      <c r="S3" t="s">
        <v>303</v>
      </c>
      <c r="T3" t="s">
        <v>320</v>
      </c>
      <c r="W3">
        <v>99</v>
      </c>
      <c r="X3" s="11">
        <f t="shared" ref="X3:X66" si="0">RANK(W3,W3:W81)</f>
        <v>6</v>
      </c>
    </row>
    <row r="4" spans="1:25" x14ac:dyDescent="0.2">
      <c r="A4" s="1" t="s">
        <v>119</v>
      </c>
      <c r="B4">
        <v>53</v>
      </c>
      <c r="C4">
        <v>26</v>
      </c>
      <c r="D4">
        <v>35</v>
      </c>
      <c r="E4">
        <v>43</v>
      </c>
      <c r="F4">
        <v>65</v>
      </c>
      <c r="G4">
        <v>5</v>
      </c>
      <c r="H4">
        <v>38</v>
      </c>
      <c r="I4">
        <v>55</v>
      </c>
      <c r="J4" s="1">
        <v>25</v>
      </c>
      <c r="K4" s="11" t="s">
        <v>263</v>
      </c>
      <c r="L4" s="25">
        <v>1</v>
      </c>
      <c r="M4" s="25">
        <f>L5</f>
        <v>9.1385610984306545E-2</v>
      </c>
      <c r="N4" s="25">
        <f>L6</f>
        <v>-0.25566390492933572</v>
      </c>
      <c r="O4" s="25">
        <f>L7</f>
        <v>0.21352098868397609</v>
      </c>
      <c r="P4" s="25">
        <f>L8</f>
        <v>-3.5549889314465496E-2</v>
      </c>
      <c r="Q4" s="25">
        <f>L9</f>
        <v>-0.36056005804553004</v>
      </c>
      <c r="R4" s="25">
        <f>CORREL($H$2:$H$80,$B$2:$B$80)</f>
        <v>0.11699413071378438</v>
      </c>
      <c r="S4" s="25">
        <f>L11</f>
        <v>0.23343403506036636</v>
      </c>
      <c r="T4" s="25">
        <f>L12</f>
        <v>5.7123320783410807E-2</v>
      </c>
      <c r="W4">
        <v>95</v>
      </c>
      <c r="X4" s="11">
        <f t="shared" si="0"/>
        <v>9</v>
      </c>
    </row>
    <row r="5" spans="1:25" x14ac:dyDescent="0.2">
      <c r="A5" s="1" t="s">
        <v>120</v>
      </c>
      <c r="B5">
        <v>73</v>
      </c>
      <c r="C5">
        <v>1</v>
      </c>
      <c r="D5">
        <v>35</v>
      </c>
      <c r="E5">
        <v>74</v>
      </c>
      <c r="F5">
        <v>65</v>
      </c>
      <c r="G5">
        <v>56</v>
      </c>
      <c r="H5">
        <v>38</v>
      </c>
      <c r="I5">
        <v>55</v>
      </c>
      <c r="J5" s="1">
        <v>74</v>
      </c>
      <c r="K5" s="11" t="s">
        <v>264</v>
      </c>
      <c r="L5" s="25">
        <f>CORREL($B$2:$B$80,$C$2:$C$80)</f>
        <v>9.1385610984306545E-2</v>
      </c>
      <c r="M5" s="25">
        <v>1</v>
      </c>
      <c r="N5" s="25">
        <f>M6</f>
        <v>4.9513170483414241E-2</v>
      </c>
      <c r="O5" s="25">
        <f>M7</f>
        <v>-0.36765204107944405</v>
      </c>
      <c r="P5" s="25">
        <f>M8</f>
        <v>-0.23527067414976924</v>
      </c>
      <c r="Q5" s="25">
        <f>M9</f>
        <v>-0.1889446385068532</v>
      </c>
      <c r="R5" s="25">
        <f>CORREL($H$2:$H$80,$C$2:$C$80)</f>
        <v>0.20589309970499975</v>
      </c>
      <c r="S5" s="25">
        <f>M11</f>
        <v>0.28167686348798709</v>
      </c>
      <c r="T5" s="25">
        <f>M12</f>
        <v>-0.3240989618981151</v>
      </c>
      <c r="W5">
        <v>95</v>
      </c>
      <c r="X5" s="11">
        <f t="shared" si="0"/>
        <v>9</v>
      </c>
    </row>
    <row r="6" spans="1:25" x14ac:dyDescent="0.2">
      <c r="A6" s="1" t="s">
        <v>121</v>
      </c>
      <c r="B6">
        <v>5</v>
      </c>
      <c r="C6">
        <v>11</v>
      </c>
      <c r="D6">
        <v>1</v>
      </c>
      <c r="E6">
        <v>72</v>
      </c>
      <c r="F6">
        <v>44</v>
      </c>
      <c r="G6">
        <v>56</v>
      </c>
      <c r="H6">
        <v>20</v>
      </c>
      <c r="I6">
        <v>26</v>
      </c>
      <c r="J6" s="1">
        <v>49</v>
      </c>
      <c r="K6" s="11" t="s">
        <v>266</v>
      </c>
      <c r="L6" s="25">
        <f>CORREL($B$2:$B$80,$D$2:$D$80)</f>
        <v>-0.25566390492933572</v>
      </c>
      <c r="M6" s="25">
        <f>CORREL($C$2:$C$80,$D$2:$D$80)</f>
        <v>4.9513170483414241E-2</v>
      </c>
      <c r="N6" s="25">
        <v>1</v>
      </c>
      <c r="O6" s="25">
        <f>N7</f>
        <v>-0.28028554028685398</v>
      </c>
      <c r="P6" s="25">
        <f>N8</f>
        <v>0.13681065634535661</v>
      </c>
      <c r="Q6" s="25">
        <f>N9</f>
        <v>0.18339595448205714</v>
      </c>
      <c r="R6" s="25">
        <f>CORREL($H$2:$H$80,$D$2:$D$80)</f>
        <v>-0.19749314077381747</v>
      </c>
      <c r="S6" s="25">
        <f>N11</f>
        <v>-9.3883246552003863E-2</v>
      </c>
      <c r="T6" s="25">
        <f>N12</f>
        <v>0.24982449289311384</v>
      </c>
      <c r="W6">
        <v>85</v>
      </c>
      <c r="X6" s="11">
        <f t="shared" si="0"/>
        <v>23</v>
      </c>
    </row>
    <row r="7" spans="1:25" x14ac:dyDescent="0.2">
      <c r="A7" s="1" t="s">
        <v>122</v>
      </c>
      <c r="B7">
        <v>64</v>
      </c>
      <c r="C7">
        <v>26</v>
      </c>
      <c r="D7">
        <v>16</v>
      </c>
      <c r="E7">
        <v>43</v>
      </c>
      <c r="F7">
        <v>38</v>
      </c>
      <c r="G7">
        <v>36</v>
      </c>
      <c r="H7">
        <v>20</v>
      </c>
      <c r="I7">
        <v>55</v>
      </c>
      <c r="J7" s="1">
        <v>53</v>
      </c>
      <c r="K7" s="11" t="s">
        <v>296</v>
      </c>
      <c r="L7" s="25">
        <f>CORREL($B$2:$B$80,$E$2:$E$80)</f>
        <v>0.21352098868397609</v>
      </c>
      <c r="M7" s="25">
        <f>CORREL($C$2:$C$80,$E$2:$E$80)</f>
        <v>-0.36765204107944405</v>
      </c>
      <c r="N7" s="25">
        <f>CORREL($D$2:$D$80,$E$2:$E$80)</f>
        <v>-0.28028554028685398</v>
      </c>
      <c r="O7" s="25">
        <v>1</v>
      </c>
      <c r="P7" s="25">
        <f>O8</f>
        <v>0.2910820570906526</v>
      </c>
      <c r="Q7" s="37">
        <f>O9</f>
        <v>0.18339595448205714</v>
      </c>
      <c r="R7" s="25">
        <f>CORREL($H$2:$H$80,$E$2:$E$80)</f>
        <v>0.13052783126782638</v>
      </c>
      <c r="S7" s="25">
        <f>O11</f>
        <v>-3.4141935329608849E-3</v>
      </c>
      <c r="T7" s="25">
        <f>O12</f>
        <v>0.15898217753606445</v>
      </c>
      <c r="W7">
        <v>80</v>
      </c>
      <c r="X7" s="11">
        <f t="shared" si="0"/>
        <v>32</v>
      </c>
    </row>
    <row r="8" spans="1:25" x14ac:dyDescent="0.2">
      <c r="A8" s="1" t="s">
        <v>123</v>
      </c>
      <c r="B8">
        <v>3</v>
      </c>
      <c r="C8">
        <v>40</v>
      </c>
      <c r="D8">
        <v>56</v>
      </c>
      <c r="E8">
        <v>4</v>
      </c>
      <c r="F8">
        <v>55</v>
      </c>
      <c r="G8">
        <v>70</v>
      </c>
      <c r="H8">
        <v>20</v>
      </c>
      <c r="I8">
        <v>26</v>
      </c>
      <c r="J8" s="1">
        <v>14</v>
      </c>
      <c r="K8" s="11" t="s">
        <v>326</v>
      </c>
      <c r="L8" s="25">
        <f>CORREL($B$2:$B$80,$F$2:$F$80)</f>
        <v>-3.5549889314465496E-2</v>
      </c>
      <c r="M8" s="25">
        <f>CORREL($C$2:$C$80,$F$2:$F$80)</f>
        <v>-0.23527067414976924</v>
      </c>
      <c r="N8" s="25">
        <f>CORREL($D$2:$D$80,$F$2:$F$80)</f>
        <v>0.13681065634535661</v>
      </c>
      <c r="O8" s="25">
        <f>CORREL(E2:E80,F2:F80)</f>
        <v>0.2910820570906526</v>
      </c>
      <c r="P8" s="25">
        <v>1</v>
      </c>
      <c r="Q8" s="25">
        <f>P9</f>
        <v>0.28190436997401058</v>
      </c>
      <c r="R8" s="25">
        <f>CORREL($H$2:$H$80,$F$2:$F$80)</f>
        <v>-9.7855377170285002E-2</v>
      </c>
      <c r="S8" s="25">
        <f>P11</f>
        <v>3.8269335724844263E-2</v>
      </c>
      <c r="T8" s="25">
        <f>P12</f>
        <v>0.51847160174798779</v>
      </c>
      <c r="W8">
        <v>90</v>
      </c>
      <c r="X8" s="11">
        <f t="shared" si="0"/>
        <v>15</v>
      </c>
    </row>
    <row r="9" spans="1:25" x14ac:dyDescent="0.2">
      <c r="A9" s="1" t="s">
        <v>124</v>
      </c>
      <c r="B9">
        <v>64</v>
      </c>
      <c r="C9">
        <v>74</v>
      </c>
      <c r="D9">
        <v>35</v>
      </c>
      <c r="E9">
        <v>4</v>
      </c>
      <c r="F9">
        <v>30</v>
      </c>
      <c r="G9">
        <v>13</v>
      </c>
      <c r="H9">
        <v>38</v>
      </c>
      <c r="I9">
        <v>41</v>
      </c>
      <c r="J9" s="1">
        <v>22</v>
      </c>
      <c r="K9" s="11" t="s">
        <v>327</v>
      </c>
      <c r="L9" s="25">
        <f>CORREL($B$2:$B$80,$G$2:$G$80)</f>
        <v>-0.36056005804553004</v>
      </c>
      <c r="M9" s="25">
        <f>CORREL($C$2:$C$80,$G$2:$G$80)</f>
        <v>-0.1889446385068532</v>
      </c>
      <c r="N9" s="25">
        <f>CORREL($D$2:$D$80,$G$2:$G$80)</f>
        <v>0.18339595448205714</v>
      </c>
      <c r="O9" s="25">
        <f>CORREL(D2:D80,G2:G80)</f>
        <v>0.18339595448205714</v>
      </c>
      <c r="P9" s="25">
        <f>CORREL(F2:F80,G2:G80)</f>
        <v>0.28190436997401058</v>
      </c>
      <c r="Q9" s="25">
        <v>1</v>
      </c>
      <c r="R9" s="25">
        <f>CORREL($H$2:$H$80,$G$2:$G$80)</f>
        <v>-0.20404495180236359</v>
      </c>
      <c r="S9" s="25">
        <f>Q11</f>
        <v>-0.10920986010999621</v>
      </c>
      <c r="T9" s="25">
        <f>Q12</f>
        <v>0.23595534970358253</v>
      </c>
      <c r="W9">
        <v>70</v>
      </c>
      <c r="X9" s="11">
        <f t="shared" si="0"/>
        <v>42</v>
      </c>
    </row>
    <row r="10" spans="1:25" x14ac:dyDescent="0.2">
      <c r="A10" s="1" t="s">
        <v>125</v>
      </c>
      <c r="B10">
        <v>44</v>
      </c>
      <c r="C10">
        <v>57</v>
      </c>
      <c r="D10">
        <v>35</v>
      </c>
      <c r="E10">
        <v>4</v>
      </c>
      <c r="F10">
        <v>55</v>
      </c>
      <c r="G10">
        <v>65</v>
      </c>
      <c r="H10">
        <v>12</v>
      </c>
      <c r="I10">
        <v>41</v>
      </c>
      <c r="J10" s="1">
        <v>44</v>
      </c>
      <c r="K10" t="s">
        <v>298</v>
      </c>
      <c r="L10" s="25">
        <f>R4</f>
        <v>0.11699413071378438</v>
      </c>
      <c r="M10" s="25">
        <f>R5</f>
        <v>0.20589309970499975</v>
      </c>
      <c r="N10" s="25">
        <f>R6</f>
        <v>-0.19749314077381747</v>
      </c>
      <c r="O10" s="25">
        <f>R7</f>
        <v>0.13052783126782638</v>
      </c>
      <c r="P10" s="25">
        <f>R8</f>
        <v>-9.7855377170285002E-2</v>
      </c>
      <c r="Q10" s="25">
        <f>R9</f>
        <v>-0.20404495180236359</v>
      </c>
      <c r="R10" s="25">
        <v>1</v>
      </c>
      <c r="S10" s="25">
        <f>R11</f>
        <v>0.24430205243646919</v>
      </c>
      <c r="T10" s="25">
        <f>R12</f>
        <v>-0.26404864912663012</v>
      </c>
      <c r="W10">
        <v>90</v>
      </c>
      <c r="X10" s="11">
        <f t="shared" si="0"/>
        <v>15</v>
      </c>
    </row>
    <row r="11" spans="1:25" x14ac:dyDescent="0.2">
      <c r="A11" s="1" t="s">
        <v>126</v>
      </c>
      <c r="B11">
        <v>64</v>
      </c>
      <c r="C11">
        <v>57</v>
      </c>
      <c r="D11">
        <v>16</v>
      </c>
      <c r="E11">
        <v>4</v>
      </c>
      <c r="F11">
        <v>55</v>
      </c>
      <c r="G11">
        <v>56</v>
      </c>
      <c r="H11">
        <v>12</v>
      </c>
      <c r="I11">
        <v>26</v>
      </c>
      <c r="J11" s="1">
        <v>57</v>
      </c>
      <c r="K11" t="s">
        <v>303</v>
      </c>
      <c r="L11" s="25">
        <f>CORREL($I$2:$I$80,B2:B80)</f>
        <v>0.23343403506036636</v>
      </c>
      <c r="M11" s="25">
        <f t="shared" ref="M11:R11" si="1">CORREL($I$2:$I$80,C2:C80)</f>
        <v>0.28167686348798709</v>
      </c>
      <c r="N11" s="25">
        <f t="shared" si="1"/>
        <v>-9.3883246552003863E-2</v>
      </c>
      <c r="O11" s="25">
        <f t="shared" si="1"/>
        <v>-3.4141935329608849E-3</v>
      </c>
      <c r="P11" s="25">
        <f t="shared" si="1"/>
        <v>3.8269335724844263E-2</v>
      </c>
      <c r="Q11" s="25">
        <f t="shared" si="1"/>
        <v>-0.10920986010999621</v>
      </c>
      <c r="R11" s="25">
        <f t="shared" si="1"/>
        <v>0.24430205243646919</v>
      </c>
      <c r="S11" s="25">
        <v>1</v>
      </c>
      <c r="T11" s="25">
        <f>S12</f>
        <v>-0.19899255775738969</v>
      </c>
      <c r="W11">
        <v>90</v>
      </c>
      <c r="X11" s="11">
        <f t="shared" si="0"/>
        <v>15</v>
      </c>
    </row>
    <row r="12" spans="1:25" x14ac:dyDescent="0.2">
      <c r="A12" s="1" t="s">
        <v>127</v>
      </c>
      <c r="B12">
        <v>11</v>
      </c>
      <c r="C12">
        <v>10</v>
      </c>
      <c r="D12">
        <v>16</v>
      </c>
      <c r="E12">
        <v>43</v>
      </c>
      <c r="F12">
        <v>33</v>
      </c>
      <c r="G12">
        <v>52</v>
      </c>
      <c r="H12">
        <v>12</v>
      </c>
      <c r="I12">
        <v>3</v>
      </c>
      <c r="J12" s="1">
        <v>19</v>
      </c>
      <c r="K12" t="s">
        <v>320</v>
      </c>
      <c r="L12" s="25">
        <f>CORREL($J$2:$J$80,B2:B80)</f>
        <v>5.7123320783410807E-2</v>
      </c>
      <c r="M12" s="25">
        <f>CORREL($J$2:$J$80,C2:C80)</f>
        <v>-0.3240989618981151</v>
      </c>
      <c r="N12" s="25">
        <f t="shared" ref="N12:T12" si="2">CORREL($J$2:$J$80,D2:D80)</f>
        <v>0.24982449289311384</v>
      </c>
      <c r="O12" s="25">
        <f t="shared" si="2"/>
        <v>0.15898217753606445</v>
      </c>
      <c r="P12" s="25">
        <f t="shared" si="2"/>
        <v>0.51847160174798779</v>
      </c>
      <c r="Q12" s="25">
        <f t="shared" si="2"/>
        <v>0.23595534970358253</v>
      </c>
      <c r="R12" s="25">
        <f t="shared" si="2"/>
        <v>-0.26404864912663012</v>
      </c>
      <c r="S12" s="25">
        <f t="shared" si="2"/>
        <v>-0.19899255775738969</v>
      </c>
      <c r="T12" s="25">
        <f t="shared" si="2"/>
        <v>1</v>
      </c>
      <c r="W12">
        <v>75</v>
      </c>
      <c r="X12" s="11">
        <f t="shared" si="0"/>
        <v>35</v>
      </c>
    </row>
    <row r="13" spans="1:25" x14ac:dyDescent="0.2">
      <c r="A13" s="1" t="s">
        <v>128</v>
      </c>
      <c r="B13">
        <v>34</v>
      </c>
      <c r="C13">
        <v>57</v>
      </c>
      <c r="D13">
        <v>1</v>
      </c>
      <c r="E13">
        <v>74</v>
      </c>
      <c r="F13">
        <v>44</v>
      </c>
      <c r="G13">
        <v>43</v>
      </c>
      <c r="H13">
        <v>70</v>
      </c>
      <c r="I13">
        <v>26</v>
      </c>
      <c r="J13" s="1">
        <v>36</v>
      </c>
      <c r="W13">
        <v>85</v>
      </c>
      <c r="X13" s="11">
        <f t="shared" si="0"/>
        <v>20</v>
      </c>
    </row>
    <row r="14" spans="1:25" x14ac:dyDescent="0.2">
      <c r="A14" s="1" t="s">
        <v>129</v>
      </c>
      <c r="B14">
        <v>44</v>
      </c>
      <c r="C14">
        <v>57</v>
      </c>
      <c r="D14">
        <v>35</v>
      </c>
      <c r="E14">
        <v>4</v>
      </c>
      <c r="F14">
        <v>19</v>
      </c>
      <c r="G14">
        <v>36</v>
      </c>
      <c r="H14">
        <v>12</v>
      </c>
      <c r="I14">
        <v>41</v>
      </c>
      <c r="J14" s="1">
        <v>20</v>
      </c>
      <c r="W14">
        <v>55</v>
      </c>
      <c r="X14" s="11">
        <f t="shared" si="0"/>
        <v>46</v>
      </c>
    </row>
    <row r="15" spans="1:25" x14ac:dyDescent="0.2">
      <c r="A15" s="1" t="s">
        <v>130</v>
      </c>
      <c r="B15">
        <v>26</v>
      </c>
      <c r="C15">
        <v>40</v>
      </c>
      <c r="D15">
        <v>63</v>
      </c>
      <c r="E15">
        <v>4</v>
      </c>
      <c r="F15">
        <v>65</v>
      </c>
      <c r="G15">
        <v>70</v>
      </c>
      <c r="H15">
        <v>12</v>
      </c>
      <c r="I15">
        <v>16</v>
      </c>
      <c r="J15" s="1">
        <v>59</v>
      </c>
      <c r="W15">
        <v>95</v>
      </c>
      <c r="X15" s="11">
        <f t="shared" si="0"/>
        <v>9</v>
      </c>
    </row>
    <row r="16" spans="1:25" x14ac:dyDescent="0.2">
      <c r="A16" s="1" t="s">
        <v>132</v>
      </c>
      <c r="B16">
        <v>1</v>
      </c>
      <c r="C16">
        <v>77</v>
      </c>
      <c r="D16">
        <v>75</v>
      </c>
      <c r="E16">
        <v>1</v>
      </c>
      <c r="F16">
        <v>44</v>
      </c>
      <c r="G16">
        <v>70</v>
      </c>
      <c r="H16">
        <v>53</v>
      </c>
      <c r="I16">
        <v>55</v>
      </c>
      <c r="J16" s="1">
        <v>60</v>
      </c>
      <c r="W16">
        <v>85</v>
      </c>
      <c r="X16" s="11">
        <f t="shared" si="0"/>
        <v>19</v>
      </c>
    </row>
    <row r="17" spans="1:24" x14ac:dyDescent="0.2">
      <c r="A17" s="1" t="s">
        <v>133</v>
      </c>
      <c r="B17">
        <v>26</v>
      </c>
      <c r="C17">
        <v>40</v>
      </c>
      <c r="D17">
        <v>35</v>
      </c>
      <c r="E17">
        <v>4</v>
      </c>
      <c r="F17">
        <v>6</v>
      </c>
      <c r="G17">
        <v>25</v>
      </c>
      <c r="H17">
        <v>1</v>
      </c>
      <c r="I17">
        <v>26</v>
      </c>
      <c r="J17" s="1">
        <v>41</v>
      </c>
      <c r="W17">
        <v>45</v>
      </c>
      <c r="X17" s="11">
        <f t="shared" si="0"/>
        <v>56</v>
      </c>
    </row>
    <row r="18" spans="1:24" x14ac:dyDescent="0.2">
      <c r="A18" s="1" t="s">
        <v>134</v>
      </c>
      <c r="B18">
        <v>24</v>
      </c>
      <c r="C18">
        <v>26</v>
      </c>
      <c r="D18">
        <v>35</v>
      </c>
      <c r="E18">
        <v>4</v>
      </c>
      <c r="F18">
        <v>44</v>
      </c>
      <c r="G18">
        <v>25</v>
      </c>
      <c r="H18">
        <v>1</v>
      </c>
      <c r="I18">
        <v>11</v>
      </c>
      <c r="J18" s="1">
        <v>73</v>
      </c>
      <c r="W18">
        <v>85</v>
      </c>
      <c r="X18" s="11">
        <f t="shared" si="0"/>
        <v>19</v>
      </c>
    </row>
    <row r="19" spans="1:24" x14ac:dyDescent="0.2">
      <c r="A19" s="1" t="s">
        <v>135</v>
      </c>
      <c r="B19">
        <v>2</v>
      </c>
      <c r="C19">
        <v>1</v>
      </c>
      <c r="D19">
        <v>56</v>
      </c>
      <c r="E19">
        <v>74</v>
      </c>
      <c r="F19">
        <v>65</v>
      </c>
      <c r="G19">
        <v>56</v>
      </c>
      <c r="H19">
        <v>1</v>
      </c>
      <c r="I19">
        <v>55</v>
      </c>
      <c r="J19" s="1">
        <v>58</v>
      </c>
      <c r="W19">
        <v>95</v>
      </c>
      <c r="X19" s="11">
        <f t="shared" si="0"/>
        <v>9</v>
      </c>
    </row>
    <row r="20" spans="1:24" x14ac:dyDescent="0.2">
      <c r="A20" s="1" t="s">
        <v>136</v>
      </c>
      <c r="B20">
        <v>53</v>
      </c>
      <c r="C20">
        <v>57</v>
      </c>
      <c r="D20">
        <v>35</v>
      </c>
      <c r="E20">
        <v>41</v>
      </c>
      <c r="F20">
        <v>55</v>
      </c>
      <c r="G20">
        <v>13</v>
      </c>
      <c r="H20">
        <v>53</v>
      </c>
      <c r="I20">
        <v>55</v>
      </c>
      <c r="J20" s="1">
        <v>32</v>
      </c>
      <c r="W20">
        <v>90</v>
      </c>
      <c r="X20" s="11">
        <f t="shared" si="0"/>
        <v>13</v>
      </c>
    </row>
    <row r="21" spans="1:24" x14ac:dyDescent="0.2">
      <c r="A21" s="1" t="s">
        <v>137</v>
      </c>
      <c r="B21">
        <v>5</v>
      </c>
      <c r="C21">
        <v>17</v>
      </c>
      <c r="D21">
        <v>63</v>
      </c>
      <c r="E21">
        <v>4</v>
      </c>
      <c r="F21">
        <v>65</v>
      </c>
      <c r="G21">
        <v>65</v>
      </c>
      <c r="H21">
        <v>1</v>
      </c>
      <c r="I21">
        <v>16</v>
      </c>
      <c r="J21" s="1">
        <v>37</v>
      </c>
      <c r="W21">
        <v>95</v>
      </c>
      <c r="X21" s="11">
        <f t="shared" si="0"/>
        <v>9</v>
      </c>
    </row>
    <row r="22" spans="1:24" x14ac:dyDescent="0.2">
      <c r="A22" s="1" t="s">
        <v>138</v>
      </c>
      <c r="B22">
        <v>5</v>
      </c>
      <c r="C22">
        <v>77</v>
      </c>
      <c r="D22">
        <v>75</v>
      </c>
      <c r="E22">
        <v>1</v>
      </c>
      <c r="F22">
        <v>44</v>
      </c>
      <c r="G22">
        <v>70</v>
      </c>
      <c r="H22">
        <v>53</v>
      </c>
      <c r="I22">
        <v>8</v>
      </c>
      <c r="J22" s="1">
        <v>12</v>
      </c>
      <c r="W22">
        <v>85</v>
      </c>
      <c r="X22" s="11">
        <f t="shared" si="0"/>
        <v>16</v>
      </c>
    </row>
    <row r="23" spans="1:24" x14ac:dyDescent="0.2">
      <c r="A23" s="1" t="s">
        <v>139</v>
      </c>
      <c r="B23">
        <v>11</v>
      </c>
      <c r="C23">
        <v>15</v>
      </c>
      <c r="D23">
        <v>56</v>
      </c>
      <c r="E23">
        <v>4</v>
      </c>
      <c r="F23">
        <v>19</v>
      </c>
      <c r="G23">
        <v>56</v>
      </c>
      <c r="H23">
        <v>12</v>
      </c>
      <c r="I23">
        <v>16</v>
      </c>
      <c r="J23" s="1">
        <v>62</v>
      </c>
      <c r="W23">
        <v>55</v>
      </c>
      <c r="X23" s="11">
        <f t="shared" si="0"/>
        <v>39</v>
      </c>
    </row>
    <row r="24" spans="1:24" x14ac:dyDescent="0.2">
      <c r="A24" s="1" t="s">
        <v>140</v>
      </c>
      <c r="B24">
        <v>11</v>
      </c>
      <c r="C24">
        <v>4</v>
      </c>
      <c r="D24">
        <v>35</v>
      </c>
      <c r="E24">
        <v>43</v>
      </c>
      <c r="F24">
        <v>73</v>
      </c>
      <c r="G24">
        <v>65</v>
      </c>
      <c r="H24">
        <v>53</v>
      </c>
      <c r="I24">
        <v>1</v>
      </c>
      <c r="J24" s="1">
        <v>67</v>
      </c>
      <c r="W24">
        <v>99</v>
      </c>
      <c r="X24" s="11">
        <f t="shared" si="0"/>
        <v>6</v>
      </c>
    </row>
    <row r="25" spans="1:24" x14ac:dyDescent="0.2">
      <c r="A25" s="1" t="s">
        <v>141</v>
      </c>
      <c r="B25">
        <v>11</v>
      </c>
      <c r="C25">
        <v>40</v>
      </c>
      <c r="D25">
        <v>8</v>
      </c>
      <c r="E25">
        <v>43</v>
      </c>
      <c r="F25">
        <v>33</v>
      </c>
      <c r="G25">
        <v>56</v>
      </c>
      <c r="H25">
        <v>53</v>
      </c>
      <c r="I25">
        <v>16</v>
      </c>
      <c r="J25" s="1">
        <v>13</v>
      </c>
      <c r="W25">
        <v>75</v>
      </c>
      <c r="X25" s="11">
        <f t="shared" si="0"/>
        <v>26</v>
      </c>
    </row>
    <row r="26" spans="1:24" x14ac:dyDescent="0.2">
      <c r="A26" s="1" t="s">
        <v>142</v>
      </c>
      <c r="B26">
        <v>53</v>
      </c>
      <c r="C26">
        <v>57</v>
      </c>
      <c r="D26">
        <v>8</v>
      </c>
      <c r="E26">
        <v>43</v>
      </c>
      <c r="F26">
        <v>6</v>
      </c>
      <c r="G26">
        <v>5</v>
      </c>
      <c r="H26">
        <v>53</v>
      </c>
      <c r="I26">
        <v>55</v>
      </c>
      <c r="J26" s="1">
        <v>5</v>
      </c>
      <c r="W26">
        <v>45</v>
      </c>
      <c r="X26" s="11">
        <f t="shared" si="0"/>
        <v>48</v>
      </c>
    </row>
    <row r="27" spans="1:24" x14ac:dyDescent="0.2">
      <c r="A27" s="1" t="s">
        <v>143</v>
      </c>
      <c r="B27">
        <v>34</v>
      </c>
      <c r="C27">
        <v>11</v>
      </c>
      <c r="D27">
        <v>5</v>
      </c>
      <c r="E27">
        <v>62</v>
      </c>
      <c r="F27">
        <v>55</v>
      </c>
      <c r="G27">
        <v>2</v>
      </c>
      <c r="H27">
        <v>77</v>
      </c>
      <c r="I27">
        <v>41</v>
      </c>
      <c r="J27" s="1">
        <v>38</v>
      </c>
      <c r="W27">
        <v>90</v>
      </c>
      <c r="X27" s="11">
        <f t="shared" si="0"/>
        <v>11</v>
      </c>
    </row>
    <row r="28" spans="1:24" x14ac:dyDescent="0.2">
      <c r="A28" s="1" t="s">
        <v>144</v>
      </c>
      <c r="B28">
        <v>53</v>
      </c>
      <c r="C28">
        <v>40</v>
      </c>
      <c r="D28">
        <v>63</v>
      </c>
      <c r="E28">
        <v>4</v>
      </c>
      <c r="F28">
        <v>44</v>
      </c>
      <c r="G28">
        <v>5</v>
      </c>
      <c r="H28">
        <v>38</v>
      </c>
      <c r="I28">
        <v>55</v>
      </c>
      <c r="J28" s="1">
        <v>75</v>
      </c>
      <c r="W28">
        <v>85</v>
      </c>
      <c r="X28" s="11">
        <f t="shared" si="0"/>
        <v>14</v>
      </c>
    </row>
    <row r="29" spans="1:24" x14ac:dyDescent="0.2">
      <c r="A29" s="1" t="s">
        <v>146</v>
      </c>
      <c r="B29">
        <v>24</v>
      </c>
      <c r="C29">
        <v>17</v>
      </c>
      <c r="D29">
        <v>16</v>
      </c>
      <c r="E29">
        <v>4</v>
      </c>
      <c r="F29">
        <v>24</v>
      </c>
      <c r="G29">
        <v>52</v>
      </c>
      <c r="H29">
        <v>53</v>
      </c>
      <c r="I29">
        <v>26</v>
      </c>
      <c r="J29" s="1">
        <v>54</v>
      </c>
      <c r="W29">
        <v>60</v>
      </c>
      <c r="X29" s="11">
        <f t="shared" si="0"/>
        <v>29</v>
      </c>
    </row>
    <row r="30" spans="1:24" x14ac:dyDescent="0.2">
      <c r="A30" s="1" t="s">
        <v>147</v>
      </c>
      <c r="B30">
        <v>53</v>
      </c>
      <c r="C30">
        <v>40</v>
      </c>
      <c r="D30">
        <v>35</v>
      </c>
      <c r="E30">
        <v>40</v>
      </c>
      <c r="F30">
        <v>44</v>
      </c>
      <c r="G30">
        <v>29</v>
      </c>
      <c r="H30">
        <v>70</v>
      </c>
      <c r="I30">
        <v>55</v>
      </c>
      <c r="J30" s="1">
        <v>61</v>
      </c>
      <c r="W30">
        <v>85</v>
      </c>
      <c r="X30" s="11">
        <f t="shared" si="0"/>
        <v>14</v>
      </c>
    </row>
    <row r="31" spans="1:24" x14ac:dyDescent="0.2">
      <c r="A31" s="1" t="s">
        <v>148</v>
      </c>
      <c r="B31">
        <v>11</v>
      </c>
      <c r="C31">
        <v>15</v>
      </c>
      <c r="D31">
        <v>63</v>
      </c>
      <c r="E31">
        <v>4</v>
      </c>
      <c r="F31">
        <v>65</v>
      </c>
      <c r="G31">
        <v>70</v>
      </c>
      <c r="H31">
        <v>70</v>
      </c>
      <c r="I31">
        <v>26</v>
      </c>
      <c r="J31" s="1">
        <v>68</v>
      </c>
      <c r="W31">
        <v>95</v>
      </c>
      <c r="X31" s="11">
        <f t="shared" si="0"/>
        <v>8</v>
      </c>
    </row>
    <row r="32" spans="1:24" x14ac:dyDescent="0.2">
      <c r="A32" s="1" t="s">
        <v>149</v>
      </c>
      <c r="B32">
        <v>5</v>
      </c>
      <c r="C32">
        <v>26</v>
      </c>
      <c r="D32">
        <v>56</v>
      </c>
      <c r="E32">
        <v>4</v>
      </c>
      <c r="F32">
        <v>6</v>
      </c>
      <c r="G32">
        <v>3</v>
      </c>
      <c r="H32">
        <v>38</v>
      </c>
      <c r="I32">
        <v>2</v>
      </c>
      <c r="J32" s="1">
        <v>55</v>
      </c>
      <c r="W32">
        <v>45</v>
      </c>
      <c r="X32" s="11">
        <f t="shared" si="0"/>
        <v>43</v>
      </c>
    </row>
    <row r="33" spans="1:24" x14ac:dyDescent="0.2">
      <c r="A33" s="1" t="s">
        <v>150</v>
      </c>
      <c r="B33">
        <v>3</v>
      </c>
      <c r="C33">
        <v>40</v>
      </c>
      <c r="D33">
        <v>35</v>
      </c>
      <c r="E33">
        <v>68</v>
      </c>
      <c r="F33">
        <v>55</v>
      </c>
      <c r="G33">
        <v>56</v>
      </c>
      <c r="H33">
        <v>20</v>
      </c>
      <c r="I33">
        <v>55</v>
      </c>
      <c r="J33" s="1">
        <v>24</v>
      </c>
      <c r="W33">
        <v>90</v>
      </c>
      <c r="X33" s="11">
        <f t="shared" si="0"/>
        <v>10</v>
      </c>
    </row>
    <row r="34" spans="1:24" x14ac:dyDescent="0.2">
      <c r="A34" s="1" t="s">
        <v>151</v>
      </c>
      <c r="B34">
        <v>44</v>
      </c>
      <c r="C34">
        <v>7</v>
      </c>
      <c r="D34">
        <v>35</v>
      </c>
      <c r="E34">
        <v>43</v>
      </c>
      <c r="F34">
        <v>55</v>
      </c>
      <c r="G34">
        <v>13</v>
      </c>
      <c r="H34">
        <v>20</v>
      </c>
      <c r="I34">
        <v>11</v>
      </c>
      <c r="J34" s="1">
        <v>64</v>
      </c>
      <c r="W34">
        <v>40</v>
      </c>
      <c r="X34" s="11">
        <f t="shared" si="0"/>
        <v>42</v>
      </c>
    </row>
    <row r="35" spans="1:24" x14ac:dyDescent="0.2">
      <c r="A35" s="1" t="s">
        <v>152</v>
      </c>
      <c r="B35">
        <v>44</v>
      </c>
      <c r="C35">
        <v>33</v>
      </c>
      <c r="D35">
        <v>16</v>
      </c>
      <c r="E35">
        <v>43</v>
      </c>
      <c r="F35">
        <v>55</v>
      </c>
      <c r="G35">
        <v>13</v>
      </c>
      <c r="H35">
        <v>20</v>
      </c>
      <c r="I35">
        <v>11</v>
      </c>
      <c r="J35" s="1">
        <v>71</v>
      </c>
      <c r="W35">
        <v>90</v>
      </c>
      <c r="X35" s="11">
        <f t="shared" si="0"/>
        <v>10</v>
      </c>
    </row>
    <row r="36" spans="1:24" x14ac:dyDescent="0.2">
      <c r="A36" s="1" t="s">
        <v>153</v>
      </c>
      <c r="B36">
        <v>76</v>
      </c>
      <c r="C36">
        <v>11</v>
      </c>
      <c r="D36">
        <v>16</v>
      </c>
      <c r="E36">
        <v>43</v>
      </c>
      <c r="F36">
        <v>44</v>
      </c>
      <c r="G36">
        <v>29</v>
      </c>
      <c r="H36">
        <v>38</v>
      </c>
      <c r="I36">
        <v>55</v>
      </c>
      <c r="J36" s="1">
        <v>1</v>
      </c>
      <c r="W36">
        <v>100</v>
      </c>
      <c r="X36" s="11">
        <f t="shared" si="0"/>
        <v>1</v>
      </c>
    </row>
    <row r="37" spans="1:24" x14ac:dyDescent="0.2">
      <c r="A37" s="1" t="s">
        <v>154</v>
      </c>
      <c r="B37">
        <v>76</v>
      </c>
      <c r="C37">
        <v>40</v>
      </c>
      <c r="D37">
        <v>4</v>
      </c>
      <c r="E37">
        <v>68</v>
      </c>
      <c r="F37">
        <v>24</v>
      </c>
      <c r="G37">
        <v>47</v>
      </c>
      <c r="H37">
        <v>38</v>
      </c>
      <c r="I37">
        <v>55</v>
      </c>
      <c r="J37" s="1">
        <v>3</v>
      </c>
      <c r="W37">
        <v>60</v>
      </c>
      <c r="X37" s="11">
        <f t="shared" si="0"/>
        <v>24</v>
      </c>
    </row>
    <row r="38" spans="1:24" x14ac:dyDescent="0.2">
      <c r="A38" s="1" t="s">
        <v>155</v>
      </c>
      <c r="B38">
        <v>52</v>
      </c>
      <c r="C38">
        <v>26</v>
      </c>
      <c r="D38">
        <v>8</v>
      </c>
      <c r="E38">
        <v>43</v>
      </c>
      <c r="F38">
        <v>19</v>
      </c>
      <c r="G38">
        <v>29</v>
      </c>
      <c r="H38">
        <v>1</v>
      </c>
      <c r="I38">
        <v>6</v>
      </c>
      <c r="J38" s="1">
        <v>52</v>
      </c>
      <c r="W38">
        <v>55</v>
      </c>
      <c r="X38" s="11">
        <f t="shared" si="0"/>
        <v>28</v>
      </c>
    </row>
    <row r="39" spans="1:24" x14ac:dyDescent="0.2">
      <c r="A39" s="1" t="s">
        <v>156</v>
      </c>
      <c r="B39">
        <v>5</v>
      </c>
      <c r="C39">
        <v>33</v>
      </c>
      <c r="D39">
        <v>63</v>
      </c>
      <c r="E39">
        <v>4</v>
      </c>
      <c r="F39">
        <v>19</v>
      </c>
      <c r="G39">
        <v>70</v>
      </c>
      <c r="H39">
        <v>1</v>
      </c>
      <c r="I39">
        <v>26</v>
      </c>
      <c r="J39" s="1">
        <v>33</v>
      </c>
      <c r="W39">
        <v>55</v>
      </c>
      <c r="X39" s="11">
        <f t="shared" si="0"/>
        <v>28</v>
      </c>
    </row>
    <row r="40" spans="1:24" x14ac:dyDescent="0.2">
      <c r="A40" s="1" t="s">
        <v>157</v>
      </c>
      <c r="B40">
        <v>34</v>
      </c>
      <c r="C40">
        <v>7</v>
      </c>
      <c r="D40">
        <v>63</v>
      </c>
      <c r="E40">
        <v>4</v>
      </c>
      <c r="F40">
        <v>24</v>
      </c>
      <c r="G40">
        <v>70</v>
      </c>
      <c r="H40">
        <v>1</v>
      </c>
      <c r="I40">
        <v>8</v>
      </c>
      <c r="J40" s="1">
        <v>29</v>
      </c>
      <c r="W40">
        <v>60</v>
      </c>
      <c r="X40" s="11">
        <f t="shared" si="0"/>
        <v>24</v>
      </c>
    </row>
    <row r="41" spans="1:24" x14ac:dyDescent="0.2">
      <c r="A41" s="1" t="s">
        <v>158</v>
      </c>
      <c r="B41">
        <v>53</v>
      </c>
      <c r="C41">
        <v>33</v>
      </c>
      <c r="D41">
        <v>16</v>
      </c>
      <c r="E41">
        <v>4</v>
      </c>
      <c r="F41">
        <v>65</v>
      </c>
      <c r="G41">
        <v>36</v>
      </c>
      <c r="H41">
        <v>1</v>
      </c>
      <c r="I41">
        <v>41</v>
      </c>
      <c r="J41" s="1">
        <v>31</v>
      </c>
      <c r="W41">
        <v>95</v>
      </c>
      <c r="X41" s="11">
        <f t="shared" si="0"/>
        <v>7</v>
      </c>
    </row>
    <row r="42" spans="1:24" x14ac:dyDescent="0.2">
      <c r="A42" s="1" t="s">
        <v>159</v>
      </c>
      <c r="B42">
        <v>73</v>
      </c>
      <c r="C42">
        <v>4</v>
      </c>
      <c r="D42">
        <v>8</v>
      </c>
      <c r="E42">
        <v>77</v>
      </c>
      <c r="F42">
        <v>76</v>
      </c>
      <c r="G42">
        <v>70</v>
      </c>
      <c r="H42">
        <v>77</v>
      </c>
      <c r="I42">
        <v>55</v>
      </c>
      <c r="J42" s="1">
        <v>63</v>
      </c>
      <c r="W42">
        <v>100</v>
      </c>
      <c r="X42" s="11">
        <f t="shared" si="0"/>
        <v>1</v>
      </c>
    </row>
    <row r="43" spans="1:24" x14ac:dyDescent="0.2">
      <c r="A43" s="1" t="s">
        <v>161</v>
      </c>
      <c r="B43">
        <v>53</v>
      </c>
      <c r="C43">
        <v>40</v>
      </c>
      <c r="D43">
        <v>16</v>
      </c>
      <c r="E43">
        <v>41</v>
      </c>
      <c r="F43">
        <v>33</v>
      </c>
      <c r="G43">
        <v>29</v>
      </c>
      <c r="H43">
        <v>20</v>
      </c>
      <c r="I43">
        <v>11</v>
      </c>
      <c r="J43" s="1">
        <v>46</v>
      </c>
      <c r="W43">
        <v>75</v>
      </c>
      <c r="X43" s="11">
        <f t="shared" si="0"/>
        <v>17</v>
      </c>
    </row>
    <row r="44" spans="1:24" x14ac:dyDescent="0.2">
      <c r="A44" s="1" t="s">
        <v>162</v>
      </c>
      <c r="B44">
        <v>11</v>
      </c>
      <c r="C44">
        <v>17</v>
      </c>
      <c r="D44">
        <v>63</v>
      </c>
      <c r="E44">
        <v>4</v>
      </c>
      <c r="F44">
        <v>44</v>
      </c>
      <c r="G44">
        <v>70</v>
      </c>
      <c r="H44">
        <v>1</v>
      </c>
      <c r="I44">
        <v>41</v>
      </c>
      <c r="J44" s="1">
        <v>56</v>
      </c>
      <c r="W44">
        <v>85</v>
      </c>
      <c r="X44" s="11">
        <f t="shared" si="0"/>
        <v>8</v>
      </c>
    </row>
    <row r="45" spans="1:24" x14ac:dyDescent="0.2">
      <c r="A45" s="1" t="s">
        <v>164</v>
      </c>
      <c r="B45">
        <v>76</v>
      </c>
      <c r="C45">
        <v>4</v>
      </c>
      <c r="D45">
        <v>8</v>
      </c>
      <c r="E45">
        <v>70</v>
      </c>
      <c r="F45">
        <v>9</v>
      </c>
      <c r="G45">
        <v>29</v>
      </c>
      <c r="H45">
        <v>20</v>
      </c>
      <c r="I45">
        <v>26</v>
      </c>
      <c r="J45" s="1">
        <v>51</v>
      </c>
      <c r="W45">
        <v>50</v>
      </c>
      <c r="X45" s="11">
        <f t="shared" si="0"/>
        <v>24</v>
      </c>
    </row>
    <row r="46" spans="1:24" x14ac:dyDescent="0.2">
      <c r="A46" s="1" t="s">
        <v>165</v>
      </c>
      <c r="B46">
        <v>64</v>
      </c>
      <c r="C46">
        <v>17</v>
      </c>
      <c r="D46">
        <v>35</v>
      </c>
      <c r="E46">
        <v>4</v>
      </c>
      <c r="F46">
        <v>1</v>
      </c>
      <c r="G46">
        <v>65</v>
      </c>
      <c r="H46">
        <v>1</v>
      </c>
      <c r="I46">
        <v>16</v>
      </c>
      <c r="J46" s="1">
        <v>70</v>
      </c>
      <c r="W46">
        <v>30</v>
      </c>
      <c r="X46" s="11">
        <f t="shared" si="0"/>
        <v>33</v>
      </c>
    </row>
    <row r="47" spans="1:24" x14ac:dyDescent="0.2">
      <c r="A47" s="1" t="s">
        <v>163</v>
      </c>
      <c r="B47">
        <v>76</v>
      </c>
      <c r="C47">
        <v>57</v>
      </c>
      <c r="D47">
        <v>63</v>
      </c>
      <c r="E47">
        <v>4</v>
      </c>
      <c r="F47">
        <v>76</v>
      </c>
      <c r="G47">
        <v>1</v>
      </c>
      <c r="H47">
        <v>12</v>
      </c>
      <c r="I47">
        <v>55</v>
      </c>
      <c r="J47" s="1">
        <v>72</v>
      </c>
      <c r="W47">
        <v>100</v>
      </c>
      <c r="X47" s="11">
        <f t="shared" si="0"/>
        <v>1</v>
      </c>
    </row>
    <row r="48" spans="1:24" x14ac:dyDescent="0.2">
      <c r="A48" s="1" t="s">
        <v>167</v>
      </c>
      <c r="B48">
        <v>41</v>
      </c>
      <c r="C48">
        <v>17</v>
      </c>
      <c r="D48">
        <v>56</v>
      </c>
      <c r="E48">
        <v>43</v>
      </c>
      <c r="F48">
        <v>19</v>
      </c>
      <c r="G48">
        <v>11</v>
      </c>
      <c r="H48">
        <v>53</v>
      </c>
      <c r="I48">
        <v>26</v>
      </c>
      <c r="J48" s="1">
        <v>21</v>
      </c>
      <c r="W48">
        <v>55</v>
      </c>
      <c r="X48" s="11">
        <f t="shared" si="0"/>
        <v>22</v>
      </c>
    </row>
    <row r="49" spans="1:24" x14ac:dyDescent="0.2">
      <c r="A49" s="1" t="s">
        <v>168</v>
      </c>
      <c r="B49">
        <v>11</v>
      </c>
      <c r="C49">
        <v>57</v>
      </c>
      <c r="D49">
        <v>63</v>
      </c>
      <c r="E49">
        <v>4</v>
      </c>
      <c r="F49">
        <v>9</v>
      </c>
      <c r="G49">
        <v>56</v>
      </c>
      <c r="H49">
        <v>20</v>
      </c>
      <c r="I49">
        <v>41</v>
      </c>
      <c r="J49" s="1">
        <v>30</v>
      </c>
      <c r="W49">
        <v>50</v>
      </c>
      <c r="X49" s="11">
        <f t="shared" si="0"/>
        <v>22</v>
      </c>
    </row>
    <row r="50" spans="1:24" x14ac:dyDescent="0.2">
      <c r="A50" s="1" t="s">
        <v>169</v>
      </c>
      <c r="B50">
        <v>34</v>
      </c>
      <c r="C50">
        <v>57</v>
      </c>
      <c r="D50">
        <v>35</v>
      </c>
      <c r="E50">
        <v>4</v>
      </c>
      <c r="F50">
        <v>44</v>
      </c>
      <c r="G50">
        <v>13</v>
      </c>
      <c r="H50">
        <v>70</v>
      </c>
      <c r="I50">
        <v>55</v>
      </c>
      <c r="J50" s="1">
        <v>10</v>
      </c>
      <c r="W50">
        <v>85</v>
      </c>
      <c r="X50" s="11">
        <f t="shared" si="0"/>
        <v>7</v>
      </c>
    </row>
    <row r="51" spans="1:24" x14ac:dyDescent="0.2">
      <c r="A51" s="1" t="s">
        <v>170</v>
      </c>
      <c r="B51">
        <v>73</v>
      </c>
      <c r="C51">
        <v>1</v>
      </c>
      <c r="D51">
        <v>35</v>
      </c>
      <c r="E51">
        <v>70</v>
      </c>
      <c r="F51">
        <v>76</v>
      </c>
      <c r="G51">
        <v>70</v>
      </c>
      <c r="H51">
        <v>20</v>
      </c>
      <c r="I51">
        <v>16</v>
      </c>
      <c r="J51" s="1">
        <v>79</v>
      </c>
      <c r="W51">
        <v>100</v>
      </c>
      <c r="X51" s="11">
        <f t="shared" si="0"/>
        <v>1</v>
      </c>
    </row>
    <row r="52" spans="1:24" x14ac:dyDescent="0.2">
      <c r="A52" s="1" t="s">
        <v>171</v>
      </c>
      <c r="B52">
        <v>44</v>
      </c>
      <c r="C52">
        <v>40</v>
      </c>
      <c r="D52">
        <v>3</v>
      </c>
      <c r="E52">
        <v>72</v>
      </c>
      <c r="F52">
        <v>44</v>
      </c>
      <c r="G52">
        <v>46</v>
      </c>
      <c r="H52">
        <v>20</v>
      </c>
      <c r="I52">
        <v>16</v>
      </c>
      <c r="J52" s="1">
        <v>66</v>
      </c>
      <c r="W52">
        <v>85</v>
      </c>
      <c r="X52" s="11">
        <f t="shared" si="0"/>
        <v>6</v>
      </c>
    </row>
    <row r="53" spans="1:24" x14ac:dyDescent="0.2">
      <c r="A53" s="1" t="s">
        <v>172</v>
      </c>
      <c r="B53">
        <v>41</v>
      </c>
      <c r="C53">
        <v>57</v>
      </c>
      <c r="D53">
        <v>56</v>
      </c>
      <c r="E53">
        <v>4</v>
      </c>
      <c r="F53">
        <v>38</v>
      </c>
      <c r="G53">
        <v>56</v>
      </c>
      <c r="H53">
        <v>12</v>
      </c>
      <c r="I53">
        <v>55</v>
      </c>
      <c r="J53" s="1">
        <v>35</v>
      </c>
      <c r="W53">
        <v>80</v>
      </c>
      <c r="X53" s="11">
        <f t="shared" si="0"/>
        <v>6</v>
      </c>
    </row>
    <row r="54" spans="1:24" x14ac:dyDescent="0.2">
      <c r="A54" s="1" t="s">
        <v>173</v>
      </c>
      <c r="B54">
        <v>71</v>
      </c>
      <c r="C54">
        <v>40</v>
      </c>
      <c r="D54">
        <v>16</v>
      </c>
      <c r="E54">
        <v>43</v>
      </c>
      <c r="F54">
        <v>30</v>
      </c>
      <c r="G54">
        <v>13</v>
      </c>
      <c r="H54">
        <v>53</v>
      </c>
      <c r="I54">
        <v>55</v>
      </c>
      <c r="J54" s="1">
        <v>34</v>
      </c>
      <c r="W54">
        <v>70</v>
      </c>
      <c r="X54" s="11">
        <f t="shared" si="0"/>
        <v>13</v>
      </c>
    </row>
    <row r="55" spans="1:24" x14ac:dyDescent="0.2">
      <c r="A55" s="1" t="s">
        <v>175</v>
      </c>
      <c r="B55">
        <v>44</v>
      </c>
      <c r="C55">
        <v>33</v>
      </c>
      <c r="D55">
        <v>16</v>
      </c>
      <c r="E55">
        <v>4</v>
      </c>
      <c r="F55">
        <v>9</v>
      </c>
      <c r="G55">
        <v>44</v>
      </c>
      <c r="H55">
        <v>53</v>
      </c>
      <c r="I55">
        <v>55</v>
      </c>
      <c r="J55" s="1">
        <v>6</v>
      </c>
      <c r="W55">
        <v>80</v>
      </c>
      <c r="X55" s="11">
        <f t="shared" si="0"/>
        <v>6</v>
      </c>
    </row>
    <row r="56" spans="1:24" x14ac:dyDescent="0.2">
      <c r="A56" s="1" t="s">
        <v>176</v>
      </c>
      <c r="B56">
        <v>26</v>
      </c>
      <c r="C56">
        <v>33</v>
      </c>
      <c r="D56">
        <v>16</v>
      </c>
      <c r="E56">
        <v>4</v>
      </c>
      <c r="F56">
        <v>38</v>
      </c>
      <c r="G56">
        <v>36</v>
      </c>
      <c r="H56">
        <v>53</v>
      </c>
      <c r="I56">
        <v>41</v>
      </c>
      <c r="J56" s="1">
        <v>28</v>
      </c>
      <c r="W56">
        <v>80</v>
      </c>
      <c r="X56" s="11">
        <f t="shared" si="0"/>
        <v>6</v>
      </c>
    </row>
    <row r="57" spans="1:24" x14ac:dyDescent="0.2">
      <c r="A57" s="1" t="s">
        <v>177</v>
      </c>
      <c r="B57">
        <v>44</v>
      </c>
      <c r="C57">
        <v>57</v>
      </c>
      <c r="D57">
        <v>5</v>
      </c>
      <c r="E57">
        <v>4</v>
      </c>
      <c r="F57">
        <v>5</v>
      </c>
      <c r="G57">
        <v>34</v>
      </c>
      <c r="H57">
        <v>70</v>
      </c>
      <c r="I57">
        <v>55</v>
      </c>
      <c r="J57" s="1">
        <v>4</v>
      </c>
      <c r="W57">
        <v>40</v>
      </c>
      <c r="X57" s="11">
        <f t="shared" si="0"/>
        <v>21</v>
      </c>
    </row>
    <row r="58" spans="1:24" x14ac:dyDescent="0.2">
      <c r="A58" s="1" t="s">
        <v>178</v>
      </c>
      <c r="B58">
        <v>11</v>
      </c>
      <c r="C58">
        <v>57</v>
      </c>
      <c r="D58">
        <v>35</v>
      </c>
      <c r="E58">
        <v>4</v>
      </c>
      <c r="F58">
        <v>4</v>
      </c>
      <c r="G58">
        <v>47</v>
      </c>
      <c r="H58">
        <v>53</v>
      </c>
      <c r="I58">
        <v>55</v>
      </c>
      <c r="J58" s="1">
        <v>18</v>
      </c>
      <c r="W58">
        <v>35</v>
      </c>
      <c r="X58" s="11">
        <f t="shared" si="0"/>
        <v>21</v>
      </c>
    </row>
    <row r="59" spans="1:24" x14ac:dyDescent="0.2">
      <c r="A59" s="1" t="s">
        <v>179</v>
      </c>
      <c r="B59">
        <v>34</v>
      </c>
      <c r="C59">
        <v>40</v>
      </c>
      <c r="D59">
        <v>16</v>
      </c>
      <c r="E59">
        <v>43</v>
      </c>
      <c r="F59">
        <v>24</v>
      </c>
      <c r="G59">
        <v>25</v>
      </c>
      <c r="H59">
        <v>38</v>
      </c>
      <c r="I59">
        <v>41</v>
      </c>
      <c r="J59" s="1">
        <v>11</v>
      </c>
      <c r="W59">
        <v>60</v>
      </c>
      <c r="X59" s="11">
        <f t="shared" si="0"/>
        <v>12</v>
      </c>
    </row>
    <row r="60" spans="1:24" x14ac:dyDescent="0.2">
      <c r="A60" s="1" t="s">
        <v>180</v>
      </c>
      <c r="B60">
        <v>64</v>
      </c>
      <c r="C60">
        <v>57</v>
      </c>
      <c r="D60">
        <v>63</v>
      </c>
      <c r="E60">
        <v>61</v>
      </c>
      <c r="F60">
        <v>1</v>
      </c>
      <c r="G60">
        <v>5</v>
      </c>
      <c r="H60">
        <v>53</v>
      </c>
      <c r="I60">
        <v>41</v>
      </c>
      <c r="J60" s="1">
        <v>17</v>
      </c>
      <c r="W60">
        <v>30</v>
      </c>
      <c r="X60" s="11">
        <f t="shared" si="0"/>
        <v>20</v>
      </c>
    </row>
    <row r="61" spans="1:24" x14ac:dyDescent="0.2">
      <c r="A61" s="1" t="s">
        <v>181</v>
      </c>
      <c r="B61">
        <v>26</v>
      </c>
      <c r="C61">
        <v>17</v>
      </c>
      <c r="D61">
        <v>63</v>
      </c>
      <c r="E61">
        <v>4</v>
      </c>
      <c r="F61">
        <v>38</v>
      </c>
      <c r="G61">
        <v>47</v>
      </c>
      <c r="H61">
        <v>38</v>
      </c>
      <c r="I61">
        <v>6</v>
      </c>
      <c r="J61" s="1">
        <v>42</v>
      </c>
      <c r="W61">
        <v>80</v>
      </c>
      <c r="X61" s="11">
        <f t="shared" si="0"/>
        <v>6</v>
      </c>
    </row>
    <row r="62" spans="1:24" x14ac:dyDescent="0.2">
      <c r="A62" s="1" t="s">
        <v>182</v>
      </c>
      <c r="B62">
        <v>64</v>
      </c>
      <c r="C62">
        <v>40</v>
      </c>
      <c r="D62">
        <v>75</v>
      </c>
      <c r="E62">
        <v>43</v>
      </c>
      <c r="F62">
        <v>9</v>
      </c>
      <c r="G62">
        <v>5</v>
      </c>
      <c r="H62">
        <v>20</v>
      </c>
      <c r="I62">
        <v>26</v>
      </c>
      <c r="J62" s="1">
        <v>47</v>
      </c>
      <c r="W62">
        <v>50</v>
      </c>
      <c r="X62" s="11">
        <f t="shared" si="0"/>
        <v>13</v>
      </c>
    </row>
    <row r="63" spans="1:24" x14ac:dyDescent="0.2">
      <c r="A63" s="1" t="s">
        <v>183</v>
      </c>
      <c r="B63">
        <v>71</v>
      </c>
      <c r="C63">
        <v>74</v>
      </c>
      <c r="D63">
        <v>75</v>
      </c>
      <c r="E63">
        <v>62</v>
      </c>
      <c r="F63">
        <v>76</v>
      </c>
      <c r="G63">
        <v>25</v>
      </c>
      <c r="H63">
        <v>20</v>
      </c>
      <c r="I63">
        <v>26</v>
      </c>
      <c r="J63" s="1">
        <v>76</v>
      </c>
      <c r="W63">
        <v>100</v>
      </c>
      <c r="X63" s="11">
        <f t="shared" si="0"/>
        <v>1</v>
      </c>
    </row>
    <row r="64" spans="1:24" x14ac:dyDescent="0.2">
      <c r="A64" s="1" t="s">
        <v>184</v>
      </c>
      <c r="B64">
        <v>11</v>
      </c>
      <c r="C64">
        <v>40</v>
      </c>
      <c r="D64">
        <v>16</v>
      </c>
      <c r="E64">
        <v>4</v>
      </c>
      <c r="F64">
        <v>24</v>
      </c>
      <c r="G64">
        <v>36</v>
      </c>
      <c r="H64">
        <v>20</v>
      </c>
      <c r="I64">
        <v>41</v>
      </c>
      <c r="J64" s="1">
        <v>40</v>
      </c>
      <c r="W64">
        <v>60</v>
      </c>
      <c r="X64" s="11">
        <f t="shared" si="0"/>
        <v>10</v>
      </c>
    </row>
    <row r="65" spans="1:24" x14ac:dyDescent="0.2">
      <c r="A65" s="1" t="s">
        <v>185</v>
      </c>
      <c r="B65">
        <v>34</v>
      </c>
      <c r="C65">
        <v>17</v>
      </c>
      <c r="D65">
        <v>56</v>
      </c>
      <c r="E65">
        <v>4</v>
      </c>
      <c r="F65">
        <v>1</v>
      </c>
      <c r="G65">
        <v>4</v>
      </c>
      <c r="H65">
        <v>53</v>
      </c>
      <c r="I65">
        <v>55</v>
      </c>
      <c r="J65" s="1">
        <v>15</v>
      </c>
      <c r="W65">
        <v>30</v>
      </c>
      <c r="X65" s="11">
        <f t="shared" si="0"/>
        <v>16</v>
      </c>
    </row>
    <row r="66" spans="1:24" x14ac:dyDescent="0.2">
      <c r="A66" s="1" t="s">
        <v>186</v>
      </c>
      <c r="B66">
        <v>53</v>
      </c>
      <c r="C66">
        <v>57</v>
      </c>
      <c r="D66">
        <v>8</v>
      </c>
      <c r="E66">
        <v>43</v>
      </c>
      <c r="F66">
        <v>9</v>
      </c>
      <c r="G66">
        <v>47</v>
      </c>
      <c r="H66">
        <v>70</v>
      </c>
      <c r="I66">
        <v>26</v>
      </c>
      <c r="J66" s="1">
        <v>43</v>
      </c>
      <c r="W66">
        <v>50</v>
      </c>
      <c r="X66" s="11">
        <f t="shared" si="0"/>
        <v>11</v>
      </c>
    </row>
    <row r="67" spans="1:24" x14ac:dyDescent="0.2">
      <c r="A67" s="1" t="s">
        <v>187</v>
      </c>
      <c r="B67">
        <v>32</v>
      </c>
      <c r="C67">
        <v>40</v>
      </c>
      <c r="D67">
        <v>8</v>
      </c>
      <c r="E67">
        <v>4</v>
      </c>
      <c r="F67">
        <v>9</v>
      </c>
      <c r="G67">
        <v>13</v>
      </c>
      <c r="H67">
        <v>70</v>
      </c>
      <c r="I67">
        <v>26</v>
      </c>
      <c r="J67" s="1">
        <v>7</v>
      </c>
      <c r="W67">
        <v>50</v>
      </c>
      <c r="X67" s="11">
        <f t="shared" ref="X67:X80" si="3">RANK(W67,W67:W145)</f>
        <v>11</v>
      </c>
    </row>
    <row r="68" spans="1:24" x14ac:dyDescent="0.2">
      <c r="A68" s="1" t="s">
        <v>188</v>
      </c>
      <c r="B68">
        <v>26</v>
      </c>
      <c r="C68">
        <v>40</v>
      </c>
      <c r="D68">
        <v>8</v>
      </c>
      <c r="E68">
        <v>4</v>
      </c>
      <c r="F68">
        <v>33</v>
      </c>
      <c r="G68">
        <v>13</v>
      </c>
      <c r="H68">
        <v>1</v>
      </c>
      <c r="I68">
        <v>26</v>
      </c>
      <c r="J68" s="1">
        <v>45</v>
      </c>
      <c r="W68">
        <v>75</v>
      </c>
      <c r="X68" s="11">
        <f t="shared" si="3"/>
        <v>7</v>
      </c>
    </row>
    <row r="69" spans="1:24" x14ac:dyDescent="0.2">
      <c r="A69" s="1" t="s">
        <v>189</v>
      </c>
      <c r="B69">
        <v>11</v>
      </c>
      <c r="C69">
        <v>9</v>
      </c>
      <c r="D69">
        <v>16</v>
      </c>
      <c r="E69">
        <v>77</v>
      </c>
      <c r="F69">
        <v>55</v>
      </c>
      <c r="G69">
        <v>13</v>
      </c>
      <c r="H69">
        <v>20</v>
      </c>
      <c r="I69">
        <v>4</v>
      </c>
      <c r="J69" s="1">
        <v>8</v>
      </c>
      <c r="W69">
        <v>90</v>
      </c>
      <c r="X69" s="11">
        <f t="shared" si="3"/>
        <v>4</v>
      </c>
    </row>
    <row r="70" spans="1:24" x14ac:dyDescent="0.2">
      <c r="A70" s="1" t="s">
        <v>190</v>
      </c>
      <c r="B70">
        <v>34</v>
      </c>
      <c r="C70">
        <v>57</v>
      </c>
      <c r="D70">
        <v>7</v>
      </c>
      <c r="E70">
        <v>43</v>
      </c>
      <c r="F70">
        <v>38</v>
      </c>
      <c r="G70">
        <v>36</v>
      </c>
      <c r="H70">
        <v>53</v>
      </c>
      <c r="I70">
        <v>41</v>
      </c>
      <c r="J70" s="1">
        <v>27</v>
      </c>
      <c r="W70">
        <v>80</v>
      </c>
      <c r="X70" s="11">
        <f t="shared" si="3"/>
        <v>4</v>
      </c>
    </row>
    <row r="71" spans="1:24" x14ac:dyDescent="0.2">
      <c r="A71" s="1" t="s">
        <v>229</v>
      </c>
      <c r="B71">
        <v>53</v>
      </c>
      <c r="C71">
        <v>74</v>
      </c>
      <c r="D71">
        <v>16</v>
      </c>
      <c r="E71">
        <v>4</v>
      </c>
      <c r="F71">
        <v>9</v>
      </c>
      <c r="G71">
        <v>52</v>
      </c>
      <c r="H71">
        <v>53</v>
      </c>
      <c r="I71">
        <v>41</v>
      </c>
      <c r="J71" s="1">
        <v>16</v>
      </c>
      <c r="W71">
        <v>50</v>
      </c>
      <c r="X71" s="11">
        <f t="shared" si="3"/>
        <v>8</v>
      </c>
    </row>
    <row r="72" spans="1:24" x14ac:dyDescent="0.2">
      <c r="A72" s="1" t="s">
        <v>191</v>
      </c>
      <c r="B72">
        <v>11</v>
      </c>
      <c r="C72">
        <v>17</v>
      </c>
      <c r="D72">
        <v>75</v>
      </c>
      <c r="E72">
        <v>77</v>
      </c>
      <c r="F72">
        <v>33</v>
      </c>
      <c r="G72">
        <v>44</v>
      </c>
      <c r="H72">
        <v>20</v>
      </c>
      <c r="I72">
        <v>8</v>
      </c>
      <c r="J72" s="1">
        <v>50</v>
      </c>
      <c r="W72">
        <v>75</v>
      </c>
      <c r="X72" s="11">
        <f t="shared" si="3"/>
        <v>5</v>
      </c>
    </row>
    <row r="73" spans="1:24" x14ac:dyDescent="0.2">
      <c r="A73" s="1" t="s">
        <v>233</v>
      </c>
      <c r="B73">
        <v>41</v>
      </c>
      <c r="C73">
        <v>57</v>
      </c>
      <c r="D73">
        <v>16</v>
      </c>
      <c r="E73">
        <v>4</v>
      </c>
      <c r="F73">
        <v>9</v>
      </c>
      <c r="G73">
        <v>5</v>
      </c>
      <c r="H73">
        <v>38</v>
      </c>
      <c r="I73">
        <v>11</v>
      </c>
      <c r="J73" s="1">
        <v>39</v>
      </c>
      <c r="W73">
        <v>50</v>
      </c>
      <c r="X73" s="11">
        <f t="shared" si="3"/>
        <v>7</v>
      </c>
    </row>
    <row r="74" spans="1:24" x14ac:dyDescent="0.2">
      <c r="A74" s="1" t="s">
        <v>192</v>
      </c>
      <c r="B74">
        <v>44</v>
      </c>
      <c r="C74">
        <v>40</v>
      </c>
      <c r="D74">
        <v>35</v>
      </c>
      <c r="E74">
        <v>4</v>
      </c>
      <c r="F74">
        <v>9</v>
      </c>
      <c r="G74">
        <v>36</v>
      </c>
      <c r="H74">
        <v>38</v>
      </c>
      <c r="I74">
        <v>41</v>
      </c>
      <c r="J74" s="1">
        <v>26</v>
      </c>
      <c r="W74">
        <v>50</v>
      </c>
      <c r="X74" s="11">
        <f t="shared" si="3"/>
        <v>7</v>
      </c>
    </row>
    <row r="75" spans="1:24" x14ac:dyDescent="0.2">
      <c r="A75" s="1" t="s">
        <v>193</v>
      </c>
      <c r="B75">
        <v>10</v>
      </c>
      <c r="C75">
        <v>11</v>
      </c>
      <c r="D75">
        <v>35</v>
      </c>
      <c r="E75">
        <v>66</v>
      </c>
      <c r="F75">
        <v>73</v>
      </c>
      <c r="G75">
        <v>65</v>
      </c>
      <c r="H75">
        <v>20</v>
      </c>
      <c r="I75">
        <v>55</v>
      </c>
      <c r="J75" s="1">
        <v>77</v>
      </c>
      <c r="W75">
        <v>99</v>
      </c>
      <c r="X75" s="11">
        <f t="shared" si="3"/>
        <v>1</v>
      </c>
    </row>
    <row r="76" spans="1:24" x14ac:dyDescent="0.2">
      <c r="A76" s="1" t="s">
        <v>194</v>
      </c>
      <c r="B76">
        <v>11</v>
      </c>
      <c r="C76">
        <v>17</v>
      </c>
      <c r="D76">
        <v>16</v>
      </c>
      <c r="E76">
        <v>65</v>
      </c>
      <c r="F76">
        <v>72</v>
      </c>
      <c r="G76">
        <v>52</v>
      </c>
      <c r="H76">
        <v>20</v>
      </c>
      <c r="I76">
        <v>55</v>
      </c>
      <c r="J76" s="1">
        <v>78</v>
      </c>
      <c r="W76">
        <v>98</v>
      </c>
      <c r="X76" s="11">
        <f t="shared" si="3"/>
        <v>1</v>
      </c>
    </row>
    <row r="77" spans="1:24" x14ac:dyDescent="0.2">
      <c r="A77" s="1" t="s">
        <v>195</v>
      </c>
      <c r="B77">
        <v>11</v>
      </c>
      <c r="C77">
        <v>77</v>
      </c>
      <c r="D77">
        <v>35</v>
      </c>
      <c r="E77">
        <v>3</v>
      </c>
      <c r="F77">
        <v>38</v>
      </c>
      <c r="G77">
        <v>11</v>
      </c>
      <c r="H77">
        <v>38</v>
      </c>
      <c r="I77">
        <v>55</v>
      </c>
      <c r="J77" s="1">
        <v>23</v>
      </c>
      <c r="W77">
        <v>80</v>
      </c>
      <c r="X77" s="11">
        <f t="shared" si="3"/>
        <v>2</v>
      </c>
    </row>
    <row r="78" spans="1:24" x14ac:dyDescent="0.2">
      <c r="A78" s="1" t="s">
        <v>196</v>
      </c>
      <c r="B78">
        <v>26</v>
      </c>
      <c r="C78">
        <v>33</v>
      </c>
      <c r="D78">
        <v>63</v>
      </c>
      <c r="E78">
        <v>66</v>
      </c>
      <c r="F78">
        <v>64</v>
      </c>
      <c r="G78">
        <v>47</v>
      </c>
      <c r="H78">
        <v>79</v>
      </c>
      <c r="I78">
        <v>16</v>
      </c>
      <c r="J78" s="1">
        <v>69</v>
      </c>
      <c r="W78">
        <v>93</v>
      </c>
      <c r="X78" s="11">
        <f t="shared" si="3"/>
        <v>1</v>
      </c>
    </row>
    <row r="79" spans="1:24" x14ac:dyDescent="0.2">
      <c r="A79" s="1" t="s">
        <v>197</v>
      </c>
      <c r="B79">
        <v>53</v>
      </c>
      <c r="C79">
        <v>57</v>
      </c>
      <c r="D79">
        <v>16</v>
      </c>
      <c r="E79">
        <v>43</v>
      </c>
      <c r="F79">
        <v>24</v>
      </c>
      <c r="G79">
        <v>13</v>
      </c>
      <c r="H79">
        <v>38</v>
      </c>
      <c r="I79">
        <v>55</v>
      </c>
      <c r="J79" s="1">
        <v>9</v>
      </c>
      <c r="W79">
        <v>60</v>
      </c>
      <c r="X79" s="11">
        <f t="shared" si="3"/>
        <v>2</v>
      </c>
    </row>
    <row r="80" spans="1:24" x14ac:dyDescent="0.2">
      <c r="A80" s="1" t="s">
        <v>198</v>
      </c>
      <c r="B80">
        <v>64</v>
      </c>
      <c r="C80">
        <v>26</v>
      </c>
      <c r="D80">
        <v>35</v>
      </c>
      <c r="E80">
        <v>62</v>
      </c>
      <c r="F80">
        <v>30</v>
      </c>
      <c r="G80">
        <v>13</v>
      </c>
      <c r="H80">
        <v>53</v>
      </c>
      <c r="I80">
        <v>16</v>
      </c>
      <c r="J80" s="1">
        <v>48</v>
      </c>
      <c r="W80">
        <v>70</v>
      </c>
      <c r="X80" s="11">
        <f t="shared" si="3"/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60BF-3E4F-C444-B1AE-1FA149104BF8}">
  <dimension ref="E3:P22"/>
  <sheetViews>
    <sheetView workbookViewId="0">
      <selection activeCell="I37" sqref="I37"/>
    </sheetView>
  </sheetViews>
  <sheetFormatPr baseColWidth="10" defaultRowHeight="15" x14ac:dyDescent="0.2"/>
  <sheetData>
    <row r="3" spans="5:16" x14ac:dyDescent="0.2">
      <c r="E3" s="23"/>
    </row>
    <row r="4" spans="5:16" x14ac:dyDescent="0.2">
      <c r="I4" t="s">
        <v>253</v>
      </c>
      <c r="J4" t="s">
        <v>254</v>
      </c>
      <c r="K4" s="11" t="s">
        <v>255</v>
      </c>
      <c r="L4" s="11" t="s">
        <v>252</v>
      </c>
      <c r="M4" s="11" t="s">
        <v>256</v>
      </c>
      <c r="N4" s="11" t="s">
        <v>251</v>
      </c>
    </row>
    <row r="5" spans="5:16" x14ac:dyDescent="0.2">
      <c r="I5">
        <v>5</v>
      </c>
      <c r="J5">
        <v>30</v>
      </c>
      <c r="K5">
        <v>50</v>
      </c>
      <c r="L5">
        <v>47.84</v>
      </c>
      <c r="M5">
        <v>70</v>
      </c>
      <c r="N5">
        <v>99</v>
      </c>
    </row>
    <row r="8" spans="5:16" x14ac:dyDescent="0.2">
      <c r="P8" s="11"/>
    </row>
    <row r="21" spans="9:14" x14ac:dyDescent="0.2">
      <c r="I21" t="s">
        <v>253</v>
      </c>
      <c r="J21" t="s">
        <v>254</v>
      </c>
      <c r="K21" s="11" t="s">
        <v>255</v>
      </c>
      <c r="L21" s="11" t="s">
        <v>252</v>
      </c>
      <c r="M21" s="11" t="s">
        <v>256</v>
      </c>
      <c r="N21" s="11" t="s">
        <v>251</v>
      </c>
    </row>
    <row r="22" spans="9:14" x14ac:dyDescent="0.2">
      <c r="I22" t="s">
        <v>257</v>
      </c>
      <c r="J22" t="s">
        <v>258</v>
      </c>
      <c r="K22" t="s">
        <v>259</v>
      </c>
      <c r="L22" t="s">
        <v>260</v>
      </c>
      <c r="M22" t="s">
        <v>261</v>
      </c>
      <c r="N22" t="s">
        <v>262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9ED2-B5E8-417B-87BF-01E171136F08}">
  <dimension ref="A1:CE152"/>
  <sheetViews>
    <sheetView workbookViewId="0">
      <selection activeCell="B1" sqref="B1:CB1"/>
    </sheetView>
  </sheetViews>
  <sheetFormatPr baseColWidth="10" defaultColWidth="8.83203125" defaultRowHeight="15" x14ac:dyDescent="0.2"/>
  <cols>
    <col min="1" max="1" width="34.5" style="11" customWidth="1"/>
    <col min="2" max="16384" width="8.83203125" style="11"/>
  </cols>
  <sheetData>
    <row r="1" spans="1:83" x14ac:dyDescent="0.2">
      <c r="A1" s="2" t="s">
        <v>108</v>
      </c>
      <c r="B1" s="9" t="s">
        <v>117</v>
      </c>
      <c r="C1" s="9" t="s">
        <v>118</v>
      </c>
      <c r="D1" s="9" t="s">
        <v>119</v>
      </c>
      <c r="E1" s="9" t="s">
        <v>120</v>
      </c>
      <c r="F1" s="9" t="s">
        <v>121</v>
      </c>
      <c r="G1" s="9" t="s">
        <v>122</v>
      </c>
      <c r="H1" s="9" t="s">
        <v>123</v>
      </c>
      <c r="I1" s="12" t="s">
        <v>124</v>
      </c>
      <c r="J1" s="12" t="s">
        <v>125</v>
      </c>
      <c r="K1" s="12" t="s">
        <v>126</v>
      </c>
      <c r="L1" s="12" t="s">
        <v>127</v>
      </c>
      <c r="M1" s="12" t="s">
        <v>128</v>
      </c>
      <c r="N1" s="12" t="s">
        <v>129</v>
      </c>
      <c r="O1" s="12" t="s">
        <v>130</v>
      </c>
      <c r="P1" s="12" t="s">
        <v>132</v>
      </c>
      <c r="Q1" s="12" t="s">
        <v>133</v>
      </c>
      <c r="R1" s="12" t="s">
        <v>134</v>
      </c>
      <c r="S1" s="12" t="s">
        <v>135</v>
      </c>
      <c r="T1" s="12" t="s">
        <v>136</v>
      </c>
      <c r="U1" s="12" t="s">
        <v>137</v>
      </c>
      <c r="V1" s="12" t="s">
        <v>138</v>
      </c>
      <c r="W1" s="12" t="s">
        <v>139</v>
      </c>
      <c r="X1" s="12" t="s">
        <v>140</v>
      </c>
      <c r="Y1" s="12" t="s">
        <v>141</v>
      </c>
      <c r="Z1" s="12" t="s">
        <v>142</v>
      </c>
      <c r="AA1" s="12" t="s">
        <v>143</v>
      </c>
      <c r="AB1" s="12" t="s">
        <v>144</v>
      </c>
      <c r="AC1" s="12" t="s">
        <v>146</v>
      </c>
      <c r="AD1" s="12" t="s">
        <v>147</v>
      </c>
      <c r="AE1" s="12" t="s">
        <v>148</v>
      </c>
      <c r="AF1" s="12" t="s">
        <v>149</v>
      </c>
      <c r="AG1" s="12" t="s">
        <v>150</v>
      </c>
      <c r="AH1" s="12" t="s">
        <v>151</v>
      </c>
      <c r="AI1" s="12" t="s">
        <v>152</v>
      </c>
      <c r="AJ1" s="12" t="s">
        <v>153</v>
      </c>
      <c r="AK1" s="12" t="s">
        <v>154</v>
      </c>
      <c r="AL1" s="12" t="s">
        <v>155</v>
      </c>
      <c r="AM1" s="12" t="s">
        <v>156</v>
      </c>
      <c r="AN1" s="12" t="s">
        <v>157</v>
      </c>
      <c r="AO1" s="12" t="s">
        <v>158</v>
      </c>
      <c r="AP1" s="12" t="s">
        <v>159</v>
      </c>
      <c r="AQ1" s="12" t="s">
        <v>161</v>
      </c>
      <c r="AR1" s="12" t="s">
        <v>162</v>
      </c>
      <c r="AS1" s="12" t="s">
        <v>164</v>
      </c>
      <c r="AT1" s="12" t="s">
        <v>165</v>
      </c>
      <c r="AU1" s="12" t="s">
        <v>163</v>
      </c>
      <c r="AV1" s="12" t="s">
        <v>167</v>
      </c>
      <c r="AW1" s="12" t="s">
        <v>168</v>
      </c>
      <c r="AX1" s="12" t="s">
        <v>169</v>
      </c>
      <c r="AY1" s="12" t="s">
        <v>170</v>
      </c>
      <c r="AZ1" s="12" t="s">
        <v>171</v>
      </c>
      <c r="BA1" s="12" t="s">
        <v>172</v>
      </c>
      <c r="BB1" s="12" t="s">
        <v>173</v>
      </c>
      <c r="BC1" s="12" t="s">
        <v>175</v>
      </c>
      <c r="BD1" s="12" t="s">
        <v>176</v>
      </c>
      <c r="BE1" s="12" t="s">
        <v>177</v>
      </c>
      <c r="BF1" s="12" t="s">
        <v>178</v>
      </c>
      <c r="BG1" s="12" t="s">
        <v>179</v>
      </c>
      <c r="BH1" s="12" t="s">
        <v>180</v>
      </c>
      <c r="BI1" s="12" t="s">
        <v>181</v>
      </c>
      <c r="BJ1" s="12" t="s">
        <v>182</v>
      </c>
      <c r="BK1" s="12" t="s">
        <v>183</v>
      </c>
      <c r="BL1" s="12" t="s">
        <v>184</v>
      </c>
      <c r="BM1" s="12" t="s">
        <v>185</v>
      </c>
      <c r="BN1" s="12" t="s">
        <v>186</v>
      </c>
      <c r="BO1" s="12" t="s">
        <v>187</v>
      </c>
      <c r="BP1" s="9" t="s">
        <v>188</v>
      </c>
      <c r="BQ1" s="9" t="s">
        <v>189</v>
      </c>
      <c r="BR1" s="9" t="s">
        <v>190</v>
      </c>
      <c r="BS1" s="9" t="s">
        <v>229</v>
      </c>
      <c r="BT1" s="9" t="s">
        <v>191</v>
      </c>
      <c r="BU1" s="9" t="s">
        <v>233</v>
      </c>
      <c r="BV1" s="9" t="s">
        <v>192</v>
      </c>
      <c r="BW1" s="9" t="s">
        <v>193</v>
      </c>
      <c r="BX1" s="9" t="s">
        <v>194</v>
      </c>
      <c r="BY1" s="9" t="s">
        <v>195</v>
      </c>
      <c r="BZ1" s="9" t="s">
        <v>196</v>
      </c>
      <c r="CA1" s="9" t="s">
        <v>197</v>
      </c>
      <c r="CB1" s="9" t="s">
        <v>198</v>
      </c>
      <c r="CC1" s="18" t="s">
        <v>236</v>
      </c>
    </row>
    <row r="2" spans="1:83" x14ac:dyDescent="0.2">
      <c r="A2" s="1" t="s">
        <v>107</v>
      </c>
      <c r="B2" s="1">
        <v>55</v>
      </c>
      <c r="C2" s="1">
        <v>30</v>
      </c>
      <c r="D2" s="1">
        <v>30</v>
      </c>
      <c r="E2" s="1">
        <v>10</v>
      </c>
      <c r="F2" s="1">
        <v>80</v>
      </c>
      <c r="G2" s="1">
        <v>25</v>
      </c>
      <c r="H2" s="1">
        <v>85</v>
      </c>
      <c r="I2" s="3">
        <v>25</v>
      </c>
      <c r="J2" s="3">
        <v>40</v>
      </c>
      <c r="K2" s="3">
        <v>25</v>
      </c>
      <c r="L2" s="3">
        <v>70</v>
      </c>
      <c r="M2" s="3">
        <v>50</v>
      </c>
      <c r="N2" s="3">
        <v>40</v>
      </c>
      <c r="O2" s="3">
        <v>60</v>
      </c>
      <c r="P2" s="3">
        <v>99</v>
      </c>
      <c r="Q2" s="3">
        <v>60</v>
      </c>
      <c r="R2" s="3">
        <v>65</v>
      </c>
      <c r="S2" s="3">
        <v>90</v>
      </c>
      <c r="T2" s="3">
        <v>30</v>
      </c>
      <c r="U2" s="3">
        <v>80</v>
      </c>
      <c r="V2" s="3">
        <v>80</v>
      </c>
      <c r="W2" s="3">
        <v>70</v>
      </c>
      <c r="X2" s="3">
        <v>70</v>
      </c>
      <c r="Y2" s="3">
        <v>70</v>
      </c>
      <c r="Z2" s="3">
        <v>30</v>
      </c>
      <c r="AA2" s="3">
        <v>50</v>
      </c>
      <c r="AB2" s="3">
        <v>30</v>
      </c>
      <c r="AC2" s="3">
        <v>65</v>
      </c>
      <c r="AD2" s="3">
        <v>30</v>
      </c>
      <c r="AE2" s="3">
        <v>70</v>
      </c>
      <c r="AF2" s="3">
        <v>80</v>
      </c>
      <c r="AG2" s="3">
        <v>85</v>
      </c>
      <c r="AH2" s="3">
        <v>40</v>
      </c>
      <c r="AI2" s="3">
        <v>40</v>
      </c>
      <c r="AJ2" s="3">
        <v>5</v>
      </c>
      <c r="AK2" s="1">
        <v>5</v>
      </c>
      <c r="AL2" s="1">
        <v>35</v>
      </c>
      <c r="AM2" s="1">
        <v>80</v>
      </c>
      <c r="AN2" s="1">
        <v>50</v>
      </c>
      <c r="AO2" s="1">
        <v>30</v>
      </c>
      <c r="AP2" s="1">
        <v>10</v>
      </c>
      <c r="AQ2" s="1">
        <v>30</v>
      </c>
      <c r="AR2" s="1">
        <v>70</v>
      </c>
      <c r="AS2" s="1">
        <v>5</v>
      </c>
      <c r="AT2" s="1">
        <v>25</v>
      </c>
      <c r="AU2" s="1">
        <v>5</v>
      </c>
      <c r="AV2" s="1">
        <v>45</v>
      </c>
      <c r="AW2" s="1">
        <v>70</v>
      </c>
      <c r="AX2" s="1">
        <v>50</v>
      </c>
      <c r="AY2" s="1">
        <v>10</v>
      </c>
      <c r="AZ2" s="1">
        <v>40</v>
      </c>
      <c r="BA2" s="1">
        <v>45</v>
      </c>
      <c r="BB2" s="1">
        <v>20</v>
      </c>
      <c r="BC2" s="1">
        <v>40</v>
      </c>
      <c r="BD2" s="1">
        <v>60</v>
      </c>
      <c r="BE2" s="1">
        <v>40</v>
      </c>
      <c r="BF2" s="1">
        <v>70</v>
      </c>
      <c r="BG2" s="1">
        <v>50</v>
      </c>
      <c r="BH2" s="1">
        <v>25</v>
      </c>
      <c r="BI2" s="1">
        <v>60</v>
      </c>
      <c r="BJ2" s="1">
        <v>25</v>
      </c>
      <c r="BK2" s="1">
        <v>20</v>
      </c>
      <c r="BL2" s="1">
        <v>70</v>
      </c>
      <c r="BM2" s="1">
        <v>50</v>
      </c>
      <c r="BN2" s="1">
        <v>30</v>
      </c>
      <c r="BO2" s="1">
        <v>55</v>
      </c>
      <c r="BP2" s="1">
        <v>60</v>
      </c>
      <c r="BQ2" s="1">
        <v>70</v>
      </c>
      <c r="BR2" s="1">
        <v>50</v>
      </c>
      <c r="BS2" s="1">
        <v>30</v>
      </c>
      <c r="BT2" s="1">
        <v>70</v>
      </c>
      <c r="BU2" s="1">
        <v>45</v>
      </c>
      <c r="BV2" s="1">
        <v>40</v>
      </c>
      <c r="BW2" s="1">
        <v>75</v>
      </c>
      <c r="BX2" s="1">
        <v>70</v>
      </c>
      <c r="BY2" s="1">
        <v>70</v>
      </c>
      <c r="BZ2" s="1">
        <v>60</v>
      </c>
      <c r="CA2" s="1">
        <v>30</v>
      </c>
      <c r="CB2" s="1">
        <v>25</v>
      </c>
      <c r="CC2" s="19">
        <f>AVERAGE(B2:CB2)/100</f>
        <v>0.47835443037974684</v>
      </c>
      <c r="CD2" s="11">
        <f>_xlfn.STDEV.P(B2:CB2)/AVERAGE(B2:CB2)</f>
        <v>0.48247960628692776</v>
      </c>
      <c r="CE2" s="11" t="s">
        <v>241</v>
      </c>
    </row>
    <row r="3" spans="1:83" x14ac:dyDescent="0.2">
      <c r="A3" s="1" t="s">
        <v>104</v>
      </c>
      <c r="B3" s="1">
        <v>30</v>
      </c>
      <c r="C3" s="1">
        <v>25</v>
      </c>
      <c r="D3" s="1">
        <v>30</v>
      </c>
      <c r="E3" s="1">
        <v>90</v>
      </c>
      <c r="F3" s="1">
        <v>50</v>
      </c>
      <c r="G3" s="1">
        <v>30</v>
      </c>
      <c r="H3" s="1">
        <v>20</v>
      </c>
      <c r="I3" s="3">
        <v>10</v>
      </c>
      <c r="J3" s="1">
        <v>15</v>
      </c>
      <c r="K3" s="1">
        <v>15</v>
      </c>
      <c r="L3" s="1">
        <v>55</v>
      </c>
      <c r="M3" s="1">
        <v>15</v>
      </c>
      <c r="N3" s="1">
        <v>15</v>
      </c>
      <c r="O3" s="1">
        <v>20</v>
      </c>
      <c r="P3" s="1">
        <v>5</v>
      </c>
      <c r="Q3" s="1">
        <v>20</v>
      </c>
      <c r="R3" s="1">
        <v>30</v>
      </c>
      <c r="S3" s="1">
        <v>90</v>
      </c>
      <c r="T3" s="1">
        <v>15</v>
      </c>
      <c r="U3" s="1">
        <v>35</v>
      </c>
      <c r="V3" s="1">
        <v>5</v>
      </c>
      <c r="W3" s="1">
        <v>40</v>
      </c>
      <c r="X3" s="1">
        <v>80</v>
      </c>
      <c r="Y3" s="1">
        <v>20</v>
      </c>
      <c r="Z3" s="1">
        <v>15</v>
      </c>
      <c r="AA3" s="1">
        <v>50</v>
      </c>
      <c r="AB3" s="1">
        <v>20</v>
      </c>
      <c r="AC3" s="1">
        <v>35</v>
      </c>
      <c r="AD3" s="1">
        <v>20</v>
      </c>
      <c r="AE3" s="1">
        <v>40</v>
      </c>
      <c r="AF3" s="1">
        <v>30</v>
      </c>
      <c r="AG3" s="1">
        <v>20</v>
      </c>
      <c r="AH3" s="1">
        <v>70</v>
      </c>
      <c r="AI3" s="1">
        <v>25</v>
      </c>
      <c r="AJ3" s="1">
        <v>50</v>
      </c>
      <c r="AK3" s="1">
        <v>20</v>
      </c>
      <c r="AL3" s="1">
        <v>30</v>
      </c>
      <c r="AM3" s="1">
        <v>25</v>
      </c>
      <c r="AN3" s="1">
        <v>70</v>
      </c>
      <c r="AO3" s="1">
        <v>25</v>
      </c>
      <c r="AP3" s="1">
        <v>80</v>
      </c>
      <c r="AQ3" s="1">
        <v>20</v>
      </c>
      <c r="AR3" s="1">
        <v>35</v>
      </c>
      <c r="AS3" s="1">
        <v>80</v>
      </c>
      <c r="AT3" s="1">
        <v>35</v>
      </c>
      <c r="AU3" s="1">
        <v>15</v>
      </c>
      <c r="AV3" s="1">
        <v>35</v>
      </c>
      <c r="AW3" s="1">
        <v>15</v>
      </c>
      <c r="AX3" s="1">
        <v>15</v>
      </c>
      <c r="AY3" s="1">
        <v>90</v>
      </c>
      <c r="AZ3" s="1">
        <v>20</v>
      </c>
      <c r="BA3" s="1">
        <v>15</v>
      </c>
      <c r="BB3" s="1">
        <v>20</v>
      </c>
      <c r="BC3" s="1">
        <v>25</v>
      </c>
      <c r="BD3" s="1">
        <v>25</v>
      </c>
      <c r="BE3" s="1">
        <v>15</v>
      </c>
      <c r="BF3" s="1">
        <v>15</v>
      </c>
      <c r="BG3" s="1">
        <v>20</v>
      </c>
      <c r="BH3" s="1">
        <v>15</v>
      </c>
      <c r="BI3" s="1">
        <v>35</v>
      </c>
      <c r="BJ3" s="1">
        <v>20</v>
      </c>
      <c r="BK3" s="1">
        <v>10</v>
      </c>
      <c r="BL3" s="1">
        <v>20</v>
      </c>
      <c r="BM3" s="1">
        <v>35</v>
      </c>
      <c r="BN3" s="1">
        <v>15</v>
      </c>
      <c r="BO3" s="1">
        <v>20</v>
      </c>
      <c r="BP3" s="1">
        <v>20</v>
      </c>
      <c r="BQ3" s="1">
        <v>60</v>
      </c>
      <c r="BR3" s="1">
        <v>15</v>
      </c>
      <c r="BS3" s="1">
        <v>10</v>
      </c>
      <c r="BT3" s="1">
        <v>35</v>
      </c>
      <c r="BU3" s="1">
        <v>15</v>
      </c>
      <c r="BV3" s="1">
        <v>20</v>
      </c>
      <c r="BW3" s="1">
        <v>50</v>
      </c>
      <c r="BX3" s="1">
        <v>35</v>
      </c>
      <c r="BY3" s="1">
        <v>5</v>
      </c>
      <c r="BZ3" s="1">
        <v>25</v>
      </c>
      <c r="CA3" s="1">
        <v>15</v>
      </c>
      <c r="CB3" s="1">
        <v>30</v>
      </c>
      <c r="CC3" s="19">
        <f>AVERAGE(B3:CB3)/100</f>
        <v>0.30189873417721519</v>
      </c>
      <c r="CD3" s="11">
        <f>_xlfn.QUARTILE.INC(B2:CB2,3)</f>
        <v>70</v>
      </c>
    </row>
    <row r="4" spans="1:83" x14ac:dyDescent="0.2">
      <c r="A4" s="1" t="s">
        <v>105</v>
      </c>
      <c r="B4" s="1">
        <v>15</v>
      </c>
      <c r="C4" s="1">
        <v>10</v>
      </c>
      <c r="D4" s="1">
        <v>10</v>
      </c>
      <c r="E4" s="1">
        <v>10</v>
      </c>
      <c r="F4" s="1">
        <v>90</v>
      </c>
      <c r="G4" s="1">
        <v>15</v>
      </c>
      <c r="H4" s="1">
        <v>7</v>
      </c>
      <c r="I4" s="3">
        <v>10</v>
      </c>
      <c r="J4" s="3">
        <v>10</v>
      </c>
      <c r="K4" s="3">
        <v>15</v>
      </c>
      <c r="L4" s="3">
        <v>15</v>
      </c>
      <c r="M4" s="3">
        <v>90</v>
      </c>
      <c r="N4" s="3">
        <v>10</v>
      </c>
      <c r="O4" s="3">
        <v>5</v>
      </c>
      <c r="P4" s="3">
        <v>3</v>
      </c>
      <c r="Q4" s="3">
        <v>10</v>
      </c>
      <c r="R4" s="3">
        <v>10</v>
      </c>
      <c r="S4" s="3">
        <v>7</v>
      </c>
      <c r="T4" s="3">
        <v>10</v>
      </c>
      <c r="U4" s="3">
        <v>5</v>
      </c>
      <c r="V4" s="3">
        <v>3</v>
      </c>
      <c r="W4" s="3">
        <v>7</v>
      </c>
      <c r="X4" s="3">
        <v>10</v>
      </c>
      <c r="Y4" s="3">
        <v>20</v>
      </c>
      <c r="Z4" s="3">
        <v>20</v>
      </c>
      <c r="AA4" s="3">
        <v>30</v>
      </c>
      <c r="AB4" s="3">
        <v>5</v>
      </c>
      <c r="AC4" s="3">
        <v>15</v>
      </c>
      <c r="AD4" s="3">
        <v>10</v>
      </c>
      <c r="AE4" s="3">
        <v>5</v>
      </c>
      <c r="AF4" s="3">
        <v>7</v>
      </c>
      <c r="AG4" s="3">
        <v>10</v>
      </c>
      <c r="AH4" s="3">
        <v>10</v>
      </c>
      <c r="AI4" s="3">
        <v>15</v>
      </c>
      <c r="AJ4" s="3">
        <v>15</v>
      </c>
      <c r="AK4" s="3">
        <v>60</v>
      </c>
      <c r="AL4" s="1">
        <v>20</v>
      </c>
      <c r="AM4" s="1">
        <v>5</v>
      </c>
      <c r="AN4" s="1">
        <v>5</v>
      </c>
      <c r="AO4" s="1">
        <v>15</v>
      </c>
      <c r="AP4" s="1">
        <v>20</v>
      </c>
      <c r="AQ4" s="1">
        <v>15</v>
      </c>
      <c r="AR4" s="1">
        <v>5</v>
      </c>
      <c r="AS4" s="1">
        <v>20</v>
      </c>
      <c r="AT4" s="1">
        <v>10</v>
      </c>
      <c r="AU4" s="1">
        <v>5</v>
      </c>
      <c r="AV4" s="1">
        <v>7</v>
      </c>
      <c r="AW4" s="1">
        <v>5</v>
      </c>
      <c r="AX4" s="1">
        <v>10</v>
      </c>
      <c r="AY4" s="1">
        <v>10</v>
      </c>
      <c r="AZ4" s="1">
        <v>80</v>
      </c>
      <c r="BA4" s="1">
        <v>7</v>
      </c>
      <c r="BB4" s="1">
        <v>15</v>
      </c>
      <c r="BC4" s="1">
        <v>15</v>
      </c>
      <c r="BD4" s="1">
        <v>15</v>
      </c>
      <c r="BE4" s="1">
        <v>30</v>
      </c>
      <c r="BF4" s="1">
        <v>10</v>
      </c>
      <c r="BG4" s="1">
        <v>15</v>
      </c>
      <c r="BH4" s="1">
        <v>5</v>
      </c>
      <c r="BI4" s="1">
        <v>5</v>
      </c>
      <c r="BJ4" s="1">
        <v>3</v>
      </c>
      <c r="BK4" s="1">
        <v>3</v>
      </c>
      <c r="BL4" s="1">
        <v>15</v>
      </c>
      <c r="BM4" s="1">
        <v>7</v>
      </c>
      <c r="BN4" s="1">
        <v>20</v>
      </c>
      <c r="BO4" s="1">
        <v>20</v>
      </c>
      <c r="BP4" s="1">
        <v>20</v>
      </c>
      <c r="BQ4" s="1">
        <v>15</v>
      </c>
      <c r="BR4" s="1">
        <v>25</v>
      </c>
      <c r="BS4" s="1">
        <v>15</v>
      </c>
      <c r="BT4" s="1">
        <v>3</v>
      </c>
      <c r="BU4" s="1">
        <v>15</v>
      </c>
      <c r="BV4" s="1">
        <v>10</v>
      </c>
      <c r="BW4" s="1">
        <v>10</v>
      </c>
      <c r="BX4" s="1">
        <v>15</v>
      </c>
      <c r="BY4" s="1">
        <v>10</v>
      </c>
      <c r="BZ4" s="1">
        <v>5</v>
      </c>
      <c r="CA4" s="1">
        <v>15</v>
      </c>
      <c r="CB4" s="1">
        <v>10</v>
      </c>
      <c r="CC4" s="19">
        <f>AVERAGE(B4:CB4)/100</f>
        <v>0.14987341772151899</v>
      </c>
    </row>
    <row r="5" spans="1:83" x14ac:dyDescent="0.2">
      <c r="A5" s="1" t="s">
        <v>106</v>
      </c>
      <c r="B5" s="1">
        <v>80</v>
      </c>
      <c r="C5" s="1">
        <v>90</v>
      </c>
      <c r="D5" s="1">
        <v>80</v>
      </c>
      <c r="E5" s="1">
        <v>10</v>
      </c>
      <c r="F5" s="1">
        <v>15</v>
      </c>
      <c r="G5" s="1">
        <v>80</v>
      </c>
      <c r="H5" s="1">
        <v>90</v>
      </c>
      <c r="I5" s="3">
        <v>90</v>
      </c>
      <c r="J5" s="3">
        <v>90</v>
      </c>
      <c r="K5" s="3">
        <v>90</v>
      </c>
      <c r="L5" s="3">
        <v>80</v>
      </c>
      <c r="M5" s="3">
        <v>10</v>
      </c>
      <c r="N5" s="3">
        <v>90</v>
      </c>
      <c r="O5" s="3">
        <v>90</v>
      </c>
      <c r="P5" s="3">
        <v>100</v>
      </c>
      <c r="Q5" s="3">
        <v>90</v>
      </c>
      <c r="R5" s="3">
        <v>90</v>
      </c>
      <c r="S5" s="3">
        <v>10</v>
      </c>
      <c r="T5" s="3">
        <v>85</v>
      </c>
      <c r="U5" s="3">
        <v>90</v>
      </c>
      <c r="V5" s="3">
        <v>100</v>
      </c>
      <c r="W5" s="3">
        <v>90</v>
      </c>
      <c r="X5" s="3">
        <v>80</v>
      </c>
      <c r="Y5" s="3">
        <v>80</v>
      </c>
      <c r="Z5" s="3">
        <v>80</v>
      </c>
      <c r="AA5" s="3">
        <v>70</v>
      </c>
      <c r="AB5" s="3">
        <v>90</v>
      </c>
      <c r="AC5" s="3">
        <v>90</v>
      </c>
      <c r="AD5" s="3">
        <v>88</v>
      </c>
      <c r="AE5" s="3">
        <v>90</v>
      </c>
      <c r="AF5" s="3">
        <v>90</v>
      </c>
      <c r="AG5" s="3">
        <v>40</v>
      </c>
      <c r="AH5" s="3">
        <v>80</v>
      </c>
      <c r="AI5" s="1">
        <v>80</v>
      </c>
      <c r="AJ5" s="3">
        <v>80</v>
      </c>
      <c r="AK5" s="3">
        <v>40</v>
      </c>
      <c r="AL5" s="3">
        <v>80</v>
      </c>
      <c r="AM5" s="3">
        <v>90</v>
      </c>
      <c r="AN5" s="3">
        <v>90</v>
      </c>
      <c r="AO5" s="3">
        <v>90</v>
      </c>
      <c r="AP5" s="3">
        <v>0</v>
      </c>
      <c r="AQ5" s="3">
        <v>85</v>
      </c>
      <c r="AR5" s="1">
        <v>90</v>
      </c>
      <c r="AS5" s="1">
        <v>30</v>
      </c>
      <c r="AT5" s="1">
        <v>90</v>
      </c>
      <c r="AU5" s="1">
        <v>90</v>
      </c>
      <c r="AV5" s="1">
        <v>80</v>
      </c>
      <c r="AW5" s="1">
        <v>90</v>
      </c>
      <c r="AX5" s="1">
        <v>90</v>
      </c>
      <c r="AY5" s="1">
        <v>30</v>
      </c>
      <c r="AZ5" s="1">
        <v>15</v>
      </c>
      <c r="BA5" s="1">
        <v>90</v>
      </c>
      <c r="BB5" s="1">
        <v>80</v>
      </c>
      <c r="BC5" s="1">
        <v>90</v>
      </c>
      <c r="BD5" s="1">
        <v>90</v>
      </c>
      <c r="BE5" s="1">
        <v>90</v>
      </c>
      <c r="BF5" s="1">
        <v>90</v>
      </c>
      <c r="BG5" s="1">
        <v>80</v>
      </c>
      <c r="BH5" s="1">
        <v>75</v>
      </c>
      <c r="BI5" s="1">
        <v>90</v>
      </c>
      <c r="BJ5" s="1">
        <v>80</v>
      </c>
      <c r="BK5" s="1">
        <v>70</v>
      </c>
      <c r="BL5" s="1">
        <v>90</v>
      </c>
      <c r="BM5" s="1">
        <v>90</v>
      </c>
      <c r="BN5" s="1">
        <v>80</v>
      </c>
      <c r="BO5" s="1">
        <v>90</v>
      </c>
      <c r="BP5" s="1">
        <v>90</v>
      </c>
      <c r="BQ5" s="1"/>
      <c r="BR5" s="1">
        <v>80</v>
      </c>
      <c r="BS5" s="1">
        <v>90</v>
      </c>
      <c r="BT5" s="1"/>
      <c r="BU5" s="1">
        <v>90</v>
      </c>
      <c r="BV5" s="1">
        <v>90</v>
      </c>
      <c r="BW5" s="1">
        <v>50</v>
      </c>
      <c r="BX5" s="1">
        <v>60</v>
      </c>
      <c r="BY5" s="1">
        <v>95</v>
      </c>
      <c r="BZ5" s="1">
        <v>50</v>
      </c>
      <c r="CA5" s="1">
        <v>80</v>
      </c>
      <c r="CB5" s="1">
        <v>70</v>
      </c>
      <c r="CC5" s="19">
        <f>AVERAGE(B5:CB5)/100</f>
        <v>0.76337662337662338</v>
      </c>
    </row>
    <row r="6" spans="1:83" x14ac:dyDescent="0.2">
      <c r="A6" s="1" t="s">
        <v>1</v>
      </c>
      <c r="B6" s="1">
        <v>7</v>
      </c>
      <c r="C6" s="1">
        <v>3</v>
      </c>
      <c r="D6" s="1" t="s">
        <v>0</v>
      </c>
      <c r="E6" s="1" t="s">
        <v>0</v>
      </c>
      <c r="F6" s="1">
        <v>2</v>
      </c>
      <c r="G6" s="1" t="s">
        <v>0</v>
      </c>
      <c r="H6" s="1">
        <v>2</v>
      </c>
      <c r="I6" s="3">
        <v>1</v>
      </c>
      <c r="J6" s="3">
        <v>1</v>
      </c>
      <c r="K6" s="3">
        <v>2</v>
      </c>
      <c r="L6" s="3">
        <v>10</v>
      </c>
      <c r="M6" s="3">
        <v>2</v>
      </c>
      <c r="N6" s="3">
        <v>1</v>
      </c>
      <c r="O6" s="3">
        <v>3</v>
      </c>
      <c r="P6" s="1"/>
      <c r="Q6" s="3">
        <v>2</v>
      </c>
      <c r="R6" s="3">
        <v>4</v>
      </c>
      <c r="S6" s="1"/>
      <c r="T6" s="1"/>
      <c r="U6" s="3">
        <v>3</v>
      </c>
      <c r="V6" s="3">
        <v>5</v>
      </c>
      <c r="W6" s="3">
        <v>3</v>
      </c>
      <c r="X6" s="3">
        <v>15</v>
      </c>
      <c r="Y6" s="3">
        <v>3</v>
      </c>
      <c r="Z6" s="1"/>
      <c r="AA6" s="3">
        <v>1</v>
      </c>
      <c r="AB6" s="1"/>
      <c r="AC6" s="3">
        <v>2</v>
      </c>
      <c r="AD6" s="1"/>
      <c r="AE6" s="3">
        <v>2</v>
      </c>
      <c r="AF6" s="3">
        <v>11</v>
      </c>
      <c r="AG6" s="1"/>
      <c r="AH6" s="3">
        <v>4</v>
      </c>
      <c r="AI6" s="3">
        <v>4</v>
      </c>
      <c r="AJ6" s="1"/>
      <c r="AK6" s="1"/>
      <c r="AL6" s="3">
        <v>6</v>
      </c>
      <c r="AM6" s="3">
        <v>2</v>
      </c>
      <c r="AN6" s="3">
        <v>5</v>
      </c>
      <c r="AO6" s="3">
        <v>1</v>
      </c>
      <c r="AP6" s="1"/>
      <c r="AQ6" s="3">
        <v>4</v>
      </c>
      <c r="AR6" s="3">
        <v>1</v>
      </c>
      <c r="AS6" s="3">
        <v>2</v>
      </c>
      <c r="AT6" s="3">
        <v>3</v>
      </c>
      <c r="AU6" s="1"/>
      <c r="AV6" s="1">
        <v>2</v>
      </c>
      <c r="AW6" s="1">
        <v>1</v>
      </c>
      <c r="AX6" s="1"/>
      <c r="AY6" s="1">
        <v>3</v>
      </c>
      <c r="AZ6" s="1">
        <v>3</v>
      </c>
      <c r="BA6" s="1"/>
      <c r="BB6" s="1"/>
      <c r="BC6" s="1"/>
      <c r="BD6" s="1">
        <v>1</v>
      </c>
      <c r="BE6" s="1"/>
      <c r="BF6" s="1"/>
      <c r="BG6" s="1">
        <v>1</v>
      </c>
      <c r="BH6" s="1">
        <v>1</v>
      </c>
      <c r="BI6" s="1">
        <v>6</v>
      </c>
      <c r="BJ6" s="1">
        <v>2</v>
      </c>
      <c r="BK6" s="1">
        <v>2</v>
      </c>
      <c r="BL6" s="1">
        <v>1</v>
      </c>
      <c r="BM6" s="1"/>
      <c r="BN6" s="1">
        <v>2</v>
      </c>
      <c r="BO6" s="1">
        <v>2</v>
      </c>
      <c r="BP6" s="1">
        <v>2</v>
      </c>
      <c r="BQ6" s="1">
        <v>7</v>
      </c>
      <c r="BR6" s="1">
        <v>1</v>
      </c>
      <c r="BS6" s="1">
        <v>1</v>
      </c>
      <c r="BT6" s="1">
        <v>5</v>
      </c>
      <c r="BU6" s="1">
        <v>4</v>
      </c>
      <c r="BV6" s="1">
        <v>1</v>
      </c>
      <c r="BW6" s="1"/>
      <c r="BX6" s="1"/>
      <c r="BY6" s="1"/>
      <c r="BZ6" s="1">
        <v>3</v>
      </c>
      <c r="CA6" s="1"/>
      <c r="CB6" s="1">
        <v>3</v>
      </c>
    </row>
    <row r="7" spans="1:83" x14ac:dyDescent="0.2">
      <c r="A7" s="1" t="s">
        <v>2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 t="s">
        <v>0</v>
      </c>
      <c r="BQ7" s="1" t="s">
        <v>0</v>
      </c>
      <c r="BR7" s="1" t="s">
        <v>0</v>
      </c>
      <c r="BS7" s="1" t="s">
        <v>0</v>
      </c>
      <c r="BT7" s="1" t="s">
        <v>0</v>
      </c>
      <c r="BU7" s="1" t="s">
        <v>0</v>
      </c>
      <c r="BV7" s="1"/>
      <c r="BW7" s="1"/>
      <c r="BX7" s="1"/>
      <c r="BY7" s="1"/>
      <c r="BZ7" s="1"/>
      <c r="CA7" s="1"/>
      <c r="CB7" s="1"/>
    </row>
    <row r="8" spans="1:83" x14ac:dyDescent="0.2">
      <c r="A8" s="1" t="s">
        <v>3</v>
      </c>
      <c r="B8" s="1" t="s">
        <v>113</v>
      </c>
      <c r="C8" s="1" t="s">
        <v>225</v>
      </c>
      <c r="D8" s="1" t="s">
        <v>113</v>
      </c>
      <c r="E8" s="1" t="s">
        <v>225</v>
      </c>
      <c r="F8" s="1" t="s">
        <v>112</v>
      </c>
      <c r="G8" s="1" t="s">
        <v>113</v>
      </c>
      <c r="H8" s="1" t="s">
        <v>112</v>
      </c>
      <c r="I8" s="3" t="s">
        <v>113</v>
      </c>
      <c r="J8" s="3" t="s">
        <v>112</v>
      </c>
      <c r="K8" s="3" t="s">
        <v>112</v>
      </c>
      <c r="L8" s="3" t="s">
        <v>112</v>
      </c>
      <c r="M8" s="3" t="s">
        <v>113</v>
      </c>
      <c r="N8" s="3" t="s">
        <v>112</v>
      </c>
      <c r="O8" s="3" t="s">
        <v>112</v>
      </c>
      <c r="P8" s="1" t="s">
        <v>113</v>
      </c>
      <c r="Q8" s="1" t="s">
        <v>112</v>
      </c>
      <c r="R8" s="1" t="s">
        <v>112</v>
      </c>
      <c r="S8" s="1" t="s">
        <v>112</v>
      </c>
      <c r="T8" s="1" t="s">
        <v>113</v>
      </c>
      <c r="U8" s="1" t="s">
        <v>112</v>
      </c>
      <c r="V8" s="1" t="s">
        <v>112</v>
      </c>
      <c r="W8" s="1" t="s">
        <v>112</v>
      </c>
      <c r="X8" s="1" t="s">
        <v>112</v>
      </c>
      <c r="Y8" s="1" t="s">
        <v>112</v>
      </c>
      <c r="Z8" s="1" t="s">
        <v>113</v>
      </c>
      <c r="AA8" s="1" t="s">
        <v>113</v>
      </c>
      <c r="AB8" s="1" t="s">
        <v>112</v>
      </c>
      <c r="AC8" s="1" t="s">
        <v>113</v>
      </c>
      <c r="AD8" s="16" t="s">
        <v>113</v>
      </c>
      <c r="AE8" s="1" t="s">
        <v>112</v>
      </c>
      <c r="AF8" s="1" t="s">
        <v>112</v>
      </c>
      <c r="AG8" s="1" t="s">
        <v>112</v>
      </c>
      <c r="AH8" s="1" t="s">
        <v>113</v>
      </c>
      <c r="AI8" s="1" t="s">
        <v>113</v>
      </c>
      <c r="AJ8" s="1" t="s">
        <v>225</v>
      </c>
      <c r="AK8" s="1" t="s">
        <v>225</v>
      </c>
      <c r="AL8" s="1" t="s">
        <v>112</v>
      </c>
      <c r="AM8" s="1" t="s">
        <v>112</v>
      </c>
      <c r="AN8" s="1" t="s">
        <v>112</v>
      </c>
      <c r="AO8" s="1" t="s">
        <v>113</v>
      </c>
      <c r="AP8" s="1" t="s">
        <v>113</v>
      </c>
      <c r="AQ8" s="1" t="s">
        <v>113</v>
      </c>
      <c r="AR8" s="1" t="s">
        <v>112</v>
      </c>
      <c r="AS8" s="1" t="s">
        <v>225</v>
      </c>
      <c r="AT8" s="1" t="s">
        <v>112</v>
      </c>
      <c r="AU8" s="1" t="s">
        <v>225</v>
      </c>
      <c r="AV8" s="1" t="s">
        <v>112</v>
      </c>
      <c r="AW8" s="1" t="s">
        <v>112</v>
      </c>
      <c r="AX8" s="1" t="s">
        <v>113</v>
      </c>
      <c r="AY8" s="1" t="s">
        <v>225</v>
      </c>
      <c r="AZ8" s="1" t="s">
        <v>112</v>
      </c>
      <c r="BA8" s="1" t="s">
        <v>112</v>
      </c>
      <c r="BB8" s="1" t="s">
        <v>113</v>
      </c>
      <c r="BC8" s="1" t="s">
        <v>113</v>
      </c>
      <c r="BD8" s="1" t="s">
        <v>113</v>
      </c>
      <c r="BE8" s="1" t="s">
        <v>113</v>
      </c>
      <c r="BF8" s="1" t="s">
        <v>113</v>
      </c>
      <c r="BG8" s="1" t="s">
        <v>113</v>
      </c>
      <c r="BH8" s="1" t="s">
        <v>113</v>
      </c>
      <c r="BI8" s="1" t="s">
        <v>112</v>
      </c>
      <c r="BJ8" s="1" t="s">
        <v>113</v>
      </c>
      <c r="BK8" s="1" t="s">
        <v>112</v>
      </c>
      <c r="BL8" s="1" t="s">
        <v>113</v>
      </c>
      <c r="BM8" s="1" t="s">
        <v>113</v>
      </c>
      <c r="BN8" s="1" t="s">
        <v>113</v>
      </c>
      <c r="BO8" s="1" t="s">
        <v>113</v>
      </c>
      <c r="BP8" s="1" t="s">
        <v>112</v>
      </c>
      <c r="BQ8" s="1" t="s">
        <v>113</v>
      </c>
      <c r="BR8" s="1" t="s">
        <v>112</v>
      </c>
      <c r="BS8" s="1" t="s">
        <v>113</v>
      </c>
      <c r="BT8" s="1" t="s">
        <v>112</v>
      </c>
      <c r="BU8" s="1" t="s">
        <v>113</v>
      </c>
      <c r="BV8" s="1" t="s">
        <v>113</v>
      </c>
      <c r="BW8" s="1" t="s">
        <v>112</v>
      </c>
      <c r="BX8" s="1" t="s">
        <v>112</v>
      </c>
      <c r="BY8" s="1" t="s">
        <v>113</v>
      </c>
      <c r="BZ8" s="1" t="s">
        <v>113</v>
      </c>
      <c r="CA8" s="1" t="s">
        <v>113</v>
      </c>
      <c r="CB8" s="1" t="s">
        <v>113</v>
      </c>
    </row>
    <row r="9" spans="1:83" x14ac:dyDescent="0.2">
      <c r="A9" s="1" t="s">
        <v>4</v>
      </c>
      <c r="B9" s="1">
        <v>12</v>
      </c>
      <c r="C9" s="1">
        <v>12</v>
      </c>
      <c r="D9" s="1">
        <v>12</v>
      </c>
      <c r="E9" s="1">
        <v>12</v>
      </c>
      <c r="F9" s="1">
        <v>15</v>
      </c>
      <c r="G9" s="1">
        <v>15</v>
      </c>
      <c r="H9" s="1">
        <v>15</v>
      </c>
      <c r="I9" s="3">
        <v>12</v>
      </c>
      <c r="J9" s="3">
        <v>20</v>
      </c>
      <c r="K9" s="3">
        <v>20</v>
      </c>
      <c r="L9" s="3">
        <v>20</v>
      </c>
      <c r="M9" s="3">
        <v>8</v>
      </c>
      <c r="N9" s="3">
        <v>20</v>
      </c>
      <c r="O9" s="3">
        <v>20</v>
      </c>
      <c r="P9" s="3">
        <v>10</v>
      </c>
      <c r="Q9" s="3">
        <v>25</v>
      </c>
      <c r="R9" s="3">
        <v>25</v>
      </c>
      <c r="S9" s="3">
        <v>25</v>
      </c>
      <c r="T9" s="3">
        <v>10</v>
      </c>
      <c r="U9" s="3">
        <v>25</v>
      </c>
      <c r="V9" s="3">
        <v>10</v>
      </c>
      <c r="W9" s="1">
        <v>20</v>
      </c>
      <c r="X9" s="1">
        <v>10</v>
      </c>
      <c r="Y9" s="1">
        <v>10</v>
      </c>
      <c r="Z9" s="1">
        <v>10</v>
      </c>
      <c r="AA9" s="1">
        <v>5</v>
      </c>
      <c r="AB9" s="1">
        <v>12</v>
      </c>
      <c r="AC9" s="1">
        <v>10</v>
      </c>
      <c r="AD9" s="1">
        <v>8</v>
      </c>
      <c r="AE9" s="1">
        <v>8</v>
      </c>
      <c r="AF9" s="1">
        <v>12</v>
      </c>
      <c r="AG9" s="1">
        <v>15</v>
      </c>
      <c r="AH9" s="1">
        <v>15</v>
      </c>
      <c r="AI9" s="1">
        <v>15</v>
      </c>
      <c r="AJ9" s="1">
        <v>12</v>
      </c>
      <c r="AK9" s="1">
        <v>12</v>
      </c>
      <c r="AL9" s="1">
        <v>25</v>
      </c>
      <c r="AM9" s="1">
        <v>25</v>
      </c>
      <c r="AN9" s="1">
        <v>25</v>
      </c>
      <c r="AO9" s="1">
        <v>25</v>
      </c>
      <c r="AP9" s="1">
        <v>5</v>
      </c>
      <c r="AQ9" s="1">
        <v>15</v>
      </c>
      <c r="AR9" s="1">
        <v>25</v>
      </c>
      <c r="AS9" s="1">
        <v>15</v>
      </c>
      <c r="AT9" s="1">
        <v>25</v>
      </c>
      <c r="AU9" s="1">
        <v>20</v>
      </c>
      <c r="AV9" s="1">
        <v>10</v>
      </c>
      <c r="AW9" s="1">
        <v>15</v>
      </c>
      <c r="AX9" s="1">
        <v>8</v>
      </c>
      <c r="AY9" s="1">
        <v>15</v>
      </c>
      <c r="AZ9" s="1">
        <v>15</v>
      </c>
      <c r="BA9" s="1">
        <v>20</v>
      </c>
      <c r="BB9" s="1">
        <v>10</v>
      </c>
      <c r="BC9" s="1">
        <v>10</v>
      </c>
      <c r="BD9" s="1">
        <v>10</v>
      </c>
      <c r="BE9" s="1">
        <v>8</v>
      </c>
      <c r="BF9" s="1">
        <v>10</v>
      </c>
      <c r="BG9" s="1">
        <v>12</v>
      </c>
      <c r="BH9" s="1">
        <v>10</v>
      </c>
      <c r="BI9" s="1">
        <v>12</v>
      </c>
      <c r="BJ9" s="1">
        <v>15</v>
      </c>
      <c r="BK9" s="1">
        <v>15</v>
      </c>
      <c r="BL9" s="1">
        <v>15</v>
      </c>
      <c r="BM9" s="1">
        <v>10</v>
      </c>
      <c r="BN9" s="1">
        <v>8</v>
      </c>
      <c r="BO9" s="1">
        <v>8</v>
      </c>
      <c r="BP9" s="1">
        <v>25</v>
      </c>
      <c r="BQ9" s="1">
        <v>15</v>
      </c>
      <c r="BR9" s="1">
        <v>10</v>
      </c>
      <c r="BS9" s="1">
        <v>10</v>
      </c>
      <c r="BT9" s="1">
        <v>15</v>
      </c>
      <c r="BU9" s="1">
        <v>12</v>
      </c>
      <c r="BV9" s="1">
        <v>12</v>
      </c>
      <c r="BW9" s="1">
        <v>15</v>
      </c>
      <c r="BX9" s="1">
        <v>15</v>
      </c>
      <c r="BY9" s="1">
        <v>12</v>
      </c>
      <c r="BZ9" s="1"/>
      <c r="CA9" s="1">
        <v>12</v>
      </c>
      <c r="CB9" s="1">
        <v>10</v>
      </c>
    </row>
    <row r="10" spans="1:83" x14ac:dyDescent="0.2">
      <c r="A10" s="1" t="s">
        <v>5</v>
      </c>
      <c r="B10" s="1" t="s">
        <v>115</v>
      </c>
      <c r="C10" s="1" t="s">
        <v>115</v>
      </c>
      <c r="D10" s="1" t="s">
        <v>115</v>
      </c>
      <c r="E10" s="1" t="s">
        <v>115</v>
      </c>
      <c r="F10" s="1" t="s">
        <v>116</v>
      </c>
      <c r="G10" s="1" t="s">
        <v>115</v>
      </c>
      <c r="H10" s="1" t="s">
        <v>114</v>
      </c>
      <c r="I10" s="3" t="s">
        <v>115</v>
      </c>
      <c r="J10" s="3" t="s">
        <v>114</v>
      </c>
      <c r="K10" s="3" t="s">
        <v>114</v>
      </c>
      <c r="L10" s="3" t="s">
        <v>114</v>
      </c>
      <c r="M10" s="16" t="s">
        <v>115</v>
      </c>
      <c r="N10" s="3" t="s">
        <v>131</v>
      </c>
      <c r="O10" s="3" t="s">
        <v>131</v>
      </c>
      <c r="P10" s="3" t="s">
        <v>114</v>
      </c>
      <c r="Q10" s="1" t="s">
        <v>131</v>
      </c>
      <c r="R10" s="1" t="s">
        <v>131</v>
      </c>
      <c r="S10" s="1" t="s">
        <v>131</v>
      </c>
      <c r="T10" s="1" t="s">
        <v>115</v>
      </c>
      <c r="U10" s="1" t="s">
        <v>235</v>
      </c>
      <c r="V10" s="1" t="s">
        <v>115</v>
      </c>
      <c r="W10" s="1" t="s">
        <v>114</v>
      </c>
      <c r="X10" s="1" t="s">
        <v>115</v>
      </c>
      <c r="Y10" s="1" t="s">
        <v>115</v>
      </c>
      <c r="Z10" s="1" t="s">
        <v>115</v>
      </c>
      <c r="AA10" s="16" t="s">
        <v>235</v>
      </c>
      <c r="AB10" s="1" t="s">
        <v>145</v>
      </c>
      <c r="AC10" s="1" t="s">
        <v>116</v>
      </c>
      <c r="AD10" s="1" t="s">
        <v>115</v>
      </c>
      <c r="AE10" s="1" t="s">
        <v>116</v>
      </c>
      <c r="AF10" s="1" t="s">
        <v>115</v>
      </c>
      <c r="AG10" s="1" t="s">
        <v>115</v>
      </c>
      <c r="AH10" s="1" t="s">
        <v>115</v>
      </c>
      <c r="AI10" s="1" t="s">
        <v>115</v>
      </c>
      <c r="AJ10" s="1" t="s">
        <v>115</v>
      </c>
      <c r="AK10" s="1" t="s">
        <v>115</v>
      </c>
      <c r="AL10" s="1" t="s">
        <v>131</v>
      </c>
      <c r="AM10" s="1" t="s">
        <v>160</v>
      </c>
      <c r="AN10" s="1" t="s">
        <v>131</v>
      </c>
      <c r="AO10" s="1" t="s">
        <v>114</v>
      </c>
      <c r="AP10" s="1" t="s">
        <v>174</v>
      </c>
      <c r="AQ10" s="1" t="s">
        <v>115</v>
      </c>
      <c r="AR10" s="1" t="s">
        <v>160</v>
      </c>
      <c r="AS10" s="1" t="s">
        <v>114</v>
      </c>
      <c r="AT10" s="1" t="s">
        <v>114</v>
      </c>
      <c r="AU10" s="1" t="s">
        <v>166</v>
      </c>
      <c r="AV10" s="1" t="s">
        <v>174</v>
      </c>
      <c r="AW10" s="1" t="s">
        <v>174</v>
      </c>
      <c r="AX10" s="1" t="s">
        <v>115</v>
      </c>
      <c r="AY10" s="1" t="s">
        <v>174</v>
      </c>
      <c r="AZ10" s="1" t="s">
        <v>116</v>
      </c>
      <c r="BA10" s="1" t="s">
        <v>131</v>
      </c>
      <c r="BB10" s="1" t="s">
        <v>115</v>
      </c>
      <c r="BC10" s="1" t="s">
        <v>115</v>
      </c>
      <c r="BD10" s="1" t="s">
        <v>115</v>
      </c>
      <c r="BE10" s="1" t="s">
        <v>115</v>
      </c>
      <c r="BF10" s="1" t="s">
        <v>115</v>
      </c>
      <c r="BG10" s="1" t="s">
        <v>115</v>
      </c>
      <c r="BH10" s="1" t="s">
        <v>115</v>
      </c>
      <c r="BI10" s="1" t="s">
        <v>115</v>
      </c>
      <c r="BJ10" s="1" t="s">
        <v>115</v>
      </c>
      <c r="BK10" s="1" t="s">
        <v>116</v>
      </c>
      <c r="BL10" s="1" t="s">
        <v>115</v>
      </c>
      <c r="BM10" s="1" t="s">
        <v>115</v>
      </c>
      <c r="BN10" s="1" t="s">
        <v>115</v>
      </c>
      <c r="BO10" s="1" t="s">
        <v>115</v>
      </c>
      <c r="BP10" s="1" t="s">
        <v>145</v>
      </c>
      <c r="BQ10" s="1" t="s">
        <v>114</v>
      </c>
      <c r="BR10" s="1" t="s">
        <v>115</v>
      </c>
      <c r="BS10" s="1" t="s">
        <v>115</v>
      </c>
      <c r="BT10" s="1" t="s">
        <v>116</v>
      </c>
      <c r="BU10" s="1" t="s">
        <v>114</v>
      </c>
      <c r="BV10" s="1" t="s">
        <v>114</v>
      </c>
      <c r="BW10" s="1" t="s">
        <v>116</v>
      </c>
      <c r="BX10" s="1" t="s">
        <v>131</v>
      </c>
      <c r="BY10" s="1" t="s">
        <v>115</v>
      </c>
      <c r="BZ10" s="1" t="s">
        <v>115</v>
      </c>
      <c r="CA10" s="1" t="s">
        <v>115</v>
      </c>
      <c r="CB10" s="1" t="s">
        <v>115</v>
      </c>
    </row>
    <row r="11" spans="1:8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3" x14ac:dyDescent="0.2">
      <c r="A12" s="4" t="s">
        <v>101</v>
      </c>
      <c r="B12" s="5">
        <v>50</v>
      </c>
      <c r="C12" s="5">
        <v>1</v>
      </c>
      <c r="D12" s="5">
        <v>5</v>
      </c>
      <c r="E12" s="5">
        <v>5</v>
      </c>
      <c r="F12" s="5">
        <v>15</v>
      </c>
      <c r="G12" s="5">
        <v>20</v>
      </c>
      <c r="H12" s="5">
        <v>10</v>
      </c>
      <c r="I12" s="6">
        <v>30</v>
      </c>
      <c r="J12" s="6">
        <v>10</v>
      </c>
      <c r="K12" s="6">
        <v>10</v>
      </c>
      <c r="L12" s="6">
        <v>25</v>
      </c>
      <c r="M12" s="6">
        <v>15</v>
      </c>
      <c r="N12" s="6">
        <v>45</v>
      </c>
      <c r="O12" s="6">
        <v>5</v>
      </c>
      <c r="P12" s="6">
        <v>15</v>
      </c>
      <c r="Q12" s="6">
        <v>55</v>
      </c>
      <c r="R12" s="6">
        <v>15</v>
      </c>
      <c r="S12" s="6">
        <v>5</v>
      </c>
      <c r="T12" s="6">
        <v>10</v>
      </c>
      <c r="U12" s="6">
        <v>5</v>
      </c>
      <c r="V12" s="6">
        <v>15</v>
      </c>
      <c r="W12" s="6">
        <v>45</v>
      </c>
      <c r="X12" s="6">
        <v>1</v>
      </c>
      <c r="Y12" s="6">
        <v>25</v>
      </c>
      <c r="Z12" s="6">
        <v>55</v>
      </c>
      <c r="AA12" s="6">
        <v>10</v>
      </c>
      <c r="AB12" s="6">
        <v>15</v>
      </c>
      <c r="AC12" s="6">
        <v>40</v>
      </c>
      <c r="AD12" s="6">
        <v>15</v>
      </c>
      <c r="AE12" s="6">
        <v>5</v>
      </c>
      <c r="AF12" s="6">
        <v>55</v>
      </c>
      <c r="AG12" s="6">
        <v>10</v>
      </c>
      <c r="AH12" s="6">
        <v>10</v>
      </c>
      <c r="AI12" s="6">
        <v>10</v>
      </c>
      <c r="AJ12" s="6">
        <v>15</v>
      </c>
      <c r="AK12" s="6">
        <v>40</v>
      </c>
      <c r="AL12" s="6">
        <v>45</v>
      </c>
      <c r="AM12" s="6">
        <v>45</v>
      </c>
      <c r="AN12" s="6">
        <v>40</v>
      </c>
      <c r="AO12" s="6">
        <v>5</v>
      </c>
      <c r="AP12" s="6">
        <v>0</v>
      </c>
      <c r="AQ12" s="6">
        <v>25</v>
      </c>
      <c r="AR12" s="6">
        <v>15</v>
      </c>
      <c r="AS12" s="6">
        <v>50</v>
      </c>
      <c r="AT12" s="6">
        <v>70</v>
      </c>
      <c r="AU12" s="6">
        <v>0</v>
      </c>
      <c r="AV12" s="6">
        <v>45</v>
      </c>
      <c r="AW12" s="6">
        <v>50</v>
      </c>
      <c r="AX12" s="6">
        <v>15</v>
      </c>
      <c r="AY12" s="6">
        <v>0</v>
      </c>
      <c r="AZ12" s="6">
        <v>15</v>
      </c>
      <c r="BA12" s="6">
        <v>20</v>
      </c>
      <c r="BB12" s="6">
        <v>30</v>
      </c>
      <c r="BC12" s="6">
        <v>50</v>
      </c>
      <c r="BD12" s="6">
        <v>20</v>
      </c>
      <c r="BE12" s="6">
        <v>60</v>
      </c>
      <c r="BF12" s="6">
        <v>65</v>
      </c>
      <c r="BG12" s="6">
        <v>40</v>
      </c>
      <c r="BH12" s="6">
        <v>70</v>
      </c>
      <c r="BI12" s="6">
        <v>20</v>
      </c>
      <c r="BJ12" s="6">
        <v>50</v>
      </c>
      <c r="BK12" s="6">
        <v>0</v>
      </c>
      <c r="BL12" s="6">
        <v>40</v>
      </c>
      <c r="BM12" s="6">
        <v>70</v>
      </c>
      <c r="BN12" s="6">
        <v>50</v>
      </c>
      <c r="BO12" s="6">
        <v>50</v>
      </c>
      <c r="BP12" s="5">
        <v>25</v>
      </c>
      <c r="BQ12" s="5">
        <v>10</v>
      </c>
      <c r="BR12" s="5">
        <v>20</v>
      </c>
      <c r="BS12" s="5">
        <v>50</v>
      </c>
      <c r="BT12" s="5">
        <v>25</v>
      </c>
      <c r="BU12" s="5">
        <v>50</v>
      </c>
      <c r="BV12" s="5">
        <v>50</v>
      </c>
      <c r="BW12" s="5">
        <v>1</v>
      </c>
      <c r="BX12" s="5">
        <v>2</v>
      </c>
      <c r="BY12" s="5">
        <v>20</v>
      </c>
      <c r="BZ12" s="5">
        <v>7</v>
      </c>
      <c r="CA12" s="5">
        <v>40</v>
      </c>
      <c r="CB12" s="5">
        <v>30</v>
      </c>
    </row>
    <row r="13" spans="1:83" x14ac:dyDescent="0.2">
      <c r="A13" s="1" t="s">
        <v>6</v>
      </c>
      <c r="B13" s="1" t="s">
        <v>0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10</v>
      </c>
      <c r="U13" s="1"/>
      <c r="V13" s="1"/>
      <c r="W13" s="1"/>
      <c r="X13" s="1"/>
      <c r="Y13" s="1"/>
      <c r="Z13" s="1">
        <v>5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>
        <v>15</v>
      </c>
      <c r="AW13" s="1"/>
      <c r="AX13" s="1">
        <v>15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>
        <v>15</v>
      </c>
      <c r="BM13" s="1">
        <v>10</v>
      </c>
      <c r="BN13" s="1"/>
      <c r="BO13" s="1"/>
      <c r="BP13" s="1" t="s">
        <v>0</v>
      </c>
      <c r="BQ13" s="1" t="s">
        <v>0</v>
      </c>
      <c r="BR13" s="1" t="s">
        <v>0</v>
      </c>
      <c r="BS13" s="1">
        <v>5</v>
      </c>
      <c r="BT13" s="1" t="s">
        <v>0</v>
      </c>
      <c r="BU13" s="1" t="s">
        <v>0</v>
      </c>
      <c r="BV13" s="1"/>
      <c r="BW13" s="1"/>
      <c r="BX13" s="1"/>
      <c r="BY13" s="1"/>
      <c r="BZ13" s="1"/>
      <c r="CA13" s="1"/>
      <c r="CB13" s="1"/>
    </row>
    <row r="14" spans="1:83" x14ac:dyDescent="0.2">
      <c r="A14" s="1" t="s">
        <v>7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>
        <v>20</v>
      </c>
      <c r="BO14" s="1"/>
      <c r="BP14" s="1" t="s">
        <v>0</v>
      </c>
      <c r="BQ14" s="1" t="s">
        <v>0</v>
      </c>
      <c r="BR14" s="1" t="s">
        <v>0</v>
      </c>
      <c r="BS14" s="1" t="s">
        <v>0</v>
      </c>
      <c r="BT14" s="1" t="s">
        <v>0</v>
      </c>
      <c r="BU14" s="1" t="s">
        <v>0</v>
      </c>
      <c r="BV14" s="1"/>
      <c r="BW14" s="1"/>
      <c r="BX14" s="1"/>
      <c r="BY14" s="1"/>
      <c r="BZ14" s="1"/>
      <c r="CA14" s="1"/>
      <c r="CB14" s="1"/>
    </row>
    <row r="15" spans="1:83" x14ac:dyDescent="0.2">
      <c r="A15" s="1" t="s">
        <v>8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/>
      <c r="I15" s="1"/>
      <c r="J15" s="1"/>
      <c r="K15" s="1"/>
      <c r="L15" s="1"/>
      <c r="M15" s="1">
        <v>10</v>
      </c>
      <c r="N15" s="1"/>
      <c r="O15" s="1"/>
      <c r="P15" s="1"/>
      <c r="Q15" s="1">
        <v>5</v>
      </c>
      <c r="R15" s="1"/>
      <c r="S15" s="1"/>
      <c r="T15" s="1">
        <v>19</v>
      </c>
      <c r="U15" s="1"/>
      <c r="V15" s="1"/>
      <c r="W15" s="1"/>
      <c r="X15" s="1">
        <v>50</v>
      </c>
      <c r="Y15" s="1"/>
      <c r="Z15" s="1">
        <v>10</v>
      </c>
      <c r="AA15" s="1"/>
      <c r="AB15" s="1"/>
      <c r="AC15" s="1"/>
      <c r="AD15" s="1"/>
      <c r="AE15" s="1"/>
      <c r="AF15" s="1"/>
      <c r="AG15" s="1"/>
      <c r="AH15" s="1">
        <v>11</v>
      </c>
      <c r="AI15" s="1">
        <v>10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>
        <v>5</v>
      </c>
      <c r="AY15" s="1"/>
      <c r="AZ15" s="1"/>
      <c r="BA15" s="1">
        <v>30</v>
      </c>
      <c r="BB15" s="1"/>
      <c r="BC15" s="1"/>
      <c r="BD15" s="1"/>
      <c r="BE15" s="1"/>
      <c r="BF15" s="1"/>
      <c r="BG15" s="1"/>
      <c r="BH15" s="1"/>
      <c r="BI15" s="1"/>
      <c r="BJ15" s="1">
        <v>8</v>
      </c>
      <c r="BK15" s="1"/>
      <c r="BL15" s="1"/>
      <c r="BM15" s="1"/>
      <c r="BN15" s="1"/>
      <c r="BO15" s="1"/>
      <c r="BP15" s="1" t="s">
        <v>0</v>
      </c>
      <c r="BQ15" s="1" t="s">
        <v>0</v>
      </c>
      <c r="BR15" s="1" t="s">
        <v>0</v>
      </c>
      <c r="BS15" s="1" t="s">
        <v>0</v>
      </c>
      <c r="BT15" s="1" t="s">
        <v>0</v>
      </c>
      <c r="BU15" s="1" t="s">
        <v>0</v>
      </c>
      <c r="BV15" s="1"/>
      <c r="BW15" s="1"/>
      <c r="BX15" s="1"/>
      <c r="BY15" s="1"/>
      <c r="BZ15" s="1"/>
      <c r="CA15" s="1">
        <v>15</v>
      </c>
      <c r="CB15" s="1"/>
    </row>
    <row r="16" spans="1:83" x14ac:dyDescent="0.2">
      <c r="A16" s="1" t="s">
        <v>9</v>
      </c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v>50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>
        <v>15</v>
      </c>
      <c r="AS16" s="1"/>
      <c r="AT16" s="1"/>
      <c r="AU16" s="1"/>
      <c r="AV16" s="1"/>
      <c r="AW16" s="1">
        <v>5</v>
      </c>
      <c r="AX16" s="1">
        <v>5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 t="s">
        <v>0</v>
      </c>
      <c r="BQ16" s="1" t="s">
        <v>0</v>
      </c>
      <c r="BR16" s="1" t="s">
        <v>0</v>
      </c>
      <c r="BS16" s="1">
        <v>2</v>
      </c>
      <c r="BT16" s="1" t="s">
        <v>0</v>
      </c>
      <c r="BU16" s="1" t="s">
        <v>0</v>
      </c>
      <c r="BV16" s="1">
        <v>5</v>
      </c>
      <c r="BW16" s="1"/>
      <c r="BX16" s="1"/>
      <c r="BY16" s="1">
        <v>100</v>
      </c>
      <c r="BZ16" s="1"/>
      <c r="CA16" s="1"/>
      <c r="CB16" s="1">
        <v>10</v>
      </c>
    </row>
    <row r="17" spans="1:80" x14ac:dyDescent="0.2">
      <c r="A17" s="1" t="s">
        <v>10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/>
      <c r="I17" s="1"/>
      <c r="J17" s="1"/>
      <c r="K17" s="1"/>
      <c r="L17" s="1"/>
      <c r="M17" s="1">
        <v>40</v>
      </c>
      <c r="N17" s="1">
        <v>5</v>
      </c>
      <c r="O17" s="1">
        <v>30</v>
      </c>
      <c r="P17" s="1"/>
      <c r="Q17" s="1"/>
      <c r="R17" s="1">
        <v>30</v>
      </c>
      <c r="S17" s="1"/>
      <c r="T17" s="1"/>
      <c r="U17" s="1">
        <v>30</v>
      </c>
      <c r="V17" s="1">
        <v>10</v>
      </c>
      <c r="W17" s="1">
        <v>25</v>
      </c>
      <c r="X17" s="1"/>
      <c r="Y17" s="1"/>
      <c r="Z17" s="1">
        <v>10</v>
      </c>
      <c r="AA17" s="1">
        <v>70</v>
      </c>
      <c r="AB17" s="1"/>
      <c r="AC17" s="1">
        <v>10</v>
      </c>
      <c r="AD17" s="1">
        <v>100</v>
      </c>
      <c r="AE17" s="1">
        <v>50</v>
      </c>
      <c r="AF17" s="1"/>
      <c r="AG17" s="1">
        <v>31</v>
      </c>
      <c r="AH17" s="1">
        <v>17</v>
      </c>
      <c r="AI17" s="1"/>
      <c r="AJ17" s="1"/>
      <c r="AK17" s="1"/>
      <c r="AL17" s="1"/>
      <c r="AM17" s="1"/>
      <c r="AN17" s="1"/>
      <c r="AO17" s="1"/>
      <c r="AP17" s="1"/>
      <c r="AQ17" s="1">
        <v>20</v>
      </c>
      <c r="AR17" s="1"/>
      <c r="AS17" s="1">
        <v>20</v>
      </c>
      <c r="AT17" s="1">
        <v>25</v>
      </c>
      <c r="AU17" s="1"/>
      <c r="AV17" s="1"/>
      <c r="AW17" s="1"/>
      <c r="AX17" s="1">
        <v>10</v>
      </c>
      <c r="AY17" s="1"/>
      <c r="AZ17" s="1">
        <v>15</v>
      </c>
      <c r="BA17" s="1">
        <v>20</v>
      </c>
      <c r="BB17" s="1"/>
      <c r="BC17" s="1">
        <v>20</v>
      </c>
      <c r="BD17" s="1"/>
      <c r="BE17" s="1"/>
      <c r="BF17" s="1">
        <v>5</v>
      </c>
      <c r="BG17" s="1"/>
      <c r="BH17" s="1">
        <v>10</v>
      </c>
      <c r="BI17" s="1"/>
      <c r="BJ17" s="1">
        <v>30</v>
      </c>
      <c r="BK17" s="1"/>
      <c r="BL17" s="1">
        <v>25</v>
      </c>
      <c r="BM17" s="1"/>
      <c r="BN17" s="1">
        <v>35</v>
      </c>
      <c r="BO17" s="1"/>
      <c r="BP17" s="1" t="s">
        <v>0</v>
      </c>
      <c r="BQ17" s="1">
        <v>30</v>
      </c>
      <c r="BR17" s="1"/>
      <c r="BS17" s="1" t="s">
        <v>0</v>
      </c>
      <c r="BT17" s="1">
        <v>3</v>
      </c>
      <c r="BU17" s="1">
        <v>12</v>
      </c>
      <c r="BV17" s="1">
        <v>15</v>
      </c>
      <c r="BW17" s="1"/>
      <c r="BX17" s="1">
        <v>40</v>
      </c>
      <c r="BY17" s="1"/>
      <c r="BZ17" s="1">
        <v>30</v>
      </c>
      <c r="CA17" s="1">
        <v>30</v>
      </c>
      <c r="CB17" s="1"/>
    </row>
    <row r="18" spans="1:80" x14ac:dyDescent="0.2">
      <c r="A18" s="1" t="s">
        <v>11</v>
      </c>
      <c r="B18" s="1">
        <v>25</v>
      </c>
      <c r="C18" s="1" t="s">
        <v>0</v>
      </c>
      <c r="D18" s="1" t="s">
        <v>0</v>
      </c>
      <c r="E18" s="1">
        <v>20</v>
      </c>
      <c r="F18" s="1" t="s">
        <v>0</v>
      </c>
      <c r="G18" s="1">
        <v>60</v>
      </c>
      <c r="H18" s="1">
        <v>30</v>
      </c>
      <c r="I18" s="3">
        <v>50</v>
      </c>
      <c r="J18" s="1"/>
      <c r="K18" s="1">
        <v>20</v>
      </c>
      <c r="L18" s="1"/>
      <c r="M18" s="1">
        <v>30</v>
      </c>
      <c r="N18" s="1">
        <v>28</v>
      </c>
      <c r="O18" s="1"/>
      <c r="P18" s="1"/>
      <c r="Q18" s="1"/>
      <c r="R18" s="1"/>
      <c r="S18" s="1"/>
      <c r="T18" s="1"/>
      <c r="U18" s="1">
        <v>30</v>
      </c>
      <c r="V18" s="1"/>
      <c r="W18" s="1">
        <v>15</v>
      </c>
      <c r="X18" s="1"/>
      <c r="Y18" s="1"/>
      <c r="Z18" s="1">
        <v>15</v>
      </c>
      <c r="AA18" s="1"/>
      <c r="AB18" s="1">
        <v>20</v>
      </c>
      <c r="AC18" s="1">
        <v>30</v>
      </c>
      <c r="AD18" s="1"/>
      <c r="AE18" s="1"/>
      <c r="AF18" s="1">
        <v>25</v>
      </c>
      <c r="AG18" s="1">
        <v>16</v>
      </c>
      <c r="AH18" s="1">
        <v>11</v>
      </c>
      <c r="AI18" s="1">
        <v>30</v>
      </c>
      <c r="AJ18" s="1"/>
      <c r="AK18" s="1"/>
      <c r="AL18" s="1"/>
      <c r="AM18" s="1"/>
      <c r="AN18" s="1">
        <v>60</v>
      </c>
      <c r="AO18" s="1"/>
      <c r="AP18" s="1"/>
      <c r="AQ18" s="1"/>
      <c r="AR18" s="1"/>
      <c r="AS18" s="1">
        <v>15</v>
      </c>
      <c r="AT18" s="1"/>
      <c r="AU18" s="1"/>
      <c r="AV18" s="1">
        <v>10</v>
      </c>
      <c r="AW18" s="1">
        <v>15</v>
      </c>
      <c r="AX18" s="1">
        <v>10</v>
      </c>
      <c r="AY18" s="1"/>
      <c r="AZ18" s="1"/>
      <c r="BA18" s="1"/>
      <c r="BB18" s="1">
        <v>55</v>
      </c>
      <c r="BC18" s="1"/>
      <c r="BD18" s="1">
        <v>50</v>
      </c>
      <c r="BE18" s="1">
        <v>20</v>
      </c>
      <c r="BF18" s="1">
        <v>25</v>
      </c>
      <c r="BG18" s="1">
        <v>25</v>
      </c>
      <c r="BH18" s="1">
        <v>20</v>
      </c>
      <c r="BI18" s="1"/>
      <c r="BJ18" s="1">
        <v>50</v>
      </c>
      <c r="BK18" s="1"/>
      <c r="BL18" s="1">
        <v>20</v>
      </c>
      <c r="BM18" s="1">
        <v>10</v>
      </c>
      <c r="BN18" s="1">
        <v>25</v>
      </c>
      <c r="BO18" s="1">
        <v>20</v>
      </c>
      <c r="BP18" s="1"/>
      <c r="BQ18" s="1">
        <v>30</v>
      </c>
      <c r="BR18" s="1">
        <v>30</v>
      </c>
      <c r="BS18" s="1">
        <v>20</v>
      </c>
      <c r="BT18" s="1">
        <v>7</v>
      </c>
      <c r="BU18" s="1"/>
      <c r="BV18" s="1">
        <v>2</v>
      </c>
      <c r="BW18" s="1"/>
      <c r="BX18" s="1">
        <v>60</v>
      </c>
      <c r="BY18" s="1"/>
      <c r="BZ18" s="1"/>
      <c r="CA18" s="1">
        <v>40</v>
      </c>
      <c r="CB18" s="1">
        <v>10</v>
      </c>
    </row>
    <row r="19" spans="1:80" x14ac:dyDescent="0.2">
      <c r="A19" s="1" t="s">
        <v>12</v>
      </c>
      <c r="B19" s="1" t="s">
        <v>0</v>
      </c>
      <c r="C19" s="1" t="s">
        <v>0</v>
      </c>
      <c r="D19" s="1" t="s">
        <v>0</v>
      </c>
      <c r="E19" s="1" t="s">
        <v>0</v>
      </c>
      <c r="F19" s="1">
        <v>10</v>
      </c>
      <c r="G19" s="1" t="s">
        <v>0</v>
      </c>
      <c r="H19" s="1"/>
      <c r="I19" s="1"/>
      <c r="J19" s="1"/>
      <c r="K19" s="1"/>
      <c r="L19" s="1">
        <v>25</v>
      </c>
      <c r="M19" s="1"/>
      <c r="N19" s="1"/>
      <c r="O19" s="1"/>
      <c r="P19" s="1"/>
      <c r="Q19" s="1">
        <v>30</v>
      </c>
      <c r="R19" s="1"/>
      <c r="S19" s="1"/>
      <c r="T19" s="1"/>
      <c r="U19" s="1">
        <v>40</v>
      </c>
      <c r="V19" s="1"/>
      <c r="W19" s="1"/>
      <c r="X19" s="1"/>
      <c r="Y19" s="1"/>
      <c r="Z19" s="1">
        <v>5</v>
      </c>
      <c r="AA19" s="1"/>
      <c r="AB19" s="1"/>
      <c r="AC19" s="1">
        <v>10</v>
      </c>
      <c r="AD19" s="1"/>
      <c r="AE19" s="1"/>
      <c r="AF19" s="1">
        <v>10</v>
      </c>
      <c r="AG19" s="1"/>
      <c r="AH19" s="1"/>
      <c r="AI19" s="1"/>
      <c r="AJ19" s="1"/>
      <c r="AK19" s="1"/>
      <c r="AL19" s="1"/>
      <c r="AM19" s="1">
        <v>5</v>
      </c>
      <c r="AN19" s="1"/>
      <c r="AO19" s="1"/>
      <c r="AP19" s="1"/>
      <c r="AQ19" s="1"/>
      <c r="AR19" s="1"/>
      <c r="AS19" s="1">
        <v>15</v>
      </c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>
        <v>5</v>
      </c>
      <c r="BG19" s="1"/>
      <c r="BH19" s="1"/>
      <c r="BI19" s="1">
        <v>30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>
        <v>12</v>
      </c>
      <c r="BV19" s="1"/>
      <c r="BW19" s="1"/>
      <c r="BX19" s="1"/>
      <c r="BY19" s="1"/>
      <c r="BZ19" s="1"/>
      <c r="CA19" s="1"/>
      <c r="CB19" s="1"/>
    </row>
    <row r="20" spans="1:80" x14ac:dyDescent="0.2">
      <c r="A20" s="1" t="s">
        <v>13</v>
      </c>
      <c r="B20" s="1" t="s">
        <v>0</v>
      </c>
      <c r="C20" s="1" t="s">
        <v>0</v>
      </c>
      <c r="D20" s="1" t="s">
        <v>0</v>
      </c>
      <c r="E20" s="1" t="s">
        <v>0</v>
      </c>
      <c r="F20" s="1">
        <v>90</v>
      </c>
      <c r="G20" s="1" t="s">
        <v>0</v>
      </c>
      <c r="H20" s="1">
        <v>20</v>
      </c>
      <c r="I20" s="1"/>
      <c r="J20" s="1"/>
      <c r="K20" s="1"/>
      <c r="L20" s="1"/>
      <c r="M20" s="1"/>
      <c r="N20" s="1">
        <v>5</v>
      </c>
      <c r="O20" s="1">
        <v>30</v>
      </c>
      <c r="P20" s="1"/>
      <c r="Q20" s="1">
        <v>5</v>
      </c>
      <c r="R20" s="1"/>
      <c r="S20" s="1">
        <v>100</v>
      </c>
      <c r="T20" s="1">
        <v>30</v>
      </c>
      <c r="U20" s="1"/>
      <c r="V20" s="1"/>
      <c r="W20" s="1">
        <v>20</v>
      </c>
      <c r="X20" s="1"/>
      <c r="Y20" s="1"/>
      <c r="Z20" s="1"/>
      <c r="AA20" s="1">
        <v>10</v>
      </c>
      <c r="AB20" s="1">
        <v>60</v>
      </c>
      <c r="AC20" s="1">
        <v>15</v>
      </c>
      <c r="AD20" s="1"/>
      <c r="AE20" s="1"/>
      <c r="AF20" s="1"/>
      <c r="AG20" s="1"/>
      <c r="AH20" s="1">
        <v>11</v>
      </c>
      <c r="AI20" s="1">
        <v>15</v>
      </c>
      <c r="AJ20" s="1"/>
      <c r="AK20" s="1"/>
      <c r="AL20" s="1"/>
      <c r="AM20" s="1"/>
      <c r="AN20" s="1"/>
      <c r="AO20" s="1"/>
      <c r="AP20" s="1"/>
      <c r="AQ20" s="1">
        <v>35</v>
      </c>
      <c r="AR20" s="1">
        <v>15</v>
      </c>
      <c r="AS20" s="1">
        <v>15</v>
      </c>
      <c r="AT20" s="1">
        <v>25</v>
      </c>
      <c r="AU20" s="1"/>
      <c r="AV20" s="1"/>
      <c r="AW20" s="1"/>
      <c r="AX20" s="1">
        <v>5</v>
      </c>
      <c r="AY20" s="1"/>
      <c r="AZ20" s="1">
        <v>35</v>
      </c>
      <c r="BA20" s="1"/>
      <c r="BB20" s="1">
        <v>20</v>
      </c>
      <c r="BC20" s="1"/>
      <c r="BD20" s="1"/>
      <c r="BE20" s="1">
        <v>30</v>
      </c>
      <c r="BF20" s="1">
        <v>15</v>
      </c>
      <c r="BG20" s="1">
        <v>25</v>
      </c>
      <c r="BH20" s="1">
        <v>20</v>
      </c>
      <c r="BI20" s="1"/>
      <c r="BJ20" s="1"/>
      <c r="BK20" s="1"/>
      <c r="BL20" s="1">
        <v>15</v>
      </c>
      <c r="BM20" s="1">
        <v>7</v>
      </c>
      <c r="BN20" s="1"/>
      <c r="BO20" s="1"/>
      <c r="BP20" s="1"/>
      <c r="BQ20" s="1"/>
      <c r="BR20" s="1">
        <v>10</v>
      </c>
      <c r="BS20" s="1"/>
      <c r="BT20" s="1">
        <v>10</v>
      </c>
      <c r="BU20" s="1"/>
      <c r="BV20" s="1">
        <v>3</v>
      </c>
      <c r="BW20" s="1"/>
      <c r="BX20" s="1"/>
      <c r="BY20" s="1"/>
      <c r="BZ20" s="1">
        <v>45</v>
      </c>
      <c r="CA20" s="1"/>
      <c r="CB20" s="1"/>
    </row>
    <row r="21" spans="1:80" x14ac:dyDescent="0.2">
      <c r="A21" s="1" t="s">
        <v>14</v>
      </c>
      <c r="B21" s="1">
        <v>30</v>
      </c>
      <c r="C21" s="1" t="s">
        <v>0</v>
      </c>
      <c r="D21" s="1" t="s">
        <v>0</v>
      </c>
      <c r="E21" s="1" t="s">
        <v>0</v>
      </c>
      <c r="F21" s="1" t="s">
        <v>0</v>
      </c>
      <c r="G21" s="1">
        <v>30</v>
      </c>
      <c r="H21" s="1">
        <v>20</v>
      </c>
      <c r="I21" s="1"/>
      <c r="J21" s="1"/>
      <c r="K21" s="1"/>
      <c r="L21" s="1">
        <v>45</v>
      </c>
      <c r="M21" s="1">
        <v>10</v>
      </c>
      <c r="N21" s="1">
        <v>37</v>
      </c>
      <c r="O21" s="1"/>
      <c r="P21" s="1">
        <v>100</v>
      </c>
      <c r="Q21" s="1">
        <v>30</v>
      </c>
      <c r="R21" s="1">
        <v>35</v>
      </c>
      <c r="S21" s="1"/>
      <c r="T21" s="1"/>
      <c r="U21" s="1"/>
      <c r="V21" s="1"/>
      <c r="W21" s="1">
        <v>10</v>
      </c>
      <c r="X21" s="1"/>
      <c r="Y21" s="1">
        <v>100</v>
      </c>
      <c r="Z21" s="1">
        <v>10</v>
      </c>
      <c r="AA21" s="1">
        <v>15</v>
      </c>
      <c r="AB21" s="1">
        <v>20</v>
      </c>
      <c r="AC21" s="1">
        <v>35</v>
      </c>
      <c r="AD21" s="1"/>
      <c r="AE21" s="1">
        <v>50</v>
      </c>
      <c r="AF21" s="1">
        <v>30</v>
      </c>
      <c r="AG21" s="1">
        <v>37</v>
      </c>
      <c r="AH21" s="1">
        <v>22</v>
      </c>
      <c r="AI21" s="1"/>
      <c r="AJ21" s="1"/>
      <c r="AK21" s="1"/>
      <c r="AL21" s="1">
        <v>40</v>
      </c>
      <c r="AM21" s="1">
        <v>30</v>
      </c>
      <c r="AN21" s="1">
        <v>40</v>
      </c>
      <c r="AO21" s="1"/>
      <c r="AP21" s="1"/>
      <c r="AQ21" s="1"/>
      <c r="AR21" s="1">
        <v>40</v>
      </c>
      <c r="AS21" s="1">
        <v>20</v>
      </c>
      <c r="AT21" s="1">
        <v>15</v>
      </c>
      <c r="AU21" s="1"/>
      <c r="AV21" s="1">
        <v>45</v>
      </c>
      <c r="AW21" s="1"/>
      <c r="AX21" s="1">
        <v>5</v>
      </c>
      <c r="AY21" s="1"/>
      <c r="AZ21" s="1"/>
      <c r="BA21" s="1">
        <v>35</v>
      </c>
      <c r="BB21" s="1"/>
      <c r="BC21" s="1">
        <v>80</v>
      </c>
      <c r="BD21" s="1">
        <v>50</v>
      </c>
      <c r="BE21" s="1"/>
      <c r="BF21" s="1">
        <v>10</v>
      </c>
      <c r="BG21" s="1">
        <v>30</v>
      </c>
      <c r="BH21" s="1">
        <v>10</v>
      </c>
      <c r="BI21" s="1">
        <v>40</v>
      </c>
      <c r="BJ21" s="1">
        <v>12</v>
      </c>
      <c r="BK21" s="1"/>
      <c r="BL21" s="1">
        <v>15</v>
      </c>
      <c r="BM21" s="1">
        <v>25</v>
      </c>
      <c r="BN21" s="1"/>
      <c r="BO21" s="1"/>
      <c r="BP21" s="1">
        <v>100</v>
      </c>
      <c r="BQ21" s="1"/>
      <c r="BR21" s="1"/>
      <c r="BS21" s="1">
        <v>30</v>
      </c>
      <c r="BT21" s="1">
        <v>35</v>
      </c>
      <c r="BU21" s="1"/>
      <c r="BV21" s="1">
        <v>30</v>
      </c>
      <c r="BW21" s="1">
        <v>100</v>
      </c>
      <c r="BX21" s="1"/>
      <c r="BY21" s="1"/>
      <c r="BZ21" s="1">
        <v>25</v>
      </c>
      <c r="CA21" s="1"/>
      <c r="CB21" s="1">
        <v>30</v>
      </c>
    </row>
    <row r="22" spans="1:80" x14ac:dyDescent="0.2">
      <c r="A22" s="1" t="s">
        <v>15</v>
      </c>
      <c r="B22" s="1">
        <v>5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/>
      <c r="I22" s="1"/>
      <c r="J22" s="1"/>
      <c r="K22" s="1"/>
      <c r="L22" s="1"/>
      <c r="M22" s="1"/>
      <c r="N22" s="1">
        <v>10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15</v>
      </c>
      <c r="BB22" s="1"/>
      <c r="BC22" s="1"/>
      <c r="BD22" s="1"/>
      <c r="BE22" s="1"/>
      <c r="BF22" s="1"/>
      <c r="BG22" s="1"/>
      <c r="BH22" s="1">
        <v>10</v>
      </c>
      <c r="BI22" s="1"/>
      <c r="BJ22" s="1"/>
      <c r="BK22" s="1"/>
      <c r="BL22" s="1"/>
      <c r="BM22" s="1">
        <v>5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">
      <c r="A23" s="1" t="s">
        <v>16</v>
      </c>
      <c r="B23" s="1">
        <v>25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>
        <v>30</v>
      </c>
      <c r="I23" s="1"/>
      <c r="J23" s="1">
        <v>50</v>
      </c>
      <c r="K23" s="1"/>
      <c r="L23" s="1"/>
      <c r="M23" s="1"/>
      <c r="N23" s="1">
        <v>10</v>
      </c>
      <c r="O23" s="1"/>
      <c r="P23" s="1"/>
      <c r="Q23" s="1">
        <v>30</v>
      </c>
      <c r="R23" s="1">
        <v>35</v>
      </c>
      <c r="S23" s="1"/>
      <c r="T23" s="1"/>
      <c r="U23" s="1"/>
      <c r="V23" s="1">
        <v>45</v>
      </c>
      <c r="W23" s="1">
        <v>13</v>
      </c>
      <c r="X23" s="1"/>
      <c r="Y23" s="1"/>
      <c r="Z23" s="1">
        <v>5</v>
      </c>
      <c r="AA23" s="1"/>
      <c r="AB23" s="1"/>
      <c r="AC23" s="1"/>
      <c r="AD23" s="1"/>
      <c r="AE23" s="1"/>
      <c r="AF23" s="1">
        <v>35</v>
      </c>
      <c r="AG23" s="1"/>
      <c r="AH23" s="1"/>
      <c r="AI23" s="1"/>
      <c r="AJ23" s="1"/>
      <c r="AK23" s="1"/>
      <c r="AL23" s="1"/>
      <c r="AM23" s="1">
        <v>35</v>
      </c>
      <c r="AN23" s="1"/>
      <c r="AO23" s="1"/>
      <c r="AP23" s="1"/>
      <c r="AQ23" s="1"/>
      <c r="AR23" s="1">
        <v>30</v>
      </c>
      <c r="AS23" s="1"/>
      <c r="AT23" s="1">
        <v>10</v>
      </c>
      <c r="AU23" s="1"/>
      <c r="AV23" s="1"/>
      <c r="AW23" s="1"/>
      <c r="AX23" s="1"/>
      <c r="AY23" s="1"/>
      <c r="AZ23" s="1"/>
      <c r="BA23" s="1"/>
      <c r="BB23" s="1">
        <v>25</v>
      </c>
      <c r="BC23" s="1"/>
      <c r="BD23" s="1"/>
      <c r="BE23" s="1"/>
      <c r="BF23" s="1">
        <v>25</v>
      </c>
      <c r="BG23" s="1"/>
      <c r="BH23" s="1"/>
      <c r="BI23" s="1"/>
      <c r="BJ23" s="1"/>
      <c r="BK23" s="1"/>
      <c r="BL23" s="1"/>
      <c r="BM23" s="1">
        <v>8</v>
      </c>
      <c r="BN23" s="1"/>
      <c r="BO23" s="1"/>
      <c r="BP23" s="1"/>
      <c r="BQ23" s="1">
        <v>30</v>
      </c>
      <c r="BR23" s="1">
        <v>30</v>
      </c>
      <c r="BS23" s="1"/>
      <c r="BT23" s="1">
        <v>45</v>
      </c>
      <c r="BU23" s="1">
        <v>16</v>
      </c>
      <c r="BV23" s="1">
        <v>30</v>
      </c>
      <c r="BW23" s="1"/>
      <c r="BX23" s="1"/>
      <c r="BY23" s="1"/>
      <c r="BZ23" s="1"/>
      <c r="CA23" s="1"/>
      <c r="CB23" s="1"/>
    </row>
    <row r="24" spans="1:80" x14ac:dyDescent="0.2">
      <c r="A24" s="1" t="s">
        <v>17</v>
      </c>
      <c r="B24" s="1" t="s">
        <v>0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0</v>
      </c>
      <c r="H24" s="1"/>
      <c r="I24" s="1">
        <v>40</v>
      </c>
      <c r="J24" s="1">
        <v>50</v>
      </c>
      <c r="K24" s="1"/>
      <c r="L24" s="1">
        <v>30</v>
      </c>
      <c r="M24" s="1"/>
      <c r="N24" s="1">
        <v>5</v>
      </c>
      <c r="O24" s="1"/>
      <c r="P24" s="1"/>
      <c r="Q24" s="1"/>
      <c r="R24" s="1"/>
      <c r="S24" s="1"/>
      <c r="T24" s="1">
        <v>30</v>
      </c>
      <c r="U24" s="1"/>
      <c r="V24" s="1"/>
      <c r="W24" s="1">
        <v>7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>
        <v>11</v>
      </c>
      <c r="AI24" s="1">
        <v>15</v>
      </c>
      <c r="AJ24" s="1"/>
      <c r="AK24" s="1"/>
      <c r="AL24" s="1">
        <v>60</v>
      </c>
      <c r="AM24" s="1"/>
      <c r="AN24" s="1"/>
      <c r="AO24" s="1">
        <v>30</v>
      </c>
      <c r="AP24" s="1"/>
      <c r="AQ24" s="1">
        <v>25</v>
      </c>
      <c r="AR24" s="1"/>
      <c r="AS24" s="1"/>
      <c r="AT24" s="1">
        <v>10</v>
      </c>
      <c r="AU24" s="1"/>
      <c r="AV24" s="1">
        <v>15</v>
      </c>
      <c r="AW24" s="1">
        <v>58</v>
      </c>
      <c r="AX24" s="1"/>
      <c r="AY24" s="1"/>
      <c r="AZ24" s="1">
        <v>10</v>
      </c>
      <c r="BA24" s="1"/>
      <c r="BB24" s="1"/>
      <c r="BC24" s="1"/>
      <c r="BD24" s="1"/>
      <c r="BE24" s="1">
        <v>25</v>
      </c>
      <c r="BF24" s="1">
        <v>15</v>
      </c>
      <c r="BG24" s="1">
        <v>5</v>
      </c>
      <c r="BH24" s="1"/>
      <c r="BI24" s="1">
        <v>30</v>
      </c>
      <c r="BJ24" s="1"/>
      <c r="BK24" s="1"/>
      <c r="BL24" s="1">
        <v>10</v>
      </c>
      <c r="BM24" s="1">
        <v>10</v>
      </c>
      <c r="BN24" s="1">
        <v>20</v>
      </c>
      <c r="BO24" s="1">
        <v>40</v>
      </c>
      <c r="BP24" s="1"/>
      <c r="BQ24" s="1"/>
      <c r="BR24" s="1"/>
      <c r="BS24" s="1"/>
      <c r="BT24" s="1"/>
      <c r="BU24" s="1">
        <v>33</v>
      </c>
      <c r="BV24" s="1"/>
      <c r="BW24" s="1"/>
      <c r="BX24" s="1"/>
      <c r="BY24" s="1"/>
      <c r="BZ24" s="1"/>
      <c r="CA24" s="1"/>
      <c r="CB24" s="1">
        <v>25</v>
      </c>
    </row>
    <row r="25" spans="1:80" x14ac:dyDescent="0.2">
      <c r="A25" s="1" t="s">
        <v>109</v>
      </c>
      <c r="B25" s="1">
        <v>15</v>
      </c>
      <c r="C25" s="1">
        <v>100</v>
      </c>
      <c r="D25" s="1">
        <v>100</v>
      </c>
      <c r="E25" s="1">
        <v>80</v>
      </c>
      <c r="F25" s="1" t="s">
        <v>0</v>
      </c>
      <c r="G25" s="1">
        <v>10</v>
      </c>
      <c r="H25" s="1"/>
      <c r="I25" s="3">
        <v>10</v>
      </c>
      <c r="J25" s="1"/>
      <c r="K25" s="1">
        <v>80</v>
      </c>
      <c r="L25" s="1"/>
      <c r="M25" s="1">
        <v>10</v>
      </c>
      <c r="N25" s="1"/>
      <c r="O25" s="1">
        <v>40</v>
      </c>
      <c r="P25" s="1"/>
      <c r="Q25" s="1"/>
      <c r="R25" s="1"/>
      <c r="S25" s="1"/>
      <c r="T25" s="1">
        <v>10</v>
      </c>
      <c r="U25" s="1"/>
      <c r="V25" s="1">
        <v>45</v>
      </c>
      <c r="W25" s="1">
        <v>10</v>
      </c>
      <c r="X25" s="1"/>
      <c r="Y25" s="1"/>
      <c r="Z25" s="1">
        <v>40</v>
      </c>
      <c r="AA25" s="1">
        <v>5</v>
      </c>
      <c r="AB25" s="1"/>
      <c r="AC25" s="1"/>
      <c r="AD25" s="1"/>
      <c r="AE25" s="1"/>
      <c r="AF25" s="1"/>
      <c r="AG25" s="1">
        <v>16</v>
      </c>
      <c r="AH25" s="1">
        <v>17</v>
      </c>
      <c r="AI25" s="1">
        <v>25</v>
      </c>
      <c r="AJ25" s="1"/>
      <c r="AK25" s="1">
        <v>100</v>
      </c>
      <c r="AL25" s="1"/>
      <c r="AM25" s="1">
        <v>15</v>
      </c>
      <c r="AN25" s="1"/>
      <c r="AO25" s="1">
        <v>70</v>
      </c>
      <c r="AP25" s="1"/>
      <c r="AQ25" s="1">
        <v>20</v>
      </c>
      <c r="AR25" s="1"/>
      <c r="AS25" s="1">
        <v>15</v>
      </c>
      <c r="AT25" s="1">
        <v>15</v>
      </c>
      <c r="AU25" s="1"/>
      <c r="AV25" s="1">
        <v>15</v>
      </c>
      <c r="AW25" s="1">
        <v>20</v>
      </c>
      <c r="AX25" s="1">
        <v>45</v>
      </c>
      <c r="AY25" s="1"/>
      <c r="AZ25" s="1">
        <v>40</v>
      </c>
      <c r="BA25" s="1"/>
      <c r="BB25" s="1"/>
      <c r="BC25" s="1"/>
      <c r="BD25" s="1"/>
      <c r="BE25" s="1">
        <v>25</v>
      </c>
      <c r="BF25" s="1"/>
      <c r="BG25" s="1">
        <v>15</v>
      </c>
      <c r="BH25" s="1">
        <v>30</v>
      </c>
      <c r="BI25" s="1"/>
      <c r="BJ25" s="1"/>
      <c r="BK25" s="1"/>
      <c r="BL25" s="1"/>
      <c r="BM25" s="1"/>
      <c r="BN25" s="1"/>
      <c r="BO25" s="1">
        <v>40</v>
      </c>
      <c r="BP25" s="1"/>
      <c r="BQ25" s="1">
        <v>10</v>
      </c>
      <c r="BR25" s="1">
        <v>30</v>
      </c>
      <c r="BS25" s="1">
        <v>40</v>
      </c>
      <c r="BT25" s="1"/>
      <c r="BU25" s="1">
        <v>27</v>
      </c>
      <c r="BV25" s="1">
        <v>15</v>
      </c>
      <c r="BW25" s="1"/>
      <c r="BX25" s="1"/>
      <c r="BY25" s="1"/>
      <c r="BZ25" s="1"/>
      <c r="CA25" s="1">
        <v>15</v>
      </c>
      <c r="CB25" s="1">
        <v>25</v>
      </c>
    </row>
    <row r="26" spans="1:80" x14ac:dyDescent="0.2">
      <c r="A26" s="1" t="s">
        <v>18</v>
      </c>
      <c r="B26" s="1" t="s">
        <v>0</v>
      </c>
      <c r="C26" s="1" t="s">
        <v>0</v>
      </c>
      <c r="D26" s="1" t="s">
        <v>0</v>
      </c>
      <c r="E26" s="1" t="s">
        <v>0</v>
      </c>
      <c r="F26" s="1" t="s">
        <v>0</v>
      </c>
      <c r="G26" s="1" t="s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v>5</v>
      </c>
      <c r="AJ26" s="1"/>
      <c r="AK26" s="1"/>
      <c r="AL26" s="1"/>
      <c r="AM26" s="1">
        <v>15</v>
      </c>
      <c r="AN26" s="1"/>
      <c r="AO26" s="1"/>
      <c r="AP26" s="1"/>
      <c r="AQ26" s="1"/>
      <c r="AR26" s="1"/>
      <c r="AS26" s="1"/>
      <c r="AT26" s="1"/>
      <c r="AU26" s="1"/>
      <c r="AV26" s="1"/>
      <c r="AW26" s="1">
        <v>2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>
        <v>25</v>
      </c>
      <c r="BN26" s="1"/>
      <c r="BO26" s="1"/>
      <c r="BP26" s="1"/>
      <c r="BQ26" s="1"/>
      <c r="BR26" s="1"/>
      <c r="BS26" s="1">
        <v>3</v>
      </c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">
      <c r="A27" s="1" t="s">
        <v>230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v>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">
      <c r="A28" s="14" t="s">
        <v>232</v>
      </c>
      <c r="B28" s="14">
        <f>SUM(B13:B27)</f>
        <v>100</v>
      </c>
      <c r="C28" s="14">
        <f t="shared" ref="C28:BN28" si="0">SUM(C13:C27)</f>
        <v>100</v>
      </c>
      <c r="D28" s="14">
        <f t="shared" si="0"/>
        <v>100</v>
      </c>
      <c r="E28" s="14">
        <f t="shared" si="0"/>
        <v>100</v>
      </c>
      <c r="F28" s="14">
        <f t="shared" si="0"/>
        <v>100</v>
      </c>
      <c r="G28" s="14">
        <f t="shared" si="0"/>
        <v>100</v>
      </c>
      <c r="H28" s="14">
        <f t="shared" si="0"/>
        <v>100</v>
      </c>
      <c r="I28" s="14">
        <f t="shared" si="0"/>
        <v>100</v>
      </c>
      <c r="J28" s="14">
        <f t="shared" si="0"/>
        <v>100</v>
      </c>
      <c r="K28" s="14">
        <f t="shared" si="0"/>
        <v>100</v>
      </c>
      <c r="L28" s="14">
        <f t="shared" si="0"/>
        <v>100</v>
      </c>
      <c r="M28" s="14">
        <f t="shared" si="0"/>
        <v>100</v>
      </c>
      <c r="N28" s="14">
        <f t="shared" si="0"/>
        <v>100</v>
      </c>
      <c r="O28" s="14">
        <f t="shared" si="0"/>
        <v>100</v>
      </c>
      <c r="P28" s="14">
        <f t="shared" si="0"/>
        <v>100</v>
      </c>
      <c r="Q28" s="14">
        <f t="shared" si="0"/>
        <v>100</v>
      </c>
      <c r="R28" s="14">
        <f t="shared" si="0"/>
        <v>100</v>
      </c>
      <c r="S28" s="14">
        <f t="shared" si="0"/>
        <v>100</v>
      </c>
      <c r="T28" s="14">
        <f t="shared" si="0"/>
        <v>100</v>
      </c>
      <c r="U28" s="14">
        <f t="shared" si="0"/>
        <v>100</v>
      </c>
      <c r="V28" s="14">
        <f t="shared" si="0"/>
        <v>100</v>
      </c>
      <c r="W28" s="14">
        <f t="shared" si="0"/>
        <v>100</v>
      </c>
      <c r="X28" s="14">
        <f t="shared" si="0"/>
        <v>100</v>
      </c>
      <c r="Y28" s="14">
        <f t="shared" si="0"/>
        <v>100</v>
      </c>
      <c r="Z28" s="14">
        <f t="shared" si="0"/>
        <v>100</v>
      </c>
      <c r="AA28" s="14">
        <f t="shared" si="0"/>
        <v>100</v>
      </c>
      <c r="AB28" s="14">
        <f t="shared" si="0"/>
        <v>100</v>
      </c>
      <c r="AC28" s="14">
        <f t="shared" si="0"/>
        <v>100</v>
      </c>
      <c r="AD28" s="14">
        <f t="shared" si="0"/>
        <v>100</v>
      </c>
      <c r="AE28" s="14">
        <f t="shared" si="0"/>
        <v>100</v>
      </c>
      <c r="AF28" s="14">
        <f t="shared" si="0"/>
        <v>100</v>
      </c>
      <c r="AG28" s="14">
        <f t="shared" si="0"/>
        <v>100</v>
      </c>
      <c r="AH28" s="14">
        <f t="shared" si="0"/>
        <v>100</v>
      </c>
      <c r="AI28" s="14">
        <f t="shared" si="0"/>
        <v>100</v>
      </c>
      <c r="AJ28" s="14">
        <f t="shared" si="0"/>
        <v>0</v>
      </c>
      <c r="AK28" s="14">
        <f t="shared" si="0"/>
        <v>100</v>
      </c>
      <c r="AL28" s="14">
        <f t="shared" si="0"/>
        <v>100</v>
      </c>
      <c r="AM28" s="14">
        <f t="shared" si="0"/>
        <v>100</v>
      </c>
      <c r="AN28" s="14">
        <f t="shared" si="0"/>
        <v>100</v>
      </c>
      <c r="AO28" s="14">
        <f t="shared" si="0"/>
        <v>100</v>
      </c>
      <c r="AP28" s="14">
        <f t="shared" si="0"/>
        <v>0</v>
      </c>
      <c r="AQ28" s="14">
        <f t="shared" si="0"/>
        <v>100</v>
      </c>
      <c r="AR28" s="14">
        <f t="shared" si="0"/>
        <v>100</v>
      </c>
      <c r="AS28" s="14">
        <f t="shared" si="0"/>
        <v>100</v>
      </c>
      <c r="AT28" s="14">
        <f t="shared" si="0"/>
        <v>100</v>
      </c>
      <c r="AU28" s="14">
        <f t="shared" si="0"/>
        <v>0</v>
      </c>
      <c r="AV28" s="14">
        <f t="shared" si="0"/>
        <v>100</v>
      </c>
      <c r="AW28" s="14">
        <f t="shared" si="0"/>
        <v>100</v>
      </c>
      <c r="AX28" s="14">
        <f t="shared" si="0"/>
        <v>100</v>
      </c>
      <c r="AY28" s="14">
        <f t="shared" si="0"/>
        <v>0</v>
      </c>
      <c r="AZ28" s="14">
        <f t="shared" si="0"/>
        <v>100</v>
      </c>
      <c r="BA28" s="14">
        <f t="shared" si="0"/>
        <v>100</v>
      </c>
      <c r="BB28" s="14">
        <f t="shared" si="0"/>
        <v>100</v>
      </c>
      <c r="BC28" s="14">
        <f t="shared" si="0"/>
        <v>100</v>
      </c>
      <c r="BD28" s="14">
        <f t="shared" si="0"/>
        <v>100</v>
      </c>
      <c r="BE28" s="14">
        <f t="shared" si="0"/>
        <v>100</v>
      </c>
      <c r="BF28" s="14">
        <f t="shared" si="0"/>
        <v>100</v>
      </c>
      <c r="BG28" s="14">
        <f t="shared" si="0"/>
        <v>100</v>
      </c>
      <c r="BH28" s="14">
        <f t="shared" si="0"/>
        <v>100</v>
      </c>
      <c r="BI28" s="14">
        <f t="shared" si="0"/>
        <v>100</v>
      </c>
      <c r="BJ28" s="14">
        <f t="shared" si="0"/>
        <v>100</v>
      </c>
      <c r="BK28" s="14">
        <f t="shared" si="0"/>
        <v>0</v>
      </c>
      <c r="BL28" s="14">
        <f t="shared" si="0"/>
        <v>100</v>
      </c>
      <c r="BM28" s="14">
        <f t="shared" si="0"/>
        <v>100</v>
      </c>
      <c r="BN28" s="14">
        <f t="shared" si="0"/>
        <v>100</v>
      </c>
      <c r="BO28" s="14">
        <f t="shared" ref="BO28:CB28" si="1">SUM(BO13:BO27)</f>
        <v>100</v>
      </c>
      <c r="BP28" s="14">
        <f t="shared" si="1"/>
        <v>100</v>
      </c>
      <c r="BQ28" s="14">
        <f t="shared" si="1"/>
        <v>100</v>
      </c>
      <c r="BR28" s="14">
        <f t="shared" si="1"/>
        <v>100</v>
      </c>
      <c r="BS28" s="14">
        <f t="shared" si="1"/>
        <v>100</v>
      </c>
      <c r="BT28" s="14">
        <f t="shared" si="1"/>
        <v>100</v>
      </c>
      <c r="BU28" s="14">
        <f t="shared" si="1"/>
        <v>100</v>
      </c>
      <c r="BV28" s="14">
        <f t="shared" si="1"/>
        <v>100</v>
      </c>
      <c r="BW28" s="14">
        <f t="shared" si="1"/>
        <v>100</v>
      </c>
      <c r="BX28" s="14">
        <f t="shared" si="1"/>
        <v>100</v>
      </c>
      <c r="BY28" s="14">
        <f t="shared" si="1"/>
        <v>100</v>
      </c>
      <c r="BZ28" s="14">
        <f t="shared" si="1"/>
        <v>100</v>
      </c>
      <c r="CA28" s="14">
        <f t="shared" si="1"/>
        <v>100</v>
      </c>
      <c r="CB28" s="14">
        <f t="shared" si="1"/>
        <v>100</v>
      </c>
    </row>
    <row r="29" spans="1:80" x14ac:dyDescent="0.2">
      <c r="A29" s="4" t="s">
        <v>100</v>
      </c>
      <c r="B29" s="5">
        <v>50</v>
      </c>
      <c r="C29" s="5">
        <v>99</v>
      </c>
      <c r="D29" s="5">
        <v>95</v>
      </c>
      <c r="E29" s="5">
        <v>95</v>
      </c>
      <c r="F29" s="5">
        <v>85</v>
      </c>
      <c r="G29" s="5">
        <v>80</v>
      </c>
      <c r="H29" s="5">
        <v>90</v>
      </c>
      <c r="I29" s="6">
        <v>70</v>
      </c>
      <c r="J29" s="6">
        <v>90</v>
      </c>
      <c r="K29" s="6">
        <v>90</v>
      </c>
      <c r="L29" s="6">
        <v>75</v>
      </c>
      <c r="M29" s="6">
        <v>85</v>
      </c>
      <c r="N29" s="6">
        <v>55</v>
      </c>
      <c r="O29" s="6">
        <v>95</v>
      </c>
      <c r="P29" s="6">
        <v>85</v>
      </c>
      <c r="Q29" s="6">
        <v>45</v>
      </c>
      <c r="R29" s="6">
        <v>85</v>
      </c>
      <c r="S29" s="6">
        <v>95</v>
      </c>
      <c r="T29" s="6">
        <v>90</v>
      </c>
      <c r="U29" s="6">
        <v>95</v>
      </c>
      <c r="V29" s="6">
        <v>75</v>
      </c>
      <c r="W29" s="6">
        <v>55</v>
      </c>
      <c r="X29" s="6">
        <v>99</v>
      </c>
      <c r="Y29" s="6">
        <v>75</v>
      </c>
      <c r="Z29" s="6">
        <v>45</v>
      </c>
      <c r="AA29" s="6">
        <v>90</v>
      </c>
      <c r="AB29" s="6">
        <v>85</v>
      </c>
      <c r="AC29" s="6">
        <v>60</v>
      </c>
      <c r="AD29" s="6">
        <v>85</v>
      </c>
      <c r="AE29" s="6">
        <v>95</v>
      </c>
      <c r="AF29" s="5">
        <v>45</v>
      </c>
      <c r="AG29" s="5">
        <v>90</v>
      </c>
      <c r="AH29" s="5">
        <v>40</v>
      </c>
      <c r="AI29" s="5">
        <v>90</v>
      </c>
      <c r="AJ29" s="5">
        <v>75</v>
      </c>
      <c r="AK29" s="5">
        <v>60</v>
      </c>
      <c r="AL29" s="5">
        <v>55</v>
      </c>
      <c r="AM29" s="5">
        <v>55</v>
      </c>
      <c r="AN29" s="5">
        <v>60</v>
      </c>
      <c r="AO29" s="5">
        <v>95</v>
      </c>
      <c r="AP29" s="5">
        <v>100</v>
      </c>
      <c r="AQ29" s="5">
        <v>75</v>
      </c>
      <c r="AR29" s="5">
        <v>85</v>
      </c>
      <c r="AS29" s="5">
        <v>50</v>
      </c>
      <c r="AT29" s="5">
        <v>30</v>
      </c>
      <c r="AU29" s="5">
        <v>100</v>
      </c>
      <c r="AV29" s="5">
        <v>55</v>
      </c>
      <c r="AW29" s="5">
        <v>50</v>
      </c>
      <c r="AX29" s="5">
        <v>85</v>
      </c>
      <c r="AY29" s="5">
        <v>100</v>
      </c>
      <c r="AZ29" s="5">
        <v>85</v>
      </c>
      <c r="BA29" s="5">
        <v>80</v>
      </c>
      <c r="BB29" s="5">
        <v>70</v>
      </c>
      <c r="BC29" s="5">
        <v>80</v>
      </c>
      <c r="BD29" s="5">
        <v>80</v>
      </c>
      <c r="BE29" s="5">
        <v>40</v>
      </c>
      <c r="BF29" s="5">
        <v>35</v>
      </c>
      <c r="BG29" s="5">
        <v>60</v>
      </c>
      <c r="BH29" s="5">
        <v>30</v>
      </c>
      <c r="BI29" s="5">
        <v>80</v>
      </c>
      <c r="BJ29" s="5">
        <v>50</v>
      </c>
      <c r="BK29" s="5">
        <v>100</v>
      </c>
      <c r="BL29" s="5">
        <v>60</v>
      </c>
      <c r="BM29" s="5">
        <v>30</v>
      </c>
      <c r="BN29" s="5">
        <v>50</v>
      </c>
      <c r="BO29" s="5">
        <v>50</v>
      </c>
      <c r="BP29" s="5">
        <v>75</v>
      </c>
      <c r="BQ29" s="5">
        <v>90</v>
      </c>
      <c r="BR29" s="5">
        <v>80</v>
      </c>
      <c r="BS29" s="5">
        <v>50</v>
      </c>
      <c r="BT29" s="5">
        <v>75</v>
      </c>
      <c r="BU29" s="5">
        <v>50</v>
      </c>
      <c r="BV29" s="5">
        <v>50</v>
      </c>
      <c r="BW29" s="5">
        <v>99</v>
      </c>
      <c r="BX29" s="5">
        <v>98</v>
      </c>
      <c r="BY29" s="5">
        <v>80</v>
      </c>
      <c r="BZ29" s="5">
        <v>93</v>
      </c>
      <c r="CA29" s="5">
        <v>60</v>
      </c>
      <c r="CB29" s="5">
        <v>70</v>
      </c>
    </row>
    <row r="30" spans="1:80" x14ac:dyDescent="0.2">
      <c r="A30" s="1" t="s">
        <v>19</v>
      </c>
      <c r="B30" s="1" t="s">
        <v>0</v>
      </c>
      <c r="C30" s="1" t="s">
        <v>0</v>
      </c>
      <c r="D30" s="1" t="s">
        <v>0</v>
      </c>
      <c r="E30" s="1" t="s">
        <v>0</v>
      </c>
      <c r="F30" s="1" t="s">
        <v>0</v>
      </c>
      <c r="G30" s="1" t="s">
        <v>0</v>
      </c>
      <c r="H30" s="1"/>
      <c r="I30" s="1"/>
      <c r="J30" s="3">
        <v>7</v>
      </c>
      <c r="K30" s="1"/>
      <c r="L30" s="1"/>
      <c r="M30" s="1"/>
      <c r="N30" s="3">
        <v>3</v>
      </c>
      <c r="O30" s="1"/>
      <c r="P30" s="1"/>
      <c r="Q30" s="1">
        <v>5</v>
      </c>
      <c r="R30" s="1"/>
      <c r="S30" s="1">
        <v>2</v>
      </c>
      <c r="T30" s="1"/>
      <c r="U30" s="1"/>
      <c r="V30" s="1"/>
      <c r="W30" s="1"/>
      <c r="X30" s="1"/>
      <c r="Y30" s="1"/>
      <c r="Z30" s="1"/>
      <c r="AA30" s="1"/>
      <c r="AB30" s="1"/>
      <c r="AC30" s="1">
        <v>2</v>
      </c>
      <c r="AD30" s="1"/>
      <c r="AE30" s="1"/>
      <c r="AF30" s="1"/>
      <c r="AG30" s="1"/>
      <c r="AH30" s="1">
        <v>2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>
        <v>5</v>
      </c>
      <c r="BB30" s="1">
        <v>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 t="s">
        <v>0</v>
      </c>
      <c r="BQ30" s="1" t="s">
        <v>0</v>
      </c>
      <c r="BR30" s="1" t="s">
        <v>0</v>
      </c>
      <c r="BS30" s="1" t="s">
        <v>0</v>
      </c>
      <c r="BT30" s="1" t="s">
        <v>0</v>
      </c>
      <c r="BU30" s="1" t="s">
        <v>0</v>
      </c>
      <c r="BV30" s="1"/>
      <c r="BW30" s="1">
        <v>7</v>
      </c>
      <c r="BX30" s="1">
        <v>2</v>
      </c>
      <c r="BY30" s="1"/>
      <c r="BZ30" s="1"/>
      <c r="CA30" s="1"/>
      <c r="CB30" s="1"/>
    </row>
    <row r="31" spans="1:80" x14ac:dyDescent="0.2">
      <c r="A31" s="1" t="s">
        <v>20</v>
      </c>
      <c r="B31" s="1" t="s">
        <v>0</v>
      </c>
      <c r="C31" s="1" t="s">
        <v>0</v>
      </c>
      <c r="D31" s="1">
        <v>10</v>
      </c>
      <c r="E31" s="1" t="s">
        <v>0</v>
      </c>
      <c r="F31" s="1">
        <v>20</v>
      </c>
      <c r="G31" s="1" t="s">
        <v>0</v>
      </c>
      <c r="H31" s="1"/>
      <c r="I31" s="1"/>
      <c r="J31" s="1"/>
      <c r="K31" s="1"/>
      <c r="L31" s="1">
        <v>23</v>
      </c>
      <c r="M31" s="1"/>
      <c r="N31" s="3">
        <v>2</v>
      </c>
      <c r="O31" s="1">
        <v>2</v>
      </c>
      <c r="P31" s="1"/>
      <c r="Q31" s="1"/>
      <c r="R31" s="1"/>
      <c r="S31" s="1"/>
      <c r="T31" s="1">
        <v>2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>
        <v>10</v>
      </c>
      <c r="AQ31" s="1"/>
      <c r="AR31" s="1"/>
      <c r="AS31" s="1"/>
      <c r="AT31" s="1"/>
      <c r="AU31" s="1"/>
      <c r="AV31" s="1"/>
      <c r="AW31" s="1"/>
      <c r="AX31" s="1"/>
      <c r="AY31" s="1">
        <v>2</v>
      </c>
      <c r="AZ31" s="1"/>
      <c r="BA31" s="1"/>
      <c r="BB31" s="1"/>
      <c r="BC31" s="1"/>
      <c r="BD31" s="1"/>
      <c r="BE31" s="1"/>
      <c r="BF31" s="1"/>
      <c r="BG31" s="1"/>
      <c r="BH31" s="1"/>
      <c r="BI31" s="1">
        <v>10</v>
      </c>
      <c r="BJ31" s="1">
        <v>18</v>
      </c>
      <c r="BK31" s="1"/>
      <c r="BL31" s="1">
        <v>12</v>
      </c>
      <c r="BM31" s="1"/>
      <c r="BN31" s="1"/>
      <c r="BO31" s="1"/>
      <c r="BP31" s="1" t="s">
        <v>0</v>
      </c>
      <c r="BQ31" s="1" t="s">
        <v>0</v>
      </c>
      <c r="BR31" s="1"/>
      <c r="BS31" s="1" t="s">
        <v>0</v>
      </c>
      <c r="BT31" s="1"/>
      <c r="BU31" s="1" t="s">
        <v>0</v>
      </c>
      <c r="BV31" s="1"/>
      <c r="BW31" s="1"/>
      <c r="BX31" s="1"/>
      <c r="BY31" s="1"/>
      <c r="BZ31" s="1"/>
      <c r="CA31" s="1"/>
      <c r="CB31" s="1"/>
    </row>
    <row r="32" spans="1:80" x14ac:dyDescent="0.2">
      <c r="A32" s="1" t="s">
        <v>21</v>
      </c>
      <c r="B32" s="1">
        <v>3</v>
      </c>
      <c r="C32" s="1" t="s">
        <v>0</v>
      </c>
      <c r="D32" s="1" t="s">
        <v>0</v>
      </c>
      <c r="E32" s="1" t="s">
        <v>0</v>
      </c>
      <c r="F32" s="1">
        <v>40</v>
      </c>
      <c r="G32" s="1" t="s">
        <v>0</v>
      </c>
      <c r="H32" s="1">
        <v>7</v>
      </c>
      <c r="I32" s="1"/>
      <c r="J32" s="1"/>
      <c r="K32" s="1"/>
      <c r="L32" s="1">
        <v>23</v>
      </c>
      <c r="M32" s="1">
        <v>10</v>
      </c>
      <c r="N32" s="3">
        <v>28</v>
      </c>
      <c r="O32" s="1">
        <v>35</v>
      </c>
      <c r="P32" s="1">
        <v>10</v>
      </c>
      <c r="Q32" s="1">
        <v>10</v>
      </c>
      <c r="R32" s="1">
        <v>20</v>
      </c>
      <c r="S32" s="1"/>
      <c r="T32" s="1"/>
      <c r="U32" s="1">
        <v>15</v>
      </c>
      <c r="V32" s="1"/>
      <c r="W32" s="1"/>
      <c r="X32" s="1"/>
      <c r="Y32" s="1">
        <v>25</v>
      </c>
      <c r="Z32" s="1"/>
      <c r="AA32" s="1"/>
      <c r="AB32" s="1">
        <v>15</v>
      </c>
      <c r="AC32" s="1">
        <v>40</v>
      </c>
      <c r="AD32" s="1">
        <v>50</v>
      </c>
      <c r="AE32" s="16">
        <v>5</v>
      </c>
      <c r="AF32" s="1"/>
      <c r="AG32" s="1">
        <v>19</v>
      </c>
      <c r="AH32" s="1">
        <v>20</v>
      </c>
      <c r="AI32" s="1">
        <v>42</v>
      </c>
      <c r="AJ32" s="1"/>
      <c r="AK32" s="1"/>
      <c r="AL32" s="1">
        <v>40</v>
      </c>
      <c r="AM32" s="1">
        <v>25</v>
      </c>
      <c r="AN32" s="1">
        <v>25</v>
      </c>
      <c r="AO32" s="1">
        <v>25</v>
      </c>
      <c r="AP32" s="1">
        <v>20</v>
      </c>
      <c r="AQ32" s="1">
        <v>25</v>
      </c>
      <c r="AR32" s="1">
        <v>25</v>
      </c>
      <c r="AS32" s="1">
        <v>20</v>
      </c>
      <c r="AT32" s="1">
        <v>45</v>
      </c>
      <c r="AU32" s="1"/>
      <c r="AV32" s="1">
        <v>15</v>
      </c>
      <c r="AW32" s="1"/>
      <c r="AX32" s="1"/>
      <c r="AY32" s="1">
        <v>2</v>
      </c>
      <c r="AZ32" s="1">
        <v>10</v>
      </c>
      <c r="BA32" s="1">
        <v>7</v>
      </c>
      <c r="BB32" s="1">
        <v>10</v>
      </c>
      <c r="BC32" s="1"/>
      <c r="BD32" s="1"/>
      <c r="BE32" s="1">
        <v>17</v>
      </c>
      <c r="BF32" s="1"/>
      <c r="BG32" s="1">
        <v>10</v>
      </c>
      <c r="BH32" s="1"/>
      <c r="BI32" s="1">
        <v>10</v>
      </c>
      <c r="BJ32" s="1">
        <v>12</v>
      </c>
      <c r="BK32" s="1">
        <v>18</v>
      </c>
      <c r="BL32" s="1"/>
      <c r="BM32" s="1">
        <v>5</v>
      </c>
      <c r="BN32" s="1"/>
      <c r="BO32" s="1">
        <v>25</v>
      </c>
      <c r="BP32" s="1">
        <v>78</v>
      </c>
      <c r="BQ32" s="1">
        <v>5</v>
      </c>
      <c r="BR32" s="1">
        <v>40</v>
      </c>
      <c r="BS32" s="1">
        <v>30</v>
      </c>
      <c r="BT32" s="1">
        <v>30</v>
      </c>
      <c r="BU32" s="1">
        <v>20</v>
      </c>
      <c r="BV32" s="1"/>
      <c r="BW32" s="1"/>
      <c r="BX32" s="1"/>
      <c r="BY32" s="1"/>
      <c r="BZ32" s="1"/>
      <c r="CA32" s="1"/>
      <c r="CB32" s="1"/>
    </row>
    <row r="33" spans="1:80" x14ac:dyDescent="0.2">
      <c r="A33" s="1" t="s">
        <v>22</v>
      </c>
      <c r="B33" s="1" t="s">
        <v>0</v>
      </c>
      <c r="C33" s="1" t="s">
        <v>0</v>
      </c>
      <c r="D33" s="1" t="s">
        <v>0</v>
      </c>
      <c r="E33" s="1">
        <v>25</v>
      </c>
      <c r="F33" s="1">
        <v>2</v>
      </c>
      <c r="G33" s="1" t="s">
        <v>0</v>
      </c>
      <c r="H33" s="1"/>
      <c r="I33" s="1"/>
      <c r="J33" s="1">
        <v>3</v>
      </c>
      <c r="K33" s="1"/>
      <c r="L33" s="1"/>
      <c r="M33" s="1"/>
      <c r="N33" s="1"/>
      <c r="O33" s="1"/>
      <c r="P33" s="1">
        <v>10</v>
      </c>
      <c r="Q33" s="1"/>
      <c r="R33" s="1">
        <v>10</v>
      </c>
      <c r="S33" s="1"/>
      <c r="T33" s="1"/>
      <c r="U33" s="1"/>
      <c r="V33" s="1"/>
      <c r="W33" s="1"/>
      <c r="X33" s="1">
        <v>1</v>
      </c>
      <c r="Y33" s="1"/>
      <c r="Z33" s="1"/>
      <c r="AA33" s="1"/>
      <c r="AB33" s="1">
        <v>25</v>
      </c>
      <c r="AC33" s="1">
        <v>5</v>
      </c>
      <c r="AD33" s="1"/>
      <c r="AE33" s="1"/>
      <c r="AF33" s="1">
        <v>10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>
        <v>10</v>
      </c>
      <c r="AW33" s="1">
        <v>10</v>
      </c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>
        <v>25</v>
      </c>
      <c r="BI33" s="1">
        <v>5</v>
      </c>
      <c r="BJ33" s="1"/>
      <c r="BK33" s="1"/>
      <c r="BL33" s="1">
        <v>10</v>
      </c>
      <c r="BM33" s="1"/>
      <c r="BN33" s="1"/>
      <c r="BO33" s="1"/>
      <c r="BP33" s="1"/>
      <c r="BQ33" s="1"/>
      <c r="BR33" s="1"/>
      <c r="BS33" s="1"/>
      <c r="BT33" s="1"/>
      <c r="BU33" s="1"/>
      <c r="BV33" s="1">
        <v>3</v>
      </c>
      <c r="BW33" s="1"/>
      <c r="BX33" s="1"/>
      <c r="BY33" s="1"/>
      <c r="BZ33" s="1"/>
      <c r="CA33" s="1"/>
      <c r="CB33" s="1"/>
    </row>
    <row r="34" spans="1:80" x14ac:dyDescent="0.2">
      <c r="A34" s="1" t="s">
        <v>23</v>
      </c>
      <c r="B34" s="1" t="s">
        <v>0</v>
      </c>
      <c r="C34" s="1" t="s">
        <v>0</v>
      </c>
      <c r="D34" s="1" t="s">
        <v>0</v>
      </c>
      <c r="E34" s="1" t="s">
        <v>0</v>
      </c>
      <c r="F34" s="1" t="s">
        <v>0</v>
      </c>
      <c r="G34" s="1" t="s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>
        <v>10</v>
      </c>
      <c r="BB34" s="1"/>
      <c r="BC34" s="1"/>
      <c r="BD34" s="1"/>
      <c r="BE34" s="1"/>
      <c r="BF34" s="1">
        <v>3</v>
      </c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x14ac:dyDescent="0.2">
      <c r="A35" s="1" t="s">
        <v>24</v>
      </c>
      <c r="B35" s="1" t="s">
        <v>0</v>
      </c>
      <c r="C35" s="1" t="s">
        <v>0</v>
      </c>
      <c r="D35" s="1" t="s">
        <v>0</v>
      </c>
      <c r="E35" s="1" t="s">
        <v>0</v>
      </c>
      <c r="F35" s="1">
        <v>2</v>
      </c>
      <c r="G35" s="1" t="s">
        <v>0</v>
      </c>
      <c r="H35" s="1"/>
      <c r="I35" s="1"/>
      <c r="J35" s="1"/>
      <c r="K35" s="1"/>
      <c r="L35" s="1"/>
      <c r="M35" s="1"/>
      <c r="N35" s="1">
        <v>5</v>
      </c>
      <c r="O35" s="1"/>
      <c r="P35" s="1"/>
      <c r="Q35" s="1"/>
      <c r="R35" s="1"/>
      <c r="S35" s="1"/>
      <c r="T35" s="1"/>
      <c r="V35" s="1"/>
      <c r="W35" s="1"/>
      <c r="X35" s="1">
        <v>5</v>
      </c>
      <c r="Y35" s="1"/>
      <c r="Z35" s="1"/>
      <c r="AA35" s="1"/>
      <c r="AB35" s="1"/>
      <c r="AC35" s="1"/>
      <c r="AD35" s="1"/>
      <c r="AE35" s="1">
        <v>5</v>
      </c>
      <c r="AF35" s="1"/>
      <c r="AG35" s="1"/>
      <c r="AH35" s="1"/>
      <c r="AI35" s="1"/>
      <c r="AJ35" s="1"/>
      <c r="AK35" s="1"/>
      <c r="AL35" s="1"/>
      <c r="AM35" s="1"/>
      <c r="AN35" s="1"/>
      <c r="AO35" s="1">
        <v>5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>
        <v>5</v>
      </c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>
        <v>10</v>
      </c>
      <c r="BW35" s="1"/>
      <c r="BX35" s="1"/>
      <c r="BY35" s="1"/>
      <c r="BZ35" s="1"/>
      <c r="CA35" s="1"/>
      <c r="CB35" s="1"/>
    </row>
    <row r="36" spans="1:80" x14ac:dyDescent="0.2">
      <c r="A36" s="1" t="s">
        <v>25</v>
      </c>
      <c r="B36" s="1" t="s">
        <v>0</v>
      </c>
      <c r="C36" s="1" t="s">
        <v>0</v>
      </c>
      <c r="D36" s="1" t="s">
        <v>0</v>
      </c>
      <c r="E36" s="1" t="s">
        <v>0</v>
      </c>
      <c r="F36" s="1">
        <v>2</v>
      </c>
      <c r="G36" s="1" t="s">
        <v>0</v>
      </c>
      <c r="H36" s="1"/>
      <c r="I36" s="1"/>
      <c r="J36" s="1">
        <v>25</v>
      </c>
      <c r="K36" s="1"/>
      <c r="L36" s="1">
        <v>10</v>
      </c>
      <c r="M36" s="1"/>
      <c r="N36" s="1"/>
      <c r="O36" s="1"/>
      <c r="P36" s="1"/>
      <c r="Q36" s="1"/>
      <c r="R36" s="1">
        <v>15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v>10</v>
      </c>
      <c r="AF36" s="1"/>
      <c r="AG36" s="1"/>
      <c r="AH36" s="1">
        <v>2</v>
      </c>
      <c r="AI36" s="1"/>
      <c r="AJ36" s="1"/>
      <c r="AK36" s="1"/>
      <c r="AL36" s="1">
        <v>20</v>
      </c>
      <c r="AM36" s="1"/>
      <c r="AN36" s="1"/>
      <c r="AO36" s="1"/>
      <c r="AP36" s="1"/>
      <c r="AQ36" s="1">
        <v>40</v>
      </c>
      <c r="AR36" s="1">
        <v>10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>
        <v>15</v>
      </c>
      <c r="BJ36" s="1">
        <v>10</v>
      </c>
      <c r="BK36" s="1"/>
      <c r="BL36" s="1"/>
      <c r="BM36" s="1">
        <v>20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x14ac:dyDescent="0.2">
      <c r="A37" s="1" t="s">
        <v>26</v>
      </c>
      <c r="B37" s="1">
        <v>3</v>
      </c>
      <c r="C37" s="1" t="s">
        <v>0</v>
      </c>
      <c r="D37" s="1" t="s">
        <v>0</v>
      </c>
      <c r="E37" s="16">
        <v>10</v>
      </c>
      <c r="F37" s="1" t="s">
        <v>0</v>
      </c>
      <c r="G37" s="1" t="s">
        <v>0</v>
      </c>
      <c r="H37" s="1">
        <v>3</v>
      </c>
      <c r="I37" s="1"/>
      <c r="J37" s="11">
        <v>10</v>
      </c>
      <c r="K37" s="1">
        <v>10</v>
      </c>
      <c r="L37" s="1">
        <v>2</v>
      </c>
      <c r="M37" s="1"/>
      <c r="N37" s="1"/>
      <c r="O37" s="1">
        <v>2</v>
      </c>
      <c r="P37" s="1"/>
      <c r="Q37" s="1"/>
      <c r="R37" s="1">
        <v>3</v>
      </c>
      <c r="S37" s="1">
        <v>5</v>
      </c>
      <c r="T37" s="1">
        <v>2</v>
      </c>
      <c r="U37" s="1"/>
      <c r="V37" s="1"/>
      <c r="W37" s="1">
        <v>10</v>
      </c>
      <c r="X37" s="1"/>
      <c r="Y37" s="1"/>
      <c r="Z37" s="1">
        <v>16</v>
      </c>
      <c r="AA37" s="1">
        <v>2</v>
      </c>
      <c r="AB37" s="1">
        <v>20</v>
      </c>
      <c r="AC37" s="1"/>
      <c r="AD37" s="1"/>
      <c r="AE37" s="1">
        <v>1</v>
      </c>
      <c r="AF37" s="1"/>
      <c r="AG37" s="1"/>
      <c r="AH37" s="1"/>
      <c r="AI37" s="1">
        <v>2</v>
      </c>
      <c r="AJ37" s="1"/>
      <c r="AK37" s="1"/>
      <c r="AL37" s="1"/>
      <c r="AM37" s="1"/>
      <c r="AN37" s="1">
        <v>7</v>
      </c>
      <c r="AO37" s="1"/>
      <c r="AP37" s="1">
        <v>10</v>
      </c>
      <c r="AQ37" s="1"/>
      <c r="AR37" s="1">
        <v>15</v>
      </c>
      <c r="AS37" s="1"/>
      <c r="AT37" s="1">
        <v>12</v>
      </c>
      <c r="AU37" s="1"/>
      <c r="AV37" s="1"/>
      <c r="AW37" s="1"/>
      <c r="AX37" s="1"/>
      <c r="AY37" s="1"/>
      <c r="AZ37" s="1">
        <v>10</v>
      </c>
      <c r="BA37" s="1">
        <v>5</v>
      </c>
      <c r="BB37" s="1">
        <v>15</v>
      </c>
      <c r="BC37" s="1"/>
      <c r="BD37" s="1"/>
      <c r="BE37" s="1"/>
      <c r="BF37" s="1">
        <v>2</v>
      </c>
      <c r="BG37" s="1"/>
      <c r="BH37" s="1"/>
      <c r="BI37" s="1"/>
      <c r="BJ37" s="1"/>
      <c r="BK37" s="1"/>
      <c r="BL37" s="1">
        <v>5</v>
      </c>
      <c r="BM37" s="1">
        <v>5</v>
      </c>
      <c r="BN37" s="1">
        <v>12</v>
      </c>
      <c r="BO37" s="1"/>
      <c r="BP37" s="1"/>
      <c r="BQ37" s="1">
        <v>10</v>
      </c>
      <c r="BR37" s="1">
        <v>30</v>
      </c>
      <c r="BS37" s="16">
        <v>4</v>
      </c>
      <c r="BT37" s="1">
        <v>2</v>
      </c>
      <c r="BU37" s="1"/>
      <c r="BV37" s="1">
        <v>25</v>
      </c>
      <c r="BW37" s="1">
        <v>10</v>
      </c>
      <c r="BX37" s="1"/>
      <c r="BY37" s="1">
        <v>20</v>
      </c>
      <c r="BZ37" s="11">
        <v>10</v>
      </c>
      <c r="CA37" s="1"/>
      <c r="CB37" s="1"/>
    </row>
    <row r="38" spans="1:80" x14ac:dyDescent="0.2">
      <c r="A38" s="1" t="s">
        <v>27</v>
      </c>
      <c r="B38" s="1" t="s">
        <v>0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0</v>
      </c>
      <c r="H38" s="1"/>
      <c r="I38" s="1"/>
      <c r="J38" s="1">
        <v>15</v>
      </c>
      <c r="K38" s="1">
        <v>2</v>
      </c>
      <c r="L38" s="1"/>
      <c r="M38" s="1"/>
      <c r="N38" s="1"/>
      <c r="O38" s="1">
        <v>2</v>
      </c>
      <c r="P38" s="1"/>
      <c r="Q38" s="1"/>
      <c r="R38" s="1"/>
      <c r="S38" s="1">
        <v>15</v>
      </c>
      <c r="T38" s="1"/>
      <c r="U38" s="1">
        <v>1</v>
      </c>
      <c r="V38" s="1"/>
      <c r="W38" s="1">
        <v>6</v>
      </c>
      <c r="X38" s="1">
        <v>5</v>
      </c>
      <c r="Y38" s="1"/>
      <c r="Z38" s="1"/>
      <c r="AA38" s="1"/>
      <c r="AB38" s="1">
        <v>7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>
        <v>5</v>
      </c>
      <c r="AR38" s="1">
        <v>5</v>
      </c>
      <c r="AS38" s="1"/>
      <c r="AT38" s="1"/>
      <c r="AU38" s="1"/>
      <c r="AV38" s="1"/>
      <c r="AW38" s="1"/>
      <c r="AX38" s="1">
        <v>1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>
        <v>5</v>
      </c>
      <c r="BU38" s="1"/>
      <c r="BV38" s="1"/>
      <c r="BW38" s="1">
        <v>5</v>
      </c>
      <c r="BX38" s="1"/>
      <c r="BY38" s="1"/>
      <c r="BZ38" s="1"/>
      <c r="CA38" s="1"/>
      <c r="CB38" s="1"/>
    </row>
    <row r="39" spans="1:80" x14ac:dyDescent="0.2">
      <c r="A39" s="1" t="s">
        <v>28</v>
      </c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/>
      <c r="I39" s="1"/>
      <c r="J39" s="1"/>
      <c r="K39" s="1"/>
      <c r="L39" s="1"/>
      <c r="M39" s="1"/>
      <c r="N39" s="1"/>
      <c r="O39" s="1">
        <v>3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5</v>
      </c>
      <c r="AA39" s="1"/>
      <c r="AB39" s="1"/>
      <c r="AC39" s="1"/>
      <c r="AD39" s="1"/>
      <c r="AE39" s="1"/>
      <c r="AF39" s="1"/>
      <c r="AG39" s="1"/>
      <c r="AH39" s="1"/>
      <c r="AI39" s="1">
        <v>3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>
        <v>1</v>
      </c>
      <c r="AY39" s="1"/>
      <c r="AZ39" s="1"/>
      <c r="BA39" s="1"/>
      <c r="BB39" s="1"/>
      <c r="BC39" s="1"/>
      <c r="BD39" s="1"/>
      <c r="BE39" s="1"/>
      <c r="BF39" s="1">
        <v>2</v>
      </c>
      <c r="BG39" s="1"/>
      <c r="BH39" s="1"/>
      <c r="BI39" s="1"/>
      <c r="BJ39" s="1">
        <v>10</v>
      </c>
      <c r="BK39" s="1"/>
      <c r="BL39" s="1"/>
      <c r="BM39" s="1"/>
      <c r="BN39" s="1"/>
      <c r="BO39" s="1">
        <v>5</v>
      </c>
      <c r="BP39" s="1" t="s">
        <v>0</v>
      </c>
      <c r="BQ39" s="1" t="s">
        <v>0</v>
      </c>
      <c r="BR39" s="1">
        <v>5</v>
      </c>
      <c r="BS39" s="1" t="s">
        <v>0</v>
      </c>
      <c r="BT39" s="1" t="s">
        <v>0</v>
      </c>
      <c r="BU39" s="1" t="s">
        <v>0</v>
      </c>
      <c r="BV39" s="1"/>
      <c r="BW39" s="1"/>
      <c r="BX39" s="1"/>
      <c r="BY39" s="1"/>
      <c r="BZ39" s="1"/>
      <c r="CA39" s="1"/>
      <c r="CB39" s="1"/>
    </row>
    <row r="40" spans="1:80" x14ac:dyDescent="0.2">
      <c r="A40" s="1" t="s">
        <v>29</v>
      </c>
      <c r="B40" s="1" t="s">
        <v>0</v>
      </c>
      <c r="C40" s="1" t="s">
        <v>0</v>
      </c>
      <c r="D40" s="1" t="s">
        <v>0</v>
      </c>
      <c r="E40" s="1" t="s">
        <v>0</v>
      </c>
      <c r="F40" s="1" t="s">
        <v>0</v>
      </c>
      <c r="G40" s="1">
        <v>10</v>
      </c>
      <c r="H40" s="1"/>
      <c r="I40" s="1"/>
      <c r="J40" s="1"/>
      <c r="K40" s="1">
        <v>2</v>
      </c>
      <c r="L40" s="1"/>
      <c r="M40" s="1"/>
      <c r="N40" s="1"/>
      <c r="O40" s="1"/>
      <c r="P40" s="1"/>
      <c r="Q40" s="1"/>
      <c r="R40" s="1"/>
      <c r="S40" s="1">
        <v>2</v>
      </c>
      <c r="T40" s="1"/>
      <c r="U40" s="1">
        <v>1</v>
      </c>
      <c r="V40" s="1"/>
      <c r="W40" s="1"/>
      <c r="X40" s="1"/>
      <c r="Y40" s="1"/>
      <c r="Z40" s="1"/>
      <c r="AA40" s="1"/>
      <c r="AB40" s="1"/>
      <c r="AC40" s="1"/>
      <c r="AD40" s="1"/>
      <c r="AE40" s="1">
        <v>1</v>
      </c>
      <c r="AF40" s="1"/>
      <c r="AG40" s="1"/>
      <c r="AH40" s="1">
        <v>1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>
        <v>1</v>
      </c>
      <c r="BC40" s="1"/>
      <c r="BD40" s="1">
        <v>22</v>
      </c>
      <c r="BE40" s="1">
        <v>20</v>
      </c>
      <c r="BF40" s="1"/>
      <c r="BG40" s="1">
        <v>3</v>
      </c>
      <c r="BH40" s="1"/>
      <c r="BI40" s="1">
        <v>2</v>
      </c>
      <c r="BJ40" s="1"/>
      <c r="BK40" s="1"/>
      <c r="BL40" s="1">
        <v>10</v>
      </c>
      <c r="BM40" s="1"/>
      <c r="BN40" s="1">
        <v>20</v>
      </c>
      <c r="BO40" s="1"/>
      <c r="BP40" s="1" t="s">
        <v>0</v>
      </c>
      <c r="BQ40" s="1" t="s">
        <v>0</v>
      </c>
      <c r="BR40" s="1" t="s">
        <v>0</v>
      </c>
      <c r="BS40" s="1" t="s">
        <v>0</v>
      </c>
      <c r="BT40" s="1" t="s">
        <v>0</v>
      </c>
      <c r="BU40" s="1"/>
      <c r="BV40" s="1"/>
      <c r="BW40" s="1">
        <v>1</v>
      </c>
      <c r="BX40" s="1"/>
      <c r="BY40" s="1"/>
      <c r="BZ40" s="1"/>
      <c r="CA40" s="1"/>
      <c r="CB40" s="1"/>
    </row>
    <row r="41" spans="1:80" x14ac:dyDescent="0.2">
      <c r="A41" s="1" t="s">
        <v>30</v>
      </c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/>
      <c r="I41" s="1"/>
      <c r="J41" s="1"/>
      <c r="K41" s="1"/>
      <c r="L41" s="1"/>
      <c r="M41" s="1"/>
      <c r="N41" s="1"/>
      <c r="O41" s="1"/>
      <c r="P41" s="1"/>
      <c r="Q41" s="1">
        <v>5</v>
      </c>
      <c r="R41" s="1"/>
      <c r="S41" s="1"/>
      <c r="T41" s="1"/>
      <c r="U41" s="1"/>
      <c r="V41" s="1">
        <v>35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>
        <v>2</v>
      </c>
      <c r="AI41" s="1"/>
      <c r="AJ41" s="1"/>
      <c r="AK41" s="1"/>
      <c r="AL41" s="1"/>
      <c r="AM41" s="1">
        <v>7</v>
      </c>
      <c r="AN41" s="1">
        <v>10</v>
      </c>
      <c r="AO41" s="1"/>
      <c r="AP41" s="1"/>
      <c r="AQ41" s="1"/>
      <c r="AR41" s="1"/>
      <c r="AS41" s="1"/>
      <c r="AT41" s="1"/>
      <c r="AU41" s="1"/>
      <c r="AV41" s="1"/>
      <c r="AW41" s="1">
        <v>10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10</v>
      </c>
      <c r="BW41" s="1"/>
      <c r="BX41" s="1"/>
      <c r="BY41" s="1"/>
      <c r="BZ41" s="1"/>
      <c r="CA41" s="1"/>
      <c r="CB41" s="1"/>
    </row>
    <row r="42" spans="1:80" x14ac:dyDescent="0.2">
      <c r="A42" s="1" t="s">
        <v>31</v>
      </c>
      <c r="B42" s="1">
        <v>5</v>
      </c>
      <c r="C42" s="1">
        <v>21</v>
      </c>
      <c r="D42" s="1" t="s">
        <v>0</v>
      </c>
      <c r="E42" s="1" t="s">
        <v>0</v>
      </c>
      <c r="F42" s="1" t="s">
        <v>0</v>
      </c>
      <c r="G42" s="1" t="s">
        <v>0</v>
      </c>
      <c r="H42" s="1">
        <v>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>
        <v>10</v>
      </c>
      <c r="AT42" s="1"/>
      <c r="AU42" s="1"/>
      <c r="AV42" s="1"/>
      <c r="AW42" s="1"/>
      <c r="AX42" s="1"/>
      <c r="AY42" s="1"/>
      <c r="AZ42" s="1"/>
      <c r="BA42" s="1"/>
      <c r="BB42" s="1"/>
      <c r="BC42" s="1">
        <v>2</v>
      </c>
      <c r="BD42" s="1"/>
      <c r="BE42" s="1"/>
      <c r="BF42" s="1"/>
      <c r="BG42" s="1"/>
      <c r="BH42" s="1"/>
      <c r="BI42" s="1"/>
      <c r="BJ42" s="1"/>
      <c r="BK42" s="1"/>
      <c r="BL42" s="1">
        <v>8</v>
      </c>
      <c r="BM42" s="1"/>
      <c r="BN42" s="1"/>
      <c r="BO42" s="1"/>
      <c r="BP42" s="1"/>
      <c r="BQ42" s="1"/>
      <c r="BR42" s="1"/>
      <c r="BS42" s="1"/>
      <c r="BT42" s="1">
        <v>1</v>
      </c>
      <c r="BU42" s="1"/>
      <c r="BV42" s="1">
        <v>2</v>
      </c>
      <c r="BW42" s="1"/>
      <c r="BX42" s="1"/>
      <c r="BY42" s="1"/>
      <c r="BZ42" s="1"/>
      <c r="CA42" s="1">
        <v>25</v>
      </c>
      <c r="CB42" s="1"/>
    </row>
    <row r="43" spans="1:80" x14ac:dyDescent="0.2">
      <c r="A43" s="1" t="s">
        <v>32</v>
      </c>
      <c r="B43" s="1" t="s">
        <v>0</v>
      </c>
      <c r="C43" s="1">
        <v>21</v>
      </c>
      <c r="D43" s="1" t="s">
        <v>0</v>
      </c>
      <c r="E43" s="1">
        <v>40</v>
      </c>
      <c r="F43" s="1">
        <v>15</v>
      </c>
      <c r="G43" s="1">
        <v>49</v>
      </c>
      <c r="H43" s="1">
        <v>16</v>
      </c>
      <c r="I43" s="1"/>
      <c r="J43" s="1"/>
      <c r="K43" s="1"/>
      <c r="L43" s="1"/>
      <c r="M43" s="1">
        <v>20</v>
      </c>
      <c r="N43" s="1"/>
      <c r="O43" s="1"/>
      <c r="P43" s="1">
        <v>5</v>
      </c>
      <c r="Q43" s="1">
        <v>20</v>
      </c>
      <c r="R43" s="1">
        <v>5</v>
      </c>
      <c r="S43" s="1">
        <v>2</v>
      </c>
      <c r="T43" s="1"/>
      <c r="U43" s="1"/>
      <c r="V43" s="1"/>
      <c r="W43" s="1"/>
      <c r="X43" s="1">
        <v>35</v>
      </c>
      <c r="Y43" s="1"/>
      <c r="Z43" s="1"/>
      <c r="AA43" s="1"/>
      <c r="AB43" s="1"/>
      <c r="AC43" s="1"/>
      <c r="AD43" s="1"/>
      <c r="AE43" s="1">
        <v>35</v>
      </c>
      <c r="AF43" s="1"/>
      <c r="AG43" s="1"/>
      <c r="AH43" s="1">
        <v>40</v>
      </c>
      <c r="AI43" s="1"/>
      <c r="AJ43" s="1"/>
      <c r="AK43" s="1"/>
      <c r="AL43" s="1"/>
      <c r="AM43" s="1">
        <v>10</v>
      </c>
      <c r="AN43" s="1"/>
      <c r="AO43" s="1"/>
      <c r="AP43" s="1">
        <v>15</v>
      </c>
      <c r="AQ43" s="1"/>
      <c r="AR43" s="1"/>
      <c r="AS43" s="1"/>
      <c r="AT43" s="1"/>
      <c r="AU43" s="1"/>
      <c r="AV43" s="1">
        <v>5</v>
      </c>
      <c r="AW43" s="1"/>
      <c r="AX43" s="1"/>
      <c r="AY43" s="1"/>
      <c r="AZ43" s="1">
        <v>25</v>
      </c>
      <c r="BA43" s="1"/>
      <c r="BB43" s="1"/>
      <c r="BC43" s="1"/>
      <c r="BD43" s="1"/>
      <c r="BE43" s="1"/>
      <c r="BF43" s="1"/>
      <c r="BG43" s="1"/>
      <c r="BH43" s="1">
        <v>11</v>
      </c>
      <c r="BI43" s="1">
        <v>9</v>
      </c>
      <c r="BJ43" s="1">
        <v>20</v>
      </c>
      <c r="BK43" s="1">
        <v>25</v>
      </c>
      <c r="BL43" s="1"/>
      <c r="BM43" s="1"/>
      <c r="BN43" s="1"/>
      <c r="BO43" s="1"/>
      <c r="BP43" s="1"/>
      <c r="BQ43" s="1"/>
      <c r="BR43" s="1"/>
      <c r="BS43" s="1"/>
      <c r="BT43" s="1">
        <v>10</v>
      </c>
      <c r="BU43" s="1"/>
      <c r="BV43" s="1"/>
      <c r="BW43" s="1"/>
      <c r="BX43" s="1">
        <v>2</v>
      </c>
      <c r="BY43" s="1"/>
      <c r="BZ43" s="1">
        <v>15</v>
      </c>
      <c r="CA43" s="1"/>
      <c r="CB43" s="1"/>
    </row>
    <row r="44" spans="1:80" x14ac:dyDescent="0.2">
      <c r="A44" s="1" t="s">
        <v>33</v>
      </c>
      <c r="B44" s="1" t="s">
        <v>0</v>
      </c>
      <c r="C44" s="1" t="s">
        <v>0</v>
      </c>
      <c r="D44" s="1" t="s">
        <v>0</v>
      </c>
      <c r="E44" s="1" t="s">
        <v>0</v>
      </c>
      <c r="F44" s="1" t="s">
        <v>0</v>
      </c>
      <c r="G44" s="1">
        <v>1</v>
      </c>
      <c r="H44" s="1"/>
      <c r="I44" s="1"/>
      <c r="J44" s="1"/>
      <c r="K44" s="1">
        <v>2</v>
      </c>
      <c r="L44" s="1"/>
      <c r="M44" s="1"/>
      <c r="N44" s="1"/>
      <c r="O44" s="1"/>
      <c r="P44" s="1"/>
      <c r="Q44" s="1">
        <v>1</v>
      </c>
      <c r="R44" s="1">
        <v>5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>
        <v>13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>
        <v>5</v>
      </c>
      <c r="AS44" s="1"/>
      <c r="AT44" s="1"/>
      <c r="AU44" s="1"/>
      <c r="AV44" s="1"/>
      <c r="AW44" s="1"/>
      <c r="AX44" s="1">
        <v>7</v>
      </c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>
        <v>23</v>
      </c>
      <c r="BV44" s="1"/>
      <c r="BW44" s="1"/>
      <c r="BX44" s="1"/>
      <c r="BY44" s="1"/>
      <c r="BZ44" s="1"/>
      <c r="CA44" s="1"/>
      <c r="CB44" s="1"/>
    </row>
    <row r="45" spans="1:80" x14ac:dyDescent="0.2">
      <c r="A45" s="1" t="s">
        <v>34</v>
      </c>
      <c r="B45" s="1" t="s">
        <v>0</v>
      </c>
      <c r="C45" s="1" t="s">
        <v>0</v>
      </c>
      <c r="D45" s="1" t="s">
        <v>0</v>
      </c>
      <c r="E45" s="1" t="s">
        <v>0</v>
      </c>
      <c r="F45" s="1" t="s">
        <v>0</v>
      </c>
      <c r="G45" s="1">
        <v>10</v>
      </c>
      <c r="H45" s="1">
        <v>16</v>
      </c>
      <c r="I45" s="1"/>
      <c r="J45" s="1">
        <v>10</v>
      </c>
      <c r="K45" s="1">
        <v>14</v>
      </c>
      <c r="L45" s="1"/>
      <c r="M45" s="1">
        <v>15</v>
      </c>
      <c r="N45" s="1">
        <v>3</v>
      </c>
      <c r="O45" s="1">
        <v>2</v>
      </c>
      <c r="P45" s="1">
        <v>10</v>
      </c>
      <c r="Q45" s="1"/>
      <c r="R45" s="1"/>
      <c r="S45" s="1">
        <v>5</v>
      </c>
      <c r="T45" s="1"/>
      <c r="U45" s="1">
        <v>7</v>
      </c>
      <c r="V45" s="1"/>
      <c r="W45" s="1"/>
      <c r="X45" s="1"/>
      <c r="Y45" s="1">
        <v>40</v>
      </c>
      <c r="Z45" s="1"/>
      <c r="AA45" s="1">
        <v>10</v>
      </c>
      <c r="AB45" s="1"/>
      <c r="AC45" s="1">
        <v>2</v>
      </c>
      <c r="AD45" s="1">
        <v>15</v>
      </c>
      <c r="AE45" s="1">
        <v>13</v>
      </c>
      <c r="AF45" s="1"/>
      <c r="AG45" s="1">
        <v>9</v>
      </c>
      <c r="AH45" s="1">
        <v>5</v>
      </c>
      <c r="AI45" s="1"/>
      <c r="AJ45" s="1"/>
      <c r="AK45" s="1"/>
      <c r="AL45" s="1"/>
      <c r="AM45" s="1"/>
      <c r="AN45" s="1"/>
      <c r="AO45" s="1">
        <v>25</v>
      </c>
      <c r="AP45" s="1"/>
      <c r="AQ45" s="1"/>
      <c r="AR45" s="1"/>
      <c r="AS45" s="1"/>
      <c r="AT45" s="1">
        <v>13</v>
      </c>
      <c r="AU45" s="1"/>
      <c r="AV45" s="1"/>
      <c r="AW45" s="1">
        <v>30</v>
      </c>
      <c r="AX45" s="1">
        <v>5</v>
      </c>
      <c r="AY45" s="1"/>
      <c r="AZ45" s="1">
        <v>10</v>
      </c>
      <c r="BA45" s="1"/>
      <c r="BB45" s="1">
        <v>5</v>
      </c>
      <c r="BC45" s="1"/>
      <c r="BD45" s="1">
        <v>22</v>
      </c>
      <c r="BE45" s="1"/>
      <c r="BF45" s="1">
        <v>10</v>
      </c>
      <c r="BG45" s="1">
        <v>5</v>
      </c>
      <c r="BH45" s="1"/>
      <c r="BI45" s="1"/>
      <c r="BJ45" s="1"/>
      <c r="BK45" s="1"/>
      <c r="BL45" s="1"/>
      <c r="BM45" s="1">
        <v>7</v>
      </c>
      <c r="BN45" s="1"/>
      <c r="BO45" s="1">
        <v>15</v>
      </c>
      <c r="BP45" s="1"/>
      <c r="BQ45" s="1"/>
      <c r="BR45" s="1"/>
      <c r="BS45" s="1">
        <v>35</v>
      </c>
      <c r="BT45" s="1">
        <v>5</v>
      </c>
      <c r="BU45" s="1"/>
      <c r="BV45" s="1"/>
      <c r="BW45" s="1"/>
      <c r="BX45" s="1"/>
      <c r="BY45" s="1"/>
      <c r="BZ45" s="1"/>
      <c r="CA45" s="1"/>
      <c r="CB45" s="1"/>
    </row>
    <row r="46" spans="1:80" x14ac:dyDescent="0.2">
      <c r="A46" s="1" t="s">
        <v>35</v>
      </c>
      <c r="B46" s="1">
        <v>2</v>
      </c>
      <c r="C46" s="1" t="s">
        <v>0</v>
      </c>
      <c r="D46" s="1">
        <v>15</v>
      </c>
      <c r="E46" s="1" t="s">
        <v>0</v>
      </c>
      <c r="F46" s="1" t="s">
        <v>0</v>
      </c>
      <c r="G46" s="1" t="s">
        <v>0</v>
      </c>
      <c r="H46" s="1"/>
      <c r="I46" s="1">
        <v>20</v>
      </c>
      <c r="J46" s="1"/>
      <c r="K46" s="1"/>
      <c r="L46" s="1">
        <v>1</v>
      </c>
      <c r="M46" s="1">
        <v>15</v>
      </c>
      <c r="N46" s="1">
        <v>8</v>
      </c>
      <c r="O46" s="1"/>
      <c r="P46" s="1">
        <v>10</v>
      </c>
      <c r="Q46" s="1"/>
      <c r="R46" s="1"/>
      <c r="S46" s="1"/>
      <c r="T46" s="1">
        <v>30</v>
      </c>
      <c r="U46" s="1">
        <v>10</v>
      </c>
      <c r="V46" s="1"/>
      <c r="W46" s="1">
        <v>2</v>
      </c>
      <c r="X46" s="1"/>
      <c r="Y46" s="1"/>
      <c r="Z46" s="1">
        <v>10</v>
      </c>
      <c r="AA46" s="1">
        <v>30</v>
      </c>
      <c r="AB46" s="1"/>
      <c r="AC46" s="1">
        <v>7</v>
      </c>
      <c r="AD46" s="1"/>
      <c r="AE46" s="1">
        <v>1</v>
      </c>
      <c r="AF46" s="1"/>
      <c r="AG46" s="1">
        <v>9</v>
      </c>
      <c r="AH46" s="1">
        <v>2</v>
      </c>
      <c r="AI46" s="1">
        <v>10</v>
      </c>
      <c r="AJ46" s="1"/>
      <c r="AK46" s="1"/>
      <c r="AL46" s="1"/>
      <c r="AM46" s="1"/>
      <c r="AN46" s="1"/>
      <c r="AO46" s="1">
        <v>10</v>
      </c>
      <c r="AP46" s="1"/>
      <c r="AQ46" s="1">
        <v>5</v>
      </c>
      <c r="AR46" s="1"/>
      <c r="AS46" s="1">
        <v>30</v>
      </c>
      <c r="AT46" s="1"/>
      <c r="AU46" s="1"/>
      <c r="AV46" s="1"/>
      <c r="AW46" s="1"/>
      <c r="AX46" s="1">
        <v>20</v>
      </c>
      <c r="AY46" s="1"/>
      <c r="AZ46" s="1"/>
      <c r="BA46" s="1">
        <v>15</v>
      </c>
      <c r="BB46" s="1">
        <v>15</v>
      </c>
      <c r="BC46" s="1">
        <v>10</v>
      </c>
      <c r="BD46" s="1">
        <v>22</v>
      </c>
      <c r="BE46" s="1">
        <v>15</v>
      </c>
      <c r="BF46" s="1">
        <v>15</v>
      </c>
      <c r="BG46" s="1"/>
      <c r="BH46" s="1">
        <v>21</v>
      </c>
      <c r="BI46" s="1"/>
      <c r="BJ46" s="1">
        <v>15</v>
      </c>
      <c r="BK46" s="1"/>
      <c r="BL46" s="1">
        <v>15</v>
      </c>
      <c r="BM46" s="1">
        <v>20</v>
      </c>
      <c r="BN46" s="1">
        <v>24</v>
      </c>
      <c r="BO46" s="1"/>
      <c r="BP46" s="1"/>
      <c r="BQ46" s="1">
        <v>3</v>
      </c>
      <c r="BR46" s="1"/>
      <c r="BS46" s="1">
        <v>13</v>
      </c>
      <c r="BT46" s="1"/>
      <c r="BU46" s="1">
        <v>2</v>
      </c>
      <c r="BV46" s="1"/>
      <c r="BW46" s="1"/>
      <c r="BX46" s="1"/>
      <c r="BY46" s="1">
        <v>25</v>
      </c>
      <c r="BZ46" s="1">
        <v>2</v>
      </c>
      <c r="CA46" s="1"/>
      <c r="CB46" s="1">
        <v>12</v>
      </c>
    </row>
    <row r="47" spans="1:80" x14ac:dyDescent="0.2">
      <c r="A47" s="1" t="s">
        <v>36</v>
      </c>
      <c r="B47" s="1"/>
      <c r="C47" s="1"/>
      <c r="D47" s="1"/>
      <c r="E47" s="1" t="s">
        <v>0</v>
      </c>
      <c r="F47" s="1" t="s">
        <v>0</v>
      </c>
      <c r="G47" s="1">
        <v>10</v>
      </c>
      <c r="H47" s="1">
        <v>15</v>
      </c>
      <c r="I47" s="1"/>
      <c r="J47" s="1"/>
      <c r="K47" s="1"/>
      <c r="L47" s="1"/>
      <c r="M47" s="1"/>
      <c r="N47" s="1">
        <v>1</v>
      </c>
      <c r="O47" s="1"/>
      <c r="P47" s="1"/>
      <c r="Q47" s="1"/>
      <c r="R47" s="1"/>
      <c r="S47" s="1"/>
      <c r="T47" s="1">
        <v>2</v>
      </c>
      <c r="U47" s="1"/>
      <c r="V47" s="1"/>
      <c r="W47" s="1"/>
      <c r="X47" s="1"/>
      <c r="Y47" s="1"/>
      <c r="Z47" s="1">
        <v>10</v>
      </c>
      <c r="AA47" s="1"/>
      <c r="AB47" s="1"/>
      <c r="AC47" s="1"/>
      <c r="AD47" s="1"/>
      <c r="AE47" s="1"/>
      <c r="AF47" s="1"/>
      <c r="AG47" s="1"/>
      <c r="AH47" s="1">
        <v>1</v>
      </c>
      <c r="AI47" s="1"/>
      <c r="AJ47" s="1"/>
      <c r="AK47" s="1"/>
      <c r="AL47" s="1"/>
      <c r="AM47" s="1"/>
      <c r="AN47" s="1"/>
      <c r="AO47" s="1">
        <v>2</v>
      </c>
      <c r="AP47" s="1"/>
      <c r="AQ47" s="1"/>
      <c r="AR47" s="1"/>
      <c r="AS47" s="1"/>
      <c r="AT47" s="1"/>
      <c r="AU47" s="1"/>
      <c r="AV47" s="1">
        <v>2</v>
      </c>
      <c r="AW47" s="1"/>
      <c r="AX47" s="1">
        <v>2</v>
      </c>
      <c r="AY47" s="1"/>
      <c r="AZ47" s="1"/>
      <c r="BA47" s="1"/>
      <c r="BB47" s="1"/>
      <c r="BC47" s="1">
        <v>5</v>
      </c>
      <c r="BD47" s="1">
        <v>6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>
        <v>10</v>
      </c>
      <c r="BP47" s="1"/>
      <c r="BQ47" s="1"/>
      <c r="BR47" s="1"/>
      <c r="BS47" s="1"/>
      <c r="BT47" s="1"/>
      <c r="BU47" s="1">
        <v>2</v>
      </c>
      <c r="BV47" s="1"/>
      <c r="BW47" s="1"/>
      <c r="BX47" s="1"/>
      <c r="BY47" s="1"/>
      <c r="BZ47" s="1"/>
      <c r="CA47" s="1">
        <v>15</v>
      </c>
      <c r="CB47" s="1"/>
    </row>
    <row r="48" spans="1:80" x14ac:dyDescent="0.2">
      <c r="A48" s="1" t="s">
        <v>37</v>
      </c>
      <c r="B48" s="1" t="s">
        <v>0</v>
      </c>
      <c r="C48" s="1" t="s">
        <v>0</v>
      </c>
      <c r="D48" s="1">
        <v>35</v>
      </c>
      <c r="E48" s="1" t="s">
        <v>0</v>
      </c>
      <c r="F48" s="1" t="s">
        <v>0</v>
      </c>
      <c r="G48" s="1" t="s">
        <v>0</v>
      </c>
      <c r="H48" s="1"/>
      <c r="I48" s="1">
        <v>7</v>
      </c>
      <c r="J48" s="1"/>
      <c r="K48" s="1"/>
      <c r="L48" s="1"/>
      <c r="M48" s="1">
        <v>5</v>
      </c>
      <c r="N48" s="1"/>
      <c r="O48" s="1"/>
      <c r="P48" s="1">
        <v>5</v>
      </c>
      <c r="Q48" s="1"/>
      <c r="R48" s="1"/>
      <c r="S48" s="1"/>
      <c r="T48" s="1">
        <v>10</v>
      </c>
      <c r="U48" s="1"/>
      <c r="V48" s="1">
        <v>5</v>
      </c>
      <c r="W48" s="1"/>
      <c r="X48" s="1"/>
      <c r="Y48" s="1"/>
      <c r="Z48" s="1">
        <v>5</v>
      </c>
      <c r="AA48" s="1">
        <v>15</v>
      </c>
      <c r="AB48" s="1"/>
      <c r="AC48" s="1">
        <v>4</v>
      </c>
      <c r="AD48" s="1"/>
      <c r="AE48" s="1"/>
      <c r="AF48" s="1"/>
      <c r="AG48" s="1"/>
      <c r="AH48" s="1"/>
      <c r="AI48" s="1">
        <v>10</v>
      </c>
      <c r="AJ48" s="1"/>
      <c r="AK48" s="1"/>
      <c r="AL48" s="1"/>
      <c r="AM48" s="1"/>
      <c r="AN48" s="1"/>
      <c r="AO48" s="1">
        <v>8</v>
      </c>
      <c r="AP48" s="1"/>
      <c r="AQ48" s="1"/>
      <c r="AR48" s="1"/>
      <c r="AS48" s="1"/>
      <c r="AT48" s="1"/>
      <c r="AU48" s="1"/>
      <c r="AV48" s="1"/>
      <c r="AW48" s="1"/>
      <c r="AX48" s="1">
        <v>5</v>
      </c>
      <c r="AY48" s="1"/>
      <c r="AZ48" s="1"/>
      <c r="BA48" s="1"/>
      <c r="BB48" s="1"/>
      <c r="BC48" s="1">
        <v>2</v>
      </c>
      <c r="BD48" s="1">
        <v>6</v>
      </c>
      <c r="BE48" s="1"/>
      <c r="BF48" s="1"/>
      <c r="BG48" s="1"/>
      <c r="BH48" s="1"/>
      <c r="BI48" s="1"/>
      <c r="BJ48" s="1">
        <v>15</v>
      </c>
      <c r="BK48" s="1"/>
      <c r="BL48" s="1"/>
      <c r="BM48" s="1"/>
      <c r="BN48" s="1"/>
      <c r="BO48" s="1"/>
      <c r="BP48" s="1"/>
      <c r="BQ48" s="1"/>
      <c r="BR48" s="1">
        <v>5</v>
      </c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x14ac:dyDescent="0.2">
      <c r="A49" s="1" t="s">
        <v>38</v>
      </c>
      <c r="B49" s="1" t="s">
        <v>0</v>
      </c>
      <c r="C49" s="1" t="s">
        <v>0</v>
      </c>
      <c r="D49" s="1" t="s">
        <v>0</v>
      </c>
      <c r="E49" s="1" t="s">
        <v>0</v>
      </c>
      <c r="F49" s="1" t="s">
        <v>0</v>
      </c>
      <c r="G49" s="1" t="s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>
        <v>5</v>
      </c>
      <c r="V49" s="1"/>
      <c r="W49" s="1">
        <v>3</v>
      </c>
      <c r="X49" s="1"/>
      <c r="Y49" s="1"/>
      <c r="Z49" s="1"/>
      <c r="AA49" s="1"/>
      <c r="AB49" s="1"/>
      <c r="AC49" s="1"/>
      <c r="AD49" s="1"/>
      <c r="AE49" s="1"/>
      <c r="AF49" s="1">
        <v>10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x14ac:dyDescent="0.2">
      <c r="A50" s="1" t="s">
        <v>39</v>
      </c>
      <c r="B50" s="1" t="s">
        <v>0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/>
      <c r="I50" s="1"/>
      <c r="J50" s="1"/>
      <c r="K50" s="1">
        <v>14</v>
      </c>
      <c r="L50" s="1"/>
      <c r="M50" s="1"/>
      <c r="N50" s="1"/>
      <c r="O50" s="1"/>
      <c r="P50" s="1"/>
      <c r="Q50" s="1"/>
      <c r="R50" s="1"/>
      <c r="S50" s="1">
        <v>1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>
        <v>25</v>
      </c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>
        <v>10</v>
      </c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x14ac:dyDescent="0.2">
      <c r="A51" s="1" t="s">
        <v>40</v>
      </c>
      <c r="B51" s="1" t="s">
        <v>0</v>
      </c>
      <c r="C51" s="1" t="s">
        <v>0</v>
      </c>
      <c r="D51" s="1" t="s">
        <v>0</v>
      </c>
      <c r="E51" s="1" t="s">
        <v>0</v>
      </c>
      <c r="F51" s="1" t="s">
        <v>0</v>
      </c>
      <c r="G51" s="1" t="s">
        <v>0</v>
      </c>
      <c r="H51" s="1"/>
      <c r="I51" s="1"/>
      <c r="J51" s="1">
        <v>15</v>
      </c>
      <c r="K51" s="1"/>
      <c r="L51" s="1">
        <v>7</v>
      </c>
      <c r="M51" s="1"/>
      <c r="N51" s="1">
        <v>8</v>
      </c>
      <c r="O51" s="1">
        <v>15</v>
      </c>
      <c r="P51" s="1"/>
      <c r="Q51" s="1"/>
      <c r="R51" s="1"/>
      <c r="S51" s="1"/>
      <c r="T51" s="1"/>
      <c r="U51" s="1"/>
      <c r="V51" s="1">
        <v>45</v>
      </c>
      <c r="W51" s="1"/>
      <c r="X51" s="1"/>
      <c r="Y51" s="1"/>
      <c r="Z51" s="1"/>
      <c r="AA51" s="1"/>
      <c r="AB51" s="1"/>
      <c r="AC51" s="1">
        <v>5</v>
      </c>
      <c r="AD51" s="1">
        <v>5</v>
      </c>
      <c r="AE51" s="1"/>
      <c r="AF51" s="1">
        <v>30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>
        <v>15</v>
      </c>
      <c r="AW51" s="1"/>
      <c r="AX51" s="1">
        <v>2</v>
      </c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>
        <v>5</v>
      </c>
      <c r="BQ51" s="1" t="s">
        <v>0</v>
      </c>
      <c r="BR51" s="1" t="s">
        <v>0</v>
      </c>
      <c r="BS51" s="1" t="s">
        <v>0</v>
      </c>
      <c r="BT51" s="1" t="s">
        <v>0</v>
      </c>
      <c r="BU51" s="1" t="s">
        <v>0</v>
      </c>
      <c r="BV51" s="1"/>
      <c r="BW51" s="1">
        <v>5</v>
      </c>
      <c r="BX51" s="1"/>
      <c r="BY51" s="1"/>
      <c r="BZ51" s="1">
        <v>33</v>
      </c>
      <c r="CA51" s="1"/>
      <c r="CB51" s="1"/>
    </row>
    <row r="52" spans="1:80" x14ac:dyDescent="0.2">
      <c r="A52" s="1" t="s">
        <v>41</v>
      </c>
      <c r="B52" s="1" t="s">
        <v>0</v>
      </c>
      <c r="C52" s="1" t="s">
        <v>0</v>
      </c>
      <c r="D52" s="1" t="s">
        <v>0</v>
      </c>
      <c r="E52" s="1" t="s">
        <v>0</v>
      </c>
      <c r="F52" s="1" t="s">
        <v>0</v>
      </c>
      <c r="G52" s="1" t="s">
        <v>0</v>
      </c>
      <c r="H52" s="1"/>
      <c r="I52" s="1"/>
      <c r="J52" s="1"/>
      <c r="K52" s="1"/>
      <c r="L52" s="1">
        <v>2</v>
      </c>
      <c r="M52" s="1"/>
      <c r="N52" s="1">
        <v>5</v>
      </c>
      <c r="O52" s="1"/>
      <c r="P52" s="1"/>
      <c r="Q52" s="1">
        <v>5</v>
      </c>
      <c r="R52" s="1"/>
      <c r="S52" s="1">
        <v>5</v>
      </c>
      <c r="T52" s="1"/>
      <c r="U52" s="1"/>
      <c r="V52" s="1"/>
      <c r="W52" s="1">
        <v>15</v>
      </c>
      <c r="X52" s="1"/>
      <c r="Y52" s="1"/>
      <c r="Z52" s="1"/>
      <c r="AA52" s="1"/>
      <c r="AB52" s="1"/>
      <c r="AC52" s="1"/>
      <c r="AD52" s="1"/>
      <c r="AE52" s="1">
        <v>9</v>
      </c>
      <c r="AF52" s="1"/>
      <c r="AG52" s="1"/>
      <c r="AH52" s="1"/>
      <c r="AI52" s="1"/>
      <c r="AJ52" s="1"/>
      <c r="AK52" s="1"/>
      <c r="AL52" s="1"/>
      <c r="AM52" s="1">
        <v>40</v>
      </c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>
        <v>1</v>
      </c>
      <c r="AZ52" s="1"/>
      <c r="BA52" s="1"/>
      <c r="BB52" s="1"/>
      <c r="BC52" s="1">
        <v>2</v>
      </c>
      <c r="BD52" s="1"/>
      <c r="BE52" s="1"/>
      <c r="BF52" s="1"/>
      <c r="BG52" s="1"/>
      <c r="BH52" s="1"/>
      <c r="BI52" s="1"/>
      <c r="BJ52" s="1"/>
      <c r="BK52" s="1">
        <v>22</v>
      </c>
      <c r="BL52" s="1"/>
      <c r="BM52" s="1"/>
      <c r="BN52" s="1">
        <v>12</v>
      </c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x14ac:dyDescent="0.2">
      <c r="A53" s="1" t="s">
        <v>42</v>
      </c>
      <c r="B53" s="1">
        <v>5</v>
      </c>
      <c r="C53" s="1">
        <v>2</v>
      </c>
      <c r="D53" s="1">
        <v>5</v>
      </c>
      <c r="E53" s="1" t="s">
        <v>0</v>
      </c>
      <c r="F53" s="1" t="s">
        <v>0</v>
      </c>
      <c r="G53" s="1">
        <v>7</v>
      </c>
      <c r="H53" s="16">
        <v>20</v>
      </c>
      <c r="I53" s="3">
        <v>7</v>
      </c>
      <c r="J53" s="1"/>
      <c r="K53" s="16">
        <v>4</v>
      </c>
      <c r="L53" s="1">
        <v>5</v>
      </c>
      <c r="M53" s="1">
        <v>10</v>
      </c>
      <c r="N53" s="1">
        <v>19</v>
      </c>
      <c r="O53" s="1">
        <v>30</v>
      </c>
      <c r="P53" s="1">
        <v>15</v>
      </c>
      <c r="Q53" s="1"/>
      <c r="R53" s="1">
        <v>5</v>
      </c>
      <c r="S53" s="1">
        <v>20</v>
      </c>
      <c r="T53" s="1">
        <v>10</v>
      </c>
      <c r="U53" s="1">
        <v>2</v>
      </c>
      <c r="V53" s="1"/>
      <c r="W53" s="1"/>
      <c r="X53" s="1"/>
      <c r="Y53" s="1">
        <v>23</v>
      </c>
      <c r="Z53" s="1">
        <v>10</v>
      </c>
      <c r="AA53" s="1"/>
      <c r="AB53" s="1">
        <v>5</v>
      </c>
      <c r="AC53" s="1">
        <v>5</v>
      </c>
      <c r="AD53" s="1">
        <v>15</v>
      </c>
      <c r="AE53" s="1">
        <v>9</v>
      </c>
      <c r="AF53" s="1"/>
      <c r="AG53" s="1">
        <v>18</v>
      </c>
      <c r="AH53" s="1">
        <v>5</v>
      </c>
      <c r="AI53" s="1"/>
      <c r="AJ53" s="1">
        <v>25</v>
      </c>
      <c r="AK53" s="1"/>
      <c r="AL53" s="1"/>
      <c r="AM53" s="1">
        <v>15</v>
      </c>
      <c r="AN53" s="1"/>
      <c r="AO53" s="1"/>
      <c r="AP53" s="1">
        <v>20</v>
      </c>
      <c r="AQ53" s="1"/>
      <c r="AR53" s="1"/>
      <c r="AS53" s="1">
        <v>7</v>
      </c>
      <c r="AT53" s="1"/>
      <c r="AU53" s="1"/>
      <c r="AV53" s="1">
        <v>20</v>
      </c>
      <c r="AW53" s="1">
        <v>5</v>
      </c>
      <c r="AX53" s="1">
        <v>27</v>
      </c>
      <c r="AY53" s="1"/>
      <c r="AZ53" s="1">
        <v>7</v>
      </c>
      <c r="BA53" s="1"/>
      <c r="BB53" s="1">
        <v>18</v>
      </c>
      <c r="BC53" s="1"/>
      <c r="BD53" s="1">
        <v>11</v>
      </c>
      <c r="BE53" s="1">
        <v>20</v>
      </c>
      <c r="BF53" s="1">
        <v>10</v>
      </c>
      <c r="BG53" s="1">
        <v>12</v>
      </c>
      <c r="BH53" s="1"/>
      <c r="BI53" s="1">
        <v>2</v>
      </c>
      <c r="BJ53" s="1"/>
      <c r="BK53" s="1">
        <v>5</v>
      </c>
      <c r="BL53" s="1"/>
      <c r="BM53" s="1"/>
      <c r="BN53" s="1">
        <v>10</v>
      </c>
      <c r="BO53" s="1"/>
      <c r="BP53" s="1">
        <v>2</v>
      </c>
      <c r="BQ53" s="1"/>
      <c r="BR53" s="1"/>
      <c r="BS53" s="1">
        <v>13</v>
      </c>
      <c r="BT53" s="1"/>
      <c r="BU53" s="1">
        <v>10</v>
      </c>
      <c r="BV53" s="16">
        <v>10</v>
      </c>
      <c r="BW53" s="1"/>
      <c r="BX53" s="1"/>
      <c r="BY53" s="1"/>
      <c r="BZ53" s="1">
        <v>8</v>
      </c>
      <c r="CA53" s="1"/>
      <c r="CB53" s="1">
        <v>12</v>
      </c>
    </row>
    <row r="54" spans="1:80" x14ac:dyDescent="0.2">
      <c r="A54" s="1" t="s">
        <v>43</v>
      </c>
      <c r="B54" s="1">
        <v>6</v>
      </c>
      <c r="C54" s="1" t="s">
        <v>0</v>
      </c>
      <c r="D54" s="1" t="s">
        <v>0</v>
      </c>
      <c r="E54" s="1" t="s">
        <v>0</v>
      </c>
      <c r="F54" s="1" t="s">
        <v>0</v>
      </c>
      <c r="G54" s="1" t="s">
        <v>0</v>
      </c>
      <c r="H54" s="1">
        <v>2</v>
      </c>
      <c r="I54" s="1">
        <v>30</v>
      </c>
      <c r="J54" s="1"/>
      <c r="K54" s="1"/>
      <c r="L54" s="1">
        <v>2</v>
      </c>
      <c r="M54" s="1">
        <v>5</v>
      </c>
      <c r="N54" s="1"/>
      <c r="O54" s="1"/>
      <c r="P54" s="1">
        <v>20</v>
      </c>
      <c r="Q54" s="1"/>
      <c r="R54" s="1"/>
      <c r="S54" s="1">
        <v>20</v>
      </c>
      <c r="T54" s="1">
        <v>15</v>
      </c>
      <c r="U54" s="1">
        <v>10</v>
      </c>
      <c r="V54" s="1">
        <v>5</v>
      </c>
      <c r="W54" s="1">
        <v>6</v>
      </c>
      <c r="X54" s="1"/>
      <c r="Y54" s="1">
        <v>5</v>
      </c>
      <c r="Z54" s="1">
        <v>15</v>
      </c>
      <c r="AA54" s="1"/>
      <c r="AB54" s="1"/>
      <c r="AC54" s="1"/>
      <c r="AD54" s="1"/>
      <c r="AE54" s="1"/>
      <c r="AF54" s="1"/>
      <c r="AG54" s="1">
        <v>13</v>
      </c>
      <c r="AH54" s="1">
        <v>3</v>
      </c>
      <c r="AI54" s="1">
        <v>10</v>
      </c>
      <c r="AJ54" s="1"/>
      <c r="AK54" s="1"/>
      <c r="AL54" s="1"/>
      <c r="AM54" s="1">
        <v>3</v>
      </c>
      <c r="AN54" s="1"/>
      <c r="AO54" s="1">
        <v>12</v>
      </c>
      <c r="AP54" s="1">
        <v>10</v>
      </c>
      <c r="AQ54" s="1">
        <v>10</v>
      </c>
      <c r="AR54" s="1">
        <v>5</v>
      </c>
      <c r="AS54" s="1"/>
      <c r="AT54" s="1"/>
      <c r="AU54" s="1"/>
      <c r="AV54" s="1">
        <v>5</v>
      </c>
      <c r="AW54" s="1">
        <v>5</v>
      </c>
      <c r="AX54" s="1">
        <v>10</v>
      </c>
      <c r="AY54" s="1"/>
      <c r="AZ54" s="1">
        <v>8</v>
      </c>
      <c r="BA54" s="1"/>
      <c r="BB54" s="1"/>
      <c r="BC54" s="1"/>
      <c r="BD54" s="1"/>
      <c r="BE54" s="1"/>
      <c r="BF54" s="1"/>
      <c r="BG54" s="1"/>
      <c r="BH54" s="1"/>
      <c r="BI54" s="1">
        <v>2</v>
      </c>
      <c r="BJ54" s="1"/>
      <c r="BK54" s="1">
        <v>10</v>
      </c>
      <c r="BL54" s="1">
        <v>20</v>
      </c>
      <c r="BM54" s="1">
        <v>25</v>
      </c>
      <c r="BN54" s="1">
        <v>12</v>
      </c>
      <c r="BO54" s="1"/>
      <c r="BP54" s="1"/>
      <c r="BQ54" s="1">
        <v>10</v>
      </c>
      <c r="BR54" s="1"/>
      <c r="BS54" s="1">
        <v>3</v>
      </c>
      <c r="BT54" s="1"/>
      <c r="BU54" s="1">
        <v>5</v>
      </c>
      <c r="BV54" s="1">
        <v>5</v>
      </c>
      <c r="BW54" s="1">
        <v>7</v>
      </c>
      <c r="BX54" s="1"/>
      <c r="BY54" s="1"/>
      <c r="BZ54" s="1"/>
      <c r="CA54" s="1">
        <v>20</v>
      </c>
      <c r="CB54" s="1">
        <v>5</v>
      </c>
    </row>
    <row r="55" spans="1:80" x14ac:dyDescent="0.2">
      <c r="A55" s="1" t="s">
        <v>44</v>
      </c>
      <c r="B55" s="1" t="s">
        <v>0</v>
      </c>
      <c r="C55" s="1">
        <v>14</v>
      </c>
      <c r="D55" s="1">
        <v>25</v>
      </c>
      <c r="E55" s="1">
        <v>25</v>
      </c>
      <c r="F55" s="1" t="s">
        <v>0</v>
      </c>
      <c r="G55" s="1" t="s">
        <v>0</v>
      </c>
      <c r="H55" s="1">
        <v>2</v>
      </c>
      <c r="I55" s="3">
        <v>6</v>
      </c>
      <c r="J55" s="1"/>
      <c r="K55" s="1"/>
      <c r="L55" s="1">
        <v>2</v>
      </c>
      <c r="M55" s="1">
        <v>2</v>
      </c>
      <c r="N55" s="1"/>
      <c r="O55" s="1"/>
      <c r="P55" s="1">
        <v>10</v>
      </c>
      <c r="Q55" s="1">
        <v>10</v>
      </c>
      <c r="R55" s="1"/>
      <c r="S55" s="1"/>
      <c r="T55" s="1"/>
      <c r="U55" s="1">
        <v>5</v>
      </c>
      <c r="V55" s="1"/>
      <c r="W55" s="1"/>
      <c r="X55" s="1">
        <v>5</v>
      </c>
      <c r="Y55" s="1"/>
      <c r="Z55" s="1">
        <v>10</v>
      </c>
      <c r="AA55" s="1"/>
      <c r="AB55" s="1">
        <v>10</v>
      </c>
      <c r="AC55" s="1"/>
      <c r="AD55" s="1"/>
      <c r="AE55" s="1"/>
      <c r="AF55" s="1"/>
      <c r="AG55" s="1">
        <v>5</v>
      </c>
      <c r="AH55" s="1">
        <v>12</v>
      </c>
      <c r="AI55" s="1"/>
      <c r="AJ55" s="1"/>
      <c r="AK55" s="1">
        <v>20</v>
      </c>
      <c r="AL55" s="1"/>
      <c r="AM55" s="1"/>
      <c r="AN55" s="1"/>
      <c r="AO55" s="1">
        <v>3</v>
      </c>
      <c r="AP55" s="1"/>
      <c r="AQ55" s="1"/>
      <c r="AR55" s="1">
        <v>17</v>
      </c>
      <c r="AS55" s="1">
        <v>11</v>
      </c>
      <c r="AT55" s="1"/>
      <c r="AU55" s="1">
        <v>25</v>
      </c>
      <c r="AV55" s="1"/>
      <c r="AW55" s="1">
        <v>20</v>
      </c>
      <c r="AX55" s="1">
        <v>5</v>
      </c>
      <c r="AY55" s="1"/>
      <c r="AZ55" s="1">
        <v>5</v>
      </c>
      <c r="BA55" s="1">
        <v>20</v>
      </c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>
        <v>10</v>
      </c>
      <c r="BQ55" s="1"/>
      <c r="BR55" s="1"/>
      <c r="BS55" s="1"/>
      <c r="BT55" s="1">
        <v>10</v>
      </c>
      <c r="BU55" s="1"/>
      <c r="BV55" s="1"/>
      <c r="BW55" s="1">
        <v>1</v>
      </c>
      <c r="BX55" s="1"/>
      <c r="BY55" s="1">
        <v>10</v>
      </c>
      <c r="BZ55" s="1"/>
      <c r="CA55" s="1"/>
      <c r="CB55" s="1">
        <v>2</v>
      </c>
    </row>
    <row r="56" spans="1:80" x14ac:dyDescent="0.2">
      <c r="A56" s="1" t="s">
        <v>45</v>
      </c>
      <c r="B56" s="1">
        <v>35</v>
      </c>
      <c r="C56" s="1" t="s">
        <v>0</v>
      </c>
      <c r="D56" s="1">
        <v>10</v>
      </c>
      <c r="E56" s="1" t="s">
        <v>0</v>
      </c>
      <c r="F56" s="1" t="s">
        <v>0</v>
      </c>
      <c r="G56" s="1">
        <v>10</v>
      </c>
      <c r="H56" s="1">
        <v>2</v>
      </c>
      <c r="I56" s="3">
        <v>30</v>
      </c>
      <c r="J56" s="1"/>
      <c r="K56" s="1"/>
      <c r="L56" s="1"/>
      <c r="M56" s="1">
        <v>15</v>
      </c>
      <c r="N56" s="1">
        <v>15</v>
      </c>
      <c r="O56" s="1"/>
      <c r="P56" s="1"/>
      <c r="Q56" s="1"/>
      <c r="R56" s="1"/>
      <c r="S56" s="1"/>
      <c r="T56" s="1">
        <v>29</v>
      </c>
      <c r="U56" s="1">
        <v>5</v>
      </c>
      <c r="V56" s="1"/>
      <c r="W56" s="1"/>
      <c r="X56" s="1"/>
      <c r="Y56" s="1">
        <v>5</v>
      </c>
      <c r="Z56" s="1">
        <v>15</v>
      </c>
      <c r="AA56" s="1">
        <v>30</v>
      </c>
      <c r="AB56" s="1"/>
      <c r="AC56" s="1">
        <v>9</v>
      </c>
      <c r="AD56" s="1"/>
      <c r="AE56" s="1"/>
      <c r="AF56" s="1"/>
      <c r="AG56" s="1">
        <v>18</v>
      </c>
      <c r="AH56" s="1"/>
      <c r="AI56" s="1">
        <v>10</v>
      </c>
      <c r="AJ56" s="1"/>
      <c r="AK56" s="1"/>
      <c r="AL56" s="1"/>
      <c r="AM56" s="1"/>
      <c r="AN56" s="1"/>
      <c r="AO56" s="1">
        <v>5</v>
      </c>
      <c r="AP56" s="1"/>
      <c r="AQ56" s="1"/>
      <c r="AR56" s="1">
        <v>5</v>
      </c>
      <c r="AS56" s="1"/>
      <c r="AT56" s="1"/>
      <c r="AU56" s="1"/>
      <c r="AV56" s="1"/>
      <c r="AW56" s="1"/>
      <c r="AX56" s="1">
        <v>15</v>
      </c>
      <c r="AY56" s="1"/>
      <c r="AZ56" s="1"/>
      <c r="BA56" s="1">
        <v>15</v>
      </c>
      <c r="BB56" s="1">
        <v>25</v>
      </c>
      <c r="BC56" s="1">
        <v>69</v>
      </c>
      <c r="BD56" s="1">
        <v>11</v>
      </c>
      <c r="BE56" s="1">
        <v>25</v>
      </c>
      <c r="BF56" s="1">
        <v>38</v>
      </c>
      <c r="BG56" s="1">
        <v>35</v>
      </c>
      <c r="BH56" s="1">
        <v>21</v>
      </c>
      <c r="BI56" s="1"/>
      <c r="BJ56" s="1"/>
      <c r="BK56" s="1"/>
      <c r="BL56" s="1">
        <v>20</v>
      </c>
      <c r="BM56" s="1">
        <v>8</v>
      </c>
      <c r="BN56" s="1">
        <v>10</v>
      </c>
      <c r="BO56" s="1">
        <v>25</v>
      </c>
      <c r="BP56" s="1"/>
      <c r="BQ56" s="1">
        <v>10</v>
      </c>
      <c r="BR56" s="1"/>
      <c r="BS56" s="1">
        <v>2</v>
      </c>
      <c r="BT56" s="1"/>
      <c r="BU56" s="1">
        <v>10</v>
      </c>
      <c r="BV56" s="1"/>
      <c r="BW56" s="1"/>
      <c r="BX56" s="1"/>
      <c r="BY56" s="1">
        <v>35</v>
      </c>
      <c r="BZ56" s="1">
        <v>15</v>
      </c>
      <c r="CA56" s="1">
        <v>40</v>
      </c>
      <c r="CB56" s="1">
        <v>11</v>
      </c>
    </row>
    <row r="57" spans="1:80" x14ac:dyDescent="0.2">
      <c r="A57" s="1" t="s">
        <v>46</v>
      </c>
      <c r="B57" s="1" t="s">
        <v>0</v>
      </c>
      <c r="C57" s="1" t="s">
        <v>0</v>
      </c>
      <c r="D57" s="1" t="s">
        <v>0</v>
      </c>
      <c r="E57" s="1" t="s">
        <v>0</v>
      </c>
      <c r="F57" s="1">
        <v>2</v>
      </c>
      <c r="G57" s="1" t="s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x14ac:dyDescent="0.2">
      <c r="A58" s="1" t="s">
        <v>47</v>
      </c>
      <c r="B58" s="1">
        <v>5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0</v>
      </c>
      <c r="H58" s="1"/>
      <c r="I58" s="1"/>
      <c r="J58" s="1"/>
      <c r="K58" s="1">
        <v>2</v>
      </c>
      <c r="L58" s="1"/>
      <c r="M58" s="1"/>
      <c r="N58" s="1"/>
      <c r="O58" s="1"/>
      <c r="P58" s="1">
        <v>5</v>
      </c>
      <c r="Q58" s="1">
        <v>5</v>
      </c>
      <c r="R58" s="1">
        <v>17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>
        <v>8</v>
      </c>
      <c r="AD58" s="1"/>
      <c r="AE58" s="1">
        <v>7</v>
      </c>
      <c r="AF58" s="1"/>
      <c r="AG58" s="1"/>
      <c r="AH58" s="1"/>
      <c r="AI58" s="1"/>
      <c r="AJ58" s="1"/>
      <c r="AK58" s="1"/>
      <c r="AL58" s="1"/>
      <c r="AM58" s="1"/>
      <c r="AN58" s="1">
        <v>1</v>
      </c>
      <c r="AO58" s="1"/>
      <c r="AP58" s="1"/>
      <c r="AQ58" s="1"/>
      <c r="AR58" s="1">
        <v>3</v>
      </c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>
        <v>64</v>
      </c>
      <c r="BX58" s="1">
        <v>84</v>
      </c>
      <c r="BY58" s="1"/>
      <c r="BZ58" s="1"/>
      <c r="CA58" s="1"/>
      <c r="CB58" s="1"/>
    </row>
    <row r="59" spans="1:80" x14ac:dyDescent="0.2">
      <c r="A59" s="1" t="s">
        <v>48</v>
      </c>
      <c r="B59" s="1">
        <v>20</v>
      </c>
      <c r="C59" s="1">
        <v>21</v>
      </c>
      <c r="D59" s="1" t="s">
        <v>0</v>
      </c>
      <c r="E59" s="1" t="s">
        <v>0</v>
      </c>
      <c r="F59" s="1" t="s">
        <v>0</v>
      </c>
      <c r="G59" s="1" t="s">
        <v>0</v>
      </c>
      <c r="H59" s="1">
        <v>2</v>
      </c>
      <c r="I59" s="1"/>
      <c r="J59" s="1"/>
      <c r="K59" s="1"/>
      <c r="L59" s="1"/>
      <c r="M59" s="1"/>
      <c r="N59" s="1"/>
      <c r="O59" s="1">
        <v>5</v>
      </c>
      <c r="P59" s="1"/>
      <c r="Q59" s="1">
        <v>5</v>
      </c>
      <c r="R59" s="1"/>
      <c r="S59" s="1"/>
      <c r="T59" s="1"/>
      <c r="U59" s="1"/>
      <c r="V59" s="1"/>
      <c r="W59" s="1">
        <v>15</v>
      </c>
      <c r="X59" s="1"/>
      <c r="Y59" s="1"/>
      <c r="Z59" s="1"/>
      <c r="AA59" s="1"/>
      <c r="AB59" s="1"/>
      <c r="AC59" s="1"/>
      <c r="AD59" s="1">
        <v>15</v>
      </c>
      <c r="AE59" s="1"/>
      <c r="AF59" s="1"/>
      <c r="AG59" s="1">
        <v>9</v>
      </c>
      <c r="AH59" s="1"/>
      <c r="AI59" s="1"/>
      <c r="AJ59" s="1">
        <v>75</v>
      </c>
      <c r="AK59" s="1"/>
      <c r="AL59" s="1"/>
      <c r="AM59" s="1"/>
      <c r="AN59" s="1"/>
      <c r="AO59" s="1"/>
      <c r="AP59" s="1"/>
      <c r="AQ59" s="1"/>
      <c r="AR59" s="1"/>
      <c r="AS59" s="1">
        <v>15</v>
      </c>
      <c r="AT59" s="1"/>
      <c r="AU59" s="1"/>
      <c r="AV59" s="1"/>
      <c r="AW59" s="1">
        <v>15</v>
      </c>
      <c r="AX59" s="1"/>
      <c r="AY59" s="1"/>
      <c r="AZ59" s="1"/>
      <c r="BA59" s="1"/>
      <c r="BB59" s="1"/>
      <c r="BC59" s="1"/>
      <c r="BD59" s="1"/>
      <c r="BE59" s="1"/>
      <c r="BF59" s="1"/>
      <c r="BG59" s="1">
        <v>25</v>
      </c>
      <c r="BH59" s="1">
        <v>12</v>
      </c>
      <c r="BI59" s="1">
        <v>10</v>
      </c>
      <c r="BJ59" s="1"/>
      <c r="BK59" s="1"/>
      <c r="BL59" s="1"/>
      <c r="BM59" s="1">
        <v>10</v>
      </c>
      <c r="BN59" s="1"/>
      <c r="BO59" s="1">
        <v>10</v>
      </c>
      <c r="BP59" s="1"/>
      <c r="BQ59" s="1"/>
      <c r="BR59" s="1"/>
      <c r="BS59" s="1"/>
      <c r="BT59" s="1"/>
      <c r="BU59" s="1"/>
      <c r="BV59" s="1"/>
      <c r="BW59" s="1"/>
      <c r="BX59" s="1">
        <v>7</v>
      </c>
      <c r="BY59" s="1"/>
      <c r="BZ59" s="1">
        <v>15</v>
      </c>
      <c r="CA59" s="1"/>
      <c r="CB59" s="1">
        <v>5</v>
      </c>
    </row>
    <row r="60" spans="1:80" x14ac:dyDescent="0.2">
      <c r="A60" s="1" t="s">
        <v>49</v>
      </c>
      <c r="B60" s="1" t="s">
        <v>0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/>
      <c r="I60" s="1"/>
      <c r="J60" s="1"/>
      <c r="K60" s="1"/>
      <c r="L60" s="1"/>
      <c r="M60" s="1">
        <v>3</v>
      </c>
      <c r="N60" s="1">
        <v>1</v>
      </c>
      <c r="O60" s="1"/>
      <c r="P60" s="1"/>
      <c r="Q60" s="1">
        <v>2</v>
      </c>
      <c r="R60" s="1"/>
      <c r="S60" s="1"/>
      <c r="T60" s="1"/>
      <c r="U60" s="1"/>
      <c r="V60" s="1"/>
      <c r="W60" s="1">
        <v>6</v>
      </c>
      <c r="X60" s="1">
        <v>1</v>
      </c>
      <c r="Y60" s="1">
        <v>2</v>
      </c>
      <c r="Z60" s="1">
        <v>2</v>
      </c>
      <c r="AA60" s="1">
        <v>3</v>
      </c>
      <c r="AB60" s="1"/>
      <c r="AC60" s="1"/>
      <c r="AD60" s="1"/>
      <c r="AE60" s="1">
        <v>1</v>
      </c>
      <c r="AF60" s="1"/>
      <c r="AG60" s="1"/>
      <c r="AH60" s="1"/>
      <c r="AI60" s="1">
        <v>3</v>
      </c>
      <c r="AJ60" s="1"/>
      <c r="AK60" s="1"/>
      <c r="AL60" s="1"/>
      <c r="AM60" s="1"/>
      <c r="AN60" s="1"/>
      <c r="AO60" s="1">
        <v>2</v>
      </c>
      <c r="AP60" s="1">
        <v>15</v>
      </c>
      <c r="AQ60" s="1"/>
      <c r="AR60" s="1"/>
      <c r="AS60" s="1"/>
      <c r="AT60" s="1">
        <v>10</v>
      </c>
      <c r="AU60" s="1">
        <v>10</v>
      </c>
      <c r="AV60" s="1"/>
      <c r="AW60" s="1"/>
      <c r="AX60" s="1"/>
      <c r="AY60" s="1"/>
      <c r="AZ60" s="1"/>
      <c r="BA60" s="1"/>
      <c r="BB60" s="1"/>
      <c r="BC60" s="1"/>
      <c r="BD60" s="1"/>
      <c r="BE60" s="1">
        <v>3</v>
      </c>
      <c r="BF60" s="1">
        <v>5</v>
      </c>
      <c r="BG60" s="1"/>
      <c r="BH60" s="1">
        <v>5</v>
      </c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>
        <v>2</v>
      </c>
      <c r="BU60" s="1"/>
      <c r="BV60" s="1"/>
      <c r="BW60" s="1"/>
      <c r="BX60" s="1"/>
      <c r="BY60" s="1"/>
      <c r="BZ60" s="1">
        <v>2</v>
      </c>
      <c r="CA60" s="1"/>
      <c r="CB60" s="1">
        <v>3</v>
      </c>
    </row>
    <row r="61" spans="1:80" x14ac:dyDescent="0.2">
      <c r="A61" s="1" t="s">
        <v>50</v>
      </c>
      <c r="B61" s="1">
        <v>15</v>
      </c>
      <c r="C61" s="1" t="s">
        <v>0</v>
      </c>
      <c r="D61" s="1" t="s">
        <v>0</v>
      </c>
      <c r="E61" s="1" t="s">
        <v>0</v>
      </c>
      <c r="F61" s="1">
        <v>2</v>
      </c>
      <c r="G61" s="1" t="s">
        <v>0</v>
      </c>
      <c r="H61" s="1"/>
      <c r="I61" s="1"/>
      <c r="J61" s="1"/>
      <c r="K61" s="1"/>
      <c r="L61" s="1">
        <v>23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>
        <v>10</v>
      </c>
      <c r="X61" s="1">
        <v>24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>
        <v>25</v>
      </c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>
        <v>55</v>
      </c>
      <c r="BR61" s="1"/>
      <c r="BS61" s="1"/>
      <c r="BT61" s="1"/>
      <c r="BU61" s="1"/>
      <c r="BV61" s="1">
        <v>5</v>
      </c>
      <c r="BW61" s="1"/>
      <c r="BX61" s="1"/>
      <c r="BY61" s="1"/>
      <c r="BZ61" s="1"/>
      <c r="CA61" s="1"/>
      <c r="CB61" s="1"/>
    </row>
    <row r="62" spans="1:80" x14ac:dyDescent="0.2">
      <c r="A62" s="1" t="s">
        <v>51</v>
      </c>
      <c r="B62" s="1" t="s">
        <v>0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1"/>
      <c r="U62" s="1"/>
      <c r="V62" s="1">
        <v>10</v>
      </c>
      <c r="W62" s="1">
        <v>6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L62" s="1"/>
      <c r="AM62" s="1"/>
      <c r="AO62" s="1"/>
      <c r="AP62" s="1"/>
      <c r="AQ62" s="1"/>
      <c r="AR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>
        <v>10</v>
      </c>
      <c r="BZ62" s="1"/>
      <c r="CA62" s="1"/>
      <c r="CB62" s="1"/>
    </row>
    <row r="63" spans="1:80" x14ac:dyDescent="0.2">
      <c r="A63" s="1" t="s">
        <v>52</v>
      </c>
      <c r="B63" s="1" t="s">
        <v>0</v>
      </c>
      <c r="C63" s="1">
        <v>21</v>
      </c>
      <c r="D63" s="1" t="s">
        <v>0</v>
      </c>
      <c r="E63" s="1" t="s">
        <v>0</v>
      </c>
      <c r="F63" s="1">
        <v>15</v>
      </c>
      <c r="G63" s="1" t="s">
        <v>0</v>
      </c>
      <c r="H63" s="1">
        <v>14</v>
      </c>
      <c r="I63" s="1"/>
      <c r="J63" s="1">
        <v>15</v>
      </c>
      <c r="K63" s="1">
        <v>40</v>
      </c>
      <c r="L63" s="1"/>
      <c r="M63" s="1"/>
      <c r="N63" s="1"/>
      <c r="O63" s="1"/>
      <c r="P63" s="1"/>
      <c r="Q63" s="1">
        <v>20</v>
      </c>
      <c r="R63" s="1">
        <v>15</v>
      </c>
      <c r="S63" s="1"/>
      <c r="T63" s="1"/>
      <c r="U63" s="1">
        <v>14</v>
      </c>
      <c r="V63" s="1"/>
      <c r="W63" s="1">
        <v>15</v>
      </c>
      <c r="X63" s="1">
        <v>24</v>
      </c>
      <c r="Y63" s="1"/>
      <c r="Z63" s="1"/>
      <c r="AA63" s="1">
        <v>10</v>
      </c>
      <c r="AB63" s="1">
        <v>15</v>
      </c>
      <c r="AC63" s="1"/>
      <c r="AD63" s="1"/>
      <c r="AE63" s="1">
        <v>3</v>
      </c>
      <c r="AF63" s="1">
        <v>50</v>
      </c>
      <c r="AG63" s="1"/>
      <c r="AH63" s="1">
        <v>5</v>
      </c>
      <c r="AI63" s="1">
        <v>10</v>
      </c>
      <c r="AJ63" s="1"/>
      <c r="AK63" s="1"/>
      <c r="AL63" s="1">
        <v>40</v>
      </c>
      <c r="AM63" s="1"/>
      <c r="AN63" s="1">
        <v>12</v>
      </c>
      <c r="AO63" s="1"/>
      <c r="AP63" s="1"/>
      <c r="AQ63" s="1">
        <v>15</v>
      </c>
      <c r="AR63" s="1">
        <v>10</v>
      </c>
      <c r="AS63" s="1"/>
      <c r="AT63" s="1">
        <v>20</v>
      </c>
      <c r="AU63" s="1"/>
      <c r="AV63" s="1"/>
      <c r="AW63" s="1"/>
      <c r="AX63" s="1"/>
      <c r="AY63" s="1">
        <v>95</v>
      </c>
      <c r="AZ63" s="1">
        <v>25</v>
      </c>
      <c r="BA63" s="1">
        <v>23</v>
      </c>
      <c r="BB63" s="1"/>
      <c r="BC63" s="1">
        <v>2</v>
      </c>
      <c r="BD63" s="1"/>
      <c r="BE63" s="1"/>
      <c r="BF63" s="1"/>
      <c r="BG63" s="1"/>
      <c r="BH63" s="1"/>
      <c r="BI63" s="1">
        <v>25</v>
      </c>
      <c r="BJ63" s="1"/>
      <c r="BK63" s="1">
        <v>20</v>
      </c>
      <c r="BL63" s="1"/>
      <c r="BM63" s="1"/>
      <c r="BN63" s="1"/>
      <c r="BO63" s="1">
        <v>10</v>
      </c>
      <c r="BP63" s="1"/>
      <c r="BQ63" s="1">
        <v>3</v>
      </c>
      <c r="BR63" s="1">
        <v>20</v>
      </c>
      <c r="BS63" s="1"/>
      <c r="BT63" s="1">
        <v>10</v>
      </c>
      <c r="BU63" s="1">
        <v>28</v>
      </c>
      <c r="BV63" s="1"/>
      <c r="BW63" s="1"/>
      <c r="BX63" s="1">
        <v>5</v>
      </c>
      <c r="BY63" s="1"/>
      <c r="BZ63" s="1"/>
      <c r="CA63" s="1"/>
      <c r="CB63" s="1">
        <v>50</v>
      </c>
    </row>
    <row r="64" spans="1:80" x14ac:dyDescent="0.2">
      <c r="A64" s="1" t="s">
        <v>199</v>
      </c>
      <c r="B64" s="7"/>
      <c r="C64" s="7"/>
      <c r="D64" s="7"/>
      <c r="E64" s="7"/>
      <c r="F64" s="7"/>
      <c r="G64" s="1">
        <v>3</v>
      </c>
      <c r="H64" s="1"/>
      <c r="I64" s="1"/>
      <c r="J64" s="1"/>
      <c r="K64" s="1">
        <v>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v>2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>
        <v>3</v>
      </c>
      <c r="AP64" s="1"/>
      <c r="AQ64" s="1"/>
      <c r="AR64" s="1"/>
      <c r="AS64" s="1"/>
      <c r="AT64" s="1"/>
      <c r="AU64" s="1"/>
      <c r="AV64" s="1"/>
      <c r="AW64" s="1">
        <v>5</v>
      </c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8"/>
      <c r="BZ64" s="8"/>
      <c r="CA64" s="8"/>
      <c r="CB64" s="8"/>
    </row>
    <row r="65" spans="1:80" x14ac:dyDescent="0.2">
      <c r="A65" s="1" t="s">
        <v>200</v>
      </c>
      <c r="B65" s="13">
        <v>1</v>
      </c>
      <c r="C65" s="13"/>
      <c r="D65" s="13"/>
      <c r="E65" s="13"/>
      <c r="F65" s="13"/>
      <c r="G65" s="13"/>
      <c r="H65" s="13"/>
      <c r="I65" s="13"/>
      <c r="J65" s="13"/>
      <c r="K65" s="13">
        <v>5</v>
      </c>
      <c r="L65" s="1"/>
      <c r="M65" s="1"/>
      <c r="N65" s="1"/>
      <c r="O65" s="1"/>
      <c r="P65" s="1"/>
      <c r="Q65" s="1">
        <v>1</v>
      </c>
      <c r="R65" s="1"/>
      <c r="S65" s="1">
        <v>15</v>
      </c>
      <c r="T65" s="1"/>
      <c r="U65" s="1"/>
      <c r="V65" s="1"/>
      <c r="W65" s="1">
        <v>6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>
        <v>2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3"/>
      <c r="BP65" s="13"/>
      <c r="BQ65" s="13">
        <v>1</v>
      </c>
      <c r="BR65" s="13"/>
      <c r="BS65" s="13"/>
      <c r="BT65" s="13"/>
      <c r="BU65" s="13"/>
      <c r="BV65" s="13"/>
      <c r="BW65" s="13"/>
      <c r="BX65" s="13"/>
      <c r="BY65" s="8"/>
      <c r="BZ65" s="8"/>
      <c r="CA65" s="8"/>
      <c r="CB65" s="8"/>
    </row>
    <row r="66" spans="1:80" x14ac:dyDescent="0.2">
      <c r="A66" s="1" t="s">
        <v>201</v>
      </c>
      <c r="B66" s="7"/>
      <c r="C66" s="7"/>
      <c r="D66" s="7"/>
      <c r="E66" s="7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3"/>
      <c r="BP66" s="13"/>
      <c r="BQ66" s="13">
        <v>3</v>
      </c>
      <c r="BR66" s="13"/>
      <c r="BS66" s="13"/>
      <c r="BT66" s="13"/>
      <c r="BU66" s="13"/>
      <c r="BV66" s="13">
        <v>5</v>
      </c>
      <c r="BW66" s="13"/>
      <c r="BX66" s="13"/>
      <c r="BY66" s="8"/>
      <c r="BZ66" s="8"/>
      <c r="CA66" s="8"/>
      <c r="CB66" s="8"/>
    </row>
    <row r="67" spans="1:80" x14ac:dyDescent="0.2">
      <c r="A67" s="1" t="s">
        <v>202</v>
      </c>
      <c r="B67" s="7"/>
      <c r="C67" s="7"/>
      <c r="D67" s="7"/>
      <c r="E67" s="7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3"/>
      <c r="BP67" s="13"/>
      <c r="BQ67" s="13"/>
      <c r="BR67" s="13"/>
      <c r="BS67" s="13"/>
      <c r="BT67" s="13">
        <v>23</v>
      </c>
      <c r="BU67" s="13"/>
      <c r="BV67" s="13"/>
      <c r="BW67" s="13"/>
      <c r="BX67" s="13"/>
      <c r="BY67" s="8"/>
      <c r="BZ67" s="8"/>
      <c r="CA67" s="8"/>
      <c r="CB67" s="8"/>
    </row>
    <row r="68" spans="1:80" x14ac:dyDescent="0.2">
      <c r="A68" s="1" t="s">
        <v>203</v>
      </c>
      <c r="B68" s="7"/>
      <c r="C68" s="7"/>
      <c r="D68" s="7"/>
      <c r="E68" s="7"/>
      <c r="F68" s="7"/>
      <c r="G68" s="1"/>
      <c r="H68" s="1"/>
      <c r="I68" s="1"/>
      <c r="J68" s="1"/>
      <c r="K68" s="1"/>
      <c r="L68" s="1"/>
      <c r="M68" s="1"/>
      <c r="N68" s="1">
        <v>2</v>
      </c>
      <c r="O68" s="1">
        <v>4</v>
      </c>
      <c r="P68" s="1"/>
      <c r="Q68" s="1"/>
      <c r="R68" s="1"/>
      <c r="S68" s="1">
        <v>3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>
        <v>80</v>
      </c>
      <c r="AL68" s="1"/>
      <c r="AM68" s="1"/>
      <c r="AN68" s="1">
        <v>20</v>
      </c>
      <c r="AO68" s="1"/>
      <c r="AP68" s="1"/>
      <c r="AQ68" s="1"/>
      <c r="AR68" s="1"/>
      <c r="AS68" s="1">
        <v>7</v>
      </c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3"/>
      <c r="BP68" s="13"/>
      <c r="BQ68" s="13"/>
      <c r="BR68" s="13"/>
      <c r="BS68" s="13"/>
      <c r="BT68" s="13">
        <v>2</v>
      </c>
      <c r="BU68" s="13"/>
      <c r="BV68" s="13">
        <v>25</v>
      </c>
      <c r="BW68" s="13"/>
      <c r="BX68" s="13"/>
      <c r="BY68" s="8"/>
      <c r="BZ68" s="8"/>
      <c r="CA68" s="8"/>
      <c r="CB68" s="8"/>
    </row>
    <row r="69" spans="1:80" x14ac:dyDescent="0.2">
      <c r="A69" s="1" t="s">
        <v>204</v>
      </c>
      <c r="B69" s="7"/>
      <c r="C69" s="7"/>
      <c r="D69" s="7"/>
      <c r="E69" s="7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>
        <v>15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3"/>
      <c r="BP69" s="13">
        <v>5</v>
      </c>
      <c r="BQ69" s="13"/>
      <c r="BR69" s="13"/>
      <c r="BS69" s="13"/>
      <c r="BT69" s="13"/>
      <c r="BU69" s="13"/>
      <c r="BV69" s="13"/>
      <c r="BW69" s="13"/>
      <c r="BX69" s="13"/>
      <c r="BY69" s="8"/>
      <c r="BZ69" s="8"/>
      <c r="CA69" s="8"/>
      <c r="CB69" s="8"/>
    </row>
    <row r="70" spans="1:80" x14ac:dyDescent="0.2">
      <c r="A70" s="1" t="s">
        <v>205</v>
      </c>
      <c r="B70" s="7"/>
      <c r="C70" s="7"/>
      <c r="D70" s="7"/>
      <c r="E70" s="7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>
        <v>7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>
        <v>3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8"/>
      <c r="BZ70" s="8"/>
      <c r="CA70" s="8"/>
      <c r="CB70" s="8"/>
    </row>
    <row r="71" spans="1:80" x14ac:dyDescent="0.2">
      <c r="A71" s="1" t="s">
        <v>206</v>
      </c>
      <c r="B71" s="7"/>
      <c r="C71" s="7"/>
      <c r="D71" s="7"/>
      <c r="E71" s="7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>
        <v>1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>
        <v>3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>
        <v>5</v>
      </c>
      <c r="BG71" s="1">
        <v>10</v>
      </c>
      <c r="BH71" s="1"/>
      <c r="BI71" s="1"/>
      <c r="BJ71" s="1"/>
      <c r="BK71" s="1"/>
      <c r="BL71" s="1"/>
      <c r="BM71" s="1"/>
      <c r="BN71" s="1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8"/>
      <c r="BZ71" s="8"/>
      <c r="CA71" s="8"/>
      <c r="CB71" s="8"/>
    </row>
    <row r="72" spans="1:80" x14ac:dyDescent="0.2">
      <c r="A72" s="1" t="s">
        <v>207</v>
      </c>
      <c r="B72" s="7"/>
      <c r="C72" s="7"/>
      <c r="D72" s="7"/>
      <c r="E72" s="7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>
        <v>3</v>
      </c>
      <c r="R72" s="1"/>
      <c r="S72" s="1"/>
      <c r="T72" s="1"/>
      <c r="U72" s="1">
        <v>10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8"/>
      <c r="BZ72" s="8"/>
      <c r="CA72" s="8"/>
      <c r="CB72" s="8"/>
    </row>
    <row r="73" spans="1:80" x14ac:dyDescent="0.2">
      <c r="A73" s="1" t="s">
        <v>208</v>
      </c>
      <c r="B73" s="7"/>
      <c r="C73" s="7"/>
      <c r="D73" s="7"/>
      <c r="E73" s="7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5</v>
      </c>
      <c r="S73" s="1">
        <v>5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8"/>
      <c r="BZ73" s="8"/>
      <c r="CA73" s="8"/>
      <c r="CB73" s="8"/>
    </row>
    <row r="74" spans="1:80" x14ac:dyDescent="0.2">
      <c r="A74" s="1" t="s">
        <v>209</v>
      </c>
      <c r="B74" s="7"/>
      <c r="C74" s="7"/>
      <c r="D74" s="7"/>
      <c r="E74" s="7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>
        <v>15</v>
      </c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>
        <v>10</v>
      </c>
      <c r="BG74" s="1"/>
      <c r="BH74" s="1"/>
      <c r="BI74" s="1"/>
      <c r="BJ74" s="1"/>
      <c r="BK74" s="1"/>
      <c r="BL74" s="1"/>
      <c r="BM74" s="1"/>
      <c r="BN74" s="1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8"/>
      <c r="BZ74" s="8"/>
      <c r="CA74" s="8"/>
      <c r="CB74" s="8"/>
    </row>
    <row r="75" spans="1:80" x14ac:dyDescent="0.2">
      <c r="A75" s="1" t="s">
        <v>210</v>
      </c>
      <c r="B75" s="7"/>
      <c r="C75" s="7"/>
      <c r="D75" s="7"/>
      <c r="E75" s="7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>
        <v>50</v>
      </c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8"/>
      <c r="BZ75" s="8"/>
      <c r="CA75" s="8"/>
      <c r="CB75" s="8"/>
    </row>
    <row r="76" spans="1:80" x14ac:dyDescent="0.2">
      <c r="A76" s="1" t="s">
        <v>211</v>
      </c>
      <c r="B76" s="7"/>
      <c r="C76" s="7"/>
      <c r="D76" s="7"/>
      <c r="E76" s="7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>
        <v>3</v>
      </c>
      <c r="AW76" s="1"/>
      <c r="AX76" s="1"/>
      <c r="AY76" s="1"/>
      <c r="AZ76" s="1"/>
      <c r="BA76" s="1"/>
      <c r="BB76" s="1">
        <v>2</v>
      </c>
      <c r="BC76" s="1"/>
      <c r="BD76" s="1"/>
      <c r="BE76" s="1"/>
      <c r="BF76" s="1"/>
      <c r="BG76" s="1"/>
      <c r="BH76" s="1">
        <v>5</v>
      </c>
      <c r="BI76" s="1"/>
      <c r="BJ76" s="1"/>
      <c r="BK76" s="1"/>
      <c r="BL76" s="1"/>
      <c r="BM76" s="1"/>
      <c r="BN76" s="1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8"/>
      <c r="BZ76" s="8"/>
      <c r="CA76" s="8"/>
      <c r="CB76" s="8"/>
    </row>
    <row r="77" spans="1:80" x14ac:dyDescent="0.2">
      <c r="A77" s="14" t="s">
        <v>232</v>
      </c>
      <c r="B77" s="14">
        <f t="shared" ref="B77:BM77" si="2">SUM(B30:B76)</f>
        <v>100</v>
      </c>
      <c r="C77" s="14">
        <f t="shared" si="2"/>
        <v>100</v>
      </c>
      <c r="D77" s="14">
        <f t="shared" si="2"/>
        <v>100</v>
      </c>
      <c r="E77" s="14">
        <f t="shared" si="2"/>
        <v>100</v>
      </c>
      <c r="F77" s="14">
        <f t="shared" si="2"/>
        <v>100</v>
      </c>
      <c r="G77" s="14">
        <f t="shared" si="2"/>
        <v>100</v>
      </c>
      <c r="H77" s="14">
        <f t="shared" si="2"/>
        <v>100</v>
      </c>
      <c r="I77" s="14">
        <f t="shared" si="2"/>
        <v>100</v>
      </c>
      <c r="J77" s="14">
        <f t="shared" si="2"/>
        <v>100</v>
      </c>
      <c r="K77" s="14">
        <f t="shared" si="2"/>
        <v>100</v>
      </c>
      <c r="L77" s="14">
        <f t="shared" si="2"/>
        <v>100</v>
      </c>
      <c r="M77" s="14">
        <f t="shared" si="2"/>
        <v>100</v>
      </c>
      <c r="N77" s="14">
        <f t="shared" si="2"/>
        <v>100</v>
      </c>
      <c r="O77" s="14">
        <f t="shared" si="2"/>
        <v>100</v>
      </c>
      <c r="P77" s="14">
        <f t="shared" si="2"/>
        <v>100</v>
      </c>
      <c r="Q77" s="14">
        <f t="shared" si="2"/>
        <v>100</v>
      </c>
      <c r="R77" s="14">
        <f t="shared" si="2"/>
        <v>100</v>
      </c>
      <c r="S77" s="14">
        <f t="shared" si="2"/>
        <v>100</v>
      </c>
      <c r="T77" s="14">
        <f t="shared" si="2"/>
        <v>100</v>
      </c>
      <c r="U77" s="14">
        <f t="shared" si="2"/>
        <v>100</v>
      </c>
      <c r="V77" s="14">
        <f t="shared" si="2"/>
        <v>100</v>
      </c>
      <c r="W77" s="14">
        <f t="shared" si="2"/>
        <v>100</v>
      </c>
      <c r="X77" s="14">
        <f t="shared" si="2"/>
        <v>100</v>
      </c>
      <c r="Y77" s="14">
        <f t="shared" si="2"/>
        <v>100</v>
      </c>
      <c r="Z77" s="14">
        <f t="shared" si="2"/>
        <v>100</v>
      </c>
      <c r="AA77" s="14">
        <f t="shared" si="2"/>
        <v>100</v>
      </c>
      <c r="AB77" s="14">
        <f t="shared" si="2"/>
        <v>100</v>
      </c>
      <c r="AC77" s="14">
        <f t="shared" si="2"/>
        <v>100</v>
      </c>
      <c r="AD77" s="14">
        <f t="shared" si="2"/>
        <v>100</v>
      </c>
      <c r="AE77" s="14">
        <f t="shared" si="2"/>
        <v>100</v>
      </c>
      <c r="AF77" s="14">
        <f t="shared" si="2"/>
        <v>100</v>
      </c>
      <c r="AG77" s="14">
        <f t="shared" si="2"/>
        <v>100</v>
      </c>
      <c r="AH77" s="14">
        <f t="shared" si="2"/>
        <v>100</v>
      </c>
      <c r="AI77" s="14">
        <f t="shared" si="2"/>
        <v>100</v>
      </c>
      <c r="AJ77" s="14">
        <f t="shared" si="2"/>
        <v>100</v>
      </c>
      <c r="AK77" s="14">
        <f t="shared" si="2"/>
        <v>100</v>
      </c>
      <c r="AL77" s="14">
        <f t="shared" si="2"/>
        <v>100</v>
      </c>
      <c r="AM77" s="14">
        <f t="shared" si="2"/>
        <v>100</v>
      </c>
      <c r="AN77" s="14">
        <f t="shared" si="2"/>
        <v>100</v>
      </c>
      <c r="AO77" s="14">
        <f t="shared" si="2"/>
        <v>100</v>
      </c>
      <c r="AP77" s="14">
        <f t="shared" si="2"/>
        <v>100</v>
      </c>
      <c r="AQ77" s="14">
        <f t="shared" si="2"/>
        <v>100</v>
      </c>
      <c r="AR77" s="14">
        <f t="shared" si="2"/>
        <v>100</v>
      </c>
      <c r="AS77" s="14">
        <f t="shared" si="2"/>
        <v>100</v>
      </c>
      <c r="AT77" s="14">
        <f t="shared" si="2"/>
        <v>100</v>
      </c>
      <c r="AU77" s="14">
        <f t="shared" si="2"/>
        <v>100</v>
      </c>
      <c r="AV77" s="14">
        <f t="shared" si="2"/>
        <v>100</v>
      </c>
      <c r="AW77" s="14">
        <f t="shared" si="2"/>
        <v>100</v>
      </c>
      <c r="AX77" s="14">
        <f t="shared" si="2"/>
        <v>100</v>
      </c>
      <c r="AY77" s="14">
        <f t="shared" si="2"/>
        <v>100</v>
      </c>
      <c r="AZ77" s="14">
        <f t="shared" si="2"/>
        <v>100</v>
      </c>
      <c r="BA77" s="14">
        <f t="shared" si="2"/>
        <v>100</v>
      </c>
      <c r="BB77" s="14">
        <f t="shared" si="2"/>
        <v>100</v>
      </c>
      <c r="BC77" s="14">
        <f t="shared" si="2"/>
        <v>100</v>
      </c>
      <c r="BD77" s="14">
        <f t="shared" si="2"/>
        <v>100</v>
      </c>
      <c r="BE77" s="14">
        <f t="shared" si="2"/>
        <v>100</v>
      </c>
      <c r="BF77" s="14">
        <f t="shared" si="2"/>
        <v>100</v>
      </c>
      <c r="BG77" s="14">
        <f t="shared" si="2"/>
        <v>100</v>
      </c>
      <c r="BH77" s="14">
        <f t="shared" si="2"/>
        <v>100</v>
      </c>
      <c r="BI77" s="14">
        <f t="shared" si="2"/>
        <v>100</v>
      </c>
      <c r="BJ77" s="14">
        <f t="shared" si="2"/>
        <v>100</v>
      </c>
      <c r="BK77" s="14">
        <f t="shared" si="2"/>
        <v>100</v>
      </c>
      <c r="BL77" s="14">
        <f t="shared" si="2"/>
        <v>100</v>
      </c>
      <c r="BM77" s="14">
        <f t="shared" si="2"/>
        <v>100</v>
      </c>
      <c r="BN77" s="14">
        <f t="shared" ref="BN77:CB77" si="3">SUM(BN30:BN76)</f>
        <v>100</v>
      </c>
      <c r="BO77" s="14">
        <f t="shared" si="3"/>
        <v>100</v>
      </c>
      <c r="BP77" s="14">
        <f t="shared" si="3"/>
        <v>100</v>
      </c>
      <c r="BQ77" s="14">
        <f t="shared" si="3"/>
        <v>100</v>
      </c>
      <c r="BR77" s="14">
        <f t="shared" si="3"/>
        <v>100</v>
      </c>
      <c r="BS77" s="14">
        <f t="shared" si="3"/>
        <v>100</v>
      </c>
      <c r="BT77" s="14">
        <f t="shared" si="3"/>
        <v>100</v>
      </c>
      <c r="BU77" s="14">
        <f t="shared" si="3"/>
        <v>100</v>
      </c>
      <c r="BV77" s="14">
        <f t="shared" si="3"/>
        <v>100</v>
      </c>
      <c r="BW77" s="14">
        <f t="shared" si="3"/>
        <v>100</v>
      </c>
      <c r="BX77" s="14">
        <f t="shared" si="3"/>
        <v>100</v>
      </c>
      <c r="BY77" s="14">
        <f t="shared" si="3"/>
        <v>100</v>
      </c>
      <c r="BZ77" s="14">
        <f t="shared" si="3"/>
        <v>100</v>
      </c>
      <c r="CA77" s="14">
        <f t="shared" si="3"/>
        <v>100</v>
      </c>
      <c r="CB77" s="14">
        <f t="shared" si="3"/>
        <v>100</v>
      </c>
    </row>
    <row r="78" spans="1:80" x14ac:dyDescent="0.2">
      <c r="A78" s="4" t="s">
        <v>102</v>
      </c>
      <c r="B78" s="5">
        <v>60</v>
      </c>
      <c r="C78" s="5">
        <v>45</v>
      </c>
      <c r="D78" s="5">
        <v>70</v>
      </c>
      <c r="E78" s="5">
        <v>10</v>
      </c>
      <c r="F78" s="5">
        <v>10</v>
      </c>
      <c r="G78" s="5">
        <v>40</v>
      </c>
      <c r="H78" s="5">
        <v>0</v>
      </c>
      <c r="I78" s="6">
        <v>60</v>
      </c>
      <c r="J78" s="6">
        <v>5</v>
      </c>
      <c r="K78" s="6">
        <v>10</v>
      </c>
      <c r="L78" s="6">
        <v>15</v>
      </c>
      <c r="M78" s="6">
        <v>35</v>
      </c>
      <c r="N78" s="6">
        <v>40</v>
      </c>
      <c r="O78" s="6">
        <v>0</v>
      </c>
      <c r="P78" s="6">
        <v>0</v>
      </c>
      <c r="Q78" s="6">
        <v>55</v>
      </c>
      <c r="R78" s="6">
        <v>55</v>
      </c>
      <c r="S78" s="6">
        <v>10</v>
      </c>
      <c r="T78" s="6">
        <v>60</v>
      </c>
      <c r="U78" s="6">
        <v>5</v>
      </c>
      <c r="V78" s="6">
        <v>0</v>
      </c>
      <c r="W78" s="6">
        <v>10</v>
      </c>
      <c r="X78" s="6">
        <v>5</v>
      </c>
      <c r="Y78" s="6">
        <v>10</v>
      </c>
      <c r="Z78" s="6">
        <v>70</v>
      </c>
      <c r="AA78" s="6">
        <v>95</v>
      </c>
      <c r="AB78" s="6">
        <v>70</v>
      </c>
      <c r="AC78" s="6">
        <v>15</v>
      </c>
      <c r="AD78" s="6">
        <v>50</v>
      </c>
      <c r="AE78" s="6">
        <v>0</v>
      </c>
      <c r="AF78" s="6">
        <v>90</v>
      </c>
      <c r="AG78" s="6">
        <v>10</v>
      </c>
      <c r="AH78" s="6">
        <v>60</v>
      </c>
      <c r="AI78" s="6">
        <v>60</v>
      </c>
      <c r="AJ78" s="6">
        <v>50</v>
      </c>
      <c r="AK78" s="6">
        <v>20</v>
      </c>
      <c r="AL78" s="6">
        <v>50</v>
      </c>
      <c r="AM78" s="6">
        <v>0</v>
      </c>
      <c r="AN78" s="6">
        <v>0</v>
      </c>
      <c r="AO78" s="6">
        <v>40</v>
      </c>
      <c r="AP78" s="6">
        <v>0</v>
      </c>
      <c r="AQ78" s="6">
        <v>50</v>
      </c>
      <c r="AR78" s="6">
        <v>0</v>
      </c>
      <c r="AS78" s="6">
        <v>50</v>
      </c>
      <c r="AT78" s="6">
        <v>5</v>
      </c>
      <c r="AU78" s="6">
        <v>100</v>
      </c>
      <c r="AV78" s="6">
        <v>65</v>
      </c>
      <c r="AW78" s="6">
        <v>10</v>
      </c>
      <c r="AX78" s="6">
        <v>60</v>
      </c>
      <c r="AY78" s="6">
        <v>0</v>
      </c>
      <c r="AZ78" s="6">
        <v>25</v>
      </c>
      <c r="BA78" s="6">
        <v>10</v>
      </c>
      <c r="BB78" s="6">
        <v>60</v>
      </c>
      <c r="BC78" s="6">
        <v>30</v>
      </c>
      <c r="BD78" s="6">
        <v>40</v>
      </c>
      <c r="BE78" s="6">
        <v>45</v>
      </c>
      <c r="BF78" s="6">
        <v>20</v>
      </c>
      <c r="BG78" s="6">
        <v>55</v>
      </c>
      <c r="BH78" s="6">
        <v>70</v>
      </c>
      <c r="BI78" s="6">
        <v>20</v>
      </c>
      <c r="BJ78" s="6">
        <v>70</v>
      </c>
      <c r="BK78" s="6">
        <v>55</v>
      </c>
      <c r="BL78" s="6">
        <v>40</v>
      </c>
      <c r="BM78" s="6">
        <v>80</v>
      </c>
      <c r="BN78" s="6">
        <v>20</v>
      </c>
      <c r="BO78" s="6">
        <v>60</v>
      </c>
      <c r="BP78" s="5">
        <v>60</v>
      </c>
      <c r="BQ78" s="5">
        <v>60</v>
      </c>
      <c r="BR78" s="5">
        <v>40</v>
      </c>
      <c r="BS78" s="5">
        <v>15</v>
      </c>
      <c r="BT78" s="5">
        <v>30</v>
      </c>
      <c r="BU78" s="5">
        <v>70</v>
      </c>
      <c r="BV78" s="5">
        <v>40</v>
      </c>
      <c r="BW78" s="5">
        <v>5</v>
      </c>
      <c r="BX78" s="5">
        <v>15</v>
      </c>
      <c r="BY78" s="5">
        <v>65</v>
      </c>
      <c r="BZ78" s="5">
        <v>20</v>
      </c>
      <c r="CA78" s="5">
        <v>60</v>
      </c>
      <c r="CB78" s="5">
        <v>60</v>
      </c>
    </row>
    <row r="79" spans="1:80" x14ac:dyDescent="0.2">
      <c r="A79" s="1" t="s">
        <v>53</v>
      </c>
      <c r="B79" s="1"/>
      <c r="C79" s="1"/>
      <c r="D79" s="1">
        <v>20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>
        <v>5</v>
      </c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>
        <v>5</v>
      </c>
      <c r="BF79" s="1"/>
      <c r="BG79" s="1">
        <v>10</v>
      </c>
      <c r="BH79" s="1"/>
      <c r="BI79" s="1"/>
      <c r="BJ79" s="1"/>
      <c r="BK79" s="1">
        <v>20</v>
      </c>
      <c r="BL79" s="1">
        <v>20</v>
      </c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x14ac:dyDescent="0.2">
      <c r="A80" s="1" t="s">
        <v>54</v>
      </c>
      <c r="B80" s="1"/>
      <c r="C80" s="1"/>
      <c r="D80" s="1"/>
      <c r="E80" s="1"/>
      <c r="F80" s="1"/>
      <c r="G80" s="1">
        <v>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>
        <v>2</v>
      </c>
      <c r="U80" s="1"/>
      <c r="V80" s="1"/>
      <c r="W80" s="1"/>
      <c r="X80" s="1"/>
      <c r="Y80" s="1"/>
      <c r="Z80" s="1"/>
      <c r="AA80" s="1"/>
      <c r="AB80" s="1">
        <v>5</v>
      </c>
      <c r="AC80" s="1"/>
      <c r="AD80" s="1"/>
      <c r="AE80" s="1"/>
      <c r="AF80" s="1"/>
      <c r="AG80" s="1">
        <v>5</v>
      </c>
      <c r="AH80" s="1"/>
      <c r="AI80" s="1"/>
      <c r="AJ80" s="1"/>
      <c r="AK80" s="1">
        <v>100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>
        <v>25</v>
      </c>
      <c r="AX80" s="1"/>
      <c r="AY80" s="1"/>
      <c r="AZ80" s="1"/>
      <c r="BA80" s="1">
        <v>13</v>
      </c>
      <c r="BB80" s="1"/>
      <c r="BC80" s="1"/>
      <c r="BD80" s="1"/>
      <c r="BE80" s="1">
        <v>1</v>
      </c>
      <c r="BF80" s="1"/>
      <c r="BG80" s="1"/>
      <c r="BH80" s="1"/>
      <c r="BI80" s="1"/>
      <c r="BJ80" s="1"/>
      <c r="BK80" s="1"/>
      <c r="BL80" s="1"/>
      <c r="BM80" s="1">
        <v>15</v>
      </c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x14ac:dyDescent="0.2">
      <c r="A81" s="1" t="s">
        <v>55</v>
      </c>
      <c r="B81" s="1"/>
      <c r="C81" s="1"/>
      <c r="D81" s="1">
        <v>15</v>
      </c>
      <c r="E81" s="1"/>
      <c r="F81" s="1"/>
      <c r="G81" s="1"/>
      <c r="H81" s="1"/>
      <c r="I81" s="1"/>
      <c r="J81" s="1"/>
      <c r="K81" s="1">
        <v>20</v>
      </c>
      <c r="L81" s="1">
        <v>5</v>
      </c>
      <c r="M81" s="1"/>
      <c r="N81" s="1"/>
      <c r="O81" s="1"/>
      <c r="P81" s="1"/>
      <c r="Q81" s="1">
        <v>15</v>
      </c>
      <c r="R81" s="1"/>
      <c r="S81" s="1"/>
      <c r="T81" s="1">
        <v>10</v>
      </c>
      <c r="U81" s="1"/>
      <c r="V81" s="1"/>
      <c r="W81" s="1"/>
      <c r="X81" s="1"/>
      <c r="Y81" s="1"/>
      <c r="Z81" s="1">
        <v>5</v>
      </c>
      <c r="AA81" s="1"/>
      <c r="AB81" s="1"/>
      <c r="AC81" s="1"/>
      <c r="AD81" s="1"/>
      <c r="AE81" s="1"/>
      <c r="AF81" s="1"/>
      <c r="AG81" s="1"/>
      <c r="AH81" s="1">
        <v>5</v>
      </c>
      <c r="AI81" s="1">
        <v>10</v>
      </c>
      <c r="AJ81" s="1"/>
      <c r="AK81" s="1"/>
      <c r="AL81" s="1"/>
      <c r="AM81" s="1"/>
      <c r="AN81" s="1"/>
      <c r="AO81" s="1">
        <v>10</v>
      </c>
      <c r="AP81" s="1"/>
      <c r="AQ81" s="1"/>
      <c r="AR81" s="1"/>
      <c r="AS81" s="1"/>
      <c r="AT81" s="1"/>
      <c r="AU81" s="1"/>
      <c r="AV81" s="1"/>
      <c r="AW81" s="1"/>
      <c r="AX81" s="1">
        <v>20</v>
      </c>
      <c r="AY81" s="1"/>
      <c r="AZ81" s="1"/>
      <c r="BA81" s="1"/>
      <c r="BB81" s="1"/>
      <c r="BC81" s="1"/>
      <c r="BD81" s="1">
        <v>20</v>
      </c>
      <c r="BE81" s="1">
        <v>10</v>
      </c>
      <c r="BF81" s="1"/>
      <c r="BG81" s="1">
        <v>15</v>
      </c>
      <c r="BH81" s="1">
        <v>30</v>
      </c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>
        <v>25</v>
      </c>
      <c r="BV81" s="1">
        <v>30</v>
      </c>
      <c r="BW81" s="1"/>
      <c r="BX81" s="1">
        <v>8</v>
      </c>
      <c r="BY81" s="1">
        <v>5</v>
      </c>
      <c r="BZ81" s="1"/>
      <c r="CA81" s="1">
        <v>10</v>
      </c>
      <c r="CB81" s="1"/>
    </row>
    <row r="82" spans="1:80" x14ac:dyDescent="0.2">
      <c r="A82" s="1" t="s">
        <v>56</v>
      </c>
      <c r="B82" s="1">
        <v>5</v>
      </c>
      <c r="C82" s="1"/>
      <c r="D82" s="1"/>
      <c r="E82" s="1">
        <v>25</v>
      </c>
      <c r="F82" s="1">
        <v>100</v>
      </c>
      <c r="G82" s="1"/>
      <c r="H82" s="1"/>
      <c r="I82" s="1"/>
      <c r="J82" s="1">
        <v>100</v>
      </c>
      <c r="K82" s="1"/>
      <c r="L82" s="1">
        <v>10</v>
      </c>
      <c r="M82" s="1">
        <v>40</v>
      </c>
      <c r="N82" s="1">
        <v>15</v>
      </c>
      <c r="O82" s="1"/>
      <c r="P82" s="1"/>
      <c r="Q82" s="1"/>
      <c r="R82" s="1"/>
      <c r="S82" s="1"/>
      <c r="T82" s="1"/>
      <c r="U82" s="1">
        <v>30</v>
      </c>
      <c r="V82" s="1"/>
      <c r="W82" s="1"/>
      <c r="X82" s="1"/>
      <c r="Y82" s="1"/>
      <c r="Z82" s="1">
        <v>5</v>
      </c>
      <c r="AA82" s="1">
        <v>3</v>
      </c>
      <c r="AB82" s="1">
        <v>30</v>
      </c>
      <c r="AC82" s="1"/>
      <c r="AD82" s="1"/>
      <c r="AE82" s="1"/>
      <c r="AF82" s="1">
        <v>2</v>
      </c>
      <c r="AG82" s="1">
        <v>29</v>
      </c>
      <c r="AH82" s="1">
        <v>25</v>
      </c>
      <c r="AI82" s="1"/>
      <c r="AJ82" s="1">
        <v>30</v>
      </c>
      <c r="AK82" s="1"/>
      <c r="AL82" s="1">
        <v>22</v>
      </c>
      <c r="AM82" s="1"/>
      <c r="AN82" s="1"/>
      <c r="AO82" s="1"/>
      <c r="AP82" s="1"/>
      <c r="AQ82" s="1"/>
      <c r="AR82" s="1"/>
      <c r="AS82" s="1">
        <v>25</v>
      </c>
      <c r="AT82" s="1">
        <v>80</v>
      </c>
      <c r="AU82" s="1">
        <v>50</v>
      </c>
      <c r="AV82" s="1"/>
      <c r="AW82" s="1">
        <v>25</v>
      </c>
      <c r="AX82" s="1">
        <v>10</v>
      </c>
      <c r="AY82" s="1"/>
      <c r="AZ82" s="1"/>
      <c r="BA82" s="1">
        <v>13</v>
      </c>
      <c r="BB82" s="1">
        <v>10</v>
      </c>
      <c r="BC82" s="1">
        <v>15</v>
      </c>
      <c r="BD82" s="1">
        <v>15</v>
      </c>
      <c r="BE82" s="1">
        <v>9</v>
      </c>
      <c r="BF82" s="1">
        <v>20</v>
      </c>
      <c r="BG82" s="1">
        <v>25</v>
      </c>
      <c r="BH82" s="1"/>
      <c r="BI82" s="1">
        <v>40</v>
      </c>
      <c r="BJ82" s="1">
        <v>25</v>
      </c>
      <c r="BK82" s="1"/>
      <c r="BL82" s="1">
        <v>30</v>
      </c>
      <c r="BM82" s="1"/>
      <c r="BN82" s="1"/>
      <c r="BO82" s="1">
        <v>20</v>
      </c>
      <c r="BP82" s="1">
        <v>60</v>
      </c>
      <c r="BQ82" s="1">
        <v>5</v>
      </c>
      <c r="BR82" s="1">
        <v>5</v>
      </c>
      <c r="BS82" s="1"/>
      <c r="BT82" s="1"/>
      <c r="BU82" s="1"/>
      <c r="BV82" s="1">
        <v>14</v>
      </c>
      <c r="BW82" s="1">
        <v>40</v>
      </c>
      <c r="BX82" s="1">
        <v>30</v>
      </c>
      <c r="BY82" s="1"/>
      <c r="BZ82" s="1"/>
      <c r="CA82" s="1">
        <v>10</v>
      </c>
      <c r="CB82" s="1">
        <v>3</v>
      </c>
    </row>
    <row r="83" spans="1:80" x14ac:dyDescent="0.2">
      <c r="A83" s="1" t="s">
        <v>57</v>
      </c>
      <c r="B83" s="1">
        <v>1</v>
      </c>
      <c r="C83" s="1"/>
      <c r="D83" s="1"/>
      <c r="E83" s="1"/>
      <c r="F83" s="1"/>
      <c r="G83" s="1">
        <v>5</v>
      </c>
      <c r="H83" s="1"/>
      <c r="I83" s="1">
        <v>20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v>40</v>
      </c>
      <c r="Y83" s="1">
        <v>10</v>
      </c>
      <c r="Z83" s="1">
        <v>5</v>
      </c>
      <c r="AA83" s="1"/>
      <c r="AB83" s="1"/>
      <c r="AC83" s="1"/>
      <c r="AD83" s="1"/>
      <c r="AE83" s="1"/>
      <c r="AF83" s="1"/>
      <c r="AG83" s="1">
        <v>29</v>
      </c>
      <c r="AH83" s="1">
        <v>2</v>
      </c>
      <c r="AI83" s="1"/>
      <c r="AJ83" s="1"/>
      <c r="AK83" s="1"/>
      <c r="AL83" s="1"/>
      <c r="AM83" s="1"/>
      <c r="AN83" s="1"/>
      <c r="AO83" s="1">
        <v>10</v>
      </c>
      <c r="AP83" s="1"/>
      <c r="AQ83" s="1">
        <v>5</v>
      </c>
      <c r="AR83" s="1"/>
      <c r="AS83" s="1"/>
      <c r="AT83" s="1"/>
      <c r="AU83" s="1"/>
      <c r="AV83" s="1"/>
      <c r="AW83" s="1"/>
      <c r="AX83" s="1">
        <v>10</v>
      </c>
      <c r="AY83" s="1"/>
      <c r="AZ83" s="1"/>
      <c r="BA83" s="1">
        <v>13</v>
      </c>
      <c r="BB83" s="1">
        <v>5</v>
      </c>
      <c r="BC83" s="1"/>
      <c r="BD83" s="1">
        <v>5</v>
      </c>
      <c r="BE83" s="1">
        <v>5</v>
      </c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>
        <v>5</v>
      </c>
      <c r="BS83" s="1"/>
      <c r="BT83" s="1"/>
      <c r="BU83" s="1">
        <v>10</v>
      </c>
      <c r="BV83" s="1">
        <v>3</v>
      </c>
      <c r="BW83" s="1"/>
      <c r="BX83" s="1"/>
      <c r="BY83" s="1">
        <v>1</v>
      </c>
      <c r="BZ83" s="1"/>
      <c r="CA83" s="1"/>
      <c r="CB83" s="1"/>
    </row>
    <row r="84" spans="1:80" x14ac:dyDescent="0.2">
      <c r="A84" s="1" t="s">
        <v>58</v>
      </c>
      <c r="B84" s="1">
        <v>12</v>
      </c>
      <c r="C84" s="1">
        <v>10</v>
      </c>
      <c r="D84" s="1"/>
      <c r="E84" s="1"/>
      <c r="F84" s="1"/>
      <c r="G84" s="1">
        <v>20</v>
      </c>
      <c r="H84" s="1"/>
      <c r="I84" s="1">
        <v>15</v>
      </c>
      <c r="J84" s="1"/>
      <c r="K84" s="1"/>
      <c r="L84" s="1">
        <v>14</v>
      </c>
      <c r="M84" s="1">
        <v>20</v>
      </c>
      <c r="N84" s="1">
        <v>10</v>
      </c>
      <c r="O84" s="1"/>
      <c r="P84" s="1"/>
      <c r="Q84" s="1"/>
      <c r="R84" s="1"/>
      <c r="S84" s="1"/>
      <c r="T84" s="1">
        <v>7</v>
      </c>
      <c r="U84" s="1"/>
      <c r="V84" s="1"/>
      <c r="W84" s="1">
        <v>10</v>
      </c>
      <c r="X84" s="1">
        <v>10</v>
      </c>
      <c r="Y84" s="1"/>
      <c r="Z84" s="1">
        <v>15</v>
      </c>
      <c r="AA84" s="1">
        <v>5</v>
      </c>
      <c r="AB84" s="1"/>
      <c r="AC84" s="1"/>
      <c r="AD84" s="1">
        <v>20</v>
      </c>
      <c r="AE84" s="1"/>
      <c r="AF84" s="1"/>
      <c r="AG84" s="1">
        <v>30</v>
      </c>
      <c r="AH84" s="1">
        <v>5</v>
      </c>
      <c r="AI84" s="1">
        <v>30</v>
      </c>
      <c r="AJ84" s="1"/>
      <c r="AK84" s="1"/>
      <c r="AL84" s="1"/>
      <c r="AM84" s="1"/>
      <c r="AN84" s="1"/>
      <c r="AO84" s="1">
        <v>20</v>
      </c>
      <c r="AP84" s="1"/>
      <c r="AQ84" s="1">
        <v>20</v>
      </c>
      <c r="AR84" s="1"/>
      <c r="AS84" s="1">
        <v>10</v>
      </c>
      <c r="AT84" s="1"/>
      <c r="AU84" s="1">
        <v>50</v>
      </c>
      <c r="AV84" s="1">
        <v>15</v>
      </c>
      <c r="AW84" s="1"/>
      <c r="AX84" s="1">
        <v>7</v>
      </c>
      <c r="AY84" s="1"/>
      <c r="AZ84" s="1">
        <v>50</v>
      </c>
      <c r="BA84" s="1"/>
      <c r="BB84" s="1">
        <v>30</v>
      </c>
      <c r="BC84" s="1">
        <v>10</v>
      </c>
      <c r="BD84" s="1">
        <v>20</v>
      </c>
      <c r="BE84" s="1">
        <v>15</v>
      </c>
      <c r="BF84" s="1"/>
      <c r="BG84" s="1"/>
      <c r="BH84" s="1">
        <v>15</v>
      </c>
      <c r="BI84" s="1">
        <v>20</v>
      </c>
      <c r="BJ84" s="1"/>
      <c r="BK84" s="1">
        <v>15</v>
      </c>
      <c r="BL84" s="1"/>
      <c r="BM84" s="1">
        <v>40</v>
      </c>
      <c r="BN84" s="1">
        <v>70</v>
      </c>
      <c r="BO84" s="1">
        <v>10</v>
      </c>
      <c r="BP84" s="1">
        <v>15</v>
      </c>
      <c r="BQ84" s="1">
        <v>10</v>
      </c>
      <c r="BR84" s="1"/>
      <c r="BS84" s="1">
        <v>20</v>
      </c>
      <c r="BT84" s="1"/>
      <c r="BU84" s="1">
        <v>20</v>
      </c>
      <c r="BV84" s="1">
        <v>15</v>
      </c>
      <c r="BW84" s="1"/>
      <c r="BX84" s="1">
        <v>5</v>
      </c>
      <c r="BY84" s="1">
        <v>5</v>
      </c>
      <c r="BZ84" s="1"/>
      <c r="CA84" s="1">
        <v>10</v>
      </c>
      <c r="CB84" s="1"/>
    </row>
    <row r="85" spans="1:80" x14ac:dyDescent="0.2">
      <c r="A85" s="1" t="s">
        <v>59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>
        <v>1</v>
      </c>
      <c r="AA85" s="1"/>
      <c r="AB85" s="1"/>
      <c r="AC85" s="1"/>
      <c r="AD85" s="1"/>
      <c r="AE85" s="1"/>
      <c r="AF85" s="1"/>
      <c r="AG85" s="1"/>
      <c r="AH85" s="1">
        <v>2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>
        <v>10</v>
      </c>
      <c r="AT85" s="1"/>
      <c r="AU85" s="1"/>
      <c r="AV85" s="1"/>
      <c r="AW85" s="1"/>
      <c r="AX85" s="1"/>
      <c r="AY85" s="1"/>
      <c r="AZ85" s="1"/>
      <c r="BA85" s="1"/>
      <c r="BB85" s="1"/>
      <c r="BC85" s="1">
        <v>4</v>
      </c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>
        <v>1</v>
      </c>
      <c r="CB85" s="1"/>
    </row>
    <row r="86" spans="1:80" x14ac:dyDescent="0.2">
      <c r="A86" s="1" t="s">
        <v>60</v>
      </c>
      <c r="B86" s="1">
        <v>15</v>
      </c>
      <c r="C86" s="1">
        <v>5</v>
      </c>
      <c r="D86" s="1"/>
      <c r="E86" s="1"/>
      <c r="F86" s="1"/>
      <c r="G86" s="1"/>
      <c r="H86" s="1"/>
      <c r="I86" s="1"/>
      <c r="J86" s="1"/>
      <c r="K86" s="1"/>
      <c r="L86" s="1"/>
      <c r="M86" s="1">
        <v>5</v>
      </c>
      <c r="N86" s="1"/>
      <c r="O86" s="1"/>
      <c r="P86" s="1"/>
      <c r="Q86" s="1"/>
      <c r="R86" s="1"/>
      <c r="S86" s="1"/>
      <c r="T86" s="1">
        <v>11</v>
      </c>
      <c r="U86" s="1"/>
      <c r="V86" s="1"/>
      <c r="W86" s="1">
        <v>10</v>
      </c>
      <c r="X86" s="1"/>
      <c r="Y86" s="1"/>
      <c r="Z86" s="1">
        <v>2</v>
      </c>
      <c r="AA86" s="1"/>
      <c r="AB86" s="1">
        <v>5</v>
      </c>
      <c r="AC86" s="1"/>
      <c r="AD86" s="1"/>
      <c r="AE86" s="1"/>
      <c r="AF86" s="1"/>
      <c r="AG86" s="1"/>
      <c r="AH86" s="1">
        <v>3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>
        <v>10</v>
      </c>
      <c r="AT86" s="1"/>
      <c r="AU86" s="1"/>
      <c r="AV86" s="1"/>
      <c r="AW86" s="1"/>
      <c r="AX86" s="1"/>
      <c r="AY86" s="1"/>
      <c r="AZ86" s="1"/>
      <c r="BA86" s="1"/>
      <c r="BB86" s="1">
        <v>5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>
        <v>5</v>
      </c>
      <c r="BR86" s="1"/>
      <c r="BS86" s="1"/>
      <c r="BT86" s="1"/>
      <c r="BU86" s="1">
        <v>10</v>
      </c>
      <c r="BV86" s="1">
        <v>20</v>
      </c>
      <c r="BW86" s="1"/>
      <c r="BX86" s="1"/>
      <c r="BY86" s="1"/>
      <c r="BZ86" s="1"/>
      <c r="CA86" s="1">
        <v>1</v>
      </c>
      <c r="CB86" s="1">
        <v>3</v>
      </c>
    </row>
    <row r="87" spans="1:80" x14ac:dyDescent="0.2">
      <c r="A87" s="1" t="s">
        <v>61</v>
      </c>
      <c r="B87" s="1"/>
      <c r="C87" s="1">
        <v>35</v>
      </c>
      <c r="D87" s="1"/>
      <c r="E87" s="1">
        <v>75</v>
      </c>
      <c r="F87" s="1"/>
      <c r="G87" s="1">
        <v>5</v>
      </c>
      <c r="H87" s="1"/>
      <c r="I87" s="1"/>
      <c r="J87" s="1"/>
      <c r="K87" s="1"/>
      <c r="L87" s="1">
        <v>1</v>
      </c>
      <c r="M87" s="1"/>
      <c r="N87" s="1"/>
      <c r="O87" s="1"/>
      <c r="P87" s="1"/>
      <c r="Q87" s="1"/>
      <c r="R87" s="1"/>
      <c r="S87" s="1">
        <v>100</v>
      </c>
      <c r="T87" s="1">
        <v>10</v>
      </c>
      <c r="U87" s="1">
        <v>70</v>
      </c>
      <c r="V87" s="1"/>
      <c r="W87" s="1">
        <v>80</v>
      </c>
      <c r="X87" s="1"/>
      <c r="Y87" s="1"/>
      <c r="Z87" s="1">
        <v>5</v>
      </c>
      <c r="AA87" s="1"/>
      <c r="AB87" s="1">
        <v>20</v>
      </c>
      <c r="AC87" s="1">
        <v>60</v>
      </c>
      <c r="AD87" s="1">
        <v>20</v>
      </c>
      <c r="AE87" s="1"/>
      <c r="AF87" s="1">
        <v>5</v>
      </c>
      <c r="AG87" s="1"/>
      <c r="AH87" s="1">
        <v>2</v>
      </c>
      <c r="AI87" s="1">
        <v>10</v>
      </c>
      <c r="AJ87" s="1"/>
      <c r="AK87" s="1"/>
      <c r="AL87" s="1"/>
      <c r="AM87" s="1"/>
      <c r="AN87" s="1"/>
      <c r="AO87" s="1"/>
      <c r="AP87" s="1"/>
      <c r="AQ87" s="1">
        <v>5</v>
      </c>
      <c r="AR87" s="1"/>
      <c r="AS87" s="1"/>
      <c r="AT87" s="1"/>
      <c r="AU87" s="1"/>
      <c r="AV87" s="1">
        <v>5</v>
      </c>
      <c r="AW87" s="1">
        <v>25</v>
      </c>
      <c r="AX87" s="1">
        <v>2</v>
      </c>
      <c r="AY87" s="1"/>
      <c r="AZ87" s="1">
        <v>40</v>
      </c>
      <c r="BA87" s="1">
        <v>45</v>
      </c>
      <c r="BB87" s="1">
        <v>10</v>
      </c>
      <c r="BC87" s="1"/>
      <c r="BD87" s="1"/>
      <c r="BE87" s="1"/>
      <c r="BF87" s="1"/>
      <c r="BG87" s="1"/>
      <c r="BH87" s="1">
        <v>15</v>
      </c>
      <c r="BI87" s="1"/>
      <c r="BJ87" s="1"/>
      <c r="BK87" s="1">
        <v>15</v>
      </c>
      <c r="BL87" s="1"/>
      <c r="BM87" s="1">
        <v>20</v>
      </c>
      <c r="BN87" s="1"/>
      <c r="BO87" s="1"/>
      <c r="BP87" s="1">
        <v>5</v>
      </c>
      <c r="BQ87" s="1">
        <v>5</v>
      </c>
      <c r="BR87" s="1">
        <v>30</v>
      </c>
      <c r="BS87" s="1">
        <v>60</v>
      </c>
      <c r="BT87" s="1"/>
      <c r="BU87" s="1">
        <v>10</v>
      </c>
      <c r="BV87" s="1"/>
      <c r="BW87" s="1">
        <v>40</v>
      </c>
      <c r="BX87" s="1"/>
      <c r="BY87" s="1"/>
      <c r="BZ87" s="1"/>
      <c r="CA87" s="1">
        <v>28</v>
      </c>
      <c r="CB87" s="1">
        <v>40</v>
      </c>
    </row>
    <row r="88" spans="1:80" x14ac:dyDescent="0.2">
      <c r="A88" s="1" t="s">
        <v>62</v>
      </c>
      <c r="B88" s="1">
        <v>1</v>
      </c>
      <c r="C88" s="1"/>
      <c r="D88" s="1"/>
      <c r="E88" s="1"/>
      <c r="F88" s="1"/>
      <c r="G88" s="1"/>
      <c r="H88" s="1"/>
      <c r="I88" s="1">
        <v>15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v>5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v>10</v>
      </c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>
        <v>25</v>
      </c>
      <c r="AX88" s="1"/>
      <c r="AY88" s="1"/>
      <c r="AZ88" s="1"/>
      <c r="BA88" s="1"/>
      <c r="BB88" s="1"/>
      <c r="BC88" s="1">
        <v>20</v>
      </c>
      <c r="BD88" s="1">
        <v>15</v>
      </c>
      <c r="BE88" s="1"/>
      <c r="BF88" s="1"/>
      <c r="BG88" s="1">
        <v>15</v>
      </c>
      <c r="BH88" s="1"/>
      <c r="BI88" s="1"/>
      <c r="BJ88" s="1">
        <v>35</v>
      </c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>
        <v>3</v>
      </c>
    </row>
    <row r="89" spans="1:80" x14ac:dyDescent="0.2">
      <c r="A89" s="1" t="s">
        <v>63</v>
      </c>
      <c r="B89" s="1"/>
      <c r="C89" s="1"/>
      <c r="D89" s="1">
        <v>20</v>
      </c>
      <c r="E89" s="1"/>
      <c r="F89" s="1"/>
      <c r="G89" s="1"/>
      <c r="H89" s="1"/>
      <c r="I89" s="1"/>
      <c r="J89" s="1"/>
      <c r="K89" s="1"/>
      <c r="L89" s="1"/>
      <c r="M89" s="1">
        <v>5</v>
      </c>
      <c r="N89" s="1">
        <v>15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v>7</v>
      </c>
      <c r="AB89" s="1"/>
      <c r="AC89" s="1"/>
      <c r="AD89" s="1"/>
      <c r="AE89" s="1"/>
      <c r="AF89" s="1"/>
      <c r="AG89" s="1"/>
      <c r="AH89" s="1">
        <v>2</v>
      </c>
      <c r="AI89" s="1"/>
      <c r="AJ89" s="1">
        <v>70</v>
      </c>
      <c r="AK89" s="1"/>
      <c r="AL89" s="1">
        <v>21</v>
      </c>
      <c r="AM89" s="1"/>
      <c r="AN89" s="1"/>
      <c r="AO89" s="1"/>
      <c r="AP89" s="1"/>
      <c r="AQ89" s="1">
        <v>15</v>
      </c>
      <c r="AR89" s="1"/>
      <c r="AS89" s="1"/>
      <c r="AT89" s="1"/>
      <c r="AU89" s="1"/>
      <c r="AV89" s="1">
        <v>10</v>
      </c>
      <c r="AW89" s="1"/>
      <c r="AX89" s="1"/>
      <c r="AY89" s="1"/>
      <c r="AZ89" s="1"/>
      <c r="BA89" s="1"/>
      <c r="BB89" s="1">
        <v>5</v>
      </c>
      <c r="BC89" s="1"/>
      <c r="BD89" s="1"/>
      <c r="BE89" s="1"/>
      <c r="BF89" s="1"/>
      <c r="BG89" s="1"/>
      <c r="BH89" s="1"/>
      <c r="BI89" s="1"/>
      <c r="BJ89" s="1"/>
      <c r="BK89" s="1">
        <v>10</v>
      </c>
      <c r="BL89" s="1"/>
      <c r="BM89" s="1"/>
      <c r="BN89" s="1"/>
      <c r="BO89" s="1"/>
      <c r="BP89" s="1"/>
      <c r="BQ89" s="1">
        <v>10</v>
      </c>
      <c r="BR89" s="1"/>
      <c r="BS89" s="1"/>
      <c r="BT89" s="1"/>
      <c r="BU89" s="1"/>
      <c r="BV89" s="1"/>
      <c r="BW89" s="1"/>
      <c r="BX89" s="1"/>
      <c r="BY89" s="1">
        <v>3</v>
      </c>
      <c r="BZ89" s="1"/>
      <c r="CA89" s="1"/>
      <c r="CB89" s="1"/>
    </row>
    <row r="90" spans="1:80" x14ac:dyDescent="0.2">
      <c r="A90" s="1" t="s">
        <v>64</v>
      </c>
      <c r="B90" s="1">
        <v>12</v>
      </c>
      <c r="C90" s="1"/>
      <c r="D90" s="1"/>
      <c r="E90" s="1"/>
      <c r="F90" s="1"/>
      <c r="G90" s="1">
        <v>5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>
        <v>2</v>
      </c>
      <c r="U90" s="1"/>
      <c r="V90" s="1"/>
      <c r="W90" s="1"/>
      <c r="X90" s="1">
        <v>30</v>
      </c>
      <c r="Y90" s="1"/>
      <c r="Z90" s="1">
        <v>5</v>
      </c>
      <c r="AA90" s="1"/>
      <c r="AB90" s="1"/>
      <c r="AC90" s="1"/>
      <c r="AD90" s="1"/>
      <c r="AE90" s="1"/>
      <c r="AF90" s="1"/>
      <c r="AG90" s="1"/>
      <c r="AH90" s="1">
        <v>2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>
        <v>40</v>
      </c>
      <c r="AT90" s="1"/>
      <c r="AU90" s="1"/>
      <c r="AV90" s="1"/>
      <c r="AW90" s="1"/>
      <c r="AX90" s="1">
        <v>5</v>
      </c>
      <c r="AY90" s="1"/>
      <c r="AZ90" s="1"/>
      <c r="BA90" s="1"/>
      <c r="BB90" s="1">
        <v>5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>
        <v>5</v>
      </c>
      <c r="BS90" s="1"/>
      <c r="BT90" s="1"/>
      <c r="BU90" s="1"/>
      <c r="BV90" s="1">
        <v>3</v>
      </c>
      <c r="BW90" s="1"/>
      <c r="BX90" s="1">
        <v>30</v>
      </c>
      <c r="BY90" s="1">
        <v>10</v>
      </c>
      <c r="BZ90" s="1"/>
      <c r="CA90" s="1">
        <v>10</v>
      </c>
      <c r="CB90" s="1"/>
    </row>
    <row r="91" spans="1:80" x14ac:dyDescent="0.2">
      <c r="A91" s="1" t="s">
        <v>65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>
        <v>40</v>
      </c>
      <c r="Z91" s="1"/>
      <c r="AA91" s="1"/>
      <c r="AB91" s="1"/>
      <c r="AC91" s="1">
        <v>30</v>
      </c>
      <c r="AD91" s="1"/>
      <c r="AE91" s="1"/>
      <c r="AF91" s="1">
        <v>2</v>
      </c>
      <c r="AG91" s="1"/>
      <c r="AH91" s="1"/>
      <c r="AI91" s="1"/>
      <c r="AJ91" s="1"/>
      <c r="AK91" s="1"/>
      <c r="AL91" s="1">
        <v>15</v>
      </c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>
        <v>10</v>
      </c>
      <c r="BA91" s="1"/>
      <c r="BB91" s="1"/>
      <c r="BC91" s="1"/>
      <c r="BD91" s="1"/>
      <c r="BE91" s="1">
        <v>10</v>
      </c>
      <c r="BF91" s="1"/>
      <c r="BG91" s="1"/>
      <c r="BH91" s="1"/>
      <c r="BI91" s="1"/>
      <c r="BJ91" s="1"/>
      <c r="BK91" s="1"/>
      <c r="BL91" s="1"/>
      <c r="BM91" s="1"/>
      <c r="BN91" s="1"/>
      <c r="BO91" s="1">
        <v>15</v>
      </c>
      <c r="BP91" s="1">
        <v>20</v>
      </c>
      <c r="BQ91" s="1"/>
      <c r="BR91" s="1"/>
      <c r="BS91" s="1"/>
      <c r="BT91" s="1"/>
      <c r="BU91" s="1"/>
      <c r="BV91" s="1"/>
      <c r="BW91" s="1"/>
      <c r="BX91" s="1"/>
      <c r="BY91" s="1">
        <v>10</v>
      </c>
      <c r="BZ91" s="1"/>
      <c r="CA91" s="1"/>
      <c r="CB91" s="1">
        <v>20</v>
      </c>
    </row>
    <row r="92" spans="1:80" x14ac:dyDescent="0.2">
      <c r="A92" s="1" t="s">
        <v>66</v>
      </c>
      <c r="B92" s="1">
        <v>5</v>
      </c>
      <c r="C92" s="1"/>
      <c r="D92" s="1"/>
      <c r="E92" s="1"/>
      <c r="F92" s="1"/>
      <c r="G92" s="1"/>
      <c r="H92" s="1"/>
      <c r="I92" s="1">
        <v>10</v>
      </c>
      <c r="J92" s="1"/>
      <c r="K92" s="1"/>
      <c r="L92" s="1"/>
      <c r="M92" s="1"/>
      <c r="N92" s="1">
        <v>10</v>
      </c>
      <c r="O92" s="1"/>
      <c r="P92" s="1"/>
      <c r="Q92" s="1"/>
      <c r="R92" s="1"/>
      <c r="S92" s="1"/>
      <c r="T92" s="1">
        <v>11</v>
      </c>
      <c r="U92" s="1"/>
      <c r="V92" s="1"/>
      <c r="W92" s="1"/>
      <c r="X92" s="1"/>
      <c r="Y92" s="1"/>
      <c r="Z92" s="1">
        <v>2</v>
      </c>
      <c r="AA92" s="1"/>
      <c r="AB92" s="1"/>
      <c r="AC92" s="1"/>
      <c r="AD92" s="1">
        <v>10</v>
      </c>
      <c r="AE92" s="1"/>
      <c r="AF92" s="1"/>
      <c r="AG92" s="1"/>
      <c r="AH92" s="1">
        <v>2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>
        <v>5</v>
      </c>
      <c r="AY92" s="1"/>
      <c r="AZ92" s="1"/>
      <c r="BA92" s="1">
        <v>16</v>
      </c>
      <c r="BB92" s="1">
        <v>5</v>
      </c>
      <c r="BC92" s="1">
        <v>7</v>
      </c>
      <c r="BD92" s="1">
        <v>15</v>
      </c>
      <c r="BE92" s="1"/>
      <c r="BF92" s="1"/>
      <c r="BG92" s="1">
        <v>5</v>
      </c>
      <c r="BH92" s="1"/>
      <c r="BI92" s="1"/>
      <c r="BJ92" s="1">
        <v>25</v>
      </c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>
        <v>5</v>
      </c>
      <c r="BY92" s="1">
        <v>10</v>
      </c>
      <c r="BZ92" s="1"/>
      <c r="CA92" s="1">
        <v>10</v>
      </c>
      <c r="CB92" s="1"/>
    </row>
    <row r="93" spans="1:80" x14ac:dyDescent="0.2">
      <c r="A93" s="1" t="s">
        <v>67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>
        <v>7</v>
      </c>
      <c r="U93" s="1"/>
      <c r="V93" s="1"/>
      <c r="W93" s="1"/>
      <c r="X93" s="1"/>
      <c r="Y93" s="1"/>
      <c r="Z93" s="1">
        <v>2</v>
      </c>
      <c r="AA93" s="1"/>
      <c r="AB93" s="1"/>
      <c r="AC93" s="1"/>
      <c r="AD93" s="1"/>
      <c r="AE93" s="1"/>
      <c r="AF93" s="1">
        <v>1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>
        <v>3</v>
      </c>
      <c r="AY93" s="1"/>
      <c r="AZ93" s="1"/>
      <c r="BA93" s="1"/>
      <c r="BB93" s="1"/>
      <c r="BC93" s="1">
        <v>4</v>
      </c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>
        <v>5</v>
      </c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x14ac:dyDescent="0.2">
      <c r="A94" s="1" t="s">
        <v>68</v>
      </c>
      <c r="B94" s="1">
        <v>22</v>
      </c>
      <c r="C94" s="1">
        <v>30</v>
      </c>
      <c r="D94" s="1"/>
      <c r="E94" s="1"/>
      <c r="F94" s="1"/>
      <c r="G94" s="1">
        <v>25</v>
      </c>
      <c r="H94" s="1"/>
      <c r="I94" s="1">
        <v>25</v>
      </c>
      <c r="J94" s="1"/>
      <c r="K94" s="1">
        <v>40</v>
      </c>
      <c r="L94" s="1">
        <v>50</v>
      </c>
      <c r="M94" s="1"/>
      <c r="N94" s="1"/>
      <c r="O94" s="1"/>
      <c r="P94" s="1"/>
      <c r="Q94" s="1">
        <v>80</v>
      </c>
      <c r="R94" s="1">
        <v>80</v>
      </c>
      <c r="S94" s="1"/>
      <c r="T94" s="1">
        <v>10</v>
      </c>
      <c r="U94" s="1"/>
      <c r="V94" s="1"/>
      <c r="W94" s="1"/>
      <c r="X94" s="1">
        <v>20</v>
      </c>
      <c r="Y94" s="1">
        <v>10</v>
      </c>
      <c r="Z94" s="1">
        <v>20</v>
      </c>
      <c r="AA94" s="1">
        <v>10</v>
      </c>
      <c r="AB94" s="1">
        <v>40</v>
      </c>
      <c r="AC94" s="1">
        <v>10</v>
      </c>
      <c r="AD94" s="1"/>
      <c r="AE94" s="1"/>
      <c r="AF94" s="1">
        <v>90</v>
      </c>
      <c r="AG94" s="1">
        <v>5</v>
      </c>
      <c r="AH94" s="1">
        <v>25</v>
      </c>
      <c r="AI94" s="1">
        <v>10</v>
      </c>
      <c r="AJ94" s="1"/>
      <c r="AK94" s="1"/>
      <c r="AL94" s="1">
        <v>22</v>
      </c>
      <c r="AM94" s="1"/>
      <c r="AN94" s="1"/>
      <c r="AO94" s="1"/>
      <c r="AP94" s="1"/>
      <c r="AQ94" s="1">
        <v>15</v>
      </c>
      <c r="AR94" s="1"/>
      <c r="AS94" s="1"/>
      <c r="AT94" s="1"/>
      <c r="AU94" s="1"/>
      <c r="AV94" s="1">
        <v>35</v>
      </c>
      <c r="AW94" s="1"/>
      <c r="AX94" s="1">
        <v>5</v>
      </c>
      <c r="AY94" s="1"/>
      <c r="AZ94" s="1"/>
      <c r="BA94" s="1"/>
      <c r="BB94" s="1"/>
      <c r="BC94" s="1">
        <v>20</v>
      </c>
      <c r="BD94" s="1"/>
      <c r="BE94" s="1"/>
      <c r="BF94" s="1">
        <v>40</v>
      </c>
      <c r="BG94" s="1">
        <v>10</v>
      </c>
      <c r="BH94" s="1">
        <v>10</v>
      </c>
      <c r="BI94" s="1"/>
      <c r="BJ94" s="1"/>
      <c r="BK94" s="1">
        <v>15</v>
      </c>
      <c r="BL94" s="1">
        <v>50</v>
      </c>
      <c r="BM94" s="1">
        <v>18</v>
      </c>
      <c r="BN94" s="1">
        <v>30</v>
      </c>
      <c r="BO94" s="1"/>
      <c r="BP94" s="1"/>
      <c r="BQ94" s="1">
        <v>30</v>
      </c>
      <c r="BR94" s="1">
        <v>20</v>
      </c>
      <c r="BS94" s="1"/>
      <c r="BT94" s="1">
        <v>100</v>
      </c>
      <c r="BU94" s="1"/>
      <c r="BV94" s="1"/>
      <c r="BW94" s="1"/>
      <c r="BX94" s="1">
        <v>10</v>
      </c>
      <c r="BY94" s="1"/>
      <c r="BZ94" s="1"/>
      <c r="CA94" s="1"/>
      <c r="CB94" s="1">
        <v>25</v>
      </c>
    </row>
    <row r="95" spans="1:80" x14ac:dyDescent="0.2">
      <c r="A95" s="1" t="s">
        <v>69</v>
      </c>
      <c r="B95" s="1">
        <v>25</v>
      </c>
      <c r="C95" s="1">
        <v>20</v>
      </c>
      <c r="D95" s="1">
        <v>45</v>
      </c>
      <c r="E95" s="1"/>
      <c r="F95" s="1"/>
      <c r="G95" s="1">
        <v>30</v>
      </c>
      <c r="H95" s="1"/>
      <c r="I95" s="1"/>
      <c r="J95" s="1"/>
      <c r="K95" s="1">
        <v>40</v>
      </c>
      <c r="L95" s="1">
        <v>20</v>
      </c>
      <c r="M95" s="1">
        <v>30</v>
      </c>
      <c r="N95" s="1">
        <v>40</v>
      </c>
      <c r="O95" s="1"/>
      <c r="P95" s="1"/>
      <c r="Q95" s="1">
        <v>5</v>
      </c>
      <c r="R95" s="1">
        <v>20</v>
      </c>
      <c r="S95" s="1"/>
      <c r="T95" s="1">
        <v>15</v>
      </c>
      <c r="U95" s="1"/>
      <c r="V95" s="1"/>
      <c r="W95" s="1"/>
      <c r="X95" s="1"/>
      <c r="Y95" s="1">
        <v>30</v>
      </c>
      <c r="Z95" s="1">
        <v>29</v>
      </c>
      <c r="AA95" s="1">
        <v>75</v>
      </c>
      <c r="AB95" s="1"/>
      <c r="AC95" s="1"/>
      <c r="AD95" s="1">
        <v>50</v>
      </c>
      <c r="AE95" s="1"/>
      <c r="AF95" s="1"/>
      <c r="AG95" s="1"/>
      <c r="AH95" s="1">
        <v>25</v>
      </c>
      <c r="AI95" s="1">
        <v>30</v>
      </c>
      <c r="AJ95" s="1"/>
      <c r="AK95" s="1"/>
      <c r="AL95" s="1">
        <v>10</v>
      </c>
      <c r="AM95" s="1"/>
      <c r="AN95" s="1"/>
      <c r="AO95" s="1">
        <v>58</v>
      </c>
      <c r="AP95" s="1"/>
      <c r="AQ95" s="1">
        <v>40</v>
      </c>
      <c r="AR95" s="1"/>
      <c r="AS95" s="1"/>
      <c r="AT95" s="1"/>
      <c r="AU95" s="1"/>
      <c r="AV95" s="1">
        <v>35</v>
      </c>
      <c r="AW95" s="1"/>
      <c r="AX95" s="1">
        <v>30</v>
      </c>
      <c r="AY95" s="1"/>
      <c r="AZ95" s="1"/>
      <c r="BA95" s="1"/>
      <c r="BB95" s="1">
        <v>20</v>
      </c>
      <c r="BC95" s="1">
        <v>20</v>
      </c>
      <c r="BD95" s="1"/>
      <c r="BE95" s="1">
        <v>25</v>
      </c>
      <c r="BF95" s="1">
        <v>40</v>
      </c>
      <c r="BG95" s="1">
        <v>20</v>
      </c>
      <c r="BH95" s="1">
        <v>30</v>
      </c>
      <c r="BI95" s="1">
        <v>40</v>
      </c>
      <c r="BJ95" s="1"/>
      <c r="BK95" s="1">
        <v>25</v>
      </c>
      <c r="BL95" s="1"/>
      <c r="BM95" s="1">
        <v>5</v>
      </c>
      <c r="BN95" s="1"/>
      <c r="BO95" s="1">
        <v>40</v>
      </c>
      <c r="BP95" s="1"/>
      <c r="BQ95" s="1">
        <v>35</v>
      </c>
      <c r="BR95" s="1">
        <v>15</v>
      </c>
      <c r="BS95" s="1">
        <v>20</v>
      </c>
      <c r="BT95" s="1"/>
      <c r="BU95" s="1">
        <v>25</v>
      </c>
      <c r="BV95" s="1">
        <v>13</v>
      </c>
      <c r="BW95" s="1">
        <v>20</v>
      </c>
      <c r="BX95" s="1">
        <v>12</v>
      </c>
      <c r="BY95" s="1">
        <v>51</v>
      </c>
      <c r="BZ95" s="1">
        <v>100</v>
      </c>
      <c r="CA95" s="1">
        <v>10</v>
      </c>
      <c r="CB95" s="1">
        <v>6</v>
      </c>
    </row>
    <row r="96" spans="1:80" x14ac:dyDescent="0.2">
      <c r="A96" s="1" t="s">
        <v>70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>
        <v>2</v>
      </c>
      <c r="AA96" s="1"/>
      <c r="AB96" s="1"/>
      <c r="AC96" s="1"/>
      <c r="AD96" s="1"/>
      <c r="AE96" s="1"/>
      <c r="AF96" s="1"/>
      <c r="AG96" s="1">
        <v>2</v>
      </c>
      <c r="AH96" s="1"/>
      <c r="AI96" s="1"/>
      <c r="AJ96" s="1"/>
      <c r="AK96" s="1"/>
      <c r="AL96" s="1">
        <v>10</v>
      </c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>
        <v>15</v>
      </c>
      <c r="BK96" s="1"/>
      <c r="BL96" s="1"/>
      <c r="BM96" s="1"/>
      <c r="BN96" s="1"/>
      <c r="BO96" s="1">
        <v>15</v>
      </c>
      <c r="BP96" s="1"/>
      <c r="BQ96" s="1"/>
      <c r="BR96" s="1">
        <v>10</v>
      </c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x14ac:dyDescent="0.2">
      <c r="A97" s="1" t="s">
        <v>234</v>
      </c>
      <c r="B97" s="1">
        <v>2</v>
      </c>
      <c r="C97" s="1"/>
      <c r="D97" s="1"/>
      <c r="E97" s="1"/>
      <c r="F97" s="1"/>
      <c r="G97" s="1">
        <v>5</v>
      </c>
      <c r="H97" s="1"/>
      <c r="I97" s="1">
        <v>15</v>
      </c>
      <c r="J97" s="1"/>
      <c r="K97" s="1"/>
      <c r="L97" s="1"/>
      <c r="M97" s="1"/>
      <c r="N97" s="1">
        <v>10</v>
      </c>
      <c r="O97" s="1"/>
      <c r="P97" s="1"/>
      <c r="Q97" s="1"/>
      <c r="R97" s="1"/>
      <c r="S97" s="1"/>
      <c r="T97" s="1">
        <v>10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>
        <v>20</v>
      </c>
      <c r="AU97" s="1"/>
      <c r="AV97" s="1"/>
      <c r="AW97" s="1"/>
      <c r="AX97" s="1">
        <v>3</v>
      </c>
      <c r="AY97" s="1"/>
      <c r="AZ97" s="1"/>
      <c r="BA97" s="1"/>
      <c r="BB97" s="1">
        <v>5</v>
      </c>
      <c r="BC97" s="1"/>
      <c r="BD97" s="1">
        <v>10</v>
      </c>
      <c r="BE97" s="1"/>
      <c r="BF97" s="1"/>
      <c r="BG97" s="1"/>
      <c r="BH97" s="1"/>
      <c r="BI97" s="1"/>
      <c r="BJ97" s="1"/>
      <c r="BK97" s="1"/>
      <c r="BL97" s="1"/>
      <c r="BM97" s="1">
        <v>2</v>
      </c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>
        <v>5</v>
      </c>
      <c r="BZ97" s="1"/>
      <c r="CA97" s="1">
        <v>10</v>
      </c>
      <c r="CB97" s="1"/>
    </row>
    <row r="98" spans="1:80" x14ac:dyDescent="0.2">
      <c r="A98" s="1" t="s">
        <v>111</v>
      </c>
      <c r="B98" s="15"/>
      <c r="C98" s="1"/>
      <c r="D98" s="1"/>
      <c r="E98" s="1"/>
      <c r="F98" s="1"/>
      <c r="G98" s="15"/>
      <c r="H98" s="1"/>
      <c r="I98" s="15"/>
      <c r="J98" s="1"/>
      <c r="K98" s="1"/>
      <c r="L98" s="1"/>
      <c r="N98" s="15"/>
      <c r="O98" s="1"/>
      <c r="P98" s="1"/>
      <c r="Q98" s="1"/>
      <c r="R98" s="1"/>
      <c r="S98" s="1"/>
      <c r="T98" s="15"/>
      <c r="U98" s="1"/>
      <c r="V98" s="1"/>
      <c r="W98" s="1"/>
      <c r="X98" s="1"/>
      <c r="Y98" s="1">
        <v>10</v>
      </c>
      <c r="Z98" s="1">
        <v>2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>
        <v>2</v>
      </c>
      <c r="AP98" s="1"/>
      <c r="AQ98" s="1"/>
      <c r="AR98" s="1"/>
      <c r="AS98" s="1"/>
      <c r="AT98" s="15"/>
      <c r="AU98" s="17"/>
      <c r="AV98" s="17"/>
      <c r="AW98" s="17"/>
      <c r="AX98" s="15"/>
      <c r="AY98" s="17"/>
      <c r="AZ98" s="17"/>
      <c r="BA98" s="17"/>
      <c r="BB98" s="15"/>
      <c r="BC98" s="17"/>
      <c r="BD98" s="15"/>
      <c r="BE98" s="1">
        <v>20</v>
      </c>
      <c r="BF98" s="1"/>
      <c r="BG98" s="1"/>
      <c r="BH98" s="1"/>
      <c r="BI98" s="1"/>
      <c r="BJ98" s="1"/>
      <c r="BK98" s="1"/>
      <c r="BL98" s="1"/>
      <c r="BM98" s="15"/>
      <c r="BN98" s="1"/>
      <c r="BO98" s="1"/>
      <c r="BP98" s="1"/>
      <c r="BQ98" s="1"/>
      <c r="BR98" s="1">
        <v>5</v>
      </c>
      <c r="BS98" s="1"/>
      <c r="BT98" s="1"/>
      <c r="BU98" s="1"/>
      <c r="BV98" s="1">
        <v>2</v>
      </c>
      <c r="BW98" s="1"/>
      <c r="BX98" s="1"/>
      <c r="BY98" s="15"/>
      <c r="BZ98" s="17"/>
      <c r="CA98" s="15"/>
      <c r="CB98" s="1"/>
    </row>
    <row r="99" spans="1:80" x14ac:dyDescent="0.2">
      <c r="A99" s="14" t="s">
        <v>232</v>
      </c>
      <c r="B99" s="14">
        <f t="shared" ref="B99:BM99" si="4">SUM(B79:B98)</f>
        <v>100</v>
      </c>
      <c r="C99" s="14">
        <f t="shared" si="4"/>
        <v>100</v>
      </c>
      <c r="D99" s="14">
        <f t="shared" si="4"/>
        <v>100</v>
      </c>
      <c r="E99" s="14">
        <f t="shared" si="4"/>
        <v>100</v>
      </c>
      <c r="F99" s="14">
        <f t="shared" si="4"/>
        <v>100</v>
      </c>
      <c r="G99" s="14">
        <f t="shared" si="4"/>
        <v>100</v>
      </c>
      <c r="H99" s="14">
        <f t="shared" si="4"/>
        <v>0</v>
      </c>
      <c r="I99" s="14">
        <f t="shared" si="4"/>
        <v>100</v>
      </c>
      <c r="J99" s="14">
        <f t="shared" si="4"/>
        <v>100</v>
      </c>
      <c r="K99" s="14">
        <f t="shared" si="4"/>
        <v>100</v>
      </c>
      <c r="L99" s="14">
        <f t="shared" si="4"/>
        <v>100</v>
      </c>
      <c r="M99" s="14">
        <f t="shared" si="4"/>
        <v>100</v>
      </c>
      <c r="N99" s="14">
        <f t="shared" si="4"/>
        <v>100</v>
      </c>
      <c r="O99" s="14">
        <f t="shared" si="4"/>
        <v>0</v>
      </c>
      <c r="P99" s="14">
        <f t="shared" si="4"/>
        <v>0</v>
      </c>
      <c r="Q99" s="14">
        <f t="shared" si="4"/>
        <v>100</v>
      </c>
      <c r="R99" s="14">
        <f t="shared" si="4"/>
        <v>100</v>
      </c>
      <c r="S99" s="14">
        <f t="shared" si="4"/>
        <v>100</v>
      </c>
      <c r="T99" s="14">
        <f t="shared" si="4"/>
        <v>100</v>
      </c>
      <c r="U99" s="14">
        <f t="shared" si="4"/>
        <v>100</v>
      </c>
      <c r="V99" s="14">
        <f t="shared" si="4"/>
        <v>0</v>
      </c>
      <c r="W99" s="14">
        <f t="shared" si="4"/>
        <v>100</v>
      </c>
      <c r="X99" s="14">
        <f t="shared" si="4"/>
        <v>100</v>
      </c>
      <c r="Y99" s="14">
        <f t="shared" si="4"/>
        <v>100</v>
      </c>
      <c r="Z99" s="14">
        <f t="shared" si="4"/>
        <v>100</v>
      </c>
      <c r="AA99" s="14">
        <f t="shared" si="4"/>
        <v>100</v>
      </c>
      <c r="AB99" s="14">
        <f t="shared" si="4"/>
        <v>100</v>
      </c>
      <c r="AC99" s="14">
        <f t="shared" si="4"/>
        <v>100</v>
      </c>
      <c r="AD99" s="14">
        <f t="shared" si="4"/>
        <v>100</v>
      </c>
      <c r="AE99" s="14">
        <f t="shared" si="4"/>
        <v>0</v>
      </c>
      <c r="AF99" s="14">
        <f t="shared" si="4"/>
        <v>100</v>
      </c>
      <c r="AG99" s="14">
        <f t="shared" si="4"/>
        <v>100</v>
      </c>
      <c r="AH99" s="14">
        <f t="shared" si="4"/>
        <v>100</v>
      </c>
      <c r="AI99" s="14">
        <f t="shared" si="4"/>
        <v>100</v>
      </c>
      <c r="AJ99" s="14">
        <f t="shared" si="4"/>
        <v>100</v>
      </c>
      <c r="AK99" s="14">
        <f t="shared" si="4"/>
        <v>100</v>
      </c>
      <c r="AL99" s="14">
        <f t="shared" si="4"/>
        <v>100</v>
      </c>
      <c r="AM99" s="14">
        <f t="shared" si="4"/>
        <v>0</v>
      </c>
      <c r="AN99" s="14">
        <f t="shared" si="4"/>
        <v>0</v>
      </c>
      <c r="AO99" s="14">
        <f t="shared" si="4"/>
        <v>100</v>
      </c>
      <c r="AP99" s="14">
        <f t="shared" si="4"/>
        <v>0</v>
      </c>
      <c r="AQ99" s="14">
        <f t="shared" si="4"/>
        <v>100</v>
      </c>
      <c r="AR99" s="14">
        <f t="shared" si="4"/>
        <v>0</v>
      </c>
      <c r="AS99" s="14">
        <f t="shared" si="4"/>
        <v>100</v>
      </c>
      <c r="AT99" s="14">
        <f t="shared" si="4"/>
        <v>100</v>
      </c>
      <c r="AU99" s="14">
        <f t="shared" si="4"/>
        <v>100</v>
      </c>
      <c r="AV99" s="14">
        <f t="shared" si="4"/>
        <v>100</v>
      </c>
      <c r="AW99" s="14">
        <f t="shared" si="4"/>
        <v>100</v>
      </c>
      <c r="AX99" s="14">
        <f t="shared" si="4"/>
        <v>100</v>
      </c>
      <c r="AY99" s="14">
        <f t="shared" si="4"/>
        <v>0</v>
      </c>
      <c r="AZ99" s="14">
        <f t="shared" si="4"/>
        <v>100</v>
      </c>
      <c r="BA99" s="14">
        <f t="shared" si="4"/>
        <v>100</v>
      </c>
      <c r="BB99" s="14">
        <f t="shared" si="4"/>
        <v>100</v>
      </c>
      <c r="BC99" s="14">
        <f t="shared" si="4"/>
        <v>100</v>
      </c>
      <c r="BD99" s="14">
        <f t="shared" si="4"/>
        <v>100</v>
      </c>
      <c r="BE99" s="14">
        <f t="shared" si="4"/>
        <v>100</v>
      </c>
      <c r="BF99" s="14">
        <f t="shared" si="4"/>
        <v>100</v>
      </c>
      <c r="BG99" s="14">
        <f t="shared" si="4"/>
        <v>100</v>
      </c>
      <c r="BH99" s="14">
        <f t="shared" si="4"/>
        <v>100</v>
      </c>
      <c r="BI99" s="14">
        <f t="shared" si="4"/>
        <v>100</v>
      </c>
      <c r="BJ99" s="14">
        <f t="shared" si="4"/>
        <v>100</v>
      </c>
      <c r="BK99" s="14">
        <f t="shared" si="4"/>
        <v>100</v>
      </c>
      <c r="BL99" s="14">
        <f t="shared" si="4"/>
        <v>100</v>
      </c>
      <c r="BM99" s="14">
        <f t="shared" si="4"/>
        <v>100</v>
      </c>
      <c r="BN99" s="14">
        <f t="shared" ref="BN99:CB99" si="5">SUM(BN79:BN98)</f>
        <v>100</v>
      </c>
      <c r="BO99" s="14">
        <f t="shared" si="5"/>
        <v>100</v>
      </c>
      <c r="BP99" s="14">
        <f t="shared" si="5"/>
        <v>100</v>
      </c>
      <c r="BQ99" s="14">
        <f t="shared" si="5"/>
        <v>100</v>
      </c>
      <c r="BR99" s="14">
        <f t="shared" si="5"/>
        <v>100</v>
      </c>
      <c r="BS99" s="14">
        <f t="shared" si="5"/>
        <v>100</v>
      </c>
      <c r="BT99" s="14">
        <f t="shared" si="5"/>
        <v>100</v>
      </c>
      <c r="BU99" s="14">
        <f t="shared" si="5"/>
        <v>100</v>
      </c>
      <c r="BV99" s="14">
        <f t="shared" si="5"/>
        <v>100</v>
      </c>
      <c r="BW99" s="14">
        <f t="shared" si="5"/>
        <v>100</v>
      </c>
      <c r="BX99" s="14">
        <f t="shared" si="5"/>
        <v>100</v>
      </c>
      <c r="BY99" s="14">
        <f t="shared" si="5"/>
        <v>100</v>
      </c>
      <c r="BZ99" s="14">
        <f t="shared" si="5"/>
        <v>100</v>
      </c>
      <c r="CA99" s="14">
        <f t="shared" si="5"/>
        <v>100</v>
      </c>
      <c r="CB99" s="14">
        <f t="shared" si="5"/>
        <v>100</v>
      </c>
    </row>
    <row r="100" spans="1:80" x14ac:dyDescent="0.2">
      <c r="A100" s="4" t="s">
        <v>103</v>
      </c>
      <c r="B100" s="5">
        <v>40</v>
      </c>
      <c r="C100" s="5">
        <v>55</v>
      </c>
      <c r="D100" s="5">
        <v>30</v>
      </c>
      <c r="E100" s="5">
        <v>90</v>
      </c>
      <c r="F100" s="5">
        <v>90</v>
      </c>
      <c r="G100" s="5">
        <v>60</v>
      </c>
      <c r="H100" s="5">
        <v>100</v>
      </c>
      <c r="I100" s="6">
        <v>40</v>
      </c>
      <c r="J100" s="6">
        <v>95</v>
      </c>
      <c r="K100" s="6">
        <v>90</v>
      </c>
      <c r="L100" s="6">
        <v>85</v>
      </c>
      <c r="M100" s="6">
        <v>65</v>
      </c>
      <c r="N100" s="6">
        <v>60</v>
      </c>
      <c r="O100" s="6">
        <v>100</v>
      </c>
      <c r="P100" s="6">
        <v>100</v>
      </c>
      <c r="Q100" s="6">
        <v>45</v>
      </c>
      <c r="R100" s="6">
        <v>45</v>
      </c>
      <c r="S100" s="6">
        <v>90</v>
      </c>
      <c r="T100" s="6">
        <v>40</v>
      </c>
      <c r="U100" s="6">
        <v>95</v>
      </c>
      <c r="V100" s="6">
        <v>100</v>
      </c>
      <c r="W100" s="6">
        <v>90</v>
      </c>
      <c r="X100" s="6">
        <v>95</v>
      </c>
      <c r="Y100" s="6">
        <v>90</v>
      </c>
      <c r="Z100" s="6">
        <v>30</v>
      </c>
      <c r="AA100" s="6">
        <v>5</v>
      </c>
      <c r="AB100" s="6">
        <v>30</v>
      </c>
      <c r="AC100" s="6">
        <v>85</v>
      </c>
      <c r="AD100" s="6">
        <v>50</v>
      </c>
      <c r="AE100" s="6">
        <v>100</v>
      </c>
      <c r="AF100" s="6">
        <v>10</v>
      </c>
      <c r="AG100" s="6">
        <v>90</v>
      </c>
      <c r="AH100" s="6">
        <v>40</v>
      </c>
      <c r="AI100" s="6">
        <v>40</v>
      </c>
      <c r="AJ100" s="6">
        <v>50</v>
      </c>
      <c r="AK100" s="6">
        <v>80</v>
      </c>
      <c r="AL100" s="6">
        <v>50</v>
      </c>
      <c r="AM100" s="6">
        <v>100</v>
      </c>
      <c r="AN100" s="6">
        <v>100</v>
      </c>
      <c r="AO100" s="6">
        <v>60</v>
      </c>
      <c r="AP100" s="6">
        <v>100</v>
      </c>
      <c r="AQ100" s="6">
        <v>50</v>
      </c>
      <c r="AR100" s="6">
        <v>100</v>
      </c>
      <c r="AS100" s="6">
        <v>50</v>
      </c>
      <c r="AT100" s="6">
        <v>95</v>
      </c>
      <c r="AU100" s="6">
        <v>0</v>
      </c>
      <c r="AV100" s="6">
        <v>35</v>
      </c>
      <c r="AW100" s="6">
        <v>90</v>
      </c>
      <c r="AX100" s="6">
        <v>40</v>
      </c>
      <c r="AY100" s="6">
        <v>100</v>
      </c>
      <c r="AZ100" s="6">
        <v>75</v>
      </c>
      <c r="BA100" s="6">
        <v>90</v>
      </c>
      <c r="BB100" s="6">
        <v>40</v>
      </c>
      <c r="BC100" s="6">
        <v>70</v>
      </c>
      <c r="BD100" s="6">
        <v>60</v>
      </c>
      <c r="BE100" s="6">
        <v>55</v>
      </c>
      <c r="BF100" s="6">
        <v>80</v>
      </c>
      <c r="BG100" s="6">
        <v>45</v>
      </c>
      <c r="BH100" s="6">
        <v>30</v>
      </c>
      <c r="BI100" s="6">
        <v>80</v>
      </c>
      <c r="BJ100" s="6">
        <v>30</v>
      </c>
      <c r="BK100" s="6">
        <v>45</v>
      </c>
      <c r="BL100" s="6">
        <v>60</v>
      </c>
      <c r="BM100" s="6">
        <v>20</v>
      </c>
      <c r="BN100" s="6">
        <v>80</v>
      </c>
      <c r="BO100" s="6">
        <v>40</v>
      </c>
      <c r="BP100" s="5">
        <v>40</v>
      </c>
      <c r="BQ100" s="5">
        <v>40</v>
      </c>
      <c r="BR100" s="5">
        <v>60</v>
      </c>
      <c r="BS100" s="5">
        <v>85</v>
      </c>
      <c r="BT100" s="5">
        <v>70</v>
      </c>
      <c r="BU100" s="5">
        <v>30</v>
      </c>
      <c r="BV100" s="5">
        <v>60</v>
      </c>
      <c r="BW100" s="5">
        <v>95</v>
      </c>
      <c r="BX100" s="5">
        <v>85</v>
      </c>
      <c r="BY100" s="5">
        <v>35</v>
      </c>
      <c r="BZ100" s="5">
        <v>80</v>
      </c>
      <c r="CA100" s="5">
        <v>40</v>
      </c>
      <c r="CB100" s="5">
        <v>40</v>
      </c>
    </row>
    <row r="101" spans="1:80" x14ac:dyDescent="0.2">
      <c r="A101" s="1" t="s">
        <v>71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x14ac:dyDescent="0.2">
      <c r="A102" s="1" t="s">
        <v>72</v>
      </c>
      <c r="B102" s="1">
        <v>2</v>
      </c>
      <c r="C102" s="1"/>
      <c r="D102" s="1"/>
      <c r="E102" s="1"/>
      <c r="F102" s="1"/>
      <c r="G102" s="1"/>
      <c r="H102" s="1"/>
      <c r="I102" s="1">
        <v>10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>
        <v>30</v>
      </c>
      <c r="Z102" s="1">
        <v>2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>
        <v>5</v>
      </c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>
        <v>5</v>
      </c>
      <c r="BW102" s="1"/>
      <c r="BX102" s="1"/>
      <c r="BY102" s="1">
        <v>10</v>
      </c>
      <c r="BZ102" s="1"/>
      <c r="CA102" s="1"/>
      <c r="CB102" s="1"/>
    </row>
    <row r="103" spans="1:80" x14ac:dyDescent="0.2">
      <c r="A103" s="1" t="s">
        <v>73</v>
      </c>
      <c r="B103" s="1"/>
      <c r="C103" s="1"/>
      <c r="D103" s="1"/>
      <c r="E103" s="1"/>
      <c r="F103" s="1"/>
      <c r="G103" s="1">
        <v>5</v>
      </c>
      <c r="H103" s="1"/>
      <c r="I103" s="1"/>
      <c r="J103" s="1">
        <v>2</v>
      </c>
      <c r="K103" s="1">
        <v>10</v>
      </c>
      <c r="L103" s="1">
        <v>2</v>
      </c>
      <c r="M103" s="1"/>
      <c r="N103" s="1">
        <v>2</v>
      </c>
      <c r="O103" s="1">
        <v>2</v>
      </c>
      <c r="P103" s="1"/>
      <c r="Q103" s="1"/>
      <c r="R103" s="1"/>
      <c r="S103" s="1">
        <v>10</v>
      </c>
      <c r="T103" s="1"/>
      <c r="U103" s="1"/>
      <c r="V103" s="1"/>
      <c r="W103" s="1"/>
      <c r="X103" s="1"/>
      <c r="Y103" s="1"/>
      <c r="Z103" s="1">
        <v>5</v>
      </c>
      <c r="AA103" s="1"/>
      <c r="AB103" s="1">
        <v>20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>
        <v>2</v>
      </c>
      <c r="AR103" s="1"/>
      <c r="AS103" s="1">
        <v>5</v>
      </c>
      <c r="AT103" s="1"/>
      <c r="AU103" s="1"/>
      <c r="AV103" s="1"/>
      <c r="AW103" s="1"/>
      <c r="AX103" s="1">
        <v>5</v>
      </c>
      <c r="AY103" s="1"/>
      <c r="AZ103" s="1">
        <v>40</v>
      </c>
      <c r="BA103" s="1"/>
      <c r="BB103" s="1">
        <v>15</v>
      </c>
      <c r="BC103" s="1"/>
      <c r="BD103" s="1"/>
      <c r="BE103" s="1"/>
      <c r="BF103" s="1"/>
      <c r="BG103" s="1"/>
      <c r="BH103" s="1"/>
      <c r="BI103" s="1"/>
      <c r="BJ103" s="1"/>
      <c r="BK103" s="1">
        <v>20</v>
      </c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>
        <v>5</v>
      </c>
      <c r="BW103" s="1"/>
      <c r="BX103" s="1"/>
      <c r="BY103" s="1"/>
      <c r="BZ103" s="1"/>
      <c r="CA103" s="1">
        <v>20</v>
      </c>
      <c r="CB103" s="1"/>
    </row>
    <row r="104" spans="1:80" x14ac:dyDescent="0.2">
      <c r="A104" s="1" t="s">
        <v>74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>
        <v>10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>
        <v>2</v>
      </c>
      <c r="AI104" s="1"/>
      <c r="AJ104" s="1"/>
      <c r="AK104" s="1"/>
      <c r="AL104" s="1"/>
      <c r="AM104" s="1">
        <v>10</v>
      </c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>
        <v>2</v>
      </c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x14ac:dyDescent="0.2">
      <c r="A105" s="1" t="s">
        <v>75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>
        <v>5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>
        <v>32</v>
      </c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>
        <v>10</v>
      </c>
      <c r="BG105" s="1">
        <v>25</v>
      </c>
      <c r="BH105" s="1">
        <v>15</v>
      </c>
      <c r="BI105" s="1"/>
      <c r="BJ105" s="1"/>
      <c r="BK105" s="1"/>
      <c r="BL105" s="1"/>
      <c r="BM105" s="1">
        <v>69</v>
      </c>
      <c r="BN105" s="1"/>
      <c r="BO105" s="1"/>
      <c r="BP105" s="1"/>
      <c r="BQ105" s="1"/>
      <c r="BR105" s="1"/>
      <c r="BS105" s="1"/>
      <c r="BT105" s="1"/>
      <c r="BU105" s="1"/>
      <c r="BV105" s="1">
        <v>15</v>
      </c>
      <c r="BW105" s="1"/>
      <c r="BX105" s="1"/>
      <c r="BY105" s="1"/>
      <c r="BZ105" s="1"/>
      <c r="CA105" s="1"/>
      <c r="CB105" s="1"/>
    </row>
    <row r="106" spans="1:80" x14ac:dyDescent="0.2">
      <c r="A106" s="1" t="s">
        <v>76</v>
      </c>
      <c r="B106" s="1"/>
      <c r="C106" s="1"/>
      <c r="D106" s="1"/>
      <c r="E106" s="1"/>
      <c r="F106" s="1"/>
      <c r="G106" s="1">
        <v>5</v>
      </c>
      <c r="H106" s="1"/>
      <c r="I106" s="1"/>
      <c r="J106" s="1"/>
      <c r="K106" s="1"/>
      <c r="L106" s="1">
        <v>2</v>
      </c>
      <c r="M106" s="1"/>
      <c r="N106" s="1">
        <v>2</v>
      </c>
      <c r="O106" s="1"/>
      <c r="P106" s="1"/>
      <c r="Q106" s="1">
        <v>2</v>
      </c>
      <c r="R106" s="1"/>
      <c r="S106" s="1"/>
      <c r="T106" s="1"/>
      <c r="U106" s="1"/>
      <c r="V106" s="1"/>
      <c r="W106" s="1"/>
      <c r="X106" s="1"/>
      <c r="Y106" s="1"/>
      <c r="Z106" s="1">
        <v>5</v>
      </c>
      <c r="AA106" s="1"/>
      <c r="AB106" s="1"/>
      <c r="AC106" s="1"/>
      <c r="AD106" s="1">
        <v>5</v>
      </c>
      <c r="AE106" s="1"/>
      <c r="AF106" s="1"/>
      <c r="AG106" s="1"/>
      <c r="AH106" s="1">
        <v>5</v>
      </c>
      <c r="AI106" s="1"/>
      <c r="AJ106" s="1"/>
      <c r="AK106" s="1"/>
      <c r="AL106" s="1"/>
      <c r="AM106" s="1"/>
      <c r="AN106" s="1"/>
      <c r="AO106" s="1">
        <v>1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>
        <v>6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>
        <v>5</v>
      </c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>
        <v>2</v>
      </c>
    </row>
    <row r="107" spans="1:80" x14ac:dyDescent="0.2">
      <c r="A107" s="1" t="s">
        <v>77</v>
      </c>
      <c r="B107" s="1"/>
      <c r="C107" s="1"/>
      <c r="D107" s="1">
        <v>20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>
        <v>5</v>
      </c>
      <c r="X107" s="1"/>
      <c r="Y107" s="1"/>
      <c r="Z107" s="1"/>
      <c r="AA107" s="1"/>
      <c r="AB107" s="1">
        <v>10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>
        <v>15</v>
      </c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>
        <v>3</v>
      </c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>
        <v>2</v>
      </c>
      <c r="BW107" s="1">
        <v>7</v>
      </c>
      <c r="BX107" s="1"/>
      <c r="BY107" s="1"/>
      <c r="BZ107" s="1"/>
      <c r="CA107" s="1"/>
      <c r="CB107" s="1"/>
    </row>
    <row r="108" spans="1:80" x14ac:dyDescent="0.2">
      <c r="A108" s="1" t="s">
        <v>78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>
        <v>10</v>
      </c>
      <c r="BI108" s="1">
        <v>10</v>
      </c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x14ac:dyDescent="0.2">
      <c r="A109" s="1" t="s">
        <v>79</v>
      </c>
      <c r="B109" s="1">
        <v>15</v>
      </c>
      <c r="C109" s="1"/>
      <c r="D109" s="1">
        <v>10</v>
      </c>
      <c r="E109" s="1"/>
      <c r="F109" s="1">
        <v>20</v>
      </c>
      <c r="G109" s="1">
        <v>5</v>
      </c>
      <c r="H109" s="1">
        <v>7</v>
      </c>
      <c r="I109" s="1"/>
      <c r="J109" s="1">
        <v>3</v>
      </c>
      <c r="K109" s="1"/>
      <c r="L109" s="1">
        <v>10</v>
      </c>
      <c r="M109" s="1">
        <v>2</v>
      </c>
      <c r="N109" s="1">
        <v>20</v>
      </c>
      <c r="O109" s="1">
        <v>2</v>
      </c>
      <c r="P109" s="1"/>
      <c r="Q109" s="16">
        <v>4</v>
      </c>
      <c r="R109" s="1">
        <v>20</v>
      </c>
      <c r="S109" s="1"/>
      <c r="T109" s="1">
        <v>2</v>
      </c>
      <c r="U109" s="1">
        <v>20</v>
      </c>
      <c r="V109" s="1"/>
      <c r="W109" s="1">
        <v>15</v>
      </c>
      <c r="X109" s="1"/>
      <c r="Y109" s="1">
        <v>10</v>
      </c>
      <c r="Z109" s="1">
        <v>12</v>
      </c>
      <c r="AA109" s="1">
        <v>5</v>
      </c>
      <c r="AB109" s="1">
        <v>20</v>
      </c>
      <c r="AC109" s="1">
        <v>5</v>
      </c>
      <c r="AD109" s="1"/>
      <c r="AE109" s="1">
        <v>20</v>
      </c>
      <c r="AF109" s="1"/>
      <c r="AG109" s="1"/>
      <c r="AH109" s="1">
        <v>5</v>
      </c>
      <c r="AI109" s="1"/>
      <c r="AJ109" s="1"/>
      <c r="AK109" s="1"/>
      <c r="AL109" s="1"/>
      <c r="AM109" s="1">
        <v>30</v>
      </c>
      <c r="AN109" s="1">
        <v>40</v>
      </c>
      <c r="AO109" s="1"/>
      <c r="AP109" s="1"/>
      <c r="AQ109" s="1">
        <v>7</v>
      </c>
      <c r="AR109" s="1"/>
      <c r="AS109" s="1"/>
      <c r="AT109" s="1"/>
      <c r="AU109" s="1"/>
      <c r="AV109" s="1">
        <v>10</v>
      </c>
      <c r="AW109" s="1">
        <v>20</v>
      </c>
      <c r="AX109" s="1">
        <v>5</v>
      </c>
      <c r="AY109" s="1"/>
      <c r="AZ109" s="1">
        <v>10</v>
      </c>
      <c r="BA109" s="1">
        <v>9</v>
      </c>
      <c r="BB109" s="1"/>
      <c r="BC109" s="1">
        <v>15</v>
      </c>
      <c r="BD109" s="1">
        <v>8</v>
      </c>
      <c r="BE109" s="1">
        <v>20</v>
      </c>
      <c r="BF109" s="1">
        <v>10</v>
      </c>
      <c r="BG109" s="1"/>
      <c r="BH109" s="1">
        <v>15</v>
      </c>
      <c r="BI109" s="1"/>
      <c r="BJ109" s="1"/>
      <c r="BK109" s="1"/>
      <c r="BL109" s="1"/>
      <c r="BM109" s="1">
        <v>30</v>
      </c>
      <c r="BN109" s="1">
        <v>18</v>
      </c>
      <c r="BO109" s="1">
        <v>20</v>
      </c>
      <c r="BP109" s="1"/>
      <c r="BQ109" s="1">
        <v>10</v>
      </c>
      <c r="BR109" s="1">
        <v>25</v>
      </c>
      <c r="BS109" s="1">
        <v>10</v>
      </c>
      <c r="BT109" s="1"/>
      <c r="BU109" s="1"/>
      <c r="BV109" s="1">
        <v>10</v>
      </c>
      <c r="BW109" s="1">
        <v>7</v>
      </c>
      <c r="BX109" s="1">
        <v>15</v>
      </c>
      <c r="BY109" s="1"/>
      <c r="BZ109" s="1"/>
      <c r="CA109" s="1">
        <v>15</v>
      </c>
      <c r="CB109" s="1"/>
    </row>
    <row r="110" spans="1:80" x14ac:dyDescent="0.2">
      <c r="A110" s="1" t="s">
        <v>80</v>
      </c>
      <c r="B110" s="1">
        <v>20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>
        <v>2</v>
      </c>
      <c r="R110" s="1"/>
      <c r="S110" s="1"/>
      <c r="T110" s="1"/>
      <c r="U110" s="1">
        <v>5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>
        <v>2</v>
      </c>
    </row>
    <row r="111" spans="1:80" x14ac:dyDescent="0.2">
      <c r="A111" s="1" t="s">
        <v>81</v>
      </c>
      <c r="B111" s="1"/>
      <c r="C111" s="1">
        <v>40</v>
      </c>
      <c r="D111" s="1"/>
      <c r="E111" s="1">
        <v>80</v>
      </c>
      <c r="F111" s="1">
        <v>20</v>
      </c>
      <c r="G111" s="1">
        <v>16</v>
      </c>
      <c r="H111" s="1">
        <v>15</v>
      </c>
      <c r="I111" s="1"/>
      <c r="J111" s="1"/>
      <c r="K111" s="1">
        <v>2</v>
      </c>
      <c r="L111" s="1">
        <v>10</v>
      </c>
      <c r="M111" s="1">
        <v>25</v>
      </c>
      <c r="N111" s="1"/>
      <c r="O111" s="1"/>
      <c r="P111" s="1"/>
      <c r="Q111" s="1">
        <v>35</v>
      </c>
      <c r="R111" s="1"/>
      <c r="S111" s="1">
        <v>20</v>
      </c>
      <c r="T111" s="1">
        <v>2</v>
      </c>
      <c r="U111" s="1">
        <v>35</v>
      </c>
      <c r="V111" s="1"/>
      <c r="W111" s="1"/>
      <c r="X111" s="1">
        <v>14</v>
      </c>
      <c r="Y111" s="1"/>
      <c r="Z111" s="1"/>
      <c r="AA111" s="1">
        <v>15</v>
      </c>
      <c r="AB111" s="1"/>
      <c r="AC111" s="1">
        <v>2</v>
      </c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>
        <v>10</v>
      </c>
      <c r="AR111" s="1"/>
      <c r="AS111" s="1"/>
      <c r="AT111" s="1"/>
      <c r="AU111" s="1"/>
      <c r="AV111" s="1"/>
      <c r="AW111" s="1">
        <v>25</v>
      </c>
      <c r="AX111" s="1">
        <v>5</v>
      </c>
      <c r="AY111" s="1"/>
      <c r="AZ111" s="1"/>
      <c r="BA111" s="1">
        <v>8</v>
      </c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>
        <v>5</v>
      </c>
      <c r="BQ111" s="1">
        <v>25</v>
      </c>
      <c r="BR111" s="1"/>
      <c r="BS111" s="1"/>
      <c r="BT111" s="1"/>
      <c r="BU111" s="1"/>
      <c r="BV111" s="1">
        <v>10</v>
      </c>
      <c r="BW111" s="1"/>
      <c r="BX111" s="1"/>
      <c r="BY111" s="1"/>
      <c r="BZ111" s="1"/>
      <c r="CA111" s="1"/>
      <c r="CB111" s="1"/>
    </row>
    <row r="112" spans="1:80" x14ac:dyDescent="0.2">
      <c r="A112" s="1" t="s">
        <v>82</v>
      </c>
      <c r="B112" s="1"/>
      <c r="C112" s="1"/>
      <c r="D112" s="1"/>
      <c r="E112" s="1"/>
      <c r="F112" s="1"/>
      <c r="G112" s="1"/>
      <c r="H112" s="1">
        <v>1</v>
      </c>
      <c r="I112" s="1"/>
      <c r="J112" s="1">
        <v>5</v>
      </c>
      <c r="K112" s="1">
        <v>15</v>
      </c>
      <c r="L112" s="1"/>
      <c r="M112" s="1"/>
      <c r="N112" s="1">
        <v>2</v>
      </c>
      <c r="O112" s="1"/>
      <c r="P112" s="1"/>
      <c r="Q112" s="1"/>
      <c r="R112" s="1">
        <v>20</v>
      </c>
      <c r="S112" s="1"/>
      <c r="T112" s="1">
        <v>2</v>
      </c>
      <c r="U112" s="1">
        <v>5</v>
      </c>
      <c r="V112" s="1"/>
      <c r="W112" s="1">
        <v>15</v>
      </c>
      <c r="X112" s="1"/>
      <c r="Y112" s="1"/>
      <c r="Z112" s="1"/>
      <c r="AA112" s="1"/>
      <c r="AB112" s="1"/>
      <c r="AC112" s="1"/>
      <c r="AD112" s="1"/>
      <c r="AE112" s="1"/>
      <c r="AF112" s="1">
        <v>10</v>
      </c>
      <c r="AG112" s="1"/>
      <c r="AH112" s="1">
        <v>5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>
        <v>20</v>
      </c>
      <c r="AW112" s="1"/>
      <c r="AX112" s="1"/>
      <c r="AY112" s="1"/>
      <c r="AZ112" s="1"/>
      <c r="BA112" s="1"/>
      <c r="BB112" s="1"/>
      <c r="BC112" s="1"/>
      <c r="BD112" s="1">
        <v>2</v>
      </c>
      <c r="BE112" s="1"/>
      <c r="BF112" s="1"/>
      <c r="BG112" s="1"/>
      <c r="BH112" s="1"/>
      <c r="BI112" s="1"/>
      <c r="BJ112" s="1">
        <v>30</v>
      </c>
      <c r="BK112" s="1"/>
      <c r="BL112" s="1"/>
      <c r="BM112" s="1"/>
      <c r="BN112" s="1">
        <v>25</v>
      </c>
      <c r="BO112" s="1">
        <v>10</v>
      </c>
      <c r="BP112" s="1">
        <v>5</v>
      </c>
      <c r="BQ112" s="1"/>
      <c r="BR112" s="1"/>
      <c r="BS112" s="1"/>
      <c r="BT112" s="1">
        <v>15</v>
      </c>
      <c r="BU112" s="1"/>
      <c r="BV112" s="1"/>
      <c r="BW112" s="1"/>
      <c r="BX112" s="1">
        <v>10</v>
      </c>
      <c r="BY112" s="1"/>
      <c r="BZ112" s="1"/>
      <c r="CA112" s="1"/>
      <c r="CB112" s="1"/>
    </row>
    <row r="113" spans="1:80" x14ac:dyDescent="0.2">
      <c r="A113" s="1" t="s">
        <v>83</v>
      </c>
      <c r="B113" s="1">
        <v>15</v>
      </c>
      <c r="C113" s="1">
        <v>15</v>
      </c>
      <c r="D113" s="1"/>
      <c r="E113" s="1"/>
      <c r="F113" s="1"/>
      <c r="G113" s="1"/>
      <c r="H113" s="1"/>
      <c r="I113" s="1"/>
      <c r="J113" s="1"/>
      <c r="K113" s="1">
        <v>10</v>
      </c>
      <c r="L113" s="1">
        <v>10</v>
      </c>
      <c r="M113" s="1">
        <v>10</v>
      </c>
      <c r="N113" s="1"/>
      <c r="O113" s="1"/>
      <c r="P113" s="1"/>
      <c r="Q113" s="1">
        <v>15</v>
      </c>
      <c r="R113" s="1"/>
      <c r="S113" s="1"/>
      <c r="T113" s="1"/>
      <c r="U113" s="1"/>
      <c r="V113" s="1"/>
      <c r="W113" s="1"/>
      <c r="X113" s="1"/>
      <c r="Y113" s="1"/>
      <c r="Z113" s="1">
        <v>40</v>
      </c>
      <c r="AA113" s="1">
        <v>15</v>
      </c>
      <c r="AB113" s="1"/>
      <c r="AC113" s="1">
        <v>15</v>
      </c>
      <c r="AD113" s="1"/>
      <c r="AE113" s="1"/>
      <c r="AF113" s="1"/>
      <c r="AG113" s="1">
        <v>35</v>
      </c>
      <c r="AH113" s="1">
        <v>24</v>
      </c>
      <c r="AI113" s="1"/>
      <c r="AJ113" s="16">
        <v>6</v>
      </c>
      <c r="AK113" s="1"/>
      <c r="AL113" s="1"/>
      <c r="AM113" s="1"/>
      <c r="AN113" s="1"/>
      <c r="AO113" s="1">
        <v>30</v>
      </c>
      <c r="AP113" s="1">
        <v>50</v>
      </c>
      <c r="AQ113" s="1">
        <v>13</v>
      </c>
      <c r="AR113" s="1">
        <v>50</v>
      </c>
      <c r="AS113" s="1"/>
      <c r="AT113" s="1"/>
      <c r="AU113" s="1"/>
      <c r="AV113" s="1">
        <v>14</v>
      </c>
      <c r="AW113" s="1"/>
      <c r="AX113" s="1">
        <v>8</v>
      </c>
      <c r="AY113" s="1"/>
      <c r="AZ113" s="1"/>
      <c r="BA113" s="1">
        <v>9</v>
      </c>
      <c r="BB113" s="1">
        <v>25</v>
      </c>
      <c r="BC113" s="1"/>
      <c r="BD113" s="1">
        <v>8</v>
      </c>
      <c r="BE113" s="1"/>
      <c r="BF113" s="1"/>
      <c r="BG113" s="1"/>
      <c r="BH113" s="1"/>
      <c r="BI113" s="1">
        <v>20</v>
      </c>
      <c r="BJ113" s="1"/>
      <c r="BK113" s="1">
        <v>30</v>
      </c>
      <c r="BL113" s="1">
        <v>20</v>
      </c>
      <c r="BM113" s="1"/>
      <c r="BN113" s="1">
        <v>18</v>
      </c>
      <c r="BO113" s="1">
        <v>15</v>
      </c>
      <c r="BP113" s="1">
        <v>15</v>
      </c>
      <c r="BQ113" s="1"/>
      <c r="BR113" s="1"/>
      <c r="BS113" s="1">
        <v>20</v>
      </c>
      <c r="BT113" s="1"/>
      <c r="BU113" s="1">
        <v>20</v>
      </c>
      <c r="BV113" s="1">
        <v>5</v>
      </c>
      <c r="BW113" s="1"/>
      <c r="BX113" s="1"/>
      <c r="BY113" s="1">
        <v>9</v>
      </c>
      <c r="BZ113" s="1"/>
      <c r="CA113" s="1"/>
      <c r="CB113" s="1"/>
    </row>
    <row r="114" spans="1:80" x14ac:dyDescent="0.2">
      <c r="A114" s="1" t="s">
        <v>84</v>
      </c>
      <c r="B114" s="1"/>
      <c r="C114" s="1"/>
      <c r="D114" s="1"/>
      <c r="E114" s="1"/>
      <c r="F114" s="1">
        <v>20</v>
      </c>
      <c r="G114" s="1"/>
      <c r="H114" s="1">
        <v>15</v>
      </c>
      <c r="I114" s="1"/>
      <c r="J114" s="1">
        <v>5</v>
      </c>
      <c r="K114" s="1"/>
      <c r="L114" s="1">
        <v>5</v>
      </c>
      <c r="M114" s="1"/>
      <c r="N114" s="1"/>
      <c r="O114" s="1"/>
      <c r="P114" s="1"/>
      <c r="Q114" s="1">
        <v>2</v>
      </c>
      <c r="R114" s="1">
        <v>15</v>
      </c>
      <c r="S114" s="1"/>
      <c r="T114" s="1">
        <v>2</v>
      </c>
      <c r="U114" s="1">
        <v>5</v>
      </c>
      <c r="V114" s="1"/>
      <c r="W114" s="1"/>
      <c r="X114" s="1">
        <v>14</v>
      </c>
      <c r="Y114" s="1"/>
      <c r="Z114" s="1"/>
      <c r="AA114" s="1"/>
      <c r="AB114" s="1"/>
      <c r="AC114" s="1">
        <v>15</v>
      </c>
      <c r="AD114" s="1"/>
      <c r="AE114" s="1"/>
      <c r="AF114" s="1"/>
      <c r="AG114" s="1"/>
      <c r="AH114" s="1">
        <v>5</v>
      </c>
      <c r="AI114" s="1"/>
      <c r="AJ114" s="1"/>
      <c r="AK114" s="1"/>
      <c r="AL114" s="1"/>
      <c r="AM114" s="1"/>
      <c r="AN114" s="1"/>
      <c r="AO114" s="1"/>
      <c r="AP114" s="1"/>
      <c r="AQ114" s="1">
        <v>2</v>
      </c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>
        <v>5</v>
      </c>
      <c r="BD114" s="1"/>
      <c r="BE114" s="1">
        <v>17</v>
      </c>
      <c r="BF114" s="1">
        <v>8</v>
      </c>
      <c r="BG114" s="1">
        <v>5</v>
      </c>
      <c r="BH114" s="1"/>
      <c r="BI114" s="1"/>
      <c r="BJ114" s="1"/>
      <c r="BK114" s="1"/>
      <c r="BL114" s="1">
        <v>10</v>
      </c>
      <c r="BM114" s="1"/>
      <c r="BN114" s="1">
        <v>9</v>
      </c>
      <c r="BO114" s="1">
        <v>10</v>
      </c>
      <c r="BP114" s="1"/>
      <c r="BQ114" s="1"/>
      <c r="BR114" s="1">
        <v>20</v>
      </c>
      <c r="BS114" s="1"/>
      <c r="BT114" s="1"/>
      <c r="BU114" s="1"/>
      <c r="BV114" s="1">
        <v>5</v>
      </c>
      <c r="BW114" s="1">
        <v>11</v>
      </c>
      <c r="BX114" s="1"/>
      <c r="BY114" s="1"/>
      <c r="BZ114" s="1"/>
      <c r="CA114" s="1"/>
      <c r="CB114" s="1">
        <v>2</v>
      </c>
    </row>
    <row r="115" spans="1:80" x14ac:dyDescent="0.2">
      <c r="A115" s="1" t="s">
        <v>85</v>
      </c>
      <c r="B115" s="1"/>
      <c r="C115" s="1"/>
      <c r="D115" s="1"/>
      <c r="E115" s="1"/>
      <c r="F115" s="1">
        <v>7</v>
      </c>
      <c r="G115" s="1">
        <v>5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>
        <v>5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>
        <v>15</v>
      </c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>
        <v>10</v>
      </c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x14ac:dyDescent="0.2">
      <c r="A116" s="1" t="s">
        <v>86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>
        <v>3</v>
      </c>
      <c r="BF116" s="1"/>
      <c r="BG116" s="1">
        <v>1</v>
      </c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x14ac:dyDescent="0.2">
      <c r="A117" s="1" t="s">
        <v>87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>
        <v>15</v>
      </c>
      <c r="AE117" s="1"/>
      <c r="AF117" s="1"/>
      <c r="AG117" s="1"/>
      <c r="AH117" s="1"/>
      <c r="AI117" s="1"/>
      <c r="AJ117" s="1"/>
      <c r="AK117" s="1"/>
      <c r="AL117" s="1"/>
      <c r="AM117" s="1">
        <v>20</v>
      </c>
      <c r="AN117" s="1"/>
      <c r="AO117" s="1"/>
      <c r="AP117" s="1"/>
      <c r="AQ117" s="1"/>
      <c r="AR117" s="1"/>
      <c r="AS117" s="1"/>
      <c r="AT117" s="1"/>
      <c r="AU117" s="1"/>
      <c r="AV117" s="1">
        <v>2</v>
      </c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x14ac:dyDescent="0.2">
      <c r="A118" s="1" t="s">
        <v>88</v>
      </c>
      <c r="B118" s="1">
        <v>5</v>
      </c>
      <c r="C118" s="1"/>
      <c r="D118" s="1"/>
      <c r="E118" s="1"/>
      <c r="F118" s="1">
        <v>5</v>
      </c>
      <c r="G118" s="1">
        <v>5</v>
      </c>
      <c r="H118" s="1"/>
      <c r="I118" s="1"/>
      <c r="J118" s="1"/>
      <c r="K118" s="1">
        <v>2</v>
      </c>
      <c r="L118" s="1"/>
      <c r="M118" s="1">
        <v>2</v>
      </c>
      <c r="N118" s="1">
        <v>10</v>
      </c>
      <c r="O118" s="1"/>
      <c r="P118" s="1">
        <v>35</v>
      </c>
      <c r="Q118" s="1">
        <v>5</v>
      </c>
      <c r="R118" s="1">
        <v>4</v>
      </c>
      <c r="S118" s="1">
        <v>30</v>
      </c>
      <c r="T118" s="11">
        <v>1</v>
      </c>
      <c r="U118" s="1"/>
      <c r="V118" s="1"/>
      <c r="W118" s="1"/>
      <c r="X118" s="1">
        <v>5</v>
      </c>
      <c r="Y118" s="1">
        <v>20</v>
      </c>
      <c r="Z118" s="1">
        <v>2</v>
      </c>
      <c r="AA118" s="1">
        <v>10</v>
      </c>
      <c r="AB118" s="1"/>
      <c r="AC118" s="1"/>
      <c r="AD118" s="1"/>
      <c r="AE118" s="1">
        <v>15</v>
      </c>
      <c r="AF118" s="1"/>
      <c r="AG118" s="1">
        <v>10</v>
      </c>
      <c r="AH118" s="1">
        <v>5</v>
      </c>
      <c r="AI118" s="1"/>
      <c r="AJ118" s="1"/>
      <c r="AK118" s="1"/>
      <c r="AL118" s="1"/>
      <c r="AM118" s="1">
        <v>10</v>
      </c>
      <c r="AN118" s="1"/>
      <c r="AO118" s="1">
        <v>2</v>
      </c>
      <c r="AP118" s="1"/>
      <c r="AQ118" s="1">
        <v>5</v>
      </c>
      <c r="AR118" s="1"/>
      <c r="AS118" s="1"/>
      <c r="AT118" s="1">
        <v>10</v>
      </c>
      <c r="AU118" s="1"/>
      <c r="AV118" s="1">
        <v>10</v>
      </c>
      <c r="AW118" s="1">
        <v>7</v>
      </c>
      <c r="AX118" s="1">
        <v>5</v>
      </c>
      <c r="AY118" s="1"/>
      <c r="AZ118" s="1"/>
      <c r="BA118" s="1"/>
      <c r="BB118" s="1"/>
      <c r="BC118" s="1">
        <v>20</v>
      </c>
      <c r="BD118" s="1">
        <v>5</v>
      </c>
      <c r="BE118" s="1"/>
      <c r="BF118" s="1">
        <v>14</v>
      </c>
      <c r="BG118" s="1"/>
      <c r="BH118" s="1"/>
      <c r="BI118" s="1">
        <v>20</v>
      </c>
      <c r="BJ118" s="1">
        <v>20</v>
      </c>
      <c r="BK118" s="1">
        <v>15</v>
      </c>
      <c r="BL118" s="1">
        <v>5</v>
      </c>
      <c r="BM118" s="1"/>
      <c r="BN118" s="1"/>
      <c r="BO118" s="1"/>
      <c r="BP118" s="1"/>
      <c r="BQ118" s="1"/>
      <c r="BR118" s="1"/>
      <c r="BS118" s="1">
        <v>15</v>
      </c>
      <c r="BT118" s="1">
        <v>25</v>
      </c>
      <c r="BU118" s="1">
        <v>15</v>
      </c>
      <c r="BV118" s="1">
        <v>5</v>
      </c>
      <c r="BW118" s="1">
        <v>4</v>
      </c>
      <c r="BX118" s="1">
        <v>5</v>
      </c>
      <c r="BY118" s="1">
        <v>10</v>
      </c>
      <c r="BZ118" s="1">
        <v>15</v>
      </c>
      <c r="CA118" s="1"/>
      <c r="CB118" s="1"/>
    </row>
    <row r="119" spans="1:80" x14ac:dyDescent="0.2">
      <c r="A119" s="1" t="s">
        <v>89</v>
      </c>
      <c r="B119" s="1">
        <v>15</v>
      </c>
      <c r="C119" s="1">
        <v>25</v>
      </c>
      <c r="D119" s="1">
        <v>20</v>
      </c>
      <c r="E119" s="1"/>
      <c r="F119" s="1"/>
      <c r="G119" s="1">
        <v>10</v>
      </c>
      <c r="H119" s="1"/>
      <c r="I119" s="1">
        <v>30</v>
      </c>
      <c r="J119" s="1"/>
      <c r="K119" s="1">
        <v>8</v>
      </c>
      <c r="L119" s="1">
        <v>10</v>
      </c>
      <c r="M119" s="1">
        <v>15</v>
      </c>
      <c r="N119" s="1">
        <v>10</v>
      </c>
      <c r="O119" s="1"/>
      <c r="P119" s="1"/>
      <c r="Q119" s="1"/>
      <c r="R119" s="1"/>
      <c r="S119" s="1"/>
      <c r="T119" s="1">
        <v>20</v>
      </c>
      <c r="U119" s="1"/>
      <c r="V119" s="1"/>
      <c r="W119" s="1">
        <v>5</v>
      </c>
      <c r="X119" s="1">
        <v>10</v>
      </c>
      <c r="Y119" s="1"/>
      <c r="Z119" s="1"/>
      <c r="AA119" s="1">
        <v>5</v>
      </c>
      <c r="AB119" s="1">
        <v>10</v>
      </c>
      <c r="AC119" s="1"/>
      <c r="AD119" s="1">
        <v>15</v>
      </c>
      <c r="AE119" s="1"/>
      <c r="AF119" s="1">
        <v>15</v>
      </c>
      <c r="AG119" s="1"/>
      <c r="AH119" s="1"/>
      <c r="AI119" s="1">
        <v>15</v>
      </c>
      <c r="AJ119" s="1">
        <v>18</v>
      </c>
      <c r="AK119" s="1">
        <v>30</v>
      </c>
      <c r="AL119" s="1"/>
      <c r="AM119" s="1"/>
      <c r="AN119" s="1"/>
      <c r="AO119" s="1">
        <v>17</v>
      </c>
      <c r="AP119" s="1"/>
      <c r="AQ119" s="1">
        <v>5</v>
      </c>
      <c r="AR119" s="1"/>
      <c r="AS119" s="1"/>
      <c r="AT119" s="1"/>
      <c r="AU119" s="1"/>
      <c r="AV119" s="1"/>
      <c r="AW119" s="1">
        <v>7</v>
      </c>
      <c r="AX119" s="1">
        <v>12</v>
      </c>
      <c r="AY119" s="1"/>
      <c r="AZ119" s="1">
        <v>10</v>
      </c>
      <c r="BA119" s="1">
        <v>9</v>
      </c>
      <c r="BB119" s="1"/>
      <c r="BC119" s="1">
        <v>10</v>
      </c>
      <c r="BD119" s="1">
        <v>15</v>
      </c>
      <c r="BE119" s="1"/>
      <c r="BF119" s="1">
        <v>5</v>
      </c>
      <c r="BG119" s="1">
        <v>12</v>
      </c>
      <c r="BH119" s="1">
        <v>15</v>
      </c>
      <c r="BI119" s="1"/>
      <c r="BJ119" s="1">
        <v>10</v>
      </c>
      <c r="BK119" s="1"/>
      <c r="BL119" s="1"/>
      <c r="BM119" s="1"/>
      <c r="BN119" s="1"/>
      <c r="BO119" s="1">
        <v>8</v>
      </c>
      <c r="BP119" s="1">
        <v>5</v>
      </c>
      <c r="BQ119" s="1">
        <v>10</v>
      </c>
      <c r="BR119" s="1">
        <v>10</v>
      </c>
      <c r="BS119" s="1">
        <v>15</v>
      </c>
      <c r="BT119" s="1"/>
      <c r="BU119" s="1">
        <v>20</v>
      </c>
      <c r="BV119" s="1">
        <v>10</v>
      </c>
      <c r="BW119" s="1"/>
      <c r="BX119" s="1">
        <v>5</v>
      </c>
      <c r="BY119" s="1">
        <v>10</v>
      </c>
      <c r="BZ119" s="1"/>
      <c r="CA119" s="1">
        <v>13</v>
      </c>
      <c r="CB119" s="1">
        <v>25</v>
      </c>
    </row>
    <row r="120" spans="1:80" x14ac:dyDescent="0.2">
      <c r="A120" s="1" t="s">
        <v>90</v>
      </c>
      <c r="B120" s="1"/>
      <c r="C120" s="1"/>
      <c r="D120" s="1">
        <v>10</v>
      </c>
      <c r="E120" s="1"/>
      <c r="F120" s="1"/>
      <c r="G120" s="1"/>
      <c r="H120" s="1"/>
      <c r="I120" s="1"/>
      <c r="J120" s="1">
        <v>2</v>
      </c>
      <c r="K120" s="1"/>
      <c r="L120" s="1"/>
      <c r="M120" s="1"/>
      <c r="N120" s="1"/>
      <c r="O120" s="1"/>
      <c r="P120" s="1"/>
      <c r="Q120" s="1"/>
      <c r="R120" s="1"/>
      <c r="S120" s="1"/>
      <c r="T120" s="1">
        <v>7</v>
      </c>
      <c r="U120" s="1"/>
      <c r="V120" s="1"/>
      <c r="W120" s="1"/>
      <c r="X120" s="1"/>
      <c r="Y120" s="1"/>
      <c r="Z120" s="1"/>
      <c r="AA120" s="1">
        <v>10</v>
      </c>
      <c r="AB120" s="1"/>
      <c r="AC120" s="1">
        <v>15</v>
      </c>
      <c r="AD120" s="1"/>
      <c r="AE120" s="1"/>
      <c r="AF120" s="1">
        <v>15</v>
      </c>
      <c r="AG120" s="1"/>
      <c r="AH120" s="1"/>
      <c r="AI120" s="1"/>
      <c r="AJ120" s="1"/>
      <c r="AK120" s="1">
        <v>45</v>
      </c>
      <c r="AL120" s="1"/>
      <c r="AM120" s="1"/>
      <c r="AN120" s="1"/>
      <c r="AO120" s="1"/>
      <c r="AP120" s="1"/>
      <c r="AQ120" s="1"/>
      <c r="AR120" s="1">
        <v>25</v>
      </c>
      <c r="AS120" s="1">
        <v>5</v>
      </c>
      <c r="AT120" s="1"/>
      <c r="AU120" s="1"/>
      <c r="AV120" s="1"/>
      <c r="AW120" s="1">
        <v>7</v>
      </c>
      <c r="AX120" s="1"/>
      <c r="AY120" s="1"/>
      <c r="AZ120" s="1">
        <v>5</v>
      </c>
      <c r="BA120" s="1">
        <v>9</v>
      </c>
      <c r="BB120" s="1">
        <v>10</v>
      </c>
      <c r="BC120" s="1">
        <v>10</v>
      </c>
      <c r="BD120" s="1">
        <v>10</v>
      </c>
      <c r="BE120" s="1">
        <v>7</v>
      </c>
      <c r="BF120" s="1">
        <v>10</v>
      </c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>
        <v>12</v>
      </c>
    </row>
    <row r="121" spans="1:80" x14ac:dyDescent="0.2">
      <c r="A121" s="1" t="s">
        <v>91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>
        <v>2</v>
      </c>
      <c r="O121" s="1"/>
      <c r="P121" s="1"/>
      <c r="Q121" s="1"/>
      <c r="R121" s="1"/>
      <c r="S121" s="1"/>
      <c r="T121" s="1">
        <v>10</v>
      </c>
      <c r="U121" s="1"/>
      <c r="V121" s="1"/>
      <c r="W121" s="1"/>
      <c r="X121" s="1"/>
      <c r="Y121" s="1"/>
      <c r="Z121" s="1"/>
      <c r="AA121" s="1">
        <v>10</v>
      </c>
      <c r="AB121" s="1"/>
      <c r="AC121" s="1"/>
      <c r="AD121" s="1"/>
      <c r="AE121" s="1"/>
      <c r="AF121" s="1"/>
      <c r="AG121" s="1">
        <v>10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>
        <v>5</v>
      </c>
      <c r="AR121" s="1">
        <v>25</v>
      </c>
      <c r="AS121" s="1"/>
      <c r="AT121" s="1"/>
      <c r="AU121" s="1"/>
      <c r="AV121" s="1"/>
      <c r="AW121" s="1"/>
      <c r="AX121" s="1">
        <v>18</v>
      </c>
      <c r="AY121" s="1"/>
      <c r="AZ121" s="1"/>
      <c r="BA121" s="1"/>
      <c r="BB121" s="1">
        <v>5</v>
      </c>
      <c r="BC121" s="1"/>
      <c r="BD121" s="1">
        <v>8</v>
      </c>
      <c r="BE121" s="1"/>
      <c r="BF121" s="1">
        <v>5</v>
      </c>
      <c r="BG121" s="1"/>
      <c r="BH121" s="1"/>
      <c r="BI121" s="1">
        <v>25</v>
      </c>
      <c r="BJ121" s="1"/>
      <c r="BK121" s="1"/>
      <c r="BL121" s="1"/>
      <c r="BM121" s="1"/>
      <c r="BN121" s="1">
        <v>5</v>
      </c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>
        <v>12</v>
      </c>
    </row>
    <row r="122" spans="1:80" x14ac:dyDescent="0.2">
      <c r="A122" s="1" t="s">
        <v>92</v>
      </c>
      <c r="B122" s="1"/>
      <c r="C122" s="1"/>
      <c r="D122" s="1">
        <v>10</v>
      </c>
      <c r="E122" s="1">
        <v>10</v>
      </c>
      <c r="F122" s="1"/>
      <c r="G122" s="1">
        <v>20</v>
      </c>
      <c r="H122" s="1">
        <v>2</v>
      </c>
      <c r="I122" s="1"/>
      <c r="J122" s="1">
        <v>10</v>
      </c>
      <c r="K122" s="16">
        <v>3</v>
      </c>
      <c r="L122" s="1">
        <v>10</v>
      </c>
      <c r="M122" s="1"/>
      <c r="N122" s="1">
        <v>20</v>
      </c>
      <c r="O122" s="1">
        <v>2</v>
      </c>
      <c r="P122" s="1"/>
      <c r="Q122" s="1">
        <v>2</v>
      </c>
      <c r="R122" s="1">
        <v>10</v>
      </c>
      <c r="S122" s="1"/>
      <c r="T122" s="1"/>
      <c r="U122" s="1"/>
      <c r="V122" s="1"/>
      <c r="W122" s="1">
        <v>5</v>
      </c>
      <c r="X122" s="1">
        <v>5</v>
      </c>
      <c r="Y122" s="1">
        <v>30</v>
      </c>
      <c r="Z122" s="1"/>
      <c r="AA122" s="1"/>
      <c r="AB122" s="1"/>
      <c r="AC122" s="1">
        <v>5</v>
      </c>
      <c r="AD122" s="1">
        <v>35</v>
      </c>
      <c r="AE122" s="1">
        <v>20</v>
      </c>
      <c r="AF122" s="1">
        <v>20</v>
      </c>
      <c r="AG122" s="1">
        <v>10</v>
      </c>
      <c r="AH122" s="1">
        <v>10</v>
      </c>
      <c r="AI122" s="1"/>
      <c r="AJ122" s="1"/>
      <c r="AK122" s="1">
        <v>10</v>
      </c>
      <c r="AL122" s="1"/>
      <c r="AM122" s="1"/>
      <c r="AN122" s="1"/>
      <c r="AO122" s="1">
        <v>35</v>
      </c>
      <c r="AP122" s="1">
        <v>50</v>
      </c>
      <c r="AQ122" s="1"/>
      <c r="AR122" s="1"/>
      <c r="AS122" s="1"/>
      <c r="AT122" s="1">
        <v>15</v>
      </c>
      <c r="AU122" s="1"/>
      <c r="AV122" s="1">
        <v>10</v>
      </c>
      <c r="AW122" s="1"/>
      <c r="AX122" s="1"/>
      <c r="AY122" s="1"/>
      <c r="AZ122" s="1"/>
      <c r="BA122" s="1"/>
      <c r="BB122" s="1">
        <v>5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>
        <v>10</v>
      </c>
      <c r="BP122" s="1"/>
      <c r="BQ122" s="1">
        <v>25</v>
      </c>
      <c r="BR122" s="1"/>
      <c r="BS122" s="1">
        <v>20</v>
      </c>
      <c r="BT122" s="1"/>
      <c r="BU122" s="1">
        <v>25</v>
      </c>
      <c r="BV122" s="1">
        <v>10</v>
      </c>
      <c r="BW122" s="1"/>
      <c r="BX122" s="1">
        <v>3</v>
      </c>
      <c r="BY122" s="1"/>
      <c r="BZ122" s="1">
        <v>70</v>
      </c>
      <c r="CA122" s="1"/>
      <c r="CB122" s="1"/>
    </row>
    <row r="123" spans="1:80" x14ac:dyDescent="0.2">
      <c r="A123" s="1" t="s">
        <v>93</v>
      </c>
      <c r="B123" s="1"/>
      <c r="C123" s="1">
        <v>10</v>
      </c>
      <c r="D123" s="1">
        <v>10</v>
      </c>
      <c r="E123" s="1"/>
      <c r="F123" s="1">
        <v>20</v>
      </c>
      <c r="G123" s="1">
        <v>5</v>
      </c>
      <c r="H123" s="1">
        <v>60</v>
      </c>
      <c r="I123" s="1"/>
      <c r="J123" s="1">
        <v>50</v>
      </c>
      <c r="K123" s="1">
        <v>5</v>
      </c>
      <c r="L123" s="1">
        <v>10</v>
      </c>
      <c r="M123" s="1">
        <v>25</v>
      </c>
      <c r="N123" s="1">
        <v>20</v>
      </c>
      <c r="O123" s="1">
        <v>20</v>
      </c>
      <c r="P123" s="1"/>
      <c r="Q123" s="1">
        <v>25</v>
      </c>
      <c r="R123" s="1">
        <v>20</v>
      </c>
      <c r="S123" s="1"/>
      <c r="T123" s="1">
        <v>10</v>
      </c>
      <c r="U123" s="1"/>
      <c r="V123" s="1"/>
      <c r="W123" s="1">
        <v>15</v>
      </c>
      <c r="X123" s="1">
        <v>20</v>
      </c>
      <c r="Y123" s="1"/>
      <c r="Z123" s="1"/>
      <c r="AA123" s="1">
        <v>10</v>
      </c>
      <c r="AB123" s="1">
        <v>30</v>
      </c>
      <c r="AC123" s="1">
        <v>10</v>
      </c>
      <c r="AD123" s="1">
        <v>30</v>
      </c>
      <c r="AE123" s="1">
        <v>10</v>
      </c>
      <c r="AF123" s="1">
        <v>20</v>
      </c>
      <c r="AG123" s="1">
        <v>5</v>
      </c>
      <c r="AH123" s="1">
        <v>5</v>
      </c>
      <c r="AI123" s="1">
        <v>15</v>
      </c>
      <c r="AJ123" s="1">
        <v>29</v>
      </c>
      <c r="AK123" s="1">
        <v>10</v>
      </c>
      <c r="AL123" s="1"/>
      <c r="AM123" s="1"/>
      <c r="AN123" s="1"/>
      <c r="AO123" s="1"/>
      <c r="AP123" s="1"/>
      <c r="AQ123" s="1">
        <v>10</v>
      </c>
      <c r="AR123" s="1"/>
      <c r="AS123" s="1"/>
      <c r="AT123" s="1">
        <v>29</v>
      </c>
      <c r="AU123" s="1"/>
      <c r="AV123" s="1"/>
      <c r="AW123" s="1"/>
      <c r="AX123" s="1">
        <v>2</v>
      </c>
      <c r="AY123" s="1">
        <v>100</v>
      </c>
      <c r="AZ123" s="1">
        <v>10</v>
      </c>
      <c r="BA123" s="1">
        <v>9</v>
      </c>
      <c r="BB123" s="1"/>
      <c r="BC123" s="1">
        <v>20</v>
      </c>
      <c r="BD123" s="1">
        <v>13</v>
      </c>
      <c r="BE123" s="1">
        <v>15</v>
      </c>
      <c r="BF123" s="1">
        <v>8</v>
      </c>
      <c r="BG123" s="1">
        <v>2</v>
      </c>
      <c r="BH123" s="1"/>
      <c r="BI123" s="1">
        <v>6</v>
      </c>
      <c r="BJ123" s="1">
        <v>25</v>
      </c>
      <c r="BK123" s="1">
        <v>20</v>
      </c>
      <c r="BL123" s="1">
        <v>20</v>
      </c>
      <c r="BM123" s="1"/>
      <c r="BN123" s="1">
        <v>8</v>
      </c>
      <c r="BO123" s="1">
        <v>15</v>
      </c>
      <c r="BP123" s="1">
        <v>2</v>
      </c>
      <c r="BQ123" s="1"/>
      <c r="BR123" s="1">
        <v>20</v>
      </c>
      <c r="BS123" s="1"/>
      <c r="BT123" s="1">
        <v>30</v>
      </c>
      <c r="BU123" s="1">
        <v>6</v>
      </c>
      <c r="BV123" s="1">
        <v>3</v>
      </c>
      <c r="BW123" s="1"/>
      <c r="BX123" s="1"/>
      <c r="BY123" s="1">
        <v>10</v>
      </c>
      <c r="BZ123" s="1">
        <v>15</v>
      </c>
      <c r="CA123" s="1">
        <v>10</v>
      </c>
      <c r="CB123" s="1">
        <v>20</v>
      </c>
    </row>
    <row r="124" spans="1:80" x14ac:dyDescent="0.2">
      <c r="A124" s="1" t="s">
        <v>94</v>
      </c>
      <c r="B124" s="1">
        <v>5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>
        <v>3</v>
      </c>
      <c r="O124" s="1">
        <v>2</v>
      </c>
      <c r="P124" s="1"/>
      <c r="Q124" s="1"/>
      <c r="R124" s="1"/>
      <c r="S124" s="1"/>
      <c r="T124" s="1"/>
      <c r="U124" s="1"/>
      <c r="V124" s="1"/>
      <c r="W124" s="1">
        <v>15</v>
      </c>
      <c r="X124" s="1">
        <v>25</v>
      </c>
      <c r="Y124" s="1"/>
      <c r="Z124" s="1"/>
      <c r="AA124" s="1">
        <v>10</v>
      </c>
      <c r="AB124" s="1"/>
      <c r="AC124" s="1">
        <v>2</v>
      </c>
      <c r="AD124" s="1"/>
      <c r="AE124" s="1"/>
      <c r="AF124" s="1"/>
      <c r="AG124" s="1"/>
      <c r="AH124" s="1"/>
      <c r="AI124" s="1"/>
      <c r="AJ124" s="1">
        <v>18</v>
      </c>
      <c r="AK124" s="1">
        <v>5</v>
      </c>
      <c r="AL124" s="1">
        <v>63</v>
      </c>
      <c r="AM124" s="1"/>
      <c r="AN124" s="1"/>
      <c r="AO124" s="1"/>
      <c r="AP124" s="1"/>
      <c r="AQ124" s="1">
        <v>5</v>
      </c>
      <c r="AR124" s="1"/>
      <c r="AS124" s="1">
        <v>17</v>
      </c>
      <c r="AT124" s="1"/>
      <c r="AU124" s="1"/>
      <c r="AV124" s="1"/>
      <c r="AW124" s="1"/>
      <c r="AX124" s="1"/>
      <c r="AY124" s="1"/>
      <c r="AZ124" s="1">
        <v>2</v>
      </c>
      <c r="BA124" s="1">
        <v>15</v>
      </c>
      <c r="BB124" s="1">
        <v>3</v>
      </c>
      <c r="BC124" s="1"/>
      <c r="BD124" s="1">
        <v>10</v>
      </c>
      <c r="BE124" s="1">
        <v>13</v>
      </c>
      <c r="BF124" s="1"/>
      <c r="BG124" s="1">
        <v>15</v>
      </c>
      <c r="BH124" s="1">
        <v>15</v>
      </c>
      <c r="BI124" s="1">
        <v>6</v>
      </c>
      <c r="BJ124" s="1"/>
      <c r="BK124" s="1"/>
      <c r="BL124" s="1">
        <v>15</v>
      </c>
      <c r="BM124" s="1"/>
      <c r="BN124" s="1"/>
      <c r="BO124" s="1">
        <v>10</v>
      </c>
      <c r="BP124" s="1">
        <v>46</v>
      </c>
      <c r="BQ124" s="1"/>
      <c r="BR124" s="1"/>
      <c r="BS124" s="1"/>
      <c r="BT124" s="1">
        <v>30</v>
      </c>
      <c r="BU124" s="1"/>
      <c r="BV124" s="1"/>
      <c r="BW124" s="1"/>
      <c r="BX124" s="1"/>
      <c r="BY124" s="1"/>
      <c r="BZ124" s="1"/>
      <c r="CA124" s="1"/>
      <c r="CB124" s="1"/>
    </row>
    <row r="125" spans="1:80" x14ac:dyDescent="0.2">
      <c r="A125" s="1" t="s">
        <v>95</v>
      </c>
      <c r="B125" s="1"/>
      <c r="C125" s="1"/>
      <c r="D125" s="1">
        <v>20</v>
      </c>
      <c r="E125" s="1"/>
      <c r="F125" s="1"/>
      <c r="G125" s="1"/>
      <c r="H125" s="1"/>
      <c r="I125" s="1"/>
      <c r="J125" s="1">
        <v>12</v>
      </c>
      <c r="K125" s="1"/>
      <c r="L125" s="1"/>
      <c r="M125" s="1"/>
      <c r="N125" s="1">
        <v>2</v>
      </c>
      <c r="O125" s="1">
        <v>20</v>
      </c>
      <c r="P125" s="1"/>
      <c r="Q125" s="1"/>
      <c r="R125" s="1"/>
      <c r="S125" s="1"/>
      <c r="T125" s="1"/>
      <c r="U125" s="1">
        <v>10</v>
      </c>
      <c r="V125" s="1"/>
      <c r="W125" s="1"/>
      <c r="X125" s="1"/>
      <c r="Y125" s="1"/>
      <c r="Z125" s="1"/>
      <c r="AA125" s="1"/>
      <c r="AB125" s="1">
        <v>5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>
        <v>2</v>
      </c>
      <c r="AP125" s="1"/>
      <c r="AQ125" s="1">
        <v>5</v>
      </c>
      <c r="AR125" s="1"/>
      <c r="AS125" s="1">
        <v>5</v>
      </c>
      <c r="AT125" s="1">
        <v>40</v>
      </c>
      <c r="AU125" s="1"/>
      <c r="AV125" s="1"/>
      <c r="AW125" s="1"/>
      <c r="AX125" s="1">
        <v>15</v>
      </c>
      <c r="AY125" s="1"/>
      <c r="AZ125" s="1"/>
      <c r="BA125" s="16">
        <v>4</v>
      </c>
      <c r="BB125" s="1"/>
      <c r="BC125" s="1"/>
      <c r="BD125" s="1"/>
      <c r="BE125" s="1"/>
      <c r="BF125" s="1"/>
      <c r="BG125" s="1">
        <v>15</v>
      </c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>
        <v>5</v>
      </c>
      <c r="BS125" s="1"/>
      <c r="BT125" s="1"/>
      <c r="BU125" s="1"/>
      <c r="BV125" s="1"/>
      <c r="BW125" s="1">
        <v>15</v>
      </c>
      <c r="BX125" s="1"/>
      <c r="BY125" s="1">
        <v>5</v>
      </c>
      <c r="BZ125" s="1"/>
      <c r="CA125" s="1">
        <v>5</v>
      </c>
      <c r="CB125" s="1">
        <v>4</v>
      </c>
    </row>
    <row r="126" spans="1:80" x14ac:dyDescent="0.2">
      <c r="A126" s="1" t="s">
        <v>96</v>
      </c>
      <c r="B126" s="1">
        <v>5</v>
      </c>
      <c r="C126" s="1"/>
      <c r="D126" s="1"/>
      <c r="E126" s="1"/>
      <c r="F126" s="1"/>
      <c r="G126" s="1"/>
      <c r="H126" s="1"/>
      <c r="I126" s="1"/>
      <c r="J126" s="1">
        <v>3</v>
      </c>
      <c r="K126" s="1">
        <v>40</v>
      </c>
      <c r="L126" s="1">
        <v>9</v>
      </c>
      <c r="M126" s="1">
        <v>5</v>
      </c>
      <c r="N126" s="1">
        <v>6</v>
      </c>
      <c r="O126" s="1">
        <v>20</v>
      </c>
      <c r="P126" s="1"/>
      <c r="Q126" s="1">
        <v>2</v>
      </c>
      <c r="R126" s="1">
        <v>10</v>
      </c>
      <c r="S126" s="1"/>
      <c r="T126" s="1">
        <v>2</v>
      </c>
      <c r="U126" s="1"/>
      <c r="V126" s="1"/>
      <c r="W126" s="1">
        <v>15</v>
      </c>
      <c r="X126" s="1"/>
      <c r="Y126" s="1"/>
      <c r="Z126" s="1">
        <v>5</v>
      </c>
      <c r="AA126" s="1"/>
      <c r="AB126" s="1"/>
      <c r="AC126" s="1"/>
      <c r="AD126" s="1"/>
      <c r="AE126" s="1">
        <v>15</v>
      </c>
      <c r="AF126" s="1">
        <v>20</v>
      </c>
      <c r="AG126" s="1"/>
      <c r="AH126" s="1">
        <v>10</v>
      </c>
      <c r="AI126" s="1">
        <v>50</v>
      </c>
      <c r="AJ126" s="1"/>
      <c r="AK126" s="1"/>
      <c r="AL126" s="1"/>
      <c r="AM126" s="1">
        <v>30</v>
      </c>
      <c r="AN126" s="1"/>
      <c r="AO126" s="1"/>
      <c r="AP126" s="1"/>
      <c r="AQ126" s="1"/>
      <c r="AR126" s="1"/>
      <c r="AS126" s="1"/>
      <c r="AT126" s="1"/>
      <c r="AU126" s="1"/>
      <c r="AV126" s="1">
        <v>10</v>
      </c>
      <c r="AW126" s="1">
        <v>15</v>
      </c>
      <c r="AX126" s="1"/>
      <c r="AY126" s="1"/>
      <c r="AZ126" s="1"/>
      <c r="BA126" s="1"/>
      <c r="BB126" s="1"/>
      <c r="BC126" s="1">
        <v>20</v>
      </c>
      <c r="BD126" s="1">
        <v>9</v>
      </c>
      <c r="BE126" s="1">
        <v>12</v>
      </c>
      <c r="BF126" s="1">
        <v>10</v>
      </c>
      <c r="BG126" s="1"/>
      <c r="BH126" s="1"/>
      <c r="BI126" s="1">
        <v>6</v>
      </c>
      <c r="BJ126" s="1"/>
      <c r="BK126" s="1"/>
      <c r="BL126" s="1">
        <v>15</v>
      </c>
      <c r="BM126" s="1"/>
      <c r="BN126" s="1">
        <v>7</v>
      </c>
      <c r="BO126" s="1"/>
      <c r="BP126" s="1">
        <v>10</v>
      </c>
      <c r="BQ126" s="1">
        <v>5</v>
      </c>
      <c r="BR126" s="1">
        <v>13</v>
      </c>
      <c r="BS126" s="1"/>
      <c r="BT126" s="1"/>
      <c r="BU126" s="1"/>
      <c r="BV126" s="1">
        <v>3</v>
      </c>
      <c r="BW126" s="1"/>
      <c r="BX126" s="1">
        <v>25</v>
      </c>
      <c r="BY126" s="1"/>
      <c r="BZ126" s="1"/>
      <c r="CA126" s="1"/>
      <c r="CB126" s="1"/>
    </row>
    <row r="127" spans="1:80" x14ac:dyDescent="0.2">
      <c r="A127" s="1" t="s">
        <v>97</v>
      </c>
      <c r="B127" s="1"/>
      <c r="C127" s="1"/>
      <c r="D127" s="1"/>
      <c r="E127" s="1"/>
      <c r="F127" s="1">
        <v>8</v>
      </c>
      <c r="G127" s="1">
        <v>5</v>
      </c>
      <c r="H127" s="1"/>
      <c r="I127" s="1"/>
      <c r="J127" s="1"/>
      <c r="K127" s="1"/>
      <c r="L127" s="1">
        <v>10</v>
      </c>
      <c r="M127" s="1"/>
      <c r="N127" s="1"/>
      <c r="O127" s="1"/>
      <c r="P127" s="1">
        <v>30</v>
      </c>
      <c r="Q127" s="1"/>
      <c r="R127" s="1"/>
      <c r="S127" s="1">
        <v>40</v>
      </c>
      <c r="T127" s="1"/>
      <c r="U127" s="1"/>
      <c r="V127" s="1"/>
      <c r="W127" s="1">
        <v>5</v>
      </c>
      <c r="X127" s="1">
        <v>5</v>
      </c>
      <c r="Y127" s="1"/>
      <c r="Z127" s="1"/>
      <c r="AA127" s="1">
        <v>5</v>
      </c>
      <c r="AB127" s="1"/>
      <c r="AC127" s="1">
        <v>25</v>
      </c>
      <c r="AD127" s="1"/>
      <c r="AE127" s="1">
        <v>20</v>
      </c>
      <c r="AF127" s="1"/>
      <c r="AG127" s="1"/>
      <c r="AH127" s="1"/>
      <c r="AI127" s="1"/>
      <c r="AJ127" s="1"/>
      <c r="AK127" s="1"/>
      <c r="AL127" s="1">
        <v>5</v>
      </c>
      <c r="AM127" s="1"/>
      <c r="AN127" s="1">
        <v>40</v>
      </c>
      <c r="AO127" s="1"/>
      <c r="AP127" s="1"/>
      <c r="AQ127" s="1">
        <v>5</v>
      </c>
      <c r="AR127" s="1"/>
      <c r="AS127" s="1">
        <v>21</v>
      </c>
      <c r="AT127" s="1"/>
      <c r="AU127" s="1"/>
      <c r="AV127" s="1">
        <v>20</v>
      </c>
      <c r="AW127" s="1">
        <v>15</v>
      </c>
      <c r="AX127" s="1"/>
      <c r="AY127" s="1"/>
      <c r="AZ127" s="1">
        <v>12</v>
      </c>
      <c r="BA127" s="1">
        <v>15</v>
      </c>
      <c r="BB127" s="1">
        <v>15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>
        <v>10</v>
      </c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>
        <v>40</v>
      </c>
      <c r="BX127" s="1">
        <v>30</v>
      </c>
      <c r="BY127" s="1"/>
      <c r="BZ127" s="1"/>
      <c r="CA127" s="1"/>
      <c r="CB127" s="1"/>
    </row>
    <row r="128" spans="1:80" x14ac:dyDescent="0.2">
      <c r="A128" s="1" t="s">
        <v>98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>
        <v>2</v>
      </c>
      <c r="N128" s="1"/>
      <c r="O128" s="1">
        <v>2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>
        <v>5</v>
      </c>
      <c r="AD128" s="1"/>
      <c r="AE128" s="1"/>
      <c r="AF128" s="1"/>
      <c r="AG128" s="1"/>
      <c r="AH128" s="1">
        <v>2</v>
      </c>
      <c r="AI128" s="1">
        <v>12</v>
      </c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>
        <v>10</v>
      </c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>
        <v>7</v>
      </c>
      <c r="BY128" s="1"/>
      <c r="BZ128" s="1"/>
      <c r="CA128" s="1"/>
      <c r="CB128" s="1"/>
    </row>
    <row r="129" spans="1:80" x14ac:dyDescent="0.2">
      <c r="A129" s="1" t="s">
        <v>99</v>
      </c>
      <c r="B129" s="1"/>
      <c r="C129" s="1"/>
      <c r="D129" s="1"/>
      <c r="E129" s="1"/>
      <c r="F129" s="1"/>
      <c r="G129" s="1"/>
      <c r="H129" s="1"/>
      <c r="I129" s="1"/>
      <c r="J129" s="1">
        <v>2</v>
      </c>
      <c r="K129" s="1"/>
      <c r="L129" s="1"/>
      <c r="M129" s="1">
        <v>2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>
        <v>12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>
        <v>2</v>
      </c>
      <c r="AR129" s="1"/>
      <c r="AS129" s="1"/>
      <c r="AT129" s="1"/>
      <c r="AU129" s="1"/>
      <c r="AV129" s="1"/>
      <c r="AW129" s="1"/>
      <c r="AX129" s="1">
        <v>5</v>
      </c>
      <c r="AY129" s="1"/>
      <c r="AZ129" s="1"/>
      <c r="BA129" s="1"/>
      <c r="BB129" s="1"/>
      <c r="BC129" s="1"/>
      <c r="BD129" s="1"/>
      <c r="BE129" s="1"/>
      <c r="BF129" s="1">
        <v>2</v>
      </c>
      <c r="BG129" s="1"/>
      <c r="BH129" s="1">
        <v>20</v>
      </c>
      <c r="BI129" s="1"/>
      <c r="BJ129" s="1"/>
      <c r="BK129" s="1"/>
      <c r="BL129" s="1"/>
      <c r="BM129" s="1"/>
      <c r="BN129" s="1"/>
      <c r="BO129" s="1"/>
      <c r="BP129" s="1"/>
      <c r="BQ129" s="1"/>
      <c r="BR129" s="1">
        <v>2</v>
      </c>
      <c r="BS129" s="1"/>
      <c r="BT129" s="1"/>
      <c r="BU129" s="1">
        <v>2</v>
      </c>
      <c r="BV129" s="1">
        <v>2</v>
      </c>
      <c r="BW129" s="1"/>
      <c r="BX129" s="1"/>
      <c r="BY129" s="1"/>
      <c r="BZ129" s="1"/>
      <c r="CA129" s="1">
        <v>1</v>
      </c>
      <c r="CB129" s="1"/>
    </row>
    <row r="130" spans="1:80" x14ac:dyDescent="0.2">
      <c r="A130" s="1" t="s">
        <v>212</v>
      </c>
      <c r="B130" s="13">
        <v>2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>
        <v>2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x14ac:dyDescent="0.2">
      <c r="A131" s="1" t="s">
        <v>213</v>
      </c>
      <c r="B131" s="1">
        <v>6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x14ac:dyDescent="0.2">
      <c r="A132" s="1" t="s">
        <v>214</v>
      </c>
      <c r="B132" s="1">
        <v>2</v>
      </c>
      <c r="C132" s="1">
        <v>5</v>
      </c>
      <c r="D132" s="1"/>
      <c r="E132" s="1"/>
      <c r="F132" s="1"/>
      <c r="G132" s="1"/>
      <c r="H132" s="1"/>
      <c r="I132" s="1"/>
      <c r="J132" s="1"/>
      <c r="K132" s="1">
        <v>2</v>
      </c>
      <c r="L132" s="1">
        <v>5</v>
      </c>
      <c r="M132" s="1">
        <v>5</v>
      </c>
      <c r="N132" s="1"/>
      <c r="O132" s="1">
        <v>30</v>
      </c>
      <c r="P132" s="1">
        <v>35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>
        <v>10</v>
      </c>
      <c r="AI132" s="1"/>
      <c r="AJ132" s="1"/>
      <c r="AK132" s="1"/>
      <c r="AL132" s="1"/>
      <c r="AM132" s="1"/>
      <c r="AN132" s="1"/>
      <c r="AO132" s="1">
        <v>2</v>
      </c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>
        <v>2</v>
      </c>
      <c r="BB132" s="1"/>
      <c r="BC132" s="1"/>
      <c r="BD132" s="1"/>
      <c r="BE132" s="1"/>
      <c r="BF132" s="1"/>
      <c r="BG132" s="1"/>
      <c r="BH132" s="1"/>
      <c r="BI132" s="1">
        <v>2</v>
      </c>
      <c r="BJ132" s="1">
        <v>15</v>
      </c>
      <c r="BK132" s="1">
        <v>10</v>
      </c>
      <c r="BL132" s="1">
        <v>2</v>
      </c>
      <c r="BM132" s="1"/>
      <c r="BN132" s="1"/>
      <c r="BO132" s="1"/>
      <c r="BP132" s="1">
        <v>5</v>
      </c>
      <c r="BQ132" s="1"/>
      <c r="BR132" s="1"/>
      <c r="BS132" s="1"/>
      <c r="BT132" s="1"/>
      <c r="BU132" s="1"/>
      <c r="BV132" s="1">
        <v>2</v>
      </c>
      <c r="BW132" s="1"/>
      <c r="BX132" s="1"/>
      <c r="BY132" s="1"/>
      <c r="BZ132" s="1"/>
      <c r="CA132" s="1">
        <v>6</v>
      </c>
      <c r="CB132" s="1"/>
    </row>
    <row r="133" spans="1:80" x14ac:dyDescent="0.2">
      <c r="A133" s="1" t="s">
        <v>201</v>
      </c>
      <c r="B133" s="1">
        <v>6</v>
      </c>
      <c r="C133" s="1">
        <v>5</v>
      </c>
      <c r="D133" s="1"/>
      <c r="E133" s="1"/>
      <c r="F133" s="1"/>
      <c r="G133" s="1">
        <v>5</v>
      </c>
      <c r="H133" s="1"/>
      <c r="I133" s="1">
        <v>40</v>
      </c>
      <c r="J133" s="1"/>
      <c r="K133" s="1">
        <v>3</v>
      </c>
      <c r="L133" s="1">
        <v>5</v>
      </c>
      <c r="M133" s="1"/>
      <c r="N133" s="1"/>
      <c r="O133" s="1"/>
      <c r="P133" s="1"/>
      <c r="Q133" s="1"/>
      <c r="R133" s="1"/>
      <c r="S133" s="1"/>
      <c r="T133" s="1">
        <v>10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>
        <v>2</v>
      </c>
      <c r="AJ133" s="1">
        <v>29</v>
      </c>
      <c r="AK133" s="1"/>
      <c r="AL133" s="1"/>
      <c r="AM133" s="1"/>
      <c r="AN133" s="1"/>
      <c r="AO133" s="1">
        <v>2</v>
      </c>
      <c r="AP133" s="1"/>
      <c r="AQ133" s="1">
        <v>5</v>
      </c>
      <c r="AR133" s="1"/>
      <c r="AS133" s="1"/>
      <c r="AT133" s="1">
        <v>6</v>
      </c>
      <c r="AU133" s="1"/>
      <c r="AV133" s="1"/>
      <c r="AW133" s="1"/>
      <c r="AX133" s="1">
        <v>5</v>
      </c>
      <c r="AY133" s="1"/>
      <c r="AZ133" s="1">
        <v>5</v>
      </c>
      <c r="BA133" s="1">
        <v>2</v>
      </c>
      <c r="BB133" s="1">
        <v>5</v>
      </c>
      <c r="BC133" s="1"/>
      <c r="BD133" s="1">
        <v>2</v>
      </c>
      <c r="BE133" s="1">
        <v>2</v>
      </c>
      <c r="BF133" s="1"/>
      <c r="BG133" s="1"/>
      <c r="BH133" s="1">
        <v>8</v>
      </c>
      <c r="BI133" s="1"/>
      <c r="BJ133" s="1"/>
      <c r="BK133" s="1"/>
      <c r="BL133" s="1"/>
      <c r="BM133" s="1"/>
      <c r="BN133" s="1">
        <v>5</v>
      </c>
      <c r="BO133" s="1"/>
      <c r="BP133" s="1">
        <v>2</v>
      </c>
      <c r="BQ133" s="1">
        <v>10</v>
      </c>
      <c r="BR133" s="1"/>
      <c r="BS133" s="1">
        <v>5</v>
      </c>
      <c r="BT133" s="1"/>
      <c r="BU133" s="1"/>
      <c r="BV133" s="1">
        <v>2</v>
      </c>
      <c r="BW133" s="1"/>
      <c r="BX133" s="1"/>
      <c r="BY133" s="1">
        <v>3</v>
      </c>
      <c r="BZ133" s="1"/>
      <c r="CA133" s="1">
        <v>15</v>
      </c>
      <c r="CB133" s="1"/>
    </row>
    <row r="134" spans="1:80" x14ac:dyDescent="0.2">
      <c r="A134" s="1" t="s">
        <v>215</v>
      </c>
      <c r="B134" s="1">
        <v>2</v>
      </c>
      <c r="C134" s="1"/>
      <c r="D134" s="1"/>
      <c r="E134" s="1"/>
      <c r="F134" s="1"/>
      <c r="G134" s="1"/>
      <c r="H134" s="1"/>
      <c r="I134" s="1"/>
      <c r="J134" s="1">
        <v>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>
        <v>1</v>
      </c>
      <c r="Y134" s="1"/>
      <c r="Z134" s="1">
        <v>2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>
        <v>2</v>
      </c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x14ac:dyDescent="0.2">
      <c r="A135" s="1" t="s">
        <v>216</v>
      </c>
      <c r="B135" s="1"/>
      <c r="C135" s="1"/>
      <c r="D135" s="1"/>
      <c r="E135" s="1">
        <v>5</v>
      </c>
      <c r="F135" s="1"/>
      <c r="G135" s="1"/>
      <c r="H135" s="1"/>
      <c r="I135" s="1"/>
      <c r="J135" s="1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>
        <v>2</v>
      </c>
      <c r="U135" s="1"/>
      <c r="V135" s="1"/>
      <c r="W135" s="1"/>
      <c r="X135" s="1"/>
      <c r="Y135" s="1">
        <v>5</v>
      </c>
      <c r="Z135" s="1">
        <v>2</v>
      </c>
      <c r="AA135" s="1"/>
      <c r="AB135" s="1"/>
      <c r="AC135" s="1"/>
      <c r="AD135" s="1"/>
      <c r="AE135" s="1"/>
      <c r="AF135" s="1"/>
      <c r="AG135" s="1"/>
      <c r="AH135" s="1">
        <v>5</v>
      </c>
      <c r="AI135" s="1"/>
      <c r="AJ135" s="1"/>
      <c r="AK135" s="1"/>
      <c r="AL135" s="1"/>
      <c r="AM135" s="1"/>
      <c r="AN135" s="1">
        <v>20</v>
      </c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>
        <v>2</v>
      </c>
      <c r="BF135" s="1">
        <v>2</v>
      </c>
      <c r="BG135" s="1"/>
      <c r="BH135" s="1">
        <v>1</v>
      </c>
      <c r="BI135" s="1">
        <v>5</v>
      </c>
      <c r="BJ135" s="1"/>
      <c r="BK135" s="1"/>
      <c r="BL135" s="1"/>
      <c r="BM135" s="1"/>
      <c r="BN135" s="1"/>
      <c r="BO135" s="1">
        <v>2</v>
      </c>
      <c r="BP135" s="1"/>
      <c r="BQ135" s="1"/>
      <c r="BR135" s="1">
        <v>2</v>
      </c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x14ac:dyDescent="0.2">
      <c r="A136" s="1" t="s">
        <v>217</v>
      </c>
      <c r="B136" s="1"/>
      <c r="C136" s="1"/>
      <c r="D136" s="1"/>
      <c r="E136" s="1">
        <v>5</v>
      </c>
      <c r="F136" s="1"/>
      <c r="G136" s="1">
        <v>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>
        <v>5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>
        <v>2</v>
      </c>
      <c r="AP136" s="1"/>
      <c r="AQ136" s="1">
        <v>3</v>
      </c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>
        <v>2</v>
      </c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x14ac:dyDescent="0.2">
      <c r="A137" s="1" t="s">
        <v>49</v>
      </c>
      <c r="B137" s="1"/>
      <c r="C137" s="1"/>
      <c r="D137" s="1"/>
      <c r="E137" s="1"/>
      <c r="F137" s="1"/>
      <c r="G137" s="1">
        <v>3</v>
      </c>
      <c r="H137" s="1"/>
      <c r="I137" s="1"/>
      <c r="J137" s="1"/>
      <c r="K137" s="1"/>
      <c r="L137" s="1"/>
      <c r="M137" s="1">
        <v>1</v>
      </c>
      <c r="N137" s="1">
        <v>1</v>
      </c>
      <c r="O137" s="1"/>
      <c r="P137" s="1"/>
      <c r="Q137" s="1"/>
      <c r="R137" s="1"/>
      <c r="S137" s="1"/>
      <c r="T137" s="1"/>
      <c r="U137" s="1"/>
      <c r="V137" s="1"/>
      <c r="W137" s="1">
        <v>5</v>
      </c>
      <c r="X137" s="1">
        <v>1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>
        <v>3</v>
      </c>
      <c r="AR137" s="1"/>
      <c r="AS137" s="1"/>
      <c r="AT137" s="1"/>
      <c r="AU137" s="1"/>
      <c r="AV137" s="1"/>
      <c r="AW137" s="1"/>
      <c r="AX137" s="1"/>
      <c r="AY137" s="1"/>
      <c r="AZ137" s="1">
        <v>3</v>
      </c>
      <c r="BA137" s="1">
        <v>2</v>
      </c>
      <c r="BB137" s="1"/>
      <c r="BC137" s="1"/>
      <c r="BD137" s="1"/>
      <c r="BE137" s="1">
        <v>1</v>
      </c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>
        <v>5</v>
      </c>
      <c r="BT137" s="1"/>
      <c r="BU137" s="1">
        <v>2</v>
      </c>
      <c r="BV137" s="1"/>
      <c r="BW137" s="1">
        <v>1</v>
      </c>
      <c r="BX137" s="1"/>
      <c r="BY137" s="1">
        <v>3</v>
      </c>
      <c r="BZ137" s="1"/>
      <c r="CA137" s="1"/>
      <c r="CB137" s="1"/>
    </row>
    <row r="138" spans="1:80" x14ac:dyDescent="0.2">
      <c r="A138" s="1" t="s">
        <v>218</v>
      </c>
      <c r="B138" s="1"/>
      <c r="C138" s="1"/>
      <c r="D138" s="1"/>
      <c r="E138" s="1"/>
      <c r="F138" s="1"/>
      <c r="G138" s="1">
        <v>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>
        <v>1</v>
      </c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>
        <v>5</v>
      </c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x14ac:dyDescent="0.2">
      <c r="A139" s="1" t="s">
        <v>219</v>
      </c>
      <c r="B139" s="1"/>
      <c r="C139" s="1"/>
      <c r="D139" s="1"/>
      <c r="E139" s="1"/>
      <c r="F139" s="1"/>
      <c r="G139" s="1">
        <v>4</v>
      </c>
      <c r="H139" s="1"/>
      <c r="I139" s="1"/>
      <c r="J139" s="1"/>
      <c r="K139" s="1"/>
      <c r="L139" s="1"/>
      <c r="M139" s="1">
        <v>1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>
        <v>2</v>
      </c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>
        <v>2</v>
      </c>
      <c r="AW139" s="1"/>
      <c r="AX139" s="1">
        <v>5</v>
      </c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>
        <v>11</v>
      </c>
    </row>
    <row r="140" spans="1:80" x14ac:dyDescent="0.2">
      <c r="A140" s="1" t="s">
        <v>220</v>
      </c>
      <c r="B140" s="1"/>
      <c r="C140" s="1"/>
      <c r="D140" s="1"/>
      <c r="E140" s="1"/>
      <c r="F140" s="1"/>
      <c r="G140" s="1"/>
      <c r="H140" s="1"/>
      <c r="I140" s="1"/>
      <c r="J140" s="1">
        <v>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>
        <v>5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>
        <v>2</v>
      </c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>
        <v>5</v>
      </c>
      <c r="BR140" s="1"/>
      <c r="BS140" s="1"/>
      <c r="BT140" s="1"/>
      <c r="BU140" s="1"/>
      <c r="BV140" s="1"/>
      <c r="BW140" s="1">
        <v>15</v>
      </c>
      <c r="BX140" s="1"/>
      <c r="BY140" s="1"/>
      <c r="BZ140" s="1"/>
      <c r="CA140" s="1"/>
      <c r="CB140" s="1"/>
    </row>
    <row r="141" spans="1:80" x14ac:dyDescent="0.2">
      <c r="A141" s="1" t="s">
        <v>221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v>1</v>
      </c>
      <c r="S141" s="1"/>
      <c r="T141" s="1">
        <v>6</v>
      </c>
      <c r="U141" s="1"/>
      <c r="V141" s="1"/>
      <c r="W141" s="1"/>
      <c r="X141" s="1"/>
      <c r="Y141" s="1">
        <v>5</v>
      </c>
      <c r="Z141" s="1"/>
      <c r="AA141" s="1"/>
      <c r="AB141" s="1">
        <v>5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>
        <v>2</v>
      </c>
      <c r="AP141" s="1"/>
      <c r="AQ141" s="1">
        <v>5</v>
      </c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>
        <v>5</v>
      </c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x14ac:dyDescent="0.2">
      <c r="A142" s="1" t="s">
        <v>222</v>
      </c>
      <c r="B142" s="1"/>
      <c r="C142" s="1"/>
      <c r="D142" s="1"/>
      <c r="E142" s="1"/>
      <c r="F142" s="1"/>
      <c r="G142" s="1"/>
      <c r="H142" s="1"/>
      <c r="I142" s="1">
        <v>20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>
        <v>2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>
        <v>2</v>
      </c>
      <c r="AI142" s="1">
        <v>2</v>
      </c>
      <c r="AJ142" s="1"/>
      <c r="AK142" s="1"/>
      <c r="AL142" s="1"/>
      <c r="AM142" s="1"/>
      <c r="AN142" s="1"/>
      <c r="AO142" s="1">
        <v>5</v>
      </c>
      <c r="AP142" s="1"/>
      <c r="AQ142" s="1"/>
      <c r="AR142" s="1"/>
      <c r="AS142" s="1"/>
      <c r="AT142" s="1"/>
      <c r="AU142" s="1"/>
      <c r="AV142" s="1"/>
      <c r="AW142" s="1"/>
      <c r="AX142" s="1">
        <v>5</v>
      </c>
      <c r="AY142" s="1"/>
      <c r="AZ142" s="1"/>
      <c r="BA142" s="1">
        <v>5</v>
      </c>
      <c r="BB142" s="1">
        <v>5</v>
      </c>
      <c r="BC142" s="1"/>
      <c r="BD142" s="1"/>
      <c r="BE142" s="1"/>
      <c r="BF142" s="1"/>
      <c r="BG142" s="1"/>
      <c r="BH142" s="1"/>
      <c r="BI142" s="1"/>
      <c r="BJ142" s="1"/>
      <c r="BK142" s="1"/>
      <c r="BL142" s="1">
        <v>3</v>
      </c>
      <c r="BM142" s="1"/>
      <c r="BN142" s="1">
        <v>5</v>
      </c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>
        <v>4</v>
      </c>
    </row>
    <row r="143" spans="1:80" x14ac:dyDescent="0.2">
      <c r="A143" s="1" t="s">
        <v>223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>
        <v>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x14ac:dyDescent="0.2">
      <c r="A144" s="1" t="s">
        <v>200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v>10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>
        <v>7</v>
      </c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>
        <v>40</v>
      </c>
      <c r="BZ144" s="1"/>
      <c r="CA144" s="1"/>
      <c r="CB144" s="1">
        <v>6</v>
      </c>
    </row>
    <row r="145" spans="1:80" x14ac:dyDescent="0.2">
      <c r="A145" s="1" t="s">
        <v>224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>
        <v>5</v>
      </c>
      <c r="N145" s="1"/>
      <c r="O145" s="1"/>
      <c r="P145" s="1"/>
      <c r="Q145" s="1"/>
      <c r="R145" s="1"/>
      <c r="S145" s="1"/>
      <c r="T145" s="1">
        <v>20</v>
      </c>
      <c r="U145" s="1"/>
      <c r="V145" s="1"/>
      <c r="W145" s="1"/>
      <c r="X145" s="1"/>
      <c r="Y145" s="1">
        <v>5</v>
      </c>
      <c r="Z145" s="1"/>
      <c r="AA145" s="1">
        <v>5</v>
      </c>
      <c r="AB145" s="1"/>
      <c r="AC145" s="1"/>
      <c r="AD145" s="1"/>
      <c r="AE145" s="1"/>
      <c r="AF145" s="1"/>
      <c r="AG145" s="1">
        <v>15</v>
      </c>
      <c r="AH145" s="1"/>
      <c r="AI145" s="1">
        <v>2</v>
      </c>
      <c r="AJ145" s="1"/>
      <c r="AK145" s="1"/>
      <c r="AL145" s="1"/>
      <c r="AM145" s="1"/>
      <c r="AN145" s="1"/>
      <c r="AO145" s="1"/>
      <c r="AP145" s="1"/>
      <c r="AQ145" s="1"/>
      <c r="AR145" s="1"/>
      <c r="AS145" s="1">
        <v>5</v>
      </c>
      <c r="AT145" s="1"/>
      <c r="AU145" s="1"/>
      <c r="AV145" s="1"/>
      <c r="AW145" s="1"/>
      <c r="AX145" s="1"/>
      <c r="AY145" s="1"/>
      <c r="AZ145" s="1"/>
      <c r="BA145" s="1"/>
      <c r="BB145" s="1">
        <v>10</v>
      </c>
      <c r="BC145" s="1"/>
      <c r="BD145" s="1">
        <v>2</v>
      </c>
      <c r="BE145" s="1"/>
      <c r="BF145" s="1">
        <v>2</v>
      </c>
      <c r="BG145" s="1">
        <v>15</v>
      </c>
      <c r="BH145" s="1">
        <v>1</v>
      </c>
      <c r="BI145" s="1"/>
      <c r="BJ145" s="1"/>
      <c r="BK145" s="1"/>
      <c r="BL145" s="1"/>
      <c r="BM145" s="1">
        <v>1</v>
      </c>
      <c r="BN145" s="1"/>
      <c r="BO145" s="1"/>
      <c r="BP145" s="1"/>
      <c r="BQ145" s="1"/>
      <c r="BR145" s="1"/>
      <c r="BS145" s="1"/>
      <c r="BT145" s="1"/>
      <c r="BU145" s="1">
        <v>10</v>
      </c>
      <c r="BV145" s="1"/>
      <c r="BW145" s="1"/>
      <c r="BX145" s="1"/>
      <c r="BY145" s="1"/>
      <c r="BZ145" s="1"/>
      <c r="CA145" s="1">
        <v>15</v>
      </c>
      <c r="CB145" s="1"/>
    </row>
    <row r="146" spans="1:80" x14ac:dyDescent="0.2">
      <c r="A146" s="1" t="s">
        <v>226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>
        <v>2</v>
      </c>
      <c r="AA146" s="1"/>
      <c r="AB146" s="1"/>
      <c r="AC146" s="1"/>
      <c r="AD146" s="1"/>
      <c r="AE146" s="1"/>
      <c r="AF146" s="1"/>
      <c r="AG146" s="1">
        <v>5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x14ac:dyDescent="0.2">
      <c r="A147" s="1" t="s">
        <v>227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>
        <v>8</v>
      </c>
      <c r="BF147" s="1">
        <v>5</v>
      </c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x14ac:dyDescent="0.2">
      <c r="A148" s="1" t="s">
        <v>228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>
        <v>1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>
        <v>2</v>
      </c>
      <c r="AJ148" s="1"/>
      <c r="AK148" s="1"/>
      <c r="AL148" s="1"/>
      <c r="AM148" s="1"/>
      <c r="AN148" s="1"/>
      <c r="AO148" s="1"/>
      <c r="AP148" s="1"/>
      <c r="AQ148" s="1">
        <v>3</v>
      </c>
      <c r="AR148" s="1"/>
      <c r="AS148" s="1"/>
      <c r="AT148" s="1"/>
      <c r="AU148" s="1"/>
      <c r="AV148" s="1"/>
      <c r="AW148" s="1">
        <v>4</v>
      </c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x14ac:dyDescent="0.2">
      <c r="A149" s="1" t="s">
        <v>231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>
        <v>100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x14ac:dyDescent="0.2">
      <c r="A150" s="1" t="s">
        <v>111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>
        <v>2</v>
      </c>
      <c r="U150" s="1"/>
      <c r="V150" s="1"/>
      <c r="W150" s="1"/>
      <c r="X150" s="1"/>
      <c r="Y150" s="1"/>
      <c r="Z150" s="1">
        <v>2</v>
      </c>
      <c r="AA150" s="1"/>
      <c r="AB150" s="1"/>
      <c r="AC150" s="1"/>
      <c r="AD150" s="1"/>
      <c r="AE150" s="1"/>
      <c r="AF150" s="1"/>
      <c r="AG150" s="1"/>
      <c r="AH150" s="1">
        <v>5</v>
      </c>
      <c r="AI150" s="1"/>
      <c r="AJ150" s="1"/>
      <c r="AK150" s="1"/>
      <c r="AL150" s="1"/>
      <c r="AM150" s="1"/>
      <c r="AN150" s="1"/>
      <c r="AO150" s="1"/>
      <c r="AP150" s="1"/>
      <c r="AQ150" s="1">
        <v>5</v>
      </c>
      <c r="AR150" s="1"/>
      <c r="AS150" s="1"/>
      <c r="AT150" s="1"/>
      <c r="AU150" s="1"/>
      <c r="AV150" s="1">
        <v>2</v>
      </c>
      <c r="AW150" s="1"/>
      <c r="AX150" s="1"/>
      <c r="AY150" s="1"/>
      <c r="AZ150" s="1"/>
      <c r="BA150" s="1"/>
      <c r="BB150" s="1"/>
      <c r="BC150" s="1"/>
      <c r="BD150" s="1">
        <v>2</v>
      </c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>
        <v>1</v>
      </c>
      <c r="BS150" s="1"/>
      <c r="BT150" s="1"/>
      <c r="BU150" s="1"/>
      <c r="BV150" s="1">
        <v>3</v>
      </c>
      <c r="BW150" s="1"/>
      <c r="BX150" s="1"/>
      <c r="BY150" s="1"/>
      <c r="BZ150" s="1"/>
      <c r="CA150" s="1"/>
      <c r="CB150" s="1"/>
    </row>
    <row r="151" spans="1:80" x14ac:dyDescent="0.2">
      <c r="A151" s="1" t="s">
        <v>110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>
        <v>2</v>
      </c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>
        <v>5</v>
      </c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>
        <v>3</v>
      </c>
      <c r="BW151" s="1"/>
      <c r="BX151" s="1"/>
      <c r="BY151" s="1"/>
      <c r="BZ151" s="1"/>
      <c r="CA151" s="1"/>
      <c r="CB151" s="1"/>
    </row>
    <row r="152" spans="1:80" x14ac:dyDescent="0.2">
      <c r="A152" s="14" t="s">
        <v>232</v>
      </c>
      <c r="B152" s="14">
        <f t="shared" ref="B152:BM152" si="6">SUM(B101:B149)</f>
        <v>100</v>
      </c>
      <c r="C152" s="14">
        <f t="shared" si="6"/>
        <v>100</v>
      </c>
      <c r="D152" s="14">
        <f t="shared" si="6"/>
        <v>100</v>
      </c>
      <c r="E152" s="14">
        <f t="shared" si="6"/>
        <v>100</v>
      </c>
      <c r="F152" s="14">
        <f t="shared" si="6"/>
        <v>100</v>
      </c>
      <c r="G152" s="14">
        <f t="shared" si="6"/>
        <v>100</v>
      </c>
      <c r="H152" s="14">
        <f t="shared" si="6"/>
        <v>100</v>
      </c>
      <c r="I152" s="14">
        <f t="shared" si="6"/>
        <v>100</v>
      </c>
      <c r="J152" s="14">
        <f t="shared" si="6"/>
        <v>100</v>
      </c>
      <c r="K152" s="14">
        <f t="shared" si="6"/>
        <v>100</v>
      </c>
      <c r="L152" s="14">
        <f t="shared" si="6"/>
        <v>100</v>
      </c>
      <c r="M152" s="14">
        <f t="shared" si="6"/>
        <v>100</v>
      </c>
      <c r="N152" s="14">
        <f t="shared" si="6"/>
        <v>100</v>
      </c>
      <c r="O152" s="14">
        <f t="shared" si="6"/>
        <v>100</v>
      </c>
      <c r="P152" s="14">
        <f t="shared" si="6"/>
        <v>100</v>
      </c>
      <c r="Q152" s="14">
        <f t="shared" si="6"/>
        <v>100</v>
      </c>
      <c r="R152" s="14">
        <f t="shared" si="6"/>
        <v>100</v>
      </c>
      <c r="S152" s="14">
        <f t="shared" si="6"/>
        <v>100</v>
      </c>
      <c r="T152" s="14">
        <f t="shared" si="6"/>
        <v>98</v>
      </c>
      <c r="U152" s="14">
        <f t="shared" si="6"/>
        <v>100</v>
      </c>
      <c r="V152" s="14">
        <f t="shared" si="6"/>
        <v>100</v>
      </c>
      <c r="W152" s="14">
        <f t="shared" si="6"/>
        <v>100</v>
      </c>
      <c r="X152" s="14">
        <f t="shared" si="6"/>
        <v>100</v>
      </c>
      <c r="Y152" s="14">
        <f t="shared" si="6"/>
        <v>105</v>
      </c>
      <c r="Z152" s="14">
        <f t="shared" si="6"/>
        <v>98</v>
      </c>
      <c r="AA152" s="14">
        <f t="shared" si="6"/>
        <v>100</v>
      </c>
      <c r="AB152" s="14">
        <f t="shared" si="6"/>
        <v>100</v>
      </c>
      <c r="AC152" s="14">
        <f t="shared" si="6"/>
        <v>100</v>
      </c>
      <c r="AD152" s="14">
        <f t="shared" si="6"/>
        <v>100</v>
      </c>
      <c r="AE152" s="14">
        <f t="shared" si="6"/>
        <v>100</v>
      </c>
      <c r="AF152" s="14">
        <f t="shared" si="6"/>
        <v>100</v>
      </c>
      <c r="AG152" s="14">
        <f t="shared" si="6"/>
        <v>100</v>
      </c>
      <c r="AH152" s="14">
        <f t="shared" si="6"/>
        <v>95</v>
      </c>
      <c r="AI152" s="14">
        <f t="shared" si="6"/>
        <v>100</v>
      </c>
      <c r="AJ152" s="14">
        <f t="shared" si="6"/>
        <v>100</v>
      </c>
      <c r="AK152" s="14">
        <f t="shared" si="6"/>
        <v>100</v>
      </c>
      <c r="AL152" s="14">
        <f t="shared" si="6"/>
        <v>98</v>
      </c>
      <c r="AM152" s="14">
        <f t="shared" si="6"/>
        <v>100</v>
      </c>
      <c r="AN152" s="14">
        <f t="shared" si="6"/>
        <v>100</v>
      </c>
      <c r="AO152" s="14">
        <f t="shared" si="6"/>
        <v>100</v>
      </c>
      <c r="AP152" s="14">
        <f t="shared" si="6"/>
        <v>100</v>
      </c>
      <c r="AQ152" s="14">
        <f t="shared" si="6"/>
        <v>95</v>
      </c>
      <c r="AR152" s="14">
        <f t="shared" si="6"/>
        <v>100</v>
      </c>
      <c r="AS152" s="14">
        <f t="shared" si="6"/>
        <v>90</v>
      </c>
      <c r="AT152" s="14">
        <f t="shared" si="6"/>
        <v>100</v>
      </c>
      <c r="AU152" s="14">
        <f t="shared" si="6"/>
        <v>0</v>
      </c>
      <c r="AV152" s="14">
        <f t="shared" si="6"/>
        <v>98</v>
      </c>
      <c r="AW152" s="14">
        <f t="shared" si="6"/>
        <v>100</v>
      </c>
      <c r="AX152" s="14">
        <f t="shared" si="6"/>
        <v>100</v>
      </c>
      <c r="AY152" s="14">
        <f t="shared" si="6"/>
        <v>100</v>
      </c>
      <c r="AZ152" s="14">
        <f t="shared" si="6"/>
        <v>100</v>
      </c>
      <c r="BA152" s="14">
        <f t="shared" si="6"/>
        <v>100</v>
      </c>
      <c r="BB152" s="14">
        <f t="shared" si="6"/>
        <v>100</v>
      </c>
      <c r="BC152" s="14">
        <f t="shared" si="6"/>
        <v>100</v>
      </c>
      <c r="BD152" s="14">
        <f t="shared" si="6"/>
        <v>98</v>
      </c>
      <c r="BE152" s="14">
        <f t="shared" si="6"/>
        <v>100</v>
      </c>
      <c r="BF152" s="14">
        <f t="shared" si="6"/>
        <v>100</v>
      </c>
      <c r="BG152" s="14">
        <f t="shared" si="6"/>
        <v>100</v>
      </c>
      <c r="BH152" s="14">
        <f t="shared" si="6"/>
        <v>100</v>
      </c>
      <c r="BI152" s="14">
        <f t="shared" si="6"/>
        <v>100</v>
      </c>
      <c r="BJ152" s="14">
        <f t="shared" si="6"/>
        <v>100</v>
      </c>
      <c r="BK152" s="14">
        <f t="shared" si="6"/>
        <v>95</v>
      </c>
      <c r="BL152" s="14">
        <f t="shared" si="6"/>
        <v>100</v>
      </c>
      <c r="BM152" s="14">
        <f t="shared" si="6"/>
        <v>100</v>
      </c>
      <c r="BN152" s="14">
        <f t="shared" ref="BN152:CB152" si="7">SUM(BN101:BN149)</f>
        <v>100</v>
      </c>
      <c r="BO152" s="14">
        <f t="shared" si="7"/>
        <v>100</v>
      </c>
      <c r="BP152" s="14">
        <f t="shared" si="7"/>
        <v>100</v>
      </c>
      <c r="BQ152" s="14">
        <f t="shared" si="7"/>
        <v>100</v>
      </c>
      <c r="BR152" s="14">
        <f t="shared" si="7"/>
        <v>99</v>
      </c>
      <c r="BS152" s="14">
        <f t="shared" si="7"/>
        <v>100</v>
      </c>
      <c r="BT152" s="14">
        <f t="shared" si="7"/>
        <v>100</v>
      </c>
      <c r="BU152" s="14">
        <f t="shared" si="7"/>
        <v>100</v>
      </c>
      <c r="BV152" s="14">
        <f t="shared" si="7"/>
        <v>94</v>
      </c>
      <c r="BW152" s="14">
        <f t="shared" si="7"/>
        <v>100</v>
      </c>
      <c r="BX152" s="14">
        <f t="shared" si="7"/>
        <v>100</v>
      </c>
      <c r="BY152" s="14">
        <f t="shared" si="7"/>
        <v>100</v>
      </c>
      <c r="BZ152" s="14">
        <f t="shared" si="7"/>
        <v>100</v>
      </c>
      <c r="CA152" s="14">
        <f t="shared" si="7"/>
        <v>100</v>
      </c>
      <c r="CB152" s="14">
        <f t="shared" si="7"/>
        <v>100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Původní data</vt:lpstr>
      <vt:lpstr>prepocet</vt:lpstr>
      <vt:lpstr>Transponovane</vt:lpstr>
      <vt:lpstr>priloha 1</vt:lpstr>
      <vt:lpstr>priloha 2</vt:lpstr>
      <vt:lpstr>priloha 3</vt:lpstr>
      <vt:lpstr>transponovane spearman</vt:lpstr>
      <vt:lpstr>box ploty</vt:lpstr>
      <vt:lpstr>Krabičky</vt:lpstr>
      <vt:lpstr>List1</vt:lpstr>
      <vt:lpstr>Koláče</vt:lpstr>
      <vt:lpstr>a</vt:lpstr>
      <vt:lpstr>List3</vt:lpstr>
      <vt:lpstr>Doupné stromy</vt:lpstr>
      <vt:lpstr>Alergie</vt:lpstr>
      <vt:lpstr>List4</vt:lpstr>
      <vt:lpstr>alergie trans</vt:lpstr>
      <vt:lpstr>Alergeni stromy</vt:lpstr>
      <vt:lpstr>anova alergie</vt:lpstr>
      <vt:lpstr>zahrada</vt:lpstr>
      <vt:lpstr>anova ovoce</vt:lpstr>
      <vt:lpstr>Ovocné stromy</vt:lpstr>
      <vt:lpstr>test normalita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Ulbrichová Iva</dc:creator>
  <cp:lastModifiedBy>Ondřej Rosický</cp:lastModifiedBy>
  <dcterms:created xsi:type="dcterms:W3CDTF">2019-06-06T14:40:55Z</dcterms:created>
  <dcterms:modified xsi:type="dcterms:W3CDTF">2020-06-15T10:03:33Z</dcterms:modified>
</cp:coreProperties>
</file>