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52" windowHeight="7020"/>
  </bookViews>
  <sheets>
    <sheet name="List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4" l="1"/>
  <c r="M4" i="4"/>
  <c r="M5" i="4"/>
  <c r="O5" i="4" l="1"/>
  <c r="O4" i="4"/>
  <c r="O3" i="4"/>
  <c r="O10" i="4"/>
  <c r="O6" i="4" l="1"/>
  <c r="L7" i="4"/>
  <c r="L6" i="4"/>
  <c r="K6" i="4"/>
  <c r="N4" i="4"/>
  <c r="N5" i="4"/>
  <c r="N3" i="4"/>
  <c r="N6" i="4" l="1"/>
  <c r="O7" i="4" s="1"/>
  <c r="O8" i="4" s="1"/>
  <c r="O9" i="4" s="1"/>
  <c r="O12" i="4" s="1"/>
  <c r="I5" i="4"/>
  <c r="I4" i="4"/>
  <c r="I3" i="4"/>
  <c r="D14" i="4"/>
  <c r="J5" i="4" s="1"/>
  <c r="C14" i="4"/>
  <c r="J4" i="4" s="1"/>
  <c r="B14" i="4"/>
  <c r="J3" i="4" s="1"/>
  <c r="O11" i="4" l="1"/>
  <c r="D13" i="4"/>
  <c r="C13" i="4"/>
  <c r="B13" i="4"/>
  <c r="G4" i="4" l="1"/>
  <c r="G3" i="4"/>
  <c r="G5" i="4"/>
  <c r="K5" i="4" s="1"/>
  <c r="L3" i="4" l="1"/>
  <c r="K3" i="4"/>
  <c r="L4" i="4"/>
  <c r="L5" i="4"/>
  <c r="K4" i="4"/>
</calcChain>
</file>

<file path=xl/sharedStrings.xml><?xml version="1.0" encoding="utf-8"?>
<sst xmlns="http://schemas.openxmlformats.org/spreadsheetml/2006/main" count="31" uniqueCount="30">
  <si>
    <t>a [cm]</t>
  </si>
  <si>
    <t>b [cm]</t>
  </si>
  <si>
    <t>c [cm]</t>
  </si>
  <si>
    <t>i</t>
  </si>
  <si>
    <t>mean</t>
  </si>
  <si>
    <t>std</t>
  </si>
  <si>
    <t>uA</t>
  </si>
  <si>
    <t>Partial Derivatives</t>
  </si>
  <si>
    <t>dV/db</t>
  </si>
  <si>
    <t>dV/dc</t>
  </si>
  <si>
    <t>uB</t>
  </si>
  <si>
    <t>SUM</t>
  </si>
  <si>
    <t>Volume of a Solid Object</t>
  </si>
  <si>
    <t>u(V)</t>
  </si>
  <si>
    <t>V</t>
  </si>
  <si>
    <t>U(V)</t>
  </si>
  <si>
    <t>Ulow</t>
  </si>
  <si>
    <t>Uhigh</t>
  </si>
  <si>
    <t>Expanded Uncertainty k = 2</t>
  </si>
  <si>
    <t>cov(a,b)</t>
  </si>
  <si>
    <t>cov(a,c)</t>
  </si>
  <si>
    <t>cov(b,c)</t>
  </si>
  <si>
    <t>Covariance</t>
  </si>
  <si>
    <t xml:space="preserve">dV/da </t>
  </si>
  <si>
    <t>Product of uA</t>
  </si>
  <si>
    <t>Correlation uA</t>
  </si>
  <si>
    <t>Product of B</t>
  </si>
  <si>
    <t>Correlation uB</t>
  </si>
  <si>
    <t>Sentivity Coeficient</t>
  </si>
  <si>
    <t>r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</si>
</sst>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00E+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1" fontId="0" fillId="0" borderId="0" xfId="0" applyNumberFormat="1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</xdr:colOff>
      <xdr:row>13</xdr:row>
      <xdr:rowOff>7620</xdr:rowOff>
    </xdr:from>
    <xdr:to>
      <xdr:col>15</xdr:col>
      <xdr:colOff>10160</xdr:colOff>
      <xdr:row>25</xdr:row>
      <xdr:rowOff>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3314700" y="2456180"/>
              <a:ext cx="8613140" cy="218694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𝑎𝑏𝑐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=0.601 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1100"/>
            </a:p>
            <a:p>
              <a:pPr algn="l"/>
              <a:endParaRPr lang="en-US" sz="1100"/>
            </a:p>
            <a:p>
              <a:pPr algn="l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𝜕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𝜕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𝑎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𝑏𝑐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=0.098 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</m:sup>
                    </m:sSup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; 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𝜕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𝜕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𝑎𝑐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=0.14 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</m:sup>
                    </m:sSup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; 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𝜕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𝜕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𝑏𝑐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=0.26 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1100" b="0" i="1">
                <a:latin typeface="Cambria Math" panose="02040503050406030204" pitchFamily="18" charset="0"/>
              </a:endParaRPr>
            </a:p>
            <a:p>
              <a:endParaRPr lang="en-US">
                <a:effectLst/>
              </a:endParaRPr>
            </a:p>
            <a:p>
              <a:pPr eaLnBrk="1" fontAlgn="auto" latinLnBrk="0" hangingPunct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𝑐𝑜𝑣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; 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𝑐𝑜𝑣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;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𝑐𝑜𝑣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𝑏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,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US">
                <a:effectLst/>
              </a:endParaRPr>
            </a:p>
            <a:p>
              <a:pPr algn="l"/>
              <a:endParaRPr lang="en-US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</m:e>
                    </m:d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Sup>
                      <m:sSub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; 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</m:e>
                    </m:d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Sup>
                      <m:sSub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; 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𝑏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,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)=</m:t>
                    </m:r>
                    <m:sSubSup>
                      <m:sSub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</m:d>
                  </m:oMath>
                </m:oMathPara>
              </a14:m>
              <a:endParaRPr lang="en-US" sz="1100" i="1">
                <a:latin typeface="Cambria Math" panose="02040503050406030204" pitchFamily="18" charset="0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 sz="1100" i="1">
                <a:latin typeface="Cambria Math" panose="02040503050406030204" pitchFamily="18" charset="0"/>
              </a:endParaRPr>
            </a:p>
            <a:p>
              <a:pPr algn="l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Sup>
                      <m:sSub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Sup>
                      <m:sSub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Sup>
                      <m:sSub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  <m:sSup>
                      <m:sSup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+2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𝑢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+2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𝑢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+2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𝑢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3314700" y="2456180"/>
              <a:ext cx="8613140" cy="218694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en-US" sz="1100" b="0" i="0">
                  <a:latin typeface="Cambria Math" panose="02040503050406030204" pitchFamily="18" charset="0"/>
                </a:rPr>
                <a:t>𝑉=𝑎𝑏𝑐=0.601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𝑚^3</a:t>
              </a:r>
              <a:endParaRPr lang="en-US" sz="1100"/>
            </a:p>
            <a:p>
              <a:pPr algn="l"/>
              <a:endParaRPr lang="en-US" sz="1100"/>
            </a:p>
            <a:p>
              <a:pPr algn="l"/>
              <a:r>
                <a:rPr lang="en-US" sz="1100" b="0" i="0">
                  <a:latin typeface="Cambria Math" panose="02040503050406030204" pitchFamily="18" charset="0"/>
                </a:rPr>
                <a:t>𝑐_𝑎=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𝜕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𝑉/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𝜕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𝑎</a:t>
              </a:r>
              <a:r>
                <a:rPr lang="en-US" sz="1100" b="0" i="0">
                  <a:latin typeface="Cambria Math" panose="02040503050406030204" pitchFamily="18" charset="0"/>
                </a:rPr>
                <a:t>=𝑏𝑐=0.098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𝑚^3;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𝑐_𝑏=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𝑉/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𝑏=𝑎𝑐=0.14 𝑚^3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;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𝑐_𝑐=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𝑉/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𝑐=𝑏𝑐=0.26 𝑚^3</a:t>
              </a:r>
              <a:endParaRPr lang="en-US" sz="1100" b="0" i="1">
                <a:latin typeface="Cambria Math" panose="02040503050406030204" pitchFamily="18" charset="0"/>
              </a:endParaRPr>
            </a:p>
            <a:p>
              <a:endParaRPr lang="en-US">
                <a:effectLst/>
              </a:endParaRPr>
            </a:p>
            <a:p>
              <a:pPr eaLnBrk="1" fontAlgn="auto" latinLnBrk="0" hangingPunct="1"/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𝑢_𝐴 (𝑎,𝑏)=𝑐𝑜𝑣(𝑎,𝑏); 𝑢_𝐴 (𝑎,𝑐)=𝑐𝑜𝑣(𝑎,𝑐);</a:t>
              </a:r>
              <a:r>
                <a:rPr lang="en-US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𝑢〗_𝐴 (𝑏,𝑐)=𝑐𝑜𝑣(𝑏,𝑐)</a:t>
              </a:r>
              <a:endParaRPr lang="en-US">
                <a:effectLst/>
              </a:endParaRPr>
            </a:p>
            <a:p>
              <a:pPr algn="l"/>
              <a:endParaRPr lang="en-US" sz="1100" b="0" i="1">
                <a:latin typeface="Cambria Math" panose="02040503050406030204" pitchFamily="18" charset="0"/>
              </a:endParaRPr>
            </a:p>
            <a:p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𝑢_𝐵 (𝑎,𝑏)=𝑢_𝐵 (𝑎) 𝑢_𝐵 (𝑏)𝑟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𝑎,𝑏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=𝑢_𝐵^2 (𝑉)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;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𝑢_𝐵 (𝑎,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)=𝑢_𝐵 (𝑎) 𝑢_𝐵 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)𝑟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𝑎,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=𝑢_𝐵^2 (𝑉)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; 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𝑢_𝐵 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,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)=𝑢_𝐵 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 𝑢_𝐵 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)𝑟(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,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)=𝑢_𝐵^2 (𝑉)</a:t>
              </a:r>
              <a:endParaRPr lang="en-US" sz="1100" i="1">
                <a:latin typeface="Cambria Math" panose="02040503050406030204" pitchFamily="18" charset="0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 sz="1100" i="1">
                <a:latin typeface="Cambria Math" panose="02040503050406030204" pitchFamily="18" charset="0"/>
              </a:endParaRPr>
            </a:p>
            <a:p>
              <a:pPr algn="l"/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𝑢^2 (𝑉)=𝑐_𝑎^2 𝑢^2 (𝑎)+𝑐_𝑏^2 𝑢^2 (𝑏)+𝑐_𝑐^2 𝑢^2 (𝑐)+2𝑐_𝑎 𝑐_𝑏 𝑢(𝑎,𝑏)+2𝑐_𝑎 𝑐_𝑐 𝑢(𝑎,𝑐)+2𝑐_𝑏 𝑐_𝑐 𝑢(𝑏,𝑐)</a:t>
              </a:r>
              <a:endParaRPr lang="en-US" sz="1100"/>
            </a:p>
          </xdr:txBody>
        </xdr:sp>
      </mc:Fallback>
    </mc:AlternateContent>
    <xdr:clientData/>
  </xdr:twoCellAnchor>
  <xdr:twoCellAnchor>
    <xdr:from>
      <xdr:col>11</xdr:col>
      <xdr:colOff>243840</xdr:colOff>
      <xdr:row>8</xdr:row>
      <xdr:rowOff>91440</xdr:rowOff>
    </xdr:from>
    <xdr:to>
      <xdr:col>13</xdr:col>
      <xdr:colOff>203200</xdr:colOff>
      <xdr:row>8</xdr:row>
      <xdr:rowOff>91440</xdr:rowOff>
    </xdr:to>
    <xdr:cxnSp macro="">
      <xdr:nvCxnSpPr>
        <xdr:cNvPr id="3" name="Straight Arrow Connector 2"/>
        <xdr:cNvCxnSpPr/>
      </xdr:nvCxnSpPr>
      <xdr:spPr>
        <a:xfrm>
          <a:off x="8707120" y="1605280"/>
          <a:ext cx="16865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topLeftCell="C1" zoomScale="75" zoomScaleNormal="75" workbookViewId="0">
      <selection activeCell="M3" sqref="M3"/>
    </sheetView>
  </sheetViews>
  <sheetFormatPr defaultRowHeight="14.4" x14ac:dyDescent="0.3"/>
  <cols>
    <col min="1" max="1" width="8.88671875" style="4"/>
    <col min="2" max="2" width="12.77734375" style="4" bestFit="1" customWidth="1"/>
    <col min="3" max="4" width="9.44140625" style="4" bestFit="1" customWidth="1"/>
    <col min="6" max="6" width="16.109375" style="4" bestFit="1" customWidth="1"/>
    <col min="7" max="7" width="17.21875" style="4" bestFit="1" customWidth="1"/>
    <col min="8" max="8" width="7.44140625" style="4" bestFit="1" customWidth="1"/>
    <col min="9" max="9" width="12.6640625" style="4" bestFit="1" customWidth="1"/>
    <col min="10" max="10" width="9.44140625" style="4" bestFit="1" customWidth="1"/>
    <col min="11" max="11" width="12.6640625" style="4" bestFit="1" customWidth="1"/>
    <col min="12" max="12" width="13.21875" style="4" bestFit="1" customWidth="1"/>
    <col min="13" max="13" width="12" style="4" bestFit="1" customWidth="1"/>
    <col min="14" max="14" width="12" bestFit="1" customWidth="1"/>
    <col min="15" max="15" width="13.109375" bestFit="1" customWidth="1"/>
  </cols>
  <sheetData>
    <row r="1" spans="1:17" x14ac:dyDescent="0.3">
      <c r="A1" s="16" t="s">
        <v>12</v>
      </c>
    </row>
    <row r="2" spans="1:17" ht="15" thickBot="1" x14ac:dyDescent="0.35">
      <c r="A2" s="6" t="s">
        <v>3</v>
      </c>
      <c r="B2" s="6" t="s">
        <v>0</v>
      </c>
      <c r="C2" s="6" t="s">
        <v>1</v>
      </c>
      <c r="D2" s="6" t="s">
        <v>2</v>
      </c>
      <c r="F2" s="7" t="s">
        <v>7</v>
      </c>
      <c r="G2" s="7" t="s">
        <v>28</v>
      </c>
      <c r="H2" s="31" t="s">
        <v>22</v>
      </c>
      <c r="I2" s="31"/>
      <c r="J2" s="7" t="s">
        <v>6</v>
      </c>
      <c r="K2" s="7" t="s">
        <v>24</v>
      </c>
      <c r="L2" s="7" t="s">
        <v>25</v>
      </c>
      <c r="M2" s="7" t="s">
        <v>10</v>
      </c>
      <c r="N2" s="27" t="s">
        <v>26</v>
      </c>
      <c r="O2" s="27" t="s">
        <v>27</v>
      </c>
      <c r="P2" s="7" t="s">
        <v>29</v>
      </c>
      <c r="Q2" s="4"/>
    </row>
    <row r="3" spans="1:17" x14ac:dyDescent="0.3">
      <c r="A3" s="10">
        <v>1</v>
      </c>
      <c r="B3" s="11">
        <v>6.141</v>
      </c>
      <c r="C3" s="11">
        <v>4.2220000000000004</v>
      </c>
      <c r="D3" s="10">
        <v>2.3220000000000001</v>
      </c>
      <c r="F3" s="9" t="s">
        <v>23</v>
      </c>
      <c r="G3" s="9">
        <f>C13*D13</f>
        <v>9.7949151600000004</v>
      </c>
      <c r="H3" s="23" t="s">
        <v>19</v>
      </c>
      <c r="I3" s="25">
        <f>_xlfn.COVARIANCE.S(B3:B12,C3:C12)</f>
        <v>1.3111111111103879E-6</v>
      </c>
      <c r="J3" s="29">
        <f>B14/SQRT(10)</f>
        <v>1.0413666234542387E-3</v>
      </c>
      <c r="K3" s="9">
        <f>G3^2*J3^2</f>
        <v>1.0404199364422528E-4</v>
      </c>
      <c r="L3" s="9">
        <f>2*G3*G4*I3</f>
        <v>3.6613825327930005E-4</v>
      </c>
      <c r="M3" s="29">
        <f>0.02/SQRT(3)</f>
        <v>1.1547005383792516E-2</v>
      </c>
      <c r="N3" s="9">
        <f>G3^2*M3^2</f>
        <v>1.2792048398879713E-2</v>
      </c>
      <c r="O3" s="9">
        <f>2*G3*G4*M3^2*P3</f>
        <v>3.7234398638593423E-2</v>
      </c>
      <c r="P3" s="4">
        <v>1</v>
      </c>
      <c r="Q3" s="4"/>
    </row>
    <row r="4" spans="1:17" x14ac:dyDescent="0.3">
      <c r="A4" s="1">
        <v>2</v>
      </c>
      <c r="B4" s="2">
        <v>6.1349999999999998</v>
      </c>
      <c r="C4" s="2">
        <v>4.2190000000000003</v>
      </c>
      <c r="D4" s="1">
        <v>2.319</v>
      </c>
      <c r="F4" s="9" t="s">
        <v>8</v>
      </c>
      <c r="G4" s="9">
        <f>B13*D13</f>
        <v>14.255253120000004</v>
      </c>
      <c r="H4" s="23" t="s">
        <v>20</v>
      </c>
      <c r="I4" s="25">
        <f>_xlfn.COVARIANCE.S(B3:B12,D3:D12)</f>
        <v>6.6444444444444807E-6</v>
      </c>
      <c r="J4" s="29">
        <f>C14/SQRT(10)</f>
        <v>1.1469767022723423E-3</v>
      </c>
      <c r="K4" s="9">
        <f t="shared" ref="K4:K5" si="0">G4^2*J4^2</f>
        <v>2.673369932823069E-4</v>
      </c>
      <c r="L4" s="9">
        <f>2*G3*G5*I4</f>
        <v>3.3726012796221308E-3</v>
      </c>
      <c r="M4" s="29">
        <f>0.02/SQRT(3)</f>
        <v>1.1547005383792516E-2</v>
      </c>
      <c r="N4" s="9">
        <f t="shared" ref="N4:N5" si="1">G4^2*M4^2</f>
        <v>2.7094965535369313E-2</v>
      </c>
      <c r="O4" s="9">
        <f>2*G3*G5*M4^2*P4</f>
        <v>6.7677617651279859E-2</v>
      </c>
      <c r="P4" s="4">
        <v>1</v>
      </c>
      <c r="Q4" s="4"/>
    </row>
    <row r="5" spans="1:17" ht="15" thickBot="1" x14ac:dyDescent="0.35">
      <c r="A5" s="1">
        <v>3</v>
      </c>
      <c r="B5" s="2">
        <v>6.1390000000000002</v>
      </c>
      <c r="C5" s="2">
        <v>4.2149999999999999</v>
      </c>
      <c r="D5" s="3">
        <v>2.323</v>
      </c>
      <c r="F5" s="8" t="s">
        <v>9</v>
      </c>
      <c r="G5" s="8">
        <f>B13*C13</f>
        <v>25.910491519999997</v>
      </c>
      <c r="H5" s="24" t="s">
        <v>21</v>
      </c>
      <c r="I5" s="26">
        <f>_xlfn.COVARIANCE.S(C3:C12,D3:D12)</f>
        <v>-2.8888888888913136E-7</v>
      </c>
      <c r="J5" s="30">
        <f>D14/SQRT(10)</f>
        <v>9.3333333333332129E-4</v>
      </c>
      <c r="K5" s="8">
        <f t="shared" si="0"/>
        <v>5.848235550149467E-4</v>
      </c>
      <c r="L5" s="8">
        <f>2*G4*G5*I5</f>
        <v>-2.1340835538043588E-4</v>
      </c>
      <c r="M5" s="30">
        <f>0.02/SQRT(3)</f>
        <v>1.1547005383792516E-2</v>
      </c>
      <c r="N5" s="8">
        <f t="shared" si="1"/>
        <v>8.9513809441065573E-2</v>
      </c>
      <c r="O5" s="8">
        <f>2*G4*G5*M5^2*P5</f>
        <v>9.8496164021656965E-2</v>
      </c>
      <c r="P5" s="8">
        <v>1</v>
      </c>
      <c r="Q5" s="4"/>
    </row>
    <row r="6" spans="1:17" ht="15" thickTop="1" x14ac:dyDescent="0.3">
      <c r="A6" s="1">
        <v>4</v>
      </c>
      <c r="B6" s="2">
        <v>6.1459999999999999</v>
      </c>
      <c r="C6" s="2">
        <v>4.2249999999999996</v>
      </c>
      <c r="D6" s="1">
        <v>2.327</v>
      </c>
      <c r="J6" s="5" t="s">
        <v>11</v>
      </c>
      <c r="K6" s="4">
        <f>SUM(K3:K5)</f>
        <v>9.5620254194147885E-4</v>
      </c>
      <c r="L6" s="4">
        <f>SUM(L3:L5)</f>
        <v>3.5253311775209949E-3</v>
      </c>
      <c r="M6" s="5" t="s">
        <v>11</v>
      </c>
      <c r="N6" s="4">
        <f>SUM(N3:N5)</f>
        <v>0.12940082337531461</v>
      </c>
      <c r="O6" s="4">
        <f>SUM(O3:O5)</f>
        <v>0.20340818031153024</v>
      </c>
      <c r="P6" s="4"/>
      <c r="Q6" s="4"/>
    </row>
    <row r="7" spans="1:17" ht="15" thickBot="1" x14ac:dyDescent="0.35">
      <c r="A7" s="1">
        <v>5</v>
      </c>
      <c r="B7" s="2">
        <v>6.14</v>
      </c>
      <c r="C7" s="2">
        <v>4.2240000000000002</v>
      </c>
      <c r="D7" s="1">
        <v>2.3180000000000001</v>
      </c>
      <c r="J7" s="8"/>
      <c r="K7" s="8"/>
      <c r="L7" s="8">
        <f>SQRT(SUM(K6:L6))</f>
        <v>6.6944258300936255E-2</v>
      </c>
      <c r="M7" s="8"/>
      <c r="N7" s="8"/>
      <c r="O7" s="8">
        <f>SQRT(SUM(N6:O6))</f>
        <v>0.5768960076884263</v>
      </c>
      <c r="P7" s="4"/>
      <c r="Q7" s="4"/>
    </row>
    <row r="8" spans="1:17" ht="15" thickTop="1" x14ac:dyDescent="0.3">
      <c r="A8" s="1">
        <v>6</v>
      </c>
      <c r="B8" s="2">
        <v>6.1379999999999999</v>
      </c>
      <c r="C8" s="2">
        <v>4.218</v>
      </c>
      <c r="D8" s="1">
        <v>2.319</v>
      </c>
      <c r="N8" s="5" t="s">
        <v>13</v>
      </c>
      <c r="O8" s="18">
        <f>SQRT(L7^2+O7^2)</f>
        <v>0.58076719725403503</v>
      </c>
      <c r="P8" s="4"/>
      <c r="Q8" s="4"/>
    </row>
    <row r="9" spans="1:17" x14ac:dyDescent="0.3">
      <c r="A9" s="1">
        <v>7</v>
      </c>
      <c r="B9" s="2">
        <v>6.1440000000000001</v>
      </c>
      <c r="C9" s="2">
        <v>4.2169999999999996</v>
      </c>
      <c r="D9" s="1">
        <v>2.323</v>
      </c>
      <c r="F9" s="5"/>
      <c r="J9" s="19" t="s">
        <v>18</v>
      </c>
      <c r="N9" s="5" t="s">
        <v>15</v>
      </c>
      <c r="O9" s="18">
        <f>O8*2</f>
        <v>1.1615343945080701</v>
      </c>
      <c r="P9" s="4"/>
      <c r="Q9" s="4"/>
    </row>
    <row r="10" spans="1:17" x14ac:dyDescent="0.3">
      <c r="A10" s="1">
        <v>8</v>
      </c>
      <c r="B10" s="2">
        <v>6.1390000000000002</v>
      </c>
      <c r="C10" s="2">
        <v>4.2210000000000001</v>
      </c>
      <c r="D10" s="1">
        <v>2.3210000000000002</v>
      </c>
      <c r="N10" s="5" t="s">
        <v>14</v>
      </c>
      <c r="O10" s="18">
        <f>(B13*C13*D13)</f>
        <v>60.148615014528005</v>
      </c>
      <c r="P10" s="4"/>
      <c r="Q10" s="4"/>
    </row>
    <row r="11" spans="1:17" x14ac:dyDescent="0.3">
      <c r="A11" s="1">
        <v>9</v>
      </c>
      <c r="B11" s="2">
        <v>6.1420000000000003</v>
      </c>
      <c r="C11" s="2">
        <v>4.2190000000000003</v>
      </c>
      <c r="D11" s="1">
        <v>2.3180000000000001</v>
      </c>
      <c r="N11" s="5" t="s">
        <v>16</v>
      </c>
      <c r="O11" s="4">
        <f>O10-O9</f>
        <v>58.987080620019938</v>
      </c>
      <c r="P11" s="4"/>
      <c r="Q11" s="4"/>
    </row>
    <row r="12" spans="1:17" ht="15" thickBot="1" x14ac:dyDescent="0.35">
      <c r="A12" s="12">
        <v>10</v>
      </c>
      <c r="B12" s="13">
        <v>6.1440000000000001</v>
      </c>
      <c r="C12" s="13">
        <v>4.2140000000000004</v>
      </c>
      <c r="D12" s="12">
        <v>2.3239999999999998</v>
      </c>
      <c r="N12" s="5" t="s">
        <v>17</v>
      </c>
      <c r="O12" s="4">
        <f>O10+O9</f>
        <v>61.310149409036072</v>
      </c>
      <c r="P12" s="4"/>
      <c r="Q12" s="4"/>
    </row>
    <row r="13" spans="1:17" ht="15" thickTop="1" x14ac:dyDescent="0.3">
      <c r="A13" s="14" t="s">
        <v>4</v>
      </c>
      <c r="B13" s="15">
        <f>AVERAGE(B3:B12)</f>
        <v>6.1408000000000005</v>
      </c>
      <c r="C13" s="15">
        <f t="shared" ref="C13:D13" si="2">AVERAGE(C3:C12)</f>
        <v>4.2193999999999994</v>
      </c>
      <c r="D13" s="15">
        <f t="shared" si="2"/>
        <v>2.3214000000000006</v>
      </c>
      <c r="N13" s="4"/>
      <c r="O13" s="4"/>
      <c r="P13" s="4"/>
      <c r="Q13" s="4"/>
    </row>
    <row r="14" spans="1:17" x14ac:dyDescent="0.3">
      <c r="A14" s="4" t="s">
        <v>5</v>
      </c>
      <c r="B14" s="28">
        <f>_xlfn.STDEV.S(B3:B12)</f>
        <v>3.2930904093943156E-3</v>
      </c>
      <c r="C14" s="28">
        <f>_xlfn.STDEV.S(C3:C12)</f>
        <v>3.6270588023294271E-3</v>
      </c>
      <c r="D14" s="28">
        <f>_xlfn.STDEV.S(D3:D12)</f>
        <v>2.9514591494904496E-3</v>
      </c>
      <c r="N14" s="4"/>
      <c r="O14" s="4"/>
      <c r="P14" s="4"/>
      <c r="Q14" s="4"/>
    </row>
    <row r="15" spans="1:17" x14ac:dyDescent="0.3">
      <c r="C15" s="20"/>
      <c r="D15" s="20"/>
      <c r="N15" s="4"/>
      <c r="O15" s="4"/>
      <c r="P15" s="4"/>
      <c r="Q15" s="4"/>
    </row>
    <row r="16" spans="1:17" x14ac:dyDescent="0.3">
      <c r="C16" s="20"/>
      <c r="D16" s="20"/>
      <c r="N16" s="4"/>
      <c r="O16" s="4"/>
      <c r="P16" s="4"/>
      <c r="Q16" s="4"/>
    </row>
    <row r="17" spans="1:11" x14ac:dyDescent="0.3">
      <c r="C17" s="20"/>
      <c r="D17" s="20"/>
      <c r="E17" s="21"/>
    </row>
    <row r="18" spans="1:11" x14ac:dyDescent="0.3">
      <c r="A18" s="5"/>
      <c r="B18" s="22"/>
      <c r="C18" s="22"/>
      <c r="D18" s="22"/>
      <c r="E18" s="21"/>
    </row>
    <row r="19" spans="1:11" x14ac:dyDescent="0.3">
      <c r="E19" s="21"/>
    </row>
    <row r="20" spans="1:11" x14ac:dyDescent="0.3">
      <c r="E20" s="21"/>
      <c r="K20" s="19"/>
    </row>
    <row r="21" spans="1:11" x14ac:dyDescent="0.3">
      <c r="E21" s="17"/>
    </row>
  </sheetData>
  <mergeCells count="1">
    <mergeCell ref="H2:I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2018-11-26T21:53:34Z</dcterms:modified>
</cp:coreProperties>
</file>