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8532" windowHeight="759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D15" i="1" l="1"/>
  <c r="B9" i="1" l="1"/>
  <c r="C9" i="1" l="1"/>
  <c r="B10" i="1" l="1"/>
  <c r="B11" i="1" l="1"/>
  <c r="C11" i="1" s="1"/>
  <c r="C10" i="1"/>
  <c r="D11" i="1" l="1"/>
  <c r="D9" i="1"/>
  <c r="D10" i="1"/>
  <c r="D12" i="1" l="1"/>
  <c r="D13" i="1" s="1"/>
  <c r="D14" i="1" s="1"/>
  <c r="D17" i="1" l="1"/>
  <c r="D16" i="1"/>
</calcChain>
</file>

<file path=xl/sharedStrings.xml><?xml version="1.0" encoding="utf-8"?>
<sst xmlns="http://schemas.openxmlformats.org/spreadsheetml/2006/main" count="28" uniqueCount="26">
  <si>
    <t>Vin</t>
  </si>
  <si>
    <t>R1</t>
  </si>
  <si>
    <t>R2</t>
  </si>
  <si>
    <t>Value</t>
  </si>
  <si>
    <t>Partial Derivatives</t>
  </si>
  <si>
    <t>dVout/dVin</t>
  </si>
  <si>
    <t>dVout/dR1</t>
  </si>
  <si>
    <t>dVout/dR2</t>
  </si>
  <si>
    <t>Product of Partial and Uncertainty</t>
  </si>
  <si>
    <t>Square</t>
  </si>
  <si>
    <t>Vout</t>
  </si>
  <si>
    <t>Quantities</t>
  </si>
  <si>
    <t>Tolerance [%]</t>
  </si>
  <si>
    <t>Absolute Uncerainty</t>
  </si>
  <si>
    <t>Voltage Divider Unloaded</t>
  </si>
  <si>
    <t>Unit</t>
  </si>
  <si>
    <t>[Ω]</t>
  </si>
  <si>
    <t>V</t>
  </si>
  <si>
    <t>Sum</t>
  </si>
  <si>
    <t>Partial Derivatives are equal to Sensitivity Coefficient</t>
  </si>
  <si>
    <t>Base on Datasheets</t>
  </si>
  <si>
    <t>u(Vout)</t>
  </si>
  <si>
    <t>U(Vout)</t>
  </si>
  <si>
    <t>Expanded Uncertainty k = 2</t>
  </si>
  <si>
    <t>Ulow</t>
  </si>
  <si>
    <t>Uhigh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</si>
</sst>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/>
    <xf numFmtId="11" fontId="0" fillId="0" borderId="0" xfId="0" applyNumberFormat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10160</xdr:colOff>
      <xdr:row>1</xdr:row>
      <xdr:rowOff>10160</xdr:rowOff>
    </xdr:from>
    <xdr:to>
      <xdr:col>13</xdr:col>
      <xdr:colOff>599440</xdr:colOff>
      <xdr:row>18</xdr:row>
      <xdr:rowOff>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/>
            <xdr:cNvSpPr txBox="1"/>
          </xdr:nvSpPr>
          <xdr:spPr>
            <a:xfrm>
              <a:off x="8493760" y="193040"/>
              <a:ext cx="4734560" cy="3159760"/>
            </a:xfrm>
            <a:prstGeom prst="rect">
              <a:avLst/>
            </a:prstGeom>
            <a:ln/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𝑜𝑢𝑡</m:t>
                        </m:r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𝑖𝑛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+</m:t>
                            </m:r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den>
                        </m:f>
                      </m:e>
                    </m: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=8.20 </m:t>
                    </m:r>
                    <m:d>
                      <m:dPr>
                        <m:begChr m:val="["/>
                        <m:endChr m:val="]"/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e>
                    </m:d>
                  </m:oMath>
                </m:oMathPara>
              </a14:m>
              <a:endParaRPr lang="en-US" sz="1100" b="0">
                <a:solidFill>
                  <a:schemeClr val="dk1"/>
                </a:solidFill>
                <a:effectLst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US">
                <a:effectLst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𝜕</m:t>
                            </m:r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𝑜𝑢𝑡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𝜕</m:t>
                            </m:r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𝑖𝑛</m:t>
                            </m:r>
                          </m:sub>
                        </m:sSub>
                      </m:den>
                    </m:f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f>
                      <m:f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=0.82 [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𝑉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]</m:t>
                    </m:r>
                  </m:oMath>
                </m:oMathPara>
              </a14:m>
              <a:endParaRPr lang="en-US">
                <a:effectLst/>
              </a:endParaRPr>
            </a:p>
            <a:p>
              <a:pPr algn="ctr"/>
              <a:endParaRPr lang="en-US" sz="11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𝜕</m:t>
                            </m:r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𝑜𝑢𝑡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𝜕</m:t>
                            </m:r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=−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𝑖𝑛</m:t>
                        </m:r>
                      </m:sub>
                    </m:sSub>
                    <m:f>
                      <m:f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𝑅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+</m:t>
                                </m:r>
                                <m:sSub>
                                  <m:sSubPr>
                                    <m:ctrlP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𝑅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  <m:sup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  <m:r>
                      <a:rPr lang="en-US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=−0.0067 [</m:t>
                    </m:r>
                    <m:r>
                      <m:rPr>
                        <m:sty m:val="p"/>
                      </m:rPr>
                      <a:rPr lang="en-US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V</m:t>
                    </m:r>
                    <m:r>
                      <a:rPr lang="en-US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</m:t>
                    </m:r>
                    <m:r>
                      <m:rPr>
                        <m:sty m:val="p"/>
                      </m:rPr>
                      <a:rPr lang="el-GR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Ω</m:t>
                    </m:r>
                    <m:r>
                      <a:rPr lang="en-US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]</m:t>
                    </m:r>
                  </m:oMath>
                </m:oMathPara>
              </a14:m>
              <a:endParaRPr lang="en-US">
                <a:effectLst/>
              </a:endParaRPr>
            </a:p>
            <a:p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𝜕</m:t>
                            </m:r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𝑜𝑢𝑡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𝜕</m:t>
                            </m:r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=−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𝑖𝑛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+</m:t>
                            </m:r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den>
                        </m:f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f>
                          <m:f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num>
                          <m:den>
                            <m:sSup>
                              <m:sSup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sSub>
                                      <m:sSubPr>
                                        <m:ctrlP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𝑅</m:t>
                                        </m:r>
                                      </m:e>
                                      <m:sub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1</m:t>
                                        </m:r>
                                      </m:sub>
                                    </m:sSub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+</m:t>
                                    </m:r>
                                    <m:sSub>
                                      <m:sSubPr>
                                        <m:ctrlP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𝑅</m:t>
                                        </m:r>
                                      </m:e>
                                      <m:sub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e>
                                </m:d>
                              </m:e>
                              <m:sup>
                                <m: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=0.0015  [</m:t>
                    </m:r>
                    <m:r>
                      <m:rPr>
                        <m:sty m:val="p"/>
                      </m:rPr>
                      <a:rPr lang="en-US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V</m:t>
                    </m:r>
                    <m:r>
                      <a:rPr lang="en-US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</m:t>
                    </m:r>
                    <m:r>
                      <m:rPr>
                        <m:sty m:val="p"/>
                      </m:rPr>
                      <a:rPr lang="el-GR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Ω</m:t>
                    </m:r>
                    <m:r>
                      <a:rPr lang="en-US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]</m:t>
                    </m:r>
                  </m:oMath>
                </m:oMathPara>
              </a14:m>
              <a:endParaRPr lang="en-US">
                <a:effectLst/>
              </a:endParaRPr>
            </a:p>
            <a:p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sSub>
                          <m:sSubPr>
                            <m:ctrlPr>
                              <a:rPr lang="en-GB" sz="11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𝑜𝑢𝑡</m:t>
                            </m:r>
                          </m:sub>
                        </m:sSub>
                      </m:sub>
                    </m:sSub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GB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𝑢</m:t>
                                    </m:r>
                                  </m:e>
                                  <m:sub>
                                    <m:sSub>
                                      <m:sSubPr>
                                        <m:ctrlP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𝑉</m:t>
                                        </m:r>
                                      </m:e>
                                      <m:sub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𝑖𝑛</m:t>
                                        </m:r>
                                      </m:sub>
                                    </m:sSub>
                                  </m:sub>
                                </m:sSub>
                                <m:f>
                                  <m:fPr>
                                    <m:ctrlPr>
                                      <a:rPr lang="en-GB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𝜕</m:t>
                                        </m:r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𝑉</m:t>
                                        </m:r>
                                      </m:e>
                                      <m:sub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𝑜𝑢𝑡</m:t>
                                        </m:r>
                                      </m:sub>
                                    </m:sSub>
                                  </m:num>
                                  <m:den>
                                    <m:sSub>
                                      <m:sSubPr>
                                        <m:ctrlP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𝜕</m:t>
                                        </m:r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𝑉</m:t>
                                        </m:r>
                                      </m:e>
                                      <m:sub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𝑖𝑛</m:t>
                                        </m:r>
                                      </m:sub>
                                    </m:sSub>
                                  </m:den>
                                </m:f>
                              </m:e>
                            </m:d>
                          </m:e>
                          <m:sup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GB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𝑢</m:t>
                                    </m:r>
                                  </m:e>
                                  <m:sub>
                                    <m:sSub>
                                      <m:sSubPr>
                                        <m:ctrlP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𝑅</m:t>
                                        </m:r>
                                      </m:e>
                                      <m:sub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1</m:t>
                                        </m:r>
                                      </m:sub>
                                    </m:sSub>
                                  </m:sub>
                                </m:sSub>
                                <m:f>
                                  <m:fPr>
                                    <m:ctrlPr>
                                      <a:rPr lang="en-GB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𝜕</m:t>
                                        </m:r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𝑉</m:t>
                                        </m:r>
                                      </m:e>
                                      <m:sub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𝑜𝑢𝑡</m:t>
                                        </m:r>
                                      </m:sub>
                                    </m:sSub>
                                  </m:num>
                                  <m:den>
                                    <m:sSub>
                                      <m:sSubPr>
                                        <m:ctrlP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𝜕</m:t>
                                        </m:r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𝑅</m:t>
                                        </m:r>
                                      </m:e>
                                      <m:sub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1</m:t>
                                        </m:r>
                                      </m:sub>
                                    </m:sSub>
                                  </m:den>
                                </m:f>
                              </m:e>
                            </m:d>
                          </m:e>
                          <m:sup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a:rPr lang="en-US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GB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𝑢</m:t>
                                    </m:r>
                                  </m:e>
                                  <m:sub>
                                    <m:sSub>
                                      <m:sSubPr>
                                        <m:ctrlP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𝑅</m:t>
                                        </m:r>
                                      </m:e>
                                      <m:sub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sub>
                                </m:sSub>
                                <m:f>
                                  <m:fPr>
                                    <m:ctrlPr>
                                      <a:rPr lang="en-GB" sz="11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𝜕</m:t>
                                        </m:r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𝑉</m:t>
                                        </m:r>
                                      </m:e>
                                      <m:sub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𝑜𝑢𝑡</m:t>
                                        </m:r>
                                      </m:sub>
                                    </m:sSub>
                                  </m:num>
                                  <m:den>
                                    <m:sSub>
                                      <m:sSubPr>
                                        <m:ctrlP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GB" sz="110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𝜕</m:t>
                                        </m:r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𝑅</m:t>
                                        </m:r>
                                      </m:e>
                                      <m:sub>
                                        <m:r>
                                          <a:rPr lang="en-US" sz="1100" b="0" i="1">
                                            <a:solidFill>
                                              <a:schemeClr val="dk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den>
                                </m:f>
                              </m:e>
                            </m:d>
                          </m:e>
                          <m:sup>
                            <m:r>
                              <a:rPr lang="en-US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e>
                    </m:rad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=0.06 [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𝑉</m:t>
                    </m:r>
                    <m:r>
                      <a:rPr lang="en-US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]</m:t>
                    </m:r>
                  </m:oMath>
                </m:oMathPara>
              </a14:m>
              <a:endParaRPr lang="en-US">
                <a:effectLst/>
              </a:endParaRPr>
            </a:p>
            <a:p>
              <a:endParaRPr lang="en-US">
                <a:effectLst/>
              </a:endParaRPr>
            </a:p>
          </xdr:txBody>
        </xdr:sp>
      </mc:Choice>
      <mc:Fallback>
        <xdr:sp macro="" textlink="">
          <xdr:nvSpPr>
            <xdr:cNvPr id="2" name="TextBox 1"/>
            <xdr:cNvSpPr txBox="1"/>
          </xdr:nvSpPr>
          <xdr:spPr>
            <a:xfrm>
              <a:off x="8493760" y="193040"/>
              <a:ext cx="4734560" cy="3159760"/>
            </a:xfrm>
            <a:prstGeom prst="rect">
              <a:avLst/>
            </a:prstGeom>
            <a:ln/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𝑜𝑢𝑡=𝑉_𝑖𝑛 (𝑅_2/(𝑅_1+𝑅_2 ))=8.20 [𝑉]</a:t>
              </a:r>
              <a:endParaRPr lang="en-US" sz="1100" b="0">
                <a:solidFill>
                  <a:schemeClr val="dk1"/>
                </a:solidFill>
                <a:effectLst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en-US">
                <a:effectLst/>
              </a:endParaRPr>
            </a:p>
            <a:p>
              <a:pPr/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𝑜𝑢𝑡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/〖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𝑖𝑛 =  𝑅_2/(𝑅_1+𝑅_2 )=0.82 [𝑉]</a:t>
              </a:r>
              <a:endParaRPr lang="en-US">
                <a:effectLst/>
              </a:endParaRPr>
            </a:p>
            <a:p>
              <a:pPr algn="ctr"/>
              <a:endParaRPr lang="en-US" sz="1100"/>
            </a:p>
            <a:p>
              <a:pPr/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𝑜𝑢𝑡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/〖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 =−𝑣_𝑖𝑛  𝑅_2/(𝑅_1+𝑅_2 )^2 =−0.0067 [V/</a:t>
              </a:r>
              <a:r>
                <a:rPr lang="el-GR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Ω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US">
                <a:effectLst/>
              </a:endParaRPr>
            </a:p>
            <a:p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𝑜𝑢𝑡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/〖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 =−𝑣_𝑖𝑛 (𝑅_2/(𝑅_1+𝑅_2 )−𝑅_2/(𝑅_1+𝑅_2 )^2 )=0.0015  [V/</a:t>
              </a:r>
              <a:r>
                <a:rPr lang="el-GR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Ω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US">
                <a:effectLst/>
              </a:endParaRPr>
            </a:p>
            <a:p>
              <a:endParaRPr lang="en-US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𝑢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𝑜𝑢𝑡 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=√((𝑢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𝑖𝑛 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  〖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𝑜𝑢𝑡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/〖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𝑖𝑛 )^2+(𝑢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 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  〖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𝑜𝑢𝑡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/〖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1 )^2+(𝑢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_(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 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  〖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𝑜𝑢𝑡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/〖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𝜕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2 )^2 )=0.06 [𝑉]</a:t>
              </a:r>
              <a:endParaRPr lang="en-US">
                <a:effectLst/>
              </a:endParaRPr>
            </a:p>
            <a:p>
              <a:endParaRPr lang="en-US">
                <a:effectLst/>
              </a:endParaRPr>
            </a:p>
          </xdr:txBody>
        </xdr:sp>
      </mc:Fallback>
    </mc:AlternateContent>
    <xdr:clientData/>
  </xdr:twoCellAnchor>
  <xdr:twoCellAnchor>
    <xdr:from>
      <xdr:col>8</xdr:col>
      <xdr:colOff>365760</xdr:colOff>
      <xdr:row>16</xdr:row>
      <xdr:rowOff>50800</xdr:rowOff>
    </xdr:from>
    <xdr:to>
      <xdr:col>8</xdr:col>
      <xdr:colOff>365760</xdr:colOff>
      <xdr:row>19</xdr:row>
      <xdr:rowOff>121920</xdr:rowOff>
    </xdr:to>
    <xdr:cxnSp macro="">
      <xdr:nvCxnSpPr>
        <xdr:cNvPr id="11" name="Straight Arrow Connector 10"/>
        <xdr:cNvCxnSpPr/>
      </xdr:nvCxnSpPr>
      <xdr:spPr>
        <a:xfrm flipV="1">
          <a:off x="9946640" y="3037840"/>
          <a:ext cx="0" cy="6197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60960</xdr:colOff>
      <xdr:row>16</xdr:row>
      <xdr:rowOff>50800</xdr:rowOff>
    </xdr:from>
    <xdr:to>
      <xdr:col>10</xdr:col>
      <xdr:colOff>60960</xdr:colOff>
      <xdr:row>19</xdr:row>
      <xdr:rowOff>121920</xdr:rowOff>
    </xdr:to>
    <xdr:cxnSp macro="">
      <xdr:nvCxnSpPr>
        <xdr:cNvPr id="12" name="Straight Arrow Connector 11"/>
        <xdr:cNvCxnSpPr/>
      </xdr:nvCxnSpPr>
      <xdr:spPr>
        <a:xfrm flipV="1">
          <a:off x="10861040" y="3037840"/>
          <a:ext cx="0" cy="6197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396240</xdr:colOff>
      <xdr:row>16</xdr:row>
      <xdr:rowOff>40640</xdr:rowOff>
    </xdr:from>
    <xdr:to>
      <xdr:col>11</xdr:col>
      <xdr:colOff>396240</xdr:colOff>
      <xdr:row>19</xdr:row>
      <xdr:rowOff>111760</xdr:rowOff>
    </xdr:to>
    <xdr:cxnSp macro="">
      <xdr:nvCxnSpPr>
        <xdr:cNvPr id="13" name="Straight Arrow Connector 12"/>
        <xdr:cNvCxnSpPr/>
      </xdr:nvCxnSpPr>
      <xdr:spPr>
        <a:xfrm flipV="1">
          <a:off x="11805920" y="3027680"/>
          <a:ext cx="0" cy="6197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822960</xdr:colOff>
      <xdr:row>5</xdr:row>
      <xdr:rowOff>71120</xdr:rowOff>
    </xdr:from>
    <xdr:to>
      <xdr:col>4</xdr:col>
      <xdr:colOff>822960</xdr:colOff>
      <xdr:row>8</xdr:row>
      <xdr:rowOff>121920</xdr:rowOff>
    </xdr:to>
    <xdr:cxnSp macro="">
      <xdr:nvCxnSpPr>
        <xdr:cNvPr id="14" name="Straight Arrow Connector 13"/>
        <xdr:cNvCxnSpPr/>
      </xdr:nvCxnSpPr>
      <xdr:spPr>
        <a:xfrm flipV="1">
          <a:off x="6786880" y="1005840"/>
          <a:ext cx="0" cy="6197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111760</xdr:colOff>
      <xdr:row>13</xdr:row>
      <xdr:rowOff>101600</xdr:rowOff>
    </xdr:from>
    <xdr:to>
      <xdr:col>2</xdr:col>
      <xdr:colOff>965200</xdr:colOff>
      <xdr:row>13</xdr:row>
      <xdr:rowOff>101600</xdr:rowOff>
    </xdr:to>
    <xdr:cxnSp macro="">
      <xdr:nvCxnSpPr>
        <xdr:cNvPr id="15" name="Straight Arrow Connector 14"/>
        <xdr:cNvCxnSpPr/>
      </xdr:nvCxnSpPr>
      <xdr:spPr>
        <a:xfrm>
          <a:off x="2346960" y="2540000"/>
          <a:ext cx="85344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="75" zoomScaleNormal="75" workbookViewId="0">
      <selection activeCell="C3" sqref="C3"/>
    </sheetView>
  </sheetViews>
  <sheetFormatPr defaultRowHeight="14.4" x14ac:dyDescent="0.3"/>
  <cols>
    <col min="1" max="1" width="18" customWidth="1"/>
    <col min="2" max="2" width="14.44140625" customWidth="1"/>
    <col min="3" max="3" width="36.33203125" customWidth="1"/>
    <col min="4" max="4" width="18" customWidth="1"/>
    <col min="5" max="5" width="23.5546875" customWidth="1"/>
    <col min="6" max="6" width="13.109375" customWidth="1"/>
    <col min="7" max="7" width="7.109375" customWidth="1"/>
  </cols>
  <sheetData>
    <row r="1" spans="1:7" x14ac:dyDescent="0.3">
      <c r="A1" s="5" t="s">
        <v>14</v>
      </c>
      <c r="B1" s="5"/>
      <c r="C1" s="5"/>
      <c r="D1" s="5"/>
      <c r="E1" s="5"/>
    </row>
    <row r="2" spans="1:7" ht="15" thickBot="1" x14ac:dyDescent="0.35">
      <c r="A2" s="8" t="s">
        <v>11</v>
      </c>
      <c r="B2" s="8" t="s">
        <v>3</v>
      </c>
      <c r="C2" s="8" t="s">
        <v>13</v>
      </c>
      <c r="D2" s="8" t="s">
        <v>15</v>
      </c>
      <c r="E2" s="8" t="s">
        <v>12</v>
      </c>
    </row>
    <row r="3" spans="1:7" x14ac:dyDescent="0.3">
      <c r="A3" s="4" t="s">
        <v>0</v>
      </c>
      <c r="B3" s="4">
        <v>10</v>
      </c>
      <c r="C3" s="4">
        <f>($E$3/100)/SQRT(3)</f>
        <v>5.773502691896258E-3</v>
      </c>
      <c r="D3" s="9" t="s">
        <v>17</v>
      </c>
      <c r="E3" s="4">
        <v>1</v>
      </c>
    </row>
    <row r="4" spans="1:7" x14ac:dyDescent="0.3">
      <c r="A4" s="4" t="s">
        <v>1</v>
      </c>
      <c r="B4" s="6">
        <v>220</v>
      </c>
      <c r="C4" s="4">
        <f>($E$4/100*$B$4)/SQRT(3)</f>
        <v>6.3508529610858835</v>
      </c>
      <c r="D4" s="4" t="s">
        <v>16</v>
      </c>
      <c r="E4" s="4">
        <v>5</v>
      </c>
    </row>
    <row r="5" spans="1:7" ht="15" thickBot="1" x14ac:dyDescent="0.35">
      <c r="A5" s="3" t="s">
        <v>2</v>
      </c>
      <c r="B5" s="7">
        <v>1000</v>
      </c>
      <c r="C5" s="3">
        <f>($E$5/100*$B$5)/SQRT(3)</f>
        <v>28.867513459481291</v>
      </c>
      <c r="D5" s="3" t="s">
        <v>16</v>
      </c>
      <c r="E5" s="3">
        <v>5</v>
      </c>
    </row>
    <row r="6" spans="1:7" ht="15" thickTop="1" x14ac:dyDescent="0.3">
      <c r="A6" s="1"/>
      <c r="B6" s="12"/>
    </row>
    <row r="8" spans="1:7" ht="15" thickBot="1" x14ac:dyDescent="0.35">
      <c r="A8" s="8" t="s">
        <v>4</v>
      </c>
      <c r="B8" s="8" t="s">
        <v>3</v>
      </c>
      <c r="C8" s="8" t="s">
        <v>8</v>
      </c>
      <c r="D8" s="8" t="s">
        <v>9</v>
      </c>
    </row>
    <row r="9" spans="1:7" x14ac:dyDescent="0.3">
      <c r="A9" s="4" t="s">
        <v>5</v>
      </c>
      <c r="B9" s="13">
        <f>B5/(B4+B5)</f>
        <v>0.81967213114754101</v>
      </c>
      <c r="C9" s="6">
        <f>B9*C3</f>
        <v>4.732379255652671E-3</v>
      </c>
      <c r="D9" s="4">
        <f>C9^2</f>
        <v>2.2395413419331729E-5</v>
      </c>
      <c r="E9" s="2"/>
      <c r="F9" s="2"/>
    </row>
    <row r="10" spans="1:7" x14ac:dyDescent="0.3">
      <c r="A10" s="4" t="s">
        <v>6</v>
      </c>
      <c r="B10" s="4">
        <f>-B3*B5/(B4+B5)^2</f>
        <v>-6.7186240257995165E-3</v>
      </c>
      <c r="C10" s="4">
        <f>B10*C4</f>
        <v>-4.2668993288671617E-2</v>
      </c>
      <c r="D10" s="4">
        <f t="shared" ref="D10:D11" si="0">C10^2</f>
        <v>1.8206429882687036E-3</v>
      </c>
      <c r="E10" s="2" t="s">
        <v>20</v>
      </c>
      <c r="F10" s="2"/>
    </row>
    <row r="11" spans="1:7" ht="15" thickBot="1" x14ac:dyDescent="0.35">
      <c r="A11" s="3" t="s">
        <v>7</v>
      </c>
      <c r="B11" s="3">
        <f>B3*(1/(B4+B5)-B5/(B4+B5)^2)</f>
        <v>1.4780972856758934E-3</v>
      </c>
      <c r="C11" s="3">
        <f>B11*C5</f>
        <v>4.2668993288671617E-2</v>
      </c>
      <c r="D11" s="3">
        <f t="shared" si="0"/>
        <v>1.8206429882687036E-3</v>
      </c>
      <c r="E11" s="2"/>
      <c r="F11" s="2"/>
    </row>
    <row r="12" spans="1:7" ht="15" thickTop="1" x14ac:dyDescent="0.3">
      <c r="A12" s="2"/>
      <c r="B12" s="2"/>
      <c r="C12" s="1" t="s">
        <v>18</v>
      </c>
      <c r="D12" s="2">
        <f>SUM(D9:D11)</f>
        <v>3.663681389956739E-3</v>
      </c>
      <c r="E12" s="2"/>
      <c r="F12" s="2"/>
    </row>
    <row r="13" spans="1:7" x14ac:dyDescent="0.3">
      <c r="A13" s="2"/>
      <c r="B13" s="2"/>
      <c r="C13" s="1" t="s">
        <v>21</v>
      </c>
      <c r="D13" s="11">
        <f>SQRT(D12)</f>
        <v>6.052835195143462E-2</v>
      </c>
      <c r="F13" s="2"/>
      <c r="G13" s="2"/>
    </row>
    <row r="14" spans="1:7" x14ac:dyDescent="0.3">
      <c r="A14" s="2"/>
      <c r="B14" s="10" t="s">
        <v>23</v>
      </c>
      <c r="C14" s="1" t="s">
        <v>22</v>
      </c>
      <c r="D14" s="11">
        <f>$D$13*2</f>
        <v>0.12105670390286924</v>
      </c>
      <c r="F14" s="2"/>
      <c r="G14" s="2"/>
    </row>
    <row r="15" spans="1:7" x14ac:dyDescent="0.3">
      <c r="A15" s="2"/>
      <c r="B15" s="2"/>
      <c r="C15" s="1" t="s">
        <v>10</v>
      </c>
      <c r="D15" s="11">
        <f>B3*(B5/(B4+B5))</f>
        <v>8.1967213114754109</v>
      </c>
      <c r="E15" s="2"/>
      <c r="F15" s="2"/>
      <c r="G15" s="2"/>
    </row>
    <row r="16" spans="1:7" x14ac:dyDescent="0.3">
      <c r="A16" s="2"/>
      <c r="B16" s="2"/>
      <c r="C16" s="1" t="s">
        <v>24</v>
      </c>
      <c r="D16" s="2">
        <f>D15-D14</f>
        <v>8.0756646075725413</v>
      </c>
      <c r="E16" s="2"/>
      <c r="F16" s="2"/>
      <c r="G16" s="2"/>
    </row>
    <row r="17" spans="3:9" x14ac:dyDescent="0.3">
      <c r="C17" s="1" t="s">
        <v>25</v>
      </c>
      <c r="D17" s="2">
        <f>D15+D14</f>
        <v>8.3177780153782805</v>
      </c>
    </row>
    <row r="18" spans="3:9" x14ac:dyDescent="0.3">
      <c r="C18" s="1"/>
    </row>
    <row r="21" spans="3:9" x14ac:dyDescent="0.3">
      <c r="I21" t="s">
        <v>19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2018-11-26T09:45:39Z</dcterms:modified>
</cp:coreProperties>
</file>