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5315" windowHeight="7710" activeTab="5"/>
  </bookViews>
  <sheets>
    <sheet name="Akcie" sheetId="13" r:id="rId1"/>
    <sheet name="Zpětné" sheetId="12" r:id="rId2"/>
    <sheet name="Průběžné" sheetId="1" r:id="rId3"/>
    <sheet name="GOOG" sheetId="2" r:id="rId4"/>
    <sheet name="KO" sheetId="3" r:id="rId5"/>
    <sheet name="DHR" sheetId="4" r:id="rId6"/>
    <sheet name="ESRX" sheetId="5" r:id="rId7"/>
    <sheet name="FTI" sheetId="6" r:id="rId8"/>
    <sheet name="EMN" sheetId="7" r:id="rId9"/>
    <sheet name="DHI" sheetId="8" r:id="rId10"/>
    <sheet name="R" sheetId="9" r:id="rId11"/>
    <sheet name="ostatní" sheetId="10" r:id="rId12"/>
    <sheet name="List2" sheetId="11" state="hidden" r:id="rId13"/>
  </sheets>
  <calcPr calcId="125725"/>
</workbook>
</file>

<file path=xl/calcChain.xml><?xml version="1.0" encoding="utf-8"?>
<calcChain xmlns="http://schemas.openxmlformats.org/spreadsheetml/2006/main">
  <c r="D14" i="12"/>
  <c r="B14"/>
  <c r="E13"/>
  <c r="D13"/>
  <c r="B13"/>
  <c r="H28" i="9"/>
  <c r="H26"/>
  <c r="F28"/>
  <c r="D10"/>
  <c r="D26"/>
  <c r="F26"/>
  <c r="F24"/>
  <c r="F23"/>
  <c r="H23" s="1"/>
  <c r="F20"/>
  <c r="H20" s="1"/>
  <c r="F21"/>
  <c r="F22"/>
  <c r="H22" s="1"/>
  <c r="H21"/>
  <c r="H24"/>
  <c r="F19"/>
  <c r="H19" s="1"/>
  <c r="H10"/>
  <c r="H12" s="1"/>
  <c r="H4"/>
  <c r="H5"/>
  <c r="H6"/>
  <c r="H7"/>
  <c r="H8"/>
  <c r="H3"/>
  <c r="F17" i="8"/>
  <c r="H17" s="1"/>
  <c r="F18"/>
  <c r="H18" s="1"/>
  <c r="F19"/>
  <c r="H19"/>
  <c r="F16"/>
  <c r="H16" s="1"/>
  <c r="H21" s="1"/>
  <c r="H23" s="1"/>
  <c r="H26" i="7"/>
  <c r="F26"/>
  <c r="H24"/>
  <c r="F24"/>
  <c r="D24"/>
  <c r="H20"/>
  <c r="F20"/>
  <c r="F21"/>
  <c r="H21" s="1"/>
  <c r="F22"/>
  <c r="H22" s="1"/>
  <c r="F19"/>
  <c r="H19" s="1"/>
  <c r="H24" i="6"/>
  <c r="H26" s="1"/>
  <c r="H22"/>
  <c r="H20"/>
  <c r="H21"/>
  <c r="H19"/>
  <c r="F26"/>
  <c r="F24"/>
  <c r="D24"/>
  <c r="F20"/>
  <c r="F21"/>
  <c r="F22"/>
  <c r="H10"/>
  <c r="H8"/>
  <c r="H4"/>
  <c r="H5"/>
  <c r="H6"/>
  <c r="H3"/>
  <c r="F19"/>
  <c r="H21" i="5"/>
  <c r="F21"/>
  <c r="H19"/>
  <c r="H15"/>
  <c r="H16"/>
  <c r="H17"/>
  <c r="H14"/>
  <c r="H16" i="3"/>
  <c r="H18" s="1"/>
  <c r="H14"/>
  <c r="H13"/>
  <c r="E4" i="12"/>
  <c r="E5"/>
  <c r="E6"/>
  <c r="E7"/>
  <c r="E8"/>
  <c r="E9"/>
  <c r="E10"/>
  <c r="E11"/>
  <c r="E12"/>
  <c r="H5" i="5"/>
  <c r="H3"/>
  <c r="D19"/>
  <c r="F17"/>
  <c r="F15"/>
  <c r="F16"/>
  <c r="F19" s="1"/>
  <c r="F14"/>
  <c r="D17" i="4"/>
  <c r="F15"/>
  <c r="H15" s="1"/>
  <c r="F14"/>
  <c r="F17" s="1"/>
  <c r="F19" s="1"/>
  <c r="F14" i="3"/>
  <c r="F13"/>
  <c r="F16" s="1"/>
  <c r="F18" s="1"/>
  <c r="E3" i="12"/>
  <c r="E29" i="2"/>
  <c r="G23"/>
  <c r="I23" s="1"/>
  <c r="G24"/>
  <c r="I24" s="1"/>
  <c r="G25"/>
  <c r="I25" s="1"/>
  <c r="G26"/>
  <c r="I26" s="1"/>
  <c r="G27"/>
  <c r="I27" s="1"/>
  <c r="G19"/>
  <c r="I19" s="1"/>
  <c r="G20"/>
  <c r="I20" s="1"/>
  <c r="G21"/>
  <c r="I21" s="1"/>
  <c r="G22"/>
  <c r="I22" s="1"/>
  <c r="G18"/>
  <c r="I18" s="1"/>
  <c r="B16" i="1"/>
  <c r="F5" i="5"/>
  <c r="F13" i="1"/>
  <c r="A8" i="10"/>
  <c r="D13" i="1"/>
  <c r="D14" s="1"/>
  <c r="A13" i="6"/>
  <c r="A24" i="5"/>
  <c r="A3" i="10"/>
  <c r="A22" i="4"/>
  <c r="E4" i="1"/>
  <c r="E5"/>
  <c r="E6"/>
  <c r="E7"/>
  <c r="E8"/>
  <c r="E9"/>
  <c r="E10"/>
  <c r="E11"/>
  <c r="E12"/>
  <c r="A21" i="3"/>
  <c r="E3" i="1"/>
  <c r="B34" i="2"/>
  <c r="B13" i="1"/>
  <c r="B14" s="1"/>
  <c r="F4" i="9"/>
  <c r="F5"/>
  <c r="F6"/>
  <c r="F7"/>
  <c r="F8"/>
  <c r="F3"/>
  <c r="F10" s="1"/>
  <c r="F12" s="1"/>
  <c r="A14"/>
  <c r="A13" i="7"/>
  <c r="A26" i="8"/>
  <c r="F5"/>
  <c r="H5" s="1"/>
  <c r="F6"/>
  <c r="H6" s="1"/>
  <c r="F7"/>
  <c r="H7" s="1"/>
  <c r="F8"/>
  <c r="H8" s="1"/>
  <c r="F4"/>
  <c r="H4" s="1"/>
  <c r="F3"/>
  <c r="H3" s="1"/>
  <c r="D8" i="7"/>
  <c r="F4"/>
  <c r="H4" s="1"/>
  <c r="F5"/>
  <c r="H5" s="1"/>
  <c r="F6"/>
  <c r="H6" s="1"/>
  <c r="F3"/>
  <c r="H3" s="1"/>
  <c r="D8" i="6"/>
  <c r="F4"/>
  <c r="F5"/>
  <c r="F6"/>
  <c r="F3"/>
  <c r="D8" i="5"/>
  <c r="F4"/>
  <c r="H4" s="1"/>
  <c r="F6"/>
  <c r="H6" s="1"/>
  <c r="F3"/>
  <c r="F4" i="4"/>
  <c r="F5"/>
  <c r="H5" s="1"/>
  <c r="F6"/>
  <c r="H6" s="1"/>
  <c r="F3"/>
  <c r="H3" s="1"/>
  <c r="D8"/>
  <c r="F4" i="3"/>
  <c r="H4" s="1"/>
  <c r="F3"/>
  <c r="H3" s="1"/>
  <c r="H6" s="1"/>
  <c r="H9" s="1"/>
  <c r="G4" i="2"/>
  <c r="I4" s="1"/>
  <c r="G5"/>
  <c r="I5" s="1"/>
  <c r="G6"/>
  <c r="I6" s="1"/>
  <c r="G7"/>
  <c r="I7" s="1"/>
  <c r="G8"/>
  <c r="I8" s="1"/>
  <c r="G9"/>
  <c r="I9" s="1"/>
  <c r="G10"/>
  <c r="I10" s="1"/>
  <c r="G3"/>
  <c r="E12"/>
  <c r="H10" i="8" l="1"/>
  <c r="H12" s="1"/>
  <c r="F21"/>
  <c r="F23" s="1"/>
  <c r="F10"/>
  <c r="F12" s="1"/>
  <c r="H8" i="7"/>
  <c r="H10" s="1"/>
  <c r="F8"/>
  <c r="F10" s="1"/>
  <c r="H8" i="5"/>
  <c r="F8" i="4"/>
  <c r="F10" s="1"/>
  <c r="H14"/>
  <c r="H17" s="1"/>
  <c r="H19" s="1"/>
  <c r="H4"/>
  <c r="H8" s="1"/>
  <c r="H10" s="1"/>
  <c r="I29" i="2"/>
  <c r="I31" s="1"/>
  <c r="G29"/>
  <c r="G31" s="1"/>
  <c r="F6" i="3"/>
  <c r="F9" s="1"/>
  <c r="G12" i="2"/>
  <c r="G14" s="1"/>
  <c r="I3"/>
  <c r="I12" s="1"/>
  <c r="I14" s="1"/>
  <c r="F8" i="5"/>
  <c r="F10" s="1"/>
  <c r="E13" i="1"/>
  <c r="F8" i="6"/>
  <c r="F10" s="1"/>
</calcChain>
</file>

<file path=xl/sharedStrings.xml><?xml version="1.0" encoding="utf-8"?>
<sst xmlns="http://schemas.openxmlformats.org/spreadsheetml/2006/main" count="435" uniqueCount="85">
  <si>
    <t>Akcie</t>
  </si>
  <si>
    <t>Sektor</t>
  </si>
  <si>
    <t>IT</t>
  </si>
  <si>
    <t>Google</t>
  </si>
  <si>
    <t>Zkratka</t>
  </si>
  <si>
    <t>KO</t>
  </si>
  <si>
    <t>GOOG</t>
  </si>
  <si>
    <t>Consumer Staples</t>
  </si>
  <si>
    <t>DHR</t>
  </si>
  <si>
    <t>Danaher Corp.</t>
  </si>
  <si>
    <t>Industrials</t>
  </si>
  <si>
    <t>ETFC</t>
  </si>
  <si>
    <t>Financials</t>
  </si>
  <si>
    <t>ESRX</t>
  </si>
  <si>
    <t>Health Care</t>
  </si>
  <si>
    <t>Energy</t>
  </si>
  <si>
    <t>FTI</t>
  </si>
  <si>
    <t>EMN</t>
  </si>
  <si>
    <t>Materials</t>
  </si>
  <si>
    <t>DHI</t>
  </si>
  <si>
    <t>Consumer Discretionary</t>
  </si>
  <si>
    <t>FTR</t>
  </si>
  <si>
    <t>R</t>
  </si>
  <si>
    <t>E-Trade</t>
  </si>
  <si>
    <t>Express Scripts</t>
  </si>
  <si>
    <t>FMC Technologies Inc.</t>
  </si>
  <si>
    <t>Eastman Chemical</t>
  </si>
  <si>
    <t>D. R. Horton</t>
  </si>
  <si>
    <t>Frontier Communications</t>
  </si>
  <si>
    <t>Telecommunications services</t>
  </si>
  <si>
    <t>Ryder System</t>
  </si>
  <si>
    <t>The Coca-Cola Company</t>
  </si>
  <si>
    <t>čas</t>
  </si>
  <si>
    <t>operace</t>
  </si>
  <si>
    <t>změna na hotovosti (za akcii)</t>
  </si>
  <si>
    <t>počet akcií</t>
  </si>
  <si>
    <t>celková změna na hotovosti</t>
  </si>
  <si>
    <t>poplatek</t>
  </si>
  <si>
    <t>změna vč. popl.</t>
  </si>
  <si>
    <t>nákup</t>
  </si>
  <si>
    <t>prodej</t>
  </si>
  <si>
    <t>formace</t>
  </si>
  <si>
    <t xml:space="preserve">nákup </t>
  </si>
  <si>
    <t>obr. č.</t>
  </si>
  <si>
    <t>sell short</t>
  </si>
  <si>
    <t>cover</t>
  </si>
  <si>
    <t xml:space="preserve">sell short </t>
  </si>
  <si>
    <t>poř. č.</t>
  </si>
  <si>
    <t>změna hotovosti na akcii celkem</t>
  </si>
  <si>
    <t>zm. hot. celkem</t>
  </si>
  <si>
    <t>% zisk:</t>
  </si>
  <si>
    <t>op. č.</t>
  </si>
  <si>
    <t>celkem</t>
  </si>
  <si>
    <t>% zisk</t>
  </si>
  <si>
    <t>buy to cover</t>
  </si>
  <si>
    <t>op. č</t>
  </si>
  <si>
    <t>celkem na akcii</t>
  </si>
  <si>
    <t>zisk %</t>
  </si>
  <si>
    <t>B&amp;H</t>
  </si>
  <si>
    <t>start</t>
  </si>
  <si>
    <t>konec</t>
  </si>
  <si>
    <t>zisk USD</t>
  </si>
  <si>
    <t>akcií</t>
  </si>
  <si>
    <t>TA-B&amp;H</t>
  </si>
  <si>
    <t>Investováno</t>
  </si>
  <si>
    <t>Součet</t>
  </si>
  <si>
    <t>zisk v %</t>
  </si>
  <si>
    <t>Průměrný zisk v procentech</t>
  </si>
  <si>
    <t>Intradenní obchodování v reálním čase</t>
  </si>
  <si>
    <t>Zpětné obchodování</t>
  </si>
  <si>
    <t>A</t>
  </si>
  <si>
    <t>B</t>
  </si>
  <si>
    <t>C</t>
  </si>
  <si>
    <t>D</t>
  </si>
  <si>
    <t>G</t>
  </si>
  <si>
    <t>H</t>
  </si>
  <si>
    <t>zm. hot. na akcii celkem</t>
  </si>
  <si>
    <t>konec dne</t>
  </si>
  <si>
    <t>E</t>
  </si>
  <si>
    <t xml:space="preserve"> nákup</t>
  </si>
  <si>
    <t xml:space="preserve">% zisk </t>
  </si>
  <si>
    <t xml:space="preserve"> % zisk</t>
  </si>
  <si>
    <t>ne (neúspěch A)</t>
  </si>
  <si>
    <t>Přehled akcií</t>
  </si>
  <si>
    <t>Index S&amp;P500 (nárůst v %)</t>
  </si>
</sst>
</file>

<file path=xl/styles.xml><?xml version="1.0" encoding="utf-8"?>
<styleSheet xmlns="http://schemas.openxmlformats.org/spreadsheetml/2006/main">
  <numFmts count="1">
    <numFmt numFmtId="164" formatCode="0.00_ ;[Red]\-0.00\ "/>
  </numFmts>
  <fonts count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3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0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2" xfId="0" applyFill="1" applyBorder="1"/>
    <xf numFmtId="0" fontId="0" fillId="3" borderId="1" xfId="0" applyFill="1" applyBorder="1"/>
    <xf numFmtId="0" fontId="0" fillId="0" borderId="0" xfId="0" applyBorder="1"/>
    <xf numFmtId="20" fontId="0" fillId="0" borderId="0" xfId="0" applyNumberFormat="1" applyBorder="1"/>
    <xf numFmtId="0" fontId="0" fillId="0" borderId="0" xfId="0" applyNumberFormat="1"/>
    <xf numFmtId="0" fontId="0" fillId="0" borderId="0" xfId="0" applyFill="1" applyBorder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B24" sqref="B24"/>
    </sheetView>
  </sheetViews>
  <sheetFormatPr defaultRowHeight="15"/>
  <cols>
    <col min="1" max="1" width="23.85546875" bestFit="1" customWidth="1"/>
    <col min="2" max="2" width="7.42578125" bestFit="1" customWidth="1"/>
    <col min="3" max="3" width="27.5703125" bestFit="1" customWidth="1"/>
  </cols>
  <sheetData>
    <row r="1" spans="1:3">
      <c r="A1" t="s">
        <v>83</v>
      </c>
    </row>
    <row r="2" spans="1:3">
      <c r="A2" s="4" t="s">
        <v>0</v>
      </c>
      <c r="B2" s="4" t="s">
        <v>4</v>
      </c>
      <c r="C2" s="4" t="s">
        <v>1</v>
      </c>
    </row>
    <row r="3" spans="1:3">
      <c r="A3" s="2" t="s">
        <v>3</v>
      </c>
      <c r="B3" s="2" t="s">
        <v>6</v>
      </c>
      <c r="C3" s="2" t="s">
        <v>2</v>
      </c>
    </row>
    <row r="4" spans="1:3">
      <c r="A4" s="2" t="s">
        <v>31</v>
      </c>
      <c r="B4" s="2" t="s">
        <v>5</v>
      </c>
      <c r="C4" s="2" t="s">
        <v>7</v>
      </c>
    </row>
    <row r="5" spans="1:3">
      <c r="A5" s="2" t="s">
        <v>9</v>
      </c>
      <c r="B5" s="2" t="s">
        <v>8</v>
      </c>
      <c r="C5" s="2" t="s">
        <v>10</v>
      </c>
    </row>
    <row r="6" spans="1:3">
      <c r="A6" s="2" t="s">
        <v>23</v>
      </c>
      <c r="B6" s="2" t="s">
        <v>11</v>
      </c>
      <c r="C6" s="2" t="s">
        <v>12</v>
      </c>
    </row>
    <row r="7" spans="1:3">
      <c r="A7" s="2" t="s">
        <v>24</v>
      </c>
      <c r="B7" s="2" t="s">
        <v>13</v>
      </c>
      <c r="C7" s="2" t="s">
        <v>14</v>
      </c>
    </row>
    <row r="8" spans="1:3">
      <c r="A8" s="2" t="s">
        <v>25</v>
      </c>
      <c r="B8" s="2" t="s">
        <v>16</v>
      </c>
      <c r="C8" s="2" t="s">
        <v>15</v>
      </c>
    </row>
    <row r="9" spans="1:3">
      <c r="A9" s="2" t="s">
        <v>26</v>
      </c>
      <c r="B9" s="2" t="s">
        <v>17</v>
      </c>
      <c r="C9" s="2" t="s">
        <v>18</v>
      </c>
    </row>
    <row r="10" spans="1:3">
      <c r="A10" s="2" t="s">
        <v>27</v>
      </c>
      <c r="B10" s="2" t="s">
        <v>19</v>
      </c>
      <c r="C10" s="2" t="s">
        <v>20</v>
      </c>
    </row>
    <row r="11" spans="1:3">
      <c r="A11" s="2" t="s">
        <v>28</v>
      </c>
      <c r="B11" s="2" t="s">
        <v>21</v>
      </c>
      <c r="C11" s="2" t="s">
        <v>29</v>
      </c>
    </row>
    <row r="12" spans="1:3">
      <c r="A12" s="2" t="s">
        <v>30</v>
      </c>
      <c r="B12" s="2" t="s">
        <v>22</v>
      </c>
      <c r="C12" s="2" t="s">
        <v>10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D22" sqref="D22"/>
    </sheetView>
  </sheetViews>
  <sheetFormatPr defaultRowHeight="15"/>
  <cols>
    <col min="3" max="3" width="8.28515625" bestFit="1" customWidth="1"/>
    <col min="4" max="4" width="27" bestFit="1" customWidth="1"/>
    <col min="5" max="5" width="10.28515625" bestFit="1" customWidth="1"/>
    <col min="6" max="6" width="26" bestFit="1" customWidth="1"/>
    <col min="7" max="7" width="8.85546875" bestFit="1" customWidth="1"/>
    <col min="8" max="9" width="14.85546875" bestFit="1" customWidth="1"/>
  </cols>
  <sheetData>
    <row r="1" spans="1:8">
      <c r="A1" t="s">
        <v>68</v>
      </c>
    </row>
    <row r="2" spans="1:8">
      <c r="A2" t="s">
        <v>51</v>
      </c>
      <c r="B2" t="s">
        <v>33</v>
      </c>
      <c r="C2" t="s">
        <v>32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</row>
    <row r="3" spans="1:8">
      <c r="A3">
        <v>1</v>
      </c>
      <c r="B3" t="s">
        <v>44</v>
      </c>
      <c r="C3" s="1">
        <v>0.41736111111111113</v>
      </c>
      <c r="D3">
        <v>12.49</v>
      </c>
      <c r="E3">
        <v>1988</v>
      </c>
      <c r="F3">
        <f>D3*E3</f>
        <v>24830.12</v>
      </c>
      <c r="G3">
        <v>10</v>
      </c>
      <c r="H3">
        <f>F3-G3</f>
        <v>24820.12</v>
      </c>
    </row>
    <row r="4" spans="1:8">
      <c r="A4">
        <v>2</v>
      </c>
      <c r="B4" t="s">
        <v>45</v>
      </c>
      <c r="C4" s="1">
        <v>0.47569444444444442</v>
      </c>
      <c r="D4">
        <v>-12.57</v>
      </c>
      <c r="E4">
        <v>1988</v>
      </c>
      <c r="F4">
        <f>D4*E4</f>
        <v>-24989.16</v>
      </c>
      <c r="G4">
        <v>10</v>
      </c>
      <c r="H4">
        <f t="shared" ref="H4:H8" si="0">F4-G4</f>
        <v>-24999.16</v>
      </c>
    </row>
    <row r="5" spans="1:8">
      <c r="A5">
        <v>3</v>
      </c>
      <c r="B5" t="s">
        <v>39</v>
      </c>
      <c r="C5" s="1">
        <v>0.48888888888888887</v>
      </c>
      <c r="D5">
        <v>-12.65</v>
      </c>
      <c r="E5">
        <v>1976</v>
      </c>
      <c r="F5">
        <f t="shared" ref="F5:F8" si="1">D5*E5</f>
        <v>-24996.400000000001</v>
      </c>
      <c r="G5">
        <v>10</v>
      </c>
      <c r="H5">
        <f t="shared" si="0"/>
        <v>-25006.400000000001</v>
      </c>
    </row>
    <row r="6" spans="1:8">
      <c r="A6">
        <v>8</v>
      </c>
      <c r="B6" t="s">
        <v>40</v>
      </c>
      <c r="C6" s="1">
        <v>0.57777777777777783</v>
      </c>
      <c r="D6">
        <v>12.68</v>
      </c>
      <c r="E6">
        <v>1976</v>
      </c>
      <c r="F6">
        <f t="shared" si="1"/>
        <v>25055.68</v>
      </c>
      <c r="G6">
        <v>10</v>
      </c>
      <c r="H6">
        <f t="shared" si="0"/>
        <v>25045.68</v>
      </c>
    </row>
    <row r="7" spans="1:8">
      <c r="A7">
        <v>9</v>
      </c>
      <c r="B7" t="s">
        <v>39</v>
      </c>
      <c r="C7" s="1">
        <v>0.60347222222222219</v>
      </c>
      <c r="D7">
        <v>-12.62</v>
      </c>
      <c r="E7">
        <v>1976</v>
      </c>
      <c r="F7">
        <f t="shared" si="1"/>
        <v>-24937.119999999999</v>
      </c>
      <c r="G7">
        <v>10</v>
      </c>
      <c r="H7">
        <f t="shared" si="0"/>
        <v>-24947.119999999999</v>
      </c>
    </row>
    <row r="8" spans="1:8">
      <c r="A8">
        <v>10</v>
      </c>
      <c r="B8" t="s">
        <v>40</v>
      </c>
      <c r="C8" s="1">
        <v>0.6069444444444444</v>
      </c>
      <c r="D8">
        <v>12.64</v>
      </c>
      <c r="E8">
        <v>1976</v>
      </c>
      <c r="F8">
        <f t="shared" si="1"/>
        <v>24976.639999999999</v>
      </c>
      <c r="G8">
        <v>10</v>
      </c>
      <c r="H8">
        <f t="shared" si="0"/>
        <v>24966.639999999999</v>
      </c>
    </row>
    <row r="9" spans="1:8">
      <c r="F9" t="s">
        <v>52</v>
      </c>
      <c r="H9" t="s">
        <v>52</v>
      </c>
    </row>
    <row r="10" spans="1:8">
      <c r="F10">
        <f>SUM(F3:F8)</f>
        <v>-60.240000000001601</v>
      </c>
      <c r="H10">
        <f>SUM(H3:H8)</f>
        <v>-120.2400000000016</v>
      </c>
    </row>
    <row r="11" spans="1:8">
      <c r="F11" t="s">
        <v>81</v>
      </c>
      <c r="H11" t="s">
        <v>53</v>
      </c>
    </row>
    <row r="12" spans="1:8">
      <c r="F12">
        <f>F10/F5*(-100)</f>
        <v>-0.24099470323727257</v>
      </c>
      <c r="H12">
        <f>H10/H5*(-100)</f>
        <v>-0.48083690575213384</v>
      </c>
    </row>
    <row r="14" spans="1:8">
      <c r="A14" t="s">
        <v>69</v>
      </c>
    </row>
    <row r="15" spans="1:8">
      <c r="A15" t="s">
        <v>51</v>
      </c>
      <c r="B15" t="s">
        <v>33</v>
      </c>
      <c r="C15" t="s">
        <v>41</v>
      </c>
      <c r="D15" t="s">
        <v>34</v>
      </c>
      <c r="E15" t="s">
        <v>35</v>
      </c>
      <c r="F15" t="s">
        <v>36</v>
      </c>
      <c r="G15" t="s">
        <v>37</v>
      </c>
      <c r="H15" t="s">
        <v>38</v>
      </c>
    </row>
    <row r="16" spans="1:8">
      <c r="A16">
        <v>1</v>
      </c>
      <c r="B16" t="s">
        <v>39</v>
      </c>
      <c r="C16" s="10" t="s">
        <v>70</v>
      </c>
      <c r="D16">
        <v>-12.48</v>
      </c>
      <c r="E16">
        <v>2003</v>
      </c>
      <c r="F16">
        <f>D16*E16</f>
        <v>-24997.440000000002</v>
      </c>
      <c r="G16">
        <v>10</v>
      </c>
      <c r="H16">
        <f>F16-G16</f>
        <v>-25007.440000000002</v>
      </c>
    </row>
    <row r="17" spans="1:8">
      <c r="A17">
        <v>2</v>
      </c>
      <c r="B17" t="s">
        <v>40</v>
      </c>
      <c r="C17" t="s">
        <v>73</v>
      </c>
      <c r="D17">
        <v>12.61</v>
      </c>
      <c r="E17">
        <v>2003</v>
      </c>
      <c r="F17">
        <f t="shared" ref="F17:F19" si="2">D17*E17</f>
        <v>25257.829999999998</v>
      </c>
      <c r="G17">
        <v>10</v>
      </c>
      <c r="H17">
        <f t="shared" ref="H17:H19" si="3">F17-G17</f>
        <v>25247.829999999998</v>
      </c>
    </row>
    <row r="18" spans="1:8">
      <c r="A18">
        <v>3</v>
      </c>
      <c r="B18" t="s">
        <v>39</v>
      </c>
      <c r="C18" t="s">
        <v>78</v>
      </c>
      <c r="D18">
        <v>-12.68</v>
      </c>
      <c r="E18">
        <v>1971</v>
      </c>
      <c r="F18">
        <f t="shared" si="2"/>
        <v>-24992.28</v>
      </c>
      <c r="G18">
        <v>10</v>
      </c>
      <c r="H18">
        <f t="shared" si="3"/>
        <v>-25002.28</v>
      </c>
    </row>
    <row r="19" spans="1:8">
      <c r="A19">
        <v>4</v>
      </c>
      <c r="B19" t="s">
        <v>40</v>
      </c>
      <c r="C19" t="s">
        <v>78</v>
      </c>
      <c r="D19">
        <v>12.73</v>
      </c>
      <c r="E19">
        <v>1971</v>
      </c>
      <c r="F19">
        <f t="shared" si="2"/>
        <v>25090.83</v>
      </c>
      <c r="G19">
        <v>10</v>
      </c>
      <c r="H19">
        <f t="shared" si="3"/>
        <v>25080.83</v>
      </c>
    </row>
    <row r="20" spans="1:8">
      <c r="F20" t="s">
        <v>52</v>
      </c>
      <c r="H20" t="s">
        <v>52</v>
      </c>
    </row>
    <row r="21" spans="1:8">
      <c r="F21">
        <f>SUM(F16:F19)</f>
        <v>358.93999999999869</v>
      </c>
      <c r="H21">
        <f>SUM(H16:H19)</f>
        <v>318.93999999999869</v>
      </c>
    </row>
    <row r="22" spans="1:8">
      <c r="F22" t="s">
        <v>53</v>
      </c>
      <c r="H22" t="s">
        <v>53</v>
      </c>
    </row>
    <row r="23" spans="1:8">
      <c r="F23">
        <f>F21/F16*(-100)</f>
        <v>1.4359070368805711</v>
      </c>
      <c r="H23">
        <f>H21/H16*(-100)</f>
        <v>1.2753804467790331</v>
      </c>
    </row>
    <row r="25" spans="1:8">
      <c r="A25" t="s">
        <v>58</v>
      </c>
      <c r="B25" t="s">
        <v>59</v>
      </c>
      <c r="C25" t="s">
        <v>60</v>
      </c>
    </row>
    <row r="26" spans="1:8">
      <c r="A26">
        <f>(C26-B26)*E3</f>
        <v>656.04000000000019</v>
      </c>
      <c r="B26">
        <v>12.34</v>
      </c>
      <c r="C26">
        <v>12.67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8"/>
  <sheetViews>
    <sheetView topLeftCell="A5" workbookViewId="0">
      <selection activeCell="F27" sqref="F27"/>
    </sheetView>
  </sheetViews>
  <sheetFormatPr defaultRowHeight="15"/>
  <cols>
    <col min="3" max="3" width="15.5703125" bestFit="1" customWidth="1"/>
    <col min="4" max="4" width="14.28515625" customWidth="1"/>
    <col min="5" max="5" width="11.5703125" customWidth="1"/>
    <col min="6" max="6" width="13" customWidth="1"/>
    <col min="7" max="7" width="8.85546875" bestFit="1" customWidth="1"/>
    <col min="9" max="9" width="14.85546875" bestFit="1" customWidth="1"/>
  </cols>
  <sheetData>
    <row r="1" spans="1:8">
      <c r="A1" t="s">
        <v>68</v>
      </c>
    </row>
    <row r="2" spans="1:8">
      <c r="A2" s="8" t="s">
        <v>55</v>
      </c>
      <c r="B2" s="8" t="s">
        <v>33</v>
      </c>
      <c r="C2" s="8" t="s">
        <v>32</v>
      </c>
      <c r="D2" s="8" t="s">
        <v>34</v>
      </c>
      <c r="E2" s="8" t="s">
        <v>35</v>
      </c>
      <c r="F2" s="8" t="s">
        <v>36</v>
      </c>
      <c r="G2" t="s">
        <v>37</v>
      </c>
      <c r="H2" t="s">
        <v>38</v>
      </c>
    </row>
    <row r="3" spans="1:8">
      <c r="A3" s="8">
        <v>1</v>
      </c>
      <c r="B3" s="8" t="s">
        <v>39</v>
      </c>
      <c r="C3" s="9">
        <v>0.40833333333333338</v>
      </c>
      <c r="D3" s="8">
        <v>-43.63</v>
      </c>
      <c r="E3" s="8">
        <v>573</v>
      </c>
      <c r="F3" s="8">
        <f>D3*E3</f>
        <v>-24999.99</v>
      </c>
      <c r="G3" s="11">
        <v>10</v>
      </c>
      <c r="H3">
        <f>F3-G3</f>
        <v>-25009.99</v>
      </c>
    </row>
    <row r="4" spans="1:8">
      <c r="A4" s="8">
        <v>2</v>
      </c>
      <c r="B4" s="8" t="s">
        <v>44</v>
      </c>
      <c r="C4" s="9">
        <v>0.42222222222222222</v>
      </c>
      <c r="D4" s="8">
        <v>43.23</v>
      </c>
      <c r="E4" s="8">
        <v>573</v>
      </c>
      <c r="F4" s="8">
        <f t="shared" ref="F4:F8" si="0">D4*E4</f>
        <v>24770.789999999997</v>
      </c>
      <c r="G4" s="11">
        <v>10</v>
      </c>
      <c r="H4">
        <f t="shared" ref="H4:H8" si="1">F4-G4</f>
        <v>24760.789999999997</v>
      </c>
    </row>
    <row r="5" spans="1:8">
      <c r="A5" s="8">
        <v>5</v>
      </c>
      <c r="B5" s="8" t="s">
        <v>45</v>
      </c>
      <c r="C5" s="9">
        <v>0.50555555555555554</v>
      </c>
      <c r="D5" s="8">
        <v>-43.17</v>
      </c>
      <c r="E5" s="8">
        <v>573</v>
      </c>
      <c r="F5" s="8">
        <f t="shared" si="0"/>
        <v>-24736.41</v>
      </c>
      <c r="G5" s="11">
        <v>10</v>
      </c>
      <c r="H5">
        <f t="shared" si="1"/>
        <v>-24746.41</v>
      </c>
    </row>
    <row r="6" spans="1:8">
      <c r="A6" s="8">
        <v>6</v>
      </c>
      <c r="B6" s="8" t="s">
        <v>40</v>
      </c>
      <c r="C6" s="9">
        <v>0.52361111111111114</v>
      </c>
      <c r="D6" s="8">
        <v>43.37</v>
      </c>
      <c r="E6" s="8">
        <v>573</v>
      </c>
      <c r="F6" s="8">
        <f t="shared" si="0"/>
        <v>24851.01</v>
      </c>
      <c r="G6" s="11">
        <v>10</v>
      </c>
      <c r="H6">
        <f t="shared" si="1"/>
        <v>24841.01</v>
      </c>
    </row>
    <row r="7" spans="1:8">
      <c r="A7" s="8">
        <v>7</v>
      </c>
      <c r="B7" s="8" t="s">
        <v>39</v>
      </c>
      <c r="C7" s="9">
        <v>0.52708333333333335</v>
      </c>
      <c r="D7" s="8">
        <v>-43.44</v>
      </c>
      <c r="E7" s="8">
        <v>573</v>
      </c>
      <c r="F7" s="8">
        <f t="shared" si="0"/>
        <v>-24891.119999999999</v>
      </c>
      <c r="G7" s="11">
        <v>10</v>
      </c>
      <c r="H7">
        <f t="shared" si="1"/>
        <v>-24901.119999999999</v>
      </c>
    </row>
    <row r="8" spans="1:8">
      <c r="A8" s="8">
        <v>8</v>
      </c>
      <c r="B8" s="8" t="s">
        <v>40</v>
      </c>
      <c r="C8" s="9">
        <v>0.58124999999999993</v>
      </c>
      <c r="D8" s="8">
        <v>43.44</v>
      </c>
      <c r="E8" s="8">
        <v>573</v>
      </c>
      <c r="F8" s="8">
        <f t="shared" si="0"/>
        <v>24891.119999999999</v>
      </c>
      <c r="G8" s="11">
        <v>10</v>
      </c>
      <c r="H8">
        <f t="shared" si="1"/>
        <v>24881.119999999999</v>
      </c>
    </row>
    <row r="9" spans="1:8">
      <c r="D9" t="s">
        <v>52</v>
      </c>
      <c r="F9" t="s">
        <v>52</v>
      </c>
      <c r="H9" t="s">
        <v>52</v>
      </c>
    </row>
    <row r="10" spans="1:8">
      <c r="D10">
        <f>SUM(D3:D8)</f>
        <v>-0.20000000000000995</v>
      </c>
      <c r="F10">
        <f>SUM(F3:F8)</f>
        <v>-114.60000000000582</v>
      </c>
      <c r="H10">
        <f>SUM(H3:H8)</f>
        <v>-174.60000000000582</v>
      </c>
    </row>
    <row r="11" spans="1:8">
      <c r="F11" t="s">
        <v>53</v>
      </c>
      <c r="H11" t="s">
        <v>53</v>
      </c>
    </row>
    <row r="12" spans="1:8">
      <c r="F12">
        <f>F10/F3*(-100)</f>
        <v>-0.45840018336009658</v>
      </c>
      <c r="H12">
        <f>H10/H3*(-100)</f>
        <v>-0.69812103083610111</v>
      </c>
    </row>
    <row r="13" spans="1:8">
      <c r="A13" t="s">
        <v>58</v>
      </c>
      <c r="B13" t="s">
        <v>59</v>
      </c>
      <c r="C13" t="s">
        <v>60</v>
      </c>
    </row>
    <row r="14" spans="1:8">
      <c r="A14">
        <f>(C14-B14)*E7</f>
        <v>332.33999999999901</v>
      </c>
      <c r="B14">
        <v>43.15</v>
      </c>
      <c r="C14">
        <v>43.73</v>
      </c>
    </row>
    <row r="17" spans="1:8">
      <c r="A17" t="s">
        <v>69</v>
      </c>
    </row>
    <row r="18" spans="1:8">
      <c r="A18" t="s">
        <v>51</v>
      </c>
      <c r="B18" t="s">
        <v>33</v>
      </c>
      <c r="C18" t="s">
        <v>41</v>
      </c>
      <c r="D18" t="s">
        <v>34</v>
      </c>
      <c r="E18" t="s">
        <v>35</v>
      </c>
      <c r="F18" t="s">
        <v>36</v>
      </c>
      <c r="G18" t="s">
        <v>37</v>
      </c>
      <c r="H18" t="s">
        <v>38</v>
      </c>
    </row>
    <row r="19" spans="1:8">
      <c r="A19">
        <v>1</v>
      </c>
      <c r="B19" t="s">
        <v>39</v>
      </c>
      <c r="C19" t="s">
        <v>70</v>
      </c>
      <c r="D19">
        <v>-43.52</v>
      </c>
      <c r="E19">
        <v>574</v>
      </c>
      <c r="F19">
        <f>E19*D19</f>
        <v>-24980.480000000003</v>
      </c>
      <c r="G19">
        <v>10</v>
      </c>
      <c r="H19">
        <f>F19-G19</f>
        <v>-24990.480000000003</v>
      </c>
    </row>
    <row r="20" spans="1:8">
      <c r="A20">
        <v>2</v>
      </c>
      <c r="B20" t="s">
        <v>40</v>
      </c>
      <c r="C20" t="s">
        <v>82</v>
      </c>
      <c r="D20">
        <v>43.45</v>
      </c>
      <c r="E20">
        <v>574</v>
      </c>
      <c r="F20">
        <f t="shared" ref="F20:F24" si="2">E20*D20</f>
        <v>24940.300000000003</v>
      </c>
      <c r="G20">
        <v>10</v>
      </c>
      <c r="H20">
        <f t="shared" ref="H20:H24" si="3">F20-G20</f>
        <v>24930.300000000003</v>
      </c>
    </row>
    <row r="21" spans="1:8">
      <c r="A21">
        <v>3</v>
      </c>
      <c r="B21" t="s">
        <v>39</v>
      </c>
      <c r="C21" t="s">
        <v>72</v>
      </c>
      <c r="D21">
        <v>-43.33</v>
      </c>
      <c r="E21">
        <v>574</v>
      </c>
      <c r="F21">
        <f t="shared" si="2"/>
        <v>-24871.42</v>
      </c>
      <c r="G21">
        <v>10</v>
      </c>
      <c r="H21">
        <f t="shared" si="3"/>
        <v>-24881.42</v>
      </c>
    </row>
    <row r="22" spans="1:8">
      <c r="A22">
        <v>4</v>
      </c>
      <c r="B22" t="s">
        <v>40</v>
      </c>
      <c r="C22" t="s">
        <v>73</v>
      </c>
      <c r="D22">
        <v>43.37</v>
      </c>
      <c r="E22">
        <v>574</v>
      </c>
      <c r="F22">
        <f t="shared" si="2"/>
        <v>24894.379999999997</v>
      </c>
      <c r="G22">
        <v>10</v>
      </c>
      <c r="H22">
        <f t="shared" si="3"/>
        <v>24884.379999999997</v>
      </c>
    </row>
    <row r="23" spans="1:8">
      <c r="A23">
        <v>5</v>
      </c>
      <c r="B23" t="s">
        <v>39</v>
      </c>
      <c r="C23" t="s">
        <v>78</v>
      </c>
      <c r="D23">
        <v>-43.53</v>
      </c>
      <c r="E23">
        <v>574</v>
      </c>
      <c r="F23">
        <f t="shared" si="2"/>
        <v>-24986.22</v>
      </c>
      <c r="G23">
        <v>10</v>
      </c>
      <c r="H23">
        <f t="shared" si="3"/>
        <v>-24996.22</v>
      </c>
    </row>
    <row r="24" spans="1:8">
      <c r="A24">
        <v>6</v>
      </c>
      <c r="B24" t="s">
        <v>40</v>
      </c>
      <c r="C24" t="s">
        <v>77</v>
      </c>
      <c r="D24">
        <v>43.73</v>
      </c>
      <c r="E24">
        <v>574</v>
      </c>
      <c r="F24">
        <f t="shared" si="2"/>
        <v>25101.019999999997</v>
      </c>
      <c r="G24">
        <v>10</v>
      </c>
      <c r="H24">
        <f t="shared" si="3"/>
        <v>25091.019999999997</v>
      </c>
    </row>
    <row r="25" spans="1:8">
      <c r="D25" t="s">
        <v>52</v>
      </c>
      <c r="F25" t="s">
        <v>52</v>
      </c>
      <c r="H25" t="s">
        <v>52</v>
      </c>
    </row>
    <row r="26" spans="1:8">
      <c r="D26">
        <f>SUM(D19:D24)</f>
        <v>0.1699999999999946</v>
      </c>
      <c r="F26">
        <f>SUM(F19:F24)</f>
        <v>97.57999999999447</v>
      </c>
      <c r="H26">
        <f>SUM(H19:H24)</f>
        <v>37.57999999999447</v>
      </c>
    </row>
    <row r="27" spans="1:8">
      <c r="F27" t="s">
        <v>53</v>
      </c>
      <c r="H27" t="s">
        <v>53</v>
      </c>
    </row>
    <row r="28" spans="1:8">
      <c r="F28">
        <f>F26/F23*(-100)</f>
        <v>0.39053526303696384</v>
      </c>
      <c r="H28">
        <f>H26/H23*(-100)</f>
        <v>0.15034273182102922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C9" sqref="C9"/>
    </sheetView>
  </sheetViews>
  <sheetFormatPr defaultRowHeight="15"/>
  <sheetData>
    <row r="1" spans="1:4">
      <c r="A1" t="s">
        <v>11</v>
      </c>
    </row>
    <row r="2" spans="1:4">
      <c r="A2" t="s">
        <v>58</v>
      </c>
      <c r="B2" t="s">
        <v>59</v>
      </c>
      <c r="C2" t="s">
        <v>60</v>
      </c>
      <c r="D2" t="s">
        <v>62</v>
      </c>
    </row>
    <row r="3" spans="1:4">
      <c r="A3">
        <f>(C3-B3)*D3</f>
        <v>147.92000000000013</v>
      </c>
      <c r="B3">
        <v>1.69</v>
      </c>
      <c r="C3">
        <v>1.7</v>
      </c>
      <c r="D3">
        <v>14792</v>
      </c>
    </row>
    <row r="6" spans="1:4">
      <c r="A6" t="s">
        <v>16</v>
      </c>
    </row>
    <row r="7" spans="1:4">
      <c r="A7" t="s">
        <v>58</v>
      </c>
      <c r="B7" t="s">
        <v>59</v>
      </c>
      <c r="C7" t="s">
        <v>60</v>
      </c>
      <c r="D7" t="s">
        <v>62</v>
      </c>
    </row>
    <row r="8" spans="1:4">
      <c r="A8">
        <f>(C8-B8)*D8</f>
        <v>-96.150000000000801</v>
      </c>
      <c r="B8">
        <v>7.8</v>
      </c>
      <c r="C8">
        <v>7.77</v>
      </c>
      <c r="D8">
        <v>3205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A2" sqref="A2:F14"/>
    </sheetView>
  </sheetViews>
  <sheetFormatPr defaultRowHeight="15"/>
  <cols>
    <col min="1" max="1" width="25.85546875" bestFit="1" customWidth="1"/>
    <col min="6" max="6" width="15.28515625" customWidth="1"/>
  </cols>
  <sheetData>
    <row r="1" spans="1:6">
      <c r="A1" t="s">
        <v>69</v>
      </c>
    </row>
    <row r="2" spans="1:6">
      <c r="A2" s="4" t="s">
        <v>0</v>
      </c>
      <c r="B2" s="4" t="s">
        <v>61</v>
      </c>
      <c r="C2" s="4" t="s">
        <v>57</v>
      </c>
      <c r="D2" s="4" t="s">
        <v>58</v>
      </c>
      <c r="E2" s="5" t="s">
        <v>63</v>
      </c>
      <c r="F2" s="4" t="s">
        <v>64</v>
      </c>
    </row>
    <row r="3" spans="1:6">
      <c r="A3" s="2" t="s">
        <v>6</v>
      </c>
      <c r="B3" s="2">
        <v>552.29999999999995</v>
      </c>
      <c r="C3" s="2">
        <v>2.2400000000000002</v>
      </c>
      <c r="D3" s="2">
        <v>-42</v>
      </c>
      <c r="E3" s="3">
        <f>B3-D3</f>
        <v>594.29999999999995</v>
      </c>
      <c r="F3" s="2">
        <v>25000</v>
      </c>
    </row>
    <row r="4" spans="1:6">
      <c r="A4" s="2" t="s">
        <v>5</v>
      </c>
      <c r="B4" s="2">
        <v>54.6</v>
      </c>
      <c r="C4" s="2">
        <v>0.22</v>
      </c>
      <c r="D4" s="2">
        <v>-18.28</v>
      </c>
      <c r="E4" s="3">
        <f t="shared" ref="E4:E12" si="0">B4-D4</f>
        <v>72.88</v>
      </c>
      <c r="F4" s="2">
        <v>25000</v>
      </c>
    </row>
    <row r="5" spans="1:6">
      <c r="A5" s="2" t="s">
        <v>8</v>
      </c>
      <c r="B5" s="2">
        <v>375.6</v>
      </c>
      <c r="C5" s="2">
        <v>1.51</v>
      </c>
      <c r="D5" s="2">
        <v>532.35</v>
      </c>
      <c r="E5" s="3">
        <f t="shared" si="0"/>
        <v>-156.75</v>
      </c>
      <c r="F5" s="2">
        <v>25000</v>
      </c>
    </row>
    <row r="6" spans="1:6">
      <c r="A6" s="2" t="s">
        <v>11</v>
      </c>
      <c r="B6" s="2">
        <v>0</v>
      </c>
      <c r="C6" s="2">
        <v>0</v>
      </c>
      <c r="D6" s="2">
        <v>147.91999999999999</v>
      </c>
      <c r="E6" s="3">
        <f t="shared" si="0"/>
        <v>-147.91999999999999</v>
      </c>
      <c r="F6" s="2">
        <v>25000</v>
      </c>
    </row>
    <row r="7" spans="1:6">
      <c r="A7" s="2" t="s">
        <v>13</v>
      </c>
      <c r="B7" s="2">
        <v>197.6</v>
      </c>
      <c r="C7" s="2">
        <v>0.8</v>
      </c>
      <c r="D7" s="2">
        <v>-663.95</v>
      </c>
      <c r="E7" s="3">
        <f t="shared" si="0"/>
        <v>861.55000000000007</v>
      </c>
      <c r="F7" s="2">
        <v>25000</v>
      </c>
    </row>
    <row r="8" spans="1:6">
      <c r="A8" s="2" t="s">
        <v>16</v>
      </c>
      <c r="B8" s="2">
        <v>461.28</v>
      </c>
      <c r="C8" s="2">
        <v>1.85</v>
      </c>
      <c r="D8" s="2">
        <v>312.48</v>
      </c>
      <c r="E8" s="3">
        <f t="shared" si="0"/>
        <v>148.79999999999995</v>
      </c>
      <c r="F8" s="2">
        <v>25000</v>
      </c>
    </row>
    <row r="9" spans="1:6">
      <c r="A9" s="2" t="s">
        <v>17</v>
      </c>
      <c r="B9" s="2">
        <v>245.7</v>
      </c>
      <c r="C9" s="2">
        <v>0.98</v>
      </c>
      <c r="D9" s="2">
        <v>109.62</v>
      </c>
      <c r="E9" s="3">
        <f t="shared" si="0"/>
        <v>136.07999999999998</v>
      </c>
      <c r="F9" s="2">
        <v>25000</v>
      </c>
    </row>
    <row r="10" spans="1:6">
      <c r="A10" s="2" t="s">
        <v>19</v>
      </c>
      <c r="B10" s="2">
        <v>358.94</v>
      </c>
      <c r="C10" s="2">
        <v>1.44</v>
      </c>
      <c r="D10" s="2">
        <v>656.04</v>
      </c>
      <c r="E10" s="3">
        <f t="shared" si="0"/>
        <v>-297.09999999999997</v>
      </c>
      <c r="F10" s="2">
        <v>25000</v>
      </c>
    </row>
    <row r="11" spans="1:6">
      <c r="A11" s="2" t="s">
        <v>21</v>
      </c>
      <c r="B11" s="2">
        <v>0</v>
      </c>
      <c r="C11" s="2">
        <v>0</v>
      </c>
      <c r="D11" s="2">
        <v>-96.15</v>
      </c>
      <c r="E11" s="3">
        <f t="shared" si="0"/>
        <v>96.15</v>
      </c>
      <c r="F11" s="2">
        <v>25000</v>
      </c>
    </row>
    <row r="12" spans="1:6">
      <c r="A12" s="2" t="s">
        <v>22</v>
      </c>
      <c r="B12" s="2">
        <v>97.58</v>
      </c>
      <c r="C12" s="2">
        <v>0.39</v>
      </c>
      <c r="D12" s="2">
        <v>332.34</v>
      </c>
      <c r="E12" s="3">
        <f t="shared" si="0"/>
        <v>-234.76</v>
      </c>
      <c r="F12" s="2">
        <v>25000</v>
      </c>
    </row>
    <row r="13" spans="1:6">
      <c r="A13" s="4" t="s">
        <v>65</v>
      </c>
      <c r="B13" s="4">
        <f>SUM(B3:B12)</f>
        <v>2343.6</v>
      </c>
      <c r="C13" s="4"/>
      <c r="D13" s="4">
        <f>SUM(D3:D12)</f>
        <v>1270.3699999999999</v>
      </c>
      <c r="E13" s="5">
        <f>SUM(E3:E12)</f>
        <v>1073.23</v>
      </c>
      <c r="F13" s="4">
        <v>250000</v>
      </c>
    </row>
    <row r="14" spans="1:6">
      <c r="A14" s="7" t="s">
        <v>67</v>
      </c>
      <c r="B14" s="7">
        <f>B13/F13*100</f>
        <v>0.93743999999999994</v>
      </c>
      <c r="C14" s="7"/>
      <c r="D14" s="7">
        <f>D13/F13*100</f>
        <v>0.50814799999999993</v>
      </c>
      <c r="E14" s="7"/>
      <c r="F14" s="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A2" sqref="A2:F14"/>
    </sheetView>
  </sheetViews>
  <sheetFormatPr defaultRowHeight="15"/>
  <cols>
    <col min="1" max="1" width="35.5703125" customWidth="1"/>
    <col min="2" max="2" width="11.28515625" customWidth="1"/>
    <col min="3" max="3" width="6.7109375" bestFit="1" customWidth="1"/>
    <col min="6" max="6" width="11.85546875" bestFit="1" customWidth="1"/>
    <col min="8" max="8" width="13.28515625" customWidth="1"/>
  </cols>
  <sheetData>
    <row r="1" spans="1:7">
      <c r="A1" t="s">
        <v>68</v>
      </c>
    </row>
    <row r="2" spans="1:7">
      <c r="A2" s="4" t="s">
        <v>0</v>
      </c>
      <c r="B2" s="4" t="s">
        <v>61</v>
      </c>
      <c r="C2" s="4" t="s">
        <v>57</v>
      </c>
      <c r="D2" s="4" t="s">
        <v>58</v>
      </c>
      <c r="E2" s="5" t="s">
        <v>63</v>
      </c>
      <c r="F2" s="4" t="s">
        <v>64</v>
      </c>
      <c r="G2" s="6"/>
    </row>
    <row r="3" spans="1:7">
      <c r="A3" s="2" t="s">
        <v>3</v>
      </c>
      <c r="B3" s="2">
        <v>92.4</v>
      </c>
      <c r="C3" s="2">
        <v>0.374</v>
      </c>
      <c r="D3" s="2">
        <v>-42</v>
      </c>
      <c r="E3" s="3">
        <f>B3-D3</f>
        <v>134.4</v>
      </c>
      <c r="F3" s="2">
        <v>25000</v>
      </c>
    </row>
    <row r="4" spans="1:7">
      <c r="A4" s="2" t="s">
        <v>31</v>
      </c>
      <c r="B4" s="2">
        <v>-31.94</v>
      </c>
      <c r="C4" s="2">
        <v>-0.128</v>
      </c>
      <c r="D4" s="2">
        <v>-18.28</v>
      </c>
      <c r="E4" s="3">
        <f t="shared" ref="E4:E12" si="0">B4-D4</f>
        <v>-13.66</v>
      </c>
      <c r="F4" s="2">
        <v>25000</v>
      </c>
    </row>
    <row r="5" spans="1:7">
      <c r="A5" s="2" t="s">
        <v>9</v>
      </c>
      <c r="B5" s="2">
        <v>388.75</v>
      </c>
      <c r="C5" s="2">
        <v>1.56</v>
      </c>
      <c r="D5" s="2">
        <v>532.35</v>
      </c>
      <c r="E5" s="3">
        <f t="shared" si="0"/>
        <v>-143.60000000000002</v>
      </c>
      <c r="F5" s="2">
        <v>25000</v>
      </c>
    </row>
    <row r="6" spans="1:7">
      <c r="A6" s="2" t="s">
        <v>23</v>
      </c>
      <c r="B6" s="2">
        <v>0</v>
      </c>
      <c r="C6" s="6">
        <v>0</v>
      </c>
      <c r="D6" s="2">
        <v>147.91999999999999</v>
      </c>
      <c r="E6" s="3">
        <f t="shared" si="0"/>
        <v>-147.91999999999999</v>
      </c>
      <c r="F6" s="2">
        <v>25000</v>
      </c>
    </row>
    <row r="7" spans="1:7">
      <c r="A7" s="2" t="s">
        <v>24</v>
      </c>
      <c r="B7" s="2">
        <v>-171.87</v>
      </c>
      <c r="C7" s="2">
        <v>-0.69</v>
      </c>
      <c r="D7" s="2">
        <v>-663.95</v>
      </c>
      <c r="E7" s="3">
        <f t="shared" si="0"/>
        <v>492.08000000000004</v>
      </c>
      <c r="F7" s="2">
        <v>25000</v>
      </c>
    </row>
    <row r="8" spans="1:7">
      <c r="A8" s="2" t="s">
        <v>25</v>
      </c>
      <c r="B8" s="2">
        <v>40.92</v>
      </c>
      <c r="C8" s="2">
        <v>0.16400000000000001</v>
      </c>
      <c r="D8" s="2">
        <v>312.48</v>
      </c>
      <c r="E8" s="3">
        <f t="shared" si="0"/>
        <v>-271.56</v>
      </c>
      <c r="F8" s="2">
        <v>25000</v>
      </c>
    </row>
    <row r="9" spans="1:7">
      <c r="A9" s="2" t="s">
        <v>26</v>
      </c>
      <c r="B9" s="2">
        <v>30.24</v>
      </c>
      <c r="C9" s="2">
        <v>0.121</v>
      </c>
      <c r="D9" s="2">
        <v>109.62</v>
      </c>
      <c r="E9" s="3">
        <f t="shared" si="0"/>
        <v>-79.38000000000001</v>
      </c>
      <c r="F9" s="2">
        <v>25000</v>
      </c>
    </row>
    <row r="10" spans="1:7">
      <c r="A10" s="2" t="s">
        <v>27</v>
      </c>
      <c r="B10" s="2">
        <v>-60.24</v>
      </c>
      <c r="C10" s="2">
        <v>-0.24099999999999999</v>
      </c>
      <c r="D10" s="2">
        <v>656.04</v>
      </c>
      <c r="E10" s="3">
        <f t="shared" si="0"/>
        <v>-716.28</v>
      </c>
      <c r="F10" s="2">
        <v>25000</v>
      </c>
    </row>
    <row r="11" spans="1:7">
      <c r="A11" s="2" t="s">
        <v>28</v>
      </c>
      <c r="B11" s="2">
        <v>0</v>
      </c>
      <c r="C11" s="2">
        <v>0</v>
      </c>
      <c r="D11" s="2">
        <v>-96.15</v>
      </c>
      <c r="E11" s="3">
        <f t="shared" si="0"/>
        <v>96.15</v>
      </c>
      <c r="F11" s="2">
        <v>25000</v>
      </c>
    </row>
    <row r="12" spans="1:7">
      <c r="A12" s="2" t="s">
        <v>30</v>
      </c>
      <c r="B12" s="2">
        <v>-114.6</v>
      </c>
      <c r="C12" s="2">
        <v>-0.45900000000000002</v>
      </c>
      <c r="D12" s="2">
        <v>332.34</v>
      </c>
      <c r="E12" s="3">
        <f t="shared" si="0"/>
        <v>-446.93999999999994</v>
      </c>
      <c r="F12" s="2">
        <v>25000</v>
      </c>
    </row>
    <row r="13" spans="1:7">
      <c r="A13" s="4" t="s">
        <v>65</v>
      </c>
      <c r="B13" s="4">
        <f>SUM(B3:B12)</f>
        <v>173.66000000000005</v>
      </c>
      <c r="C13" s="4"/>
      <c r="D13" s="4">
        <f>SUM(D3:D12)</f>
        <v>1270.3699999999999</v>
      </c>
      <c r="E13" s="5">
        <f>SUM(E3:E12)</f>
        <v>-1096.71</v>
      </c>
      <c r="F13" s="4">
        <f>SUM(F3:F12)</f>
        <v>250000</v>
      </c>
      <c r="G13" s="6"/>
    </row>
    <row r="14" spans="1:7">
      <c r="A14" s="7" t="s">
        <v>67</v>
      </c>
      <c r="B14" s="7">
        <f>B13/F13*100</f>
        <v>6.9464000000000012E-2</v>
      </c>
      <c r="C14" s="7"/>
      <c r="D14" s="7">
        <f>D13/F13*100</f>
        <v>0.50814799999999993</v>
      </c>
      <c r="E14" s="7"/>
      <c r="F14" s="7"/>
    </row>
    <row r="16" spans="1:7">
      <c r="A16" t="s">
        <v>84</v>
      </c>
      <c r="B16">
        <f>(1210.65-1200.76)/1200.76*100</f>
        <v>0.82364502481762392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4"/>
  <sheetViews>
    <sheetView topLeftCell="B1" workbookViewId="0">
      <selection activeCell="B2" sqref="B2:G14"/>
    </sheetView>
  </sheetViews>
  <sheetFormatPr defaultRowHeight="15"/>
  <cols>
    <col min="3" max="3" width="11.85546875" bestFit="1" customWidth="1"/>
    <col min="4" max="4" width="8.28515625" bestFit="1" customWidth="1"/>
    <col min="5" max="5" width="30.28515625" bestFit="1" customWidth="1"/>
    <col min="6" max="6" width="10.28515625" bestFit="1" customWidth="1"/>
    <col min="7" max="7" width="26" bestFit="1" customWidth="1"/>
    <col min="8" max="8" width="8.85546875" bestFit="1" customWidth="1"/>
    <col min="9" max="9" width="14.85546875" bestFit="1" customWidth="1"/>
    <col min="10" max="10" width="20" customWidth="1"/>
  </cols>
  <sheetData>
    <row r="1" spans="1:9">
      <c r="B1" s="12" t="s">
        <v>68</v>
      </c>
      <c r="C1" s="12"/>
      <c r="D1" s="12"/>
      <c r="E1" s="12"/>
    </row>
    <row r="2" spans="1:9">
      <c r="A2" t="s">
        <v>47</v>
      </c>
      <c r="B2" s="8" t="s">
        <v>51</v>
      </c>
      <c r="C2" s="8" t="s">
        <v>33</v>
      </c>
      <c r="D2" s="8" t="s">
        <v>32</v>
      </c>
      <c r="E2" s="8" t="s">
        <v>34</v>
      </c>
      <c r="F2" s="8" t="s">
        <v>35</v>
      </c>
      <c r="G2" s="8" t="s">
        <v>36</v>
      </c>
      <c r="H2" t="s">
        <v>37</v>
      </c>
      <c r="I2" t="s">
        <v>38</v>
      </c>
    </row>
    <row r="3" spans="1:9">
      <c r="A3">
        <v>1</v>
      </c>
      <c r="B3" s="8">
        <v>1</v>
      </c>
      <c r="C3" s="8" t="s">
        <v>39</v>
      </c>
      <c r="D3" s="9">
        <v>0.42708333333333331</v>
      </c>
      <c r="E3" s="8">
        <v>-584.71</v>
      </c>
      <c r="F3" s="8">
        <v>42</v>
      </c>
      <c r="G3" s="8">
        <f>E3*F3</f>
        <v>-24557.82</v>
      </c>
      <c r="H3">
        <v>10</v>
      </c>
      <c r="I3">
        <f>G3-H3</f>
        <v>-24567.82</v>
      </c>
    </row>
    <row r="4" spans="1:9">
      <c r="A4">
        <v>2</v>
      </c>
      <c r="B4" s="8">
        <v>2</v>
      </c>
      <c r="C4" s="8" t="s">
        <v>40</v>
      </c>
      <c r="D4" s="9">
        <v>0.44861111111111113</v>
      </c>
      <c r="E4" s="8">
        <v>586.16999999999996</v>
      </c>
      <c r="F4" s="8">
        <v>42</v>
      </c>
      <c r="G4" s="8">
        <f t="shared" ref="G4:G10" si="0">E4*F4</f>
        <v>24619.14</v>
      </c>
      <c r="H4">
        <v>10</v>
      </c>
      <c r="I4">
        <f t="shared" ref="I4:I10" si="1">G4-H4</f>
        <v>24609.14</v>
      </c>
    </row>
    <row r="5" spans="1:9">
      <c r="A5">
        <v>3</v>
      </c>
      <c r="B5" s="8">
        <v>3</v>
      </c>
      <c r="C5" s="8" t="s">
        <v>42</v>
      </c>
      <c r="D5" s="9">
        <v>0.47152777777777777</v>
      </c>
      <c r="E5" s="8">
        <v>-586.58000000000004</v>
      </c>
      <c r="F5" s="8">
        <v>42</v>
      </c>
      <c r="G5" s="8">
        <f t="shared" si="0"/>
        <v>-24636.36</v>
      </c>
      <c r="H5">
        <v>10</v>
      </c>
      <c r="I5">
        <f t="shared" si="1"/>
        <v>-24646.36</v>
      </c>
    </row>
    <row r="6" spans="1:9">
      <c r="A6">
        <v>4</v>
      </c>
      <c r="B6" s="8">
        <v>4</v>
      </c>
      <c r="C6" s="8" t="s">
        <v>40</v>
      </c>
      <c r="D6" s="9">
        <v>0.50416666666666665</v>
      </c>
      <c r="E6" s="8">
        <v>586.55999999999995</v>
      </c>
      <c r="F6" s="8">
        <v>42</v>
      </c>
      <c r="G6" s="8">
        <f t="shared" si="0"/>
        <v>24635.519999999997</v>
      </c>
      <c r="H6">
        <v>10</v>
      </c>
      <c r="I6">
        <f t="shared" si="1"/>
        <v>24625.519999999997</v>
      </c>
    </row>
    <row r="7" spans="1:9">
      <c r="A7">
        <v>5</v>
      </c>
      <c r="B7" s="8">
        <v>5</v>
      </c>
      <c r="C7" s="8" t="s">
        <v>39</v>
      </c>
      <c r="D7" s="9">
        <v>0.51180555555555551</v>
      </c>
      <c r="E7" s="8">
        <v>-587.29</v>
      </c>
      <c r="F7" s="8">
        <v>42</v>
      </c>
      <c r="G7" s="8">
        <f t="shared" si="0"/>
        <v>-24666.18</v>
      </c>
      <c r="H7">
        <v>10</v>
      </c>
      <c r="I7">
        <f t="shared" si="1"/>
        <v>-24676.18</v>
      </c>
    </row>
    <row r="8" spans="1:9">
      <c r="A8">
        <v>8</v>
      </c>
      <c r="B8" s="8">
        <v>8</v>
      </c>
      <c r="C8" s="8" t="s">
        <v>40</v>
      </c>
      <c r="D8" s="9">
        <v>0.55208333333333337</v>
      </c>
      <c r="E8" s="8">
        <v>587.99</v>
      </c>
      <c r="F8" s="8">
        <v>42</v>
      </c>
      <c r="G8" s="8">
        <f t="shared" si="0"/>
        <v>24695.58</v>
      </c>
      <c r="H8">
        <v>10</v>
      </c>
      <c r="I8">
        <f t="shared" si="1"/>
        <v>24685.58</v>
      </c>
    </row>
    <row r="9" spans="1:9">
      <c r="A9">
        <v>11</v>
      </c>
      <c r="B9" s="8">
        <v>11</v>
      </c>
      <c r="C9" s="8" t="s">
        <v>39</v>
      </c>
      <c r="D9" s="9">
        <v>0.58750000000000002</v>
      </c>
      <c r="E9" s="8">
        <v>-587.08000000000004</v>
      </c>
      <c r="F9" s="8">
        <v>42</v>
      </c>
      <c r="G9" s="8">
        <f t="shared" si="0"/>
        <v>-24657.360000000001</v>
      </c>
      <c r="H9">
        <v>10</v>
      </c>
      <c r="I9">
        <f t="shared" si="1"/>
        <v>-24667.360000000001</v>
      </c>
    </row>
    <row r="10" spans="1:9">
      <c r="A10">
        <v>13</v>
      </c>
      <c r="B10" s="8">
        <v>13</v>
      </c>
      <c r="C10" s="8" t="s">
        <v>40</v>
      </c>
      <c r="D10" s="9">
        <v>0.60763888888888895</v>
      </c>
      <c r="E10" s="8">
        <v>587.14</v>
      </c>
      <c r="F10" s="8">
        <v>42</v>
      </c>
      <c r="G10" s="8">
        <f t="shared" si="0"/>
        <v>24659.88</v>
      </c>
      <c r="H10">
        <v>10</v>
      </c>
      <c r="I10">
        <f t="shared" si="1"/>
        <v>24649.88</v>
      </c>
    </row>
    <row r="11" spans="1:9">
      <c r="B11" s="8"/>
      <c r="C11" s="8"/>
      <c r="D11" s="8"/>
      <c r="E11" s="8" t="s">
        <v>48</v>
      </c>
      <c r="F11" s="8"/>
      <c r="G11" s="8" t="s">
        <v>49</v>
      </c>
    </row>
    <row r="12" spans="1:9">
      <c r="B12" s="8"/>
      <c r="C12" s="8"/>
      <c r="D12" s="8"/>
      <c r="E12" s="8">
        <f>SUM(E3:E10)</f>
        <v>2.1999999999998181</v>
      </c>
      <c r="F12" s="8"/>
      <c r="G12" s="8">
        <f>SUM(G3:G10)</f>
        <v>92.399999999997817</v>
      </c>
      <c r="I12">
        <f>SUM(I3:I10)</f>
        <v>12.399999999997817</v>
      </c>
    </row>
    <row r="13" spans="1:9">
      <c r="B13" s="8"/>
      <c r="C13" s="8"/>
      <c r="D13" s="8"/>
      <c r="E13" s="8"/>
      <c r="F13" s="8"/>
      <c r="G13" s="8" t="s">
        <v>50</v>
      </c>
      <c r="I13" t="s">
        <v>50</v>
      </c>
    </row>
    <row r="14" spans="1:9">
      <c r="B14" s="8"/>
      <c r="C14" s="8"/>
      <c r="D14" s="8"/>
      <c r="E14" s="8"/>
      <c r="F14" s="8"/>
      <c r="G14" s="8">
        <f>G12/G7*(-100)</f>
        <v>0.3746019853905137</v>
      </c>
      <c r="I14">
        <f>I12/I7*(-100)</f>
        <v>5.0250889724413654E-2</v>
      </c>
    </row>
    <row r="16" spans="1:9">
      <c r="B16" t="s">
        <v>69</v>
      </c>
    </row>
    <row r="17" spans="2:9">
      <c r="B17" t="s">
        <v>51</v>
      </c>
      <c r="C17" t="s">
        <v>33</v>
      </c>
      <c r="D17" t="s">
        <v>41</v>
      </c>
      <c r="E17" t="s">
        <v>34</v>
      </c>
      <c r="F17" t="s">
        <v>35</v>
      </c>
      <c r="G17" t="s">
        <v>36</v>
      </c>
      <c r="H17" t="s">
        <v>37</v>
      </c>
      <c r="I17" t="s">
        <v>38</v>
      </c>
    </row>
    <row r="18" spans="2:9">
      <c r="B18">
        <v>1</v>
      </c>
      <c r="C18" t="s">
        <v>44</v>
      </c>
      <c r="D18" t="s">
        <v>70</v>
      </c>
      <c r="E18">
        <v>589.75</v>
      </c>
      <c r="F18">
        <v>42</v>
      </c>
      <c r="G18">
        <f>F18*E18</f>
        <v>24769.5</v>
      </c>
      <c r="H18">
        <v>10</v>
      </c>
      <c r="I18">
        <f>G18-H18</f>
        <v>24759.5</v>
      </c>
    </row>
    <row r="19" spans="2:9">
      <c r="B19">
        <v>2</v>
      </c>
      <c r="C19" t="s">
        <v>54</v>
      </c>
      <c r="D19" t="s">
        <v>71</v>
      </c>
      <c r="E19">
        <v>-585.79999999999995</v>
      </c>
      <c r="F19">
        <v>42</v>
      </c>
      <c r="G19">
        <f t="shared" ref="G19:G27" si="2">F19*E19</f>
        <v>-24603.599999999999</v>
      </c>
      <c r="H19">
        <v>10</v>
      </c>
      <c r="I19">
        <f t="shared" ref="I19:I27" si="3">G19-H19</f>
        <v>-24613.599999999999</v>
      </c>
    </row>
    <row r="20" spans="2:9">
      <c r="B20">
        <v>3</v>
      </c>
      <c r="C20" t="s">
        <v>39</v>
      </c>
      <c r="D20" t="s">
        <v>71</v>
      </c>
      <c r="E20">
        <v>-585.79999999999995</v>
      </c>
      <c r="F20">
        <v>42</v>
      </c>
      <c r="G20">
        <f t="shared" si="2"/>
        <v>-24603.599999999999</v>
      </c>
      <c r="H20">
        <v>10</v>
      </c>
      <c r="I20">
        <f t="shared" si="3"/>
        <v>-24613.599999999999</v>
      </c>
    </row>
    <row r="21" spans="2:9">
      <c r="B21">
        <v>4</v>
      </c>
      <c r="C21" t="s">
        <v>40</v>
      </c>
      <c r="D21" t="s">
        <v>72</v>
      </c>
      <c r="E21">
        <v>587.20000000000005</v>
      </c>
      <c r="F21">
        <v>42</v>
      </c>
      <c r="G21">
        <f t="shared" si="2"/>
        <v>24662.400000000001</v>
      </c>
      <c r="H21">
        <v>10</v>
      </c>
      <c r="I21">
        <f t="shared" si="3"/>
        <v>24652.400000000001</v>
      </c>
    </row>
    <row r="22" spans="2:9">
      <c r="B22">
        <v>5</v>
      </c>
      <c r="C22" t="s">
        <v>44</v>
      </c>
      <c r="D22" t="s">
        <v>72</v>
      </c>
      <c r="E22">
        <v>587.20000000000005</v>
      </c>
      <c r="F22">
        <v>42</v>
      </c>
      <c r="G22">
        <f t="shared" si="2"/>
        <v>24662.400000000001</v>
      </c>
      <c r="H22">
        <v>10</v>
      </c>
      <c r="I22">
        <f t="shared" si="3"/>
        <v>24652.400000000001</v>
      </c>
    </row>
    <row r="23" spans="2:9">
      <c r="B23">
        <v>6</v>
      </c>
      <c r="C23" t="s">
        <v>54</v>
      </c>
      <c r="D23" t="s">
        <v>73</v>
      </c>
      <c r="E23">
        <v>-585.20000000000005</v>
      </c>
      <c r="F23">
        <v>42</v>
      </c>
      <c r="G23">
        <f t="shared" si="2"/>
        <v>-24578.400000000001</v>
      </c>
      <c r="H23">
        <v>10</v>
      </c>
      <c r="I23">
        <f t="shared" si="3"/>
        <v>-24588.400000000001</v>
      </c>
    </row>
    <row r="24" spans="2:9">
      <c r="B24">
        <v>7</v>
      </c>
      <c r="C24" t="s">
        <v>39</v>
      </c>
      <c r="D24" t="s">
        <v>73</v>
      </c>
      <c r="E24">
        <v>-585.20000000000005</v>
      </c>
      <c r="F24">
        <v>42</v>
      </c>
      <c r="G24">
        <f t="shared" si="2"/>
        <v>-24578.400000000001</v>
      </c>
      <c r="H24">
        <v>10</v>
      </c>
      <c r="I24">
        <f t="shared" si="3"/>
        <v>-24588.400000000001</v>
      </c>
    </row>
    <row r="25" spans="2:9">
      <c r="B25">
        <v>8</v>
      </c>
      <c r="C25" t="s">
        <v>40</v>
      </c>
      <c r="D25" t="s">
        <v>74</v>
      </c>
      <c r="E25">
        <v>589</v>
      </c>
      <c r="F25">
        <v>42</v>
      </c>
      <c r="G25">
        <f t="shared" si="2"/>
        <v>24738</v>
      </c>
      <c r="H25">
        <v>10</v>
      </c>
      <c r="I25">
        <f t="shared" si="3"/>
        <v>24728</v>
      </c>
    </row>
    <row r="26" spans="2:9">
      <c r="B26">
        <v>9</v>
      </c>
      <c r="C26" t="s">
        <v>44</v>
      </c>
      <c r="D26" t="s">
        <v>74</v>
      </c>
      <c r="E26">
        <v>589</v>
      </c>
      <c r="F26">
        <v>42</v>
      </c>
      <c r="G26">
        <f t="shared" si="2"/>
        <v>24738</v>
      </c>
      <c r="H26">
        <v>10</v>
      </c>
      <c r="I26">
        <f t="shared" si="3"/>
        <v>24728</v>
      </c>
    </row>
    <row r="27" spans="2:9">
      <c r="B27">
        <v>10</v>
      </c>
      <c r="C27" t="s">
        <v>54</v>
      </c>
      <c r="D27" t="s">
        <v>75</v>
      </c>
      <c r="E27">
        <v>-587</v>
      </c>
      <c r="F27">
        <v>42</v>
      </c>
      <c r="G27">
        <f t="shared" si="2"/>
        <v>-24654</v>
      </c>
      <c r="H27">
        <v>10</v>
      </c>
      <c r="I27">
        <f t="shared" si="3"/>
        <v>-24664</v>
      </c>
    </row>
    <row r="28" spans="2:9">
      <c r="E28" t="s">
        <v>76</v>
      </c>
      <c r="G28" t="s">
        <v>49</v>
      </c>
      <c r="I28" t="s">
        <v>49</v>
      </c>
    </row>
    <row r="29" spans="2:9">
      <c r="E29">
        <f>SUM(E18:E27)</f>
        <v>13.150000000000091</v>
      </c>
      <c r="G29">
        <f>SUM(G18:G27)</f>
        <v>552.30000000000291</v>
      </c>
      <c r="I29">
        <f>SUM(I18:I27)</f>
        <v>452.30000000000291</v>
      </c>
    </row>
    <row r="30" spans="2:9">
      <c r="G30" t="s">
        <v>53</v>
      </c>
      <c r="I30" t="s">
        <v>53</v>
      </c>
    </row>
    <row r="31" spans="2:9">
      <c r="G31">
        <f>G29/G19*(-100)</f>
        <v>2.2447934448617395</v>
      </c>
      <c r="I31">
        <f>I29/I19*(-100)</f>
        <v>1.8376019761432822</v>
      </c>
    </row>
    <row r="33" spans="2:4">
      <c r="B33" t="s">
        <v>58</v>
      </c>
      <c r="C33" t="s">
        <v>59</v>
      </c>
      <c r="D33" t="s">
        <v>60</v>
      </c>
    </row>
    <row r="34" spans="2:4">
      <c r="B34">
        <f>(D34-C34)*F3</f>
        <v>-42</v>
      </c>
      <c r="C34">
        <v>590</v>
      </c>
      <c r="D34">
        <v>589</v>
      </c>
    </row>
  </sheetData>
  <mergeCells count="1">
    <mergeCell ref="B1:E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H15" sqref="H15:H18"/>
    </sheetView>
  </sheetViews>
  <sheetFormatPr defaultRowHeight="15"/>
  <cols>
    <col min="2" max="2" width="11.85546875" bestFit="1" customWidth="1"/>
    <col min="3" max="3" width="10.140625" bestFit="1" customWidth="1"/>
    <col min="4" max="4" width="27" bestFit="1" customWidth="1"/>
    <col min="5" max="5" width="10.28515625" bestFit="1" customWidth="1"/>
    <col min="6" max="6" width="26" bestFit="1" customWidth="1"/>
    <col min="7" max="7" width="10.7109375" customWidth="1"/>
    <col min="8" max="8" width="14.85546875" bestFit="1" customWidth="1"/>
    <col min="9" max="9" width="16" customWidth="1"/>
  </cols>
  <sheetData>
    <row r="1" spans="1:9">
      <c r="A1" t="s">
        <v>68</v>
      </c>
    </row>
    <row r="2" spans="1:9">
      <c r="A2" t="s">
        <v>51</v>
      </c>
      <c r="B2" t="s">
        <v>33</v>
      </c>
      <c r="C2" t="s">
        <v>32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43</v>
      </c>
    </row>
    <row r="3" spans="1:9">
      <c r="A3">
        <v>1</v>
      </c>
      <c r="B3" t="s">
        <v>44</v>
      </c>
      <c r="C3" s="1">
        <v>0.47361111111111115</v>
      </c>
      <c r="D3">
        <v>54.67</v>
      </c>
      <c r="E3">
        <v>457</v>
      </c>
      <c r="F3">
        <f>D3*E3</f>
        <v>24984.190000000002</v>
      </c>
      <c r="G3">
        <v>10</v>
      </c>
      <c r="H3">
        <f>F3-G3</f>
        <v>24974.190000000002</v>
      </c>
    </row>
    <row r="4" spans="1:9">
      <c r="A4">
        <v>2</v>
      </c>
      <c r="B4" t="s">
        <v>54</v>
      </c>
      <c r="C4" s="1">
        <v>0.52152777777777781</v>
      </c>
      <c r="D4">
        <v>-54.739899999999999</v>
      </c>
      <c r="E4">
        <v>457</v>
      </c>
      <c r="F4">
        <f>D4*E4</f>
        <v>-25016.134299999998</v>
      </c>
      <c r="G4">
        <v>10</v>
      </c>
      <c r="H4">
        <f>F4-G4</f>
        <v>-25026.134299999998</v>
      </c>
    </row>
    <row r="5" spans="1:9">
      <c r="F5" t="s">
        <v>52</v>
      </c>
    </row>
    <row r="6" spans="1:9">
      <c r="F6">
        <f>SUM(F3:F4)</f>
        <v>-31.944299999995565</v>
      </c>
      <c r="H6">
        <f>SUM(H3:H4)</f>
        <v>-51.944299999995565</v>
      </c>
    </row>
    <row r="8" spans="1:9">
      <c r="F8" t="s">
        <v>53</v>
      </c>
    </row>
    <row r="9" spans="1:9">
      <c r="F9">
        <f>F6/F4*(-100)</f>
        <v>-0.12769478935838449</v>
      </c>
      <c r="H9">
        <f>H6/H4*(-100)</f>
        <v>-0.20756022235521834</v>
      </c>
    </row>
    <row r="11" spans="1:9">
      <c r="A11" t="s">
        <v>69</v>
      </c>
    </row>
    <row r="12" spans="1:9">
      <c r="A12" t="s">
        <v>51</v>
      </c>
      <c r="B12" t="s">
        <v>33</v>
      </c>
      <c r="C12" t="s">
        <v>41</v>
      </c>
      <c r="D12" t="s">
        <v>34</v>
      </c>
      <c r="E12" t="s">
        <v>35</v>
      </c>
      <c r="F12" t="s">
        <v>36</v>
      </c>
      <c r="G12" t="s">
        <v>37</v>
      </c>
      <c r="H12" t="s">
        <v>38</v>
      </c>
    </row>
    <row r="13" spans="1:9">
      <c r="A13">
        <v>1</v>
      </c>
      <c r="B13" t="s">
        <v>39</v>
      </c>
      <c r="C13" t="s">
        <v>72</v>
      </c>
      <c r="D13">
        <v>-54.83</v>
      </c>
      <c r="E13">
        <v>455</v>
      </c>
      <c r="F13">
        <f>E13*D13</f>
        <v>-24947.649999999998</v>
      </c>
      <c r="G13">
        <v>10</v>
      </c>
      <c r="H13">
        <f>F13-G13</f>
        <v>-24957.649999999998</v>
      </c>
    </row>
    <row r="14" spans="1:9">
      <c r="A14">
        <v>2</v>
      </c>
      <c r="B14" t="s">
        <v>40</v>
      </c>
      <c r="C14" t="s">
        <v>77</v>
      </c>
      <c r="D14">
        <v>54.95</v>
      </c>
      <c r="E14">
        <v>455</v>
      </c>
      <c r="F14">
        <f>E14*D14</f>
        <v>25002.25</v>
      </c>
      <c r="G14">
        <v>10</v>
      </c>
      <c r="H14">
        <f>F14-G14</f>
        <v>24992.25</v>
      </c>
    </row>
    <row r="15" spans="1:9">
      <c r="F15" t="s">
        <v>52</v>
      </c>
      <c r="H15" t="s">
        <v>52</v>
      </c>
    </row>
    <row r="16" spans="1:9">
      <c r="F16">
        <f>SUM(F13:F14)</f>
        <v>54.600000000002183</v>
      </c>
      <c r="H16">
        <f>SUM(H13:H14)</f>
        <v>34.600000000002183</v>
      </c>
    </row>
    <row r="17" spans="1:8">
      <c r="F17" t="s">
        <v>53</v>
      </c>
      <c r="H17" t="s">
        <v>53</v>
      </c>
    </row>
    <row r="18" spans="1:8">
      <c r="F18">
        <f>F16/F13*(-100)</f>
        <v>0.21885828925771442</v>
      </c>
      <c r="H18">
        <f>H16/H13*(-100)</f>
        <v>0.13863484743155779</v>
      </c>
    </row>
    <row r="20" spans="1:8">
      <c r="A20" t="s">
        <v>58</v>
      </c>
      <c r="B20" t="s">
        <v>59</v>
      </c>
      <c r="C20" t="s">
        <v>60</v>
      </c>
    </row>
    <row r="21" spans="1:8">
      <c r="A21">
        <f>(C21-B21)*E3</f>
        <v>-18.27999999999961</v>
      </c>
      <c r="B21">
        <v>54.99</v>
      </c>
      <c r="C21">
        <v>54.95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A4" sqref="A4"/>
    </sheetView>
  </sheetViews>
  <sheetFormatPr defaultRowHeight="15"/>
  <cols>
    <col min="3" max="3" width="10.140625" bestFit="1" customWidth="1"/>
    <col min="4" max="4" width="27" customWidth="1"/>
    <col min="5" max="5" width="10.28515625" bestFit="1" customWidth="1"/>
    <col min="6" max="6" width="26" customWidth="1"/>
    <col min="7" max="7" width="8.85546875" bestFit="1" customWidth="1"/>
    <col min="8" max="8" width="14.85546875" bestFit="1" customWidth="1"/>
    <col min="9" max="9" width="16.140625" customWidth="1"/>
  </cols>
  <sheetData>
    <row r="1" spans="1:8">
      <c r="A1" t="s">
        <v>68</v>
      </c>
    </row>
    <row r="2" spans="1:8">
      <c r="A2" t="s">
        <v>51</v>
      </c>
      <c r="B2" t="s">
        <v>33</v>
      </c>
      <c r="C2" t="s">
        <v>32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</row>
    <row r="3" spans="1:8">
      <c r="A3">
        <v>1</v>
      </c>
      <c r="B3" t="s">
        <v>39</v>
      </c>
      <c r="C3" s="1">
        <v>0.40625</v>
      </c>
      <c r="D3">
        <v>-79.150000000000006</v>
      </c>
      <c r="E3">
        <v>315</v>
      </c>
      <c r="F3">
        <f>E3*D3</f>
        <v>-24932.25</v>
      </c>
      <c r="G3">
        <v>10</v>
      </c>
      <c r="H3">
        <f>F3-G3</f>
        <v>-24942.25</v>
      </c>
    </row>
    <row r="4" spans="1:8">
      <c r="A4">
        <v>2</v>
      </c>
      <c r="B4" t="s">
        <v>40</v>
      </c>
      <c r="C4" s="1">
        <v>0.4284722222222222</v>
      </c>
      <c r="D4">
        <v>79.48</v>
      </c>
      <c r="E4">
        <v>315</v>
      </c>
      <c r="F4">
        <f t="shared" ref="F4:F6" si="0">E4*D4</f>
        <v>25036.2</v>
      </c>
      <c r="G4">
        <v>10</v>
      </c>
      <c r="H4">
        <f t="shared" ref="H4:H6" si="1">F4-G4</f>
        <v>25026.2</v>
      </c>
    </row>
    <row r="5" spans="1:8">
      <c r="A5">
        <v>3</v>
      </c>
      <c r="B5" t="s">
        <v>39</v>
      </c>
      <c r="C5" s="1">
        <v>0.44166666666666665</v>
      </c>
      <c r="D5">
        <v>-79.720100000000002</v>
      </c>
      <c r="E5">
        <v>313</v>
      </c>
      <c r="F5">
        <f t="shared" si="0"/>
        <v>-24952.391299999999</v>
      </c>
      <c r="G5">
        <v>10</v>
      </c>
      <c r="H5">
        <f t="shared" si="1"/>
        <v>-24962.391299999999</v>
      </c>
    </row>
    <row r="6" spans="1:8">
      <c r="A6">
        <v>7</v>
      </c>
      <c r="B6" t="s">
        <v>40</v>
      </c>
      <c r="C6" s="1">
        <v>0.60972222222222217</v>
      </c>
      <c r="D6">
        <v>80.63</v>
      </c>
      <c r="E6">
        <v>313</v>
      </c>
      <c r="F6">
        <f t="shared" si="0"/>
        <v>25237.19</v>
      </c>
      <c r="G6">
        <v>10</v>
      </c>
      <c r="H6">
        <f t="shared" si="1"/>
        <v>25227.19</v>
      </c>
    </row>
    <row r="7" spans="1:8">
      <c r="D7" t="s">
        <v>52</v>
      </c>
      <c r="F7" t="s">
        <v>52</v>
      </c>
      <c r="H7" t="s">
        <v>52</v>
      </c>
    </row>
    <row r="8" spans="1:8">
      <c r="D8">
        <f>SUM(D3:D6)</f>
        <v>1.2398999999999916</v>
      </c>
      <c r="F8">
        <f>SUM(F3:F6)</f>
        <v>388.7487000000001</v>
      </c>
      <c r="H8">
        <f>SUM(H3:H6)</f>
        <v>348.7487000000001</v>
      </c>
    </row>
    <row r="9" spans="1:8">
      <c r="F9" t="s">
        <v>53</v>
      </c>
      <c r="H9" t="s">
        <v>53</v>
      </c>
    </row>
    <row r="10" spans="1:8">
      <c r="F10">
        <f>F8/F5*(-100)</f>
        <v>1.5579617012498521</v>
      </c>
      <c r="H10">
        <f>H8/H5*(-100)</f>
        <v>1.3970965193546987</v>
      </c>
    </row>
    <row r="12" spans="1:8">
      <c r="A12" t="s">
        <v>69</v>
      </c>
    </row>
    <row r="13" spans="1:8">
      <c r="A13" t="s">
        <v>51</v>
      </c>
      <c r="B13" t="s">
        <v>33</v>
      </c>
      <c r="C13" t="s">
        <v>41</v>
      </c>
      <c r="D13" t="s">
        <v>34</v>
      </c>
      <c r="E13" t="s">
        <v>35</v>
      </c>
      <c r="F13" t="s">
        <v>36</v>
      </c>
      <c r="G13" t="s">
        <v>37</v>
      </c>
      <c r="H13" t="s">
        <v>38</v>
      </c>
    </row>
    <row r="14" spans="1:8">
      <c r="A14">
        <v>1</v>
      </c>
      <c r="B14" t="s">
        <v>39</v>
      </c>
      <c r="C14" t="s">
        <v>70</v>
      </c>
      <c r="D14">
        <v>-79.7</v>
      </c>
      <c r="E14">
        <v>313</v>
      </c>
      <c r="F14">
        <f>E14*D14</f>
        <v>-24946.100000000002</v>
      </c>
      <c r="G14">
        <v>10</v>
      </c>
      <c r="H14">
        <f>F14-G14</f>
        <v>-24956.100000000002</v>
      </c>
    </row>
    <row r="15" spans="1:8">
      <c r="A15">
        <v>2</v>
      </c>
      <c r="B15" t="s">
        <v>40</v>
      </c>
      <c r="C15" t="s">
        <v>77</v>
      </c>
      <c r="D15">
        <v>80.900000000000006</v>
      </c>
      <c r="E15">
        <v>313</v>
      </c>
      <c r="F15">
        <f>E15*D15</f>
        <v>25321.7</v>
      </c>
      <c r="G15">
        <v>10</v>
      </c>
      <c r="H15">
        <f>F15-G15</f>
        <v>25311.7</v>
      </c>
    </row>
    <row r="16" spans="1:8">
      <c r="D16" t="s">
        <v>52</v>
      </c>
      <c r="F16" t="s">
        <v>52</v>
      </c>
      <c r="H16" t="s">
        <v>52</v>
      </c>
    </row>
    <row r="17" spans="1:8">
      <c r="D17">
        <f>SUM(D14,D15)</f>
        <v>1.2000000000000028</v>
      </c>
      <c r="F17">
        <f>SUM(F14,F15)</f>
        <v>375.59999999999854</v>
      </c>
      <c r="H17">
        <f>SUM(H14,H15)</f>
        <v>355.59999999999854</v>
      </c>
    </row>
    <row r="18" spans="1:8">
      <c r="F18" t="s">
        <v>53</v>
      </c>
      <c r="H18" t="s">
        <v>53</v>
      </c>
    </row>
    <row r="19" spans="1:8">
      <c r="F19">
        <f>F17/F14*(-100)</f>
        <v>1.505646173149304</v>
      </c>
      <c r="H19">
        <f>H17/H14*(-100)</f>
        <v>1.4249021281370027</v>
      </c>
    </row>
    <row r="21" spans="1:8">
      <c r="A21" t="s">
        <v>58</v>
      </c>
      <c r="B21" t="s">
        <v>59</v>
      </c>
      <c r="C21" t="s">
        <v>60</v>
      </c>
    </row>
    <row r="22" spans="1:8">
      <c r="A22">
        <f>(C22-B22)*315</f>
        <v>532.35000000000377</v>
      </c>
      <c r="B22">
        <v>79.209999999999994</v>
      </c>
      <c r="C22">
        <v>80.900000000000006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F10" sqref="F10"/>
    </sheetView>
  </sheetViews>
  <sheetFormatPr defaultRowHeight="15"/>
  <cols>
    <col min="2" max="2" width="11.85546875" bestFit="1" customWidth="1"/>
    <col min="3" max="3" width="10.140625" bestFit="1" customWidth="1"/>
    <col min="4" max="4" width="27" bestFit="1" customWidth="1"/>
    <col min="5" max="5" width="10.28515625" bestFit="1" customWidth="1"/>
    <col min="6" max="6" width="26" bestFit="1" customWidth="1"/>
    <col min="7" max="7" width="12.7109375" bestFit="1" customWidth="1"/>
    <col min="8" max="9" width="14.85546875" bestFit="1" customWidth="1"/>
  </cols>
  <sheetData>
    <row r="1" spans="1:8">
      <c r="A1" t="s">
        <v>68</v>
      </c>
    </row>
    <row r="2" spans="1:8">
      <c r="A2" t="s">
        <v>51</v>
      </c>
      <c r="B2" t="s">
        <v>33</v>
      </c>
      <c r="C2" t="s">
        <v>32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</row>
    <row r="3" spans="1:8">
      <c r="A3">
        <v>1</v>
      </c>
      <c r="B3" t="s">
        <v>42</v>
      </c>
      <c r="C3" s="1">
        <v>0.40763888888888888</v>
      </c>
      <c r="D3">
        <v>-101.64</v>
      </c>
      <c r="E3">
        <v>245</v>
      </c>
      <c r="F3">
        <f>E3*D3</f>
        <v>-24901.8</v>
      </c>
      <c r="G3">
        <v>10</v>
      </c>
      <c r="H3">
        <f>F3-G3</f>
        <v>-24911.8</v>
      </c>
    </row>
    <row r="4" spans="1:8">
      <c r="A4">
        <v>2</v>
      </c>
      <c r="B4" t="s">
        <v>46</v>
      </c>
      <c r="C4" s="1">
        <v>0.43611111111111112</v>
      </c>
      <c r="D4">
        <v>101.176</v>
      </c>
      <c r="E4">
        <v>245</v>
      </c>
      <c r="F4">
        <f t="shared" ref="F4:F6" si="0">E4*D4</f>
        <v>24788.12</v>
      </c>
      <c r="G4">
        <v>10</v>
      </c>
      <c r="H4">
        <f t="shared" ref="H4:H6" si="1">F4-G4</f>
        <v>24778.12</v>
      </c>
    </row>
    <row r="5" spans="1:8">
      <c r="A5">
        <v>4</v>
      </c>
      <c r="B5" t="s">
        <v>45</v>
      </c>
      <c r="C5" s="1">
        <v>0.47847222222222219</v>
      </c>
      <c r="D5">
        <v>-100.7075</v>
      </c>
      <c r="E5">
        <v>245</v>
      </c>
      <c r="F5">
        <f>E5*D5</f>
        <v>-24673.337499999998</v>
      </c>
      <c r="G5">
        <v>10</v>
      </c>
      <c r="H5">
        <f t="shared" si="1"/>
        <v>-24683.337499999998</v>
      </c>
    </row>
    <row r="6" spans="1:8">
      <c r="A6">
        <v>6</v>
      </c>
      <c r="B6" t="s">
        <v>40</v>
      </c>
      <c r="C6" s="1">
        <v>0.57152777777777775</v>
      </c>
      <c r="D6">
        <v>100.47</v>
      </c>
      <c r="E6">
        <v>245</v>
      </c>
      <c r="F6">
        <f t="shared" si="0"/>
        <v>24615.15</v>
      </c>
      <c r="G6">
        <v>10</v>
      </c>
      <c r="H6">
        <f t="shared" si="1"/>
        <v>24605.15</v>
      </c>
    </row>
    <row r="7" spans="1:8">
      <c r="D7" t="s">
        <v>56</v>
      </c>
      <c r="F7" t="s">
        <v>52</v>
      </c>
      <c r="H7" t="s">
        <v>52</v>
      </c>
    </row>
    <row r="8" spans="1:8">
      <c r="D8">
        <f>SUM(D3:D6)</f>
        <v>-0.70149999999999579</v>
      </c>
      <c r="F8">
        <f>SUM(F3:F6)</f>
        <v>-171.86749999999665</v>
      </c>
      <c r="H8">
        <f>SUM(H3:H6)</f>
        <v>-211.86749999999665</v>
      </c>
    </row>
    <row r="9" spans="1:8">
      <c r="F9" t="s">
        <v>53</v>
      </c>
    </row>
    <row r="10" spans="1:8">
      <c r="F10">
        <f>F8/F3*(-100)</f>
        <v>-0.69018103109010853</v>
      </c>
    </row>
    <row r="12" spans="1:8">
      <c r="A12" t="s">
        <v>69</v>
      </c>
    </row>
    <row r="13" spans="1:8">
      <c r="A13" t="s">
        <v>51</v>
      </c>
      <c r="B13" t="s">
        <v>33</v>
      </c>
      <c r="C13" t="s">
        <v>41</v>
      </c>
      <c r="D13" t="s">
        <v>34</v>
      </c>
      <c r="E13" t="s">
        <v>35</v>
      </c>
      <c r="F13" t="s">
        <v>36</v>
      </c>
      <c r="G13" t="s">
        <v>37</v>
      </c>
      <c r="H13" t="s">
        <v>38</v>
      </c>
    </row>
    <row r="14" spans="1:8">
      <c r="A14">
        <v>1</v>
      </c>
      <c r="B14" t="s">
        <v>44</v>
      </c>
      <c r="C14" t="s">
        <v>71</v>
      </c>
      <c r="D14" s="10">
        <v>100.9</v>
      </c>
      <c r="E14">
        <v>247</v>
      </c>
      <c r="F14">
        <f>D14*E14</f>
        <v>24922.300000000003</v>
      </c>
      <c r="G14">
        <v>10</v>
      </c>
      <c r="H14">
        <f>F14-G14</f>
        <v>24912.300000000003</v>
      </c>
    </row>
    <row r="15" spans="1:8">
      <c r="A15">
        <v>2</v>
      </c>
      <c r="B15" t="s">
        <v>54</v>
      </c>
      <c r="C15" t="s">
        <v>78</v>
      </c>
      <c r="D15" s="10">
        <v>-100.2</v>
      </c>
      <c r="E15">
        <v>247</v>
      </c>
      <c r="F15">
        <f t="shared" ref="F15:F17" si="2">D15*E15</f>
        <v>-24749.4</v>
      </c>
      <c r="G15">
        <v>10</v>
      </c>
      <c r="H15">
        <f t="shared" ref="H15:H17" si="3">F15-G15</f>
        <v>-24759.4</v>
      </c>
    </row>
    <row r="16" spans="1:8">
      <c r="A16">
        <v>3</v>
      </c>
      <c r="B16" t="s">
        <v>39</v>
      </c>
      <c r="C16" t="s">
        <v>78</v>
      </c>
      <c r="D16" s="10">
        <v>-100.2</v>
      </c>
      <c r="E16">
        <v>247</v>
      </c>
      <c r="F16">
        <f t="shared" si="2"/>
        <v>-24749.4</v>
      </c>
      <c r="G16">
        <v>10</v>
      </c>
      <c r="H16">
        <f t="shared" si="3"/>
        <v>-24759.4</v>
      </c>
    </row>
    <row r="17" spans="1:8">
      <c r="A17">
        <v>4</v>
      </c>
      <c r="B17" t="s">
        <v>40</v>
      </c>
      <c r="C17" t="s">
        <v>77</v>
      </c>
      <c r="D17" s="10">
        <v>100.3</v>
      </c>
      <c r="E17">
        <v>247</v>
      </c>
      <c r="F17">
        <f t="shared" si="2"/>
        <v>24774.1</v>
      </c>
      <c r="G17">
        <v>10</v>
      </c>
      <c r="H17">
        <f t="shared" si="3"/>
        <v>24764.1</v>
      </c>
    </row>
    <row r="18" spans="1:8">
      <c r="D18" s="10" t="s">
        <v>52</v>
      </c>
      <c r="F18" t="s">
        <v>52</v>
      </c>
      <c r="H18" t="s">
        <v>52</v>
      </c>
    </row>
    <row r="19" spans="1:8">
      <c r="D19" s="10">
        <f>SUM(D14:D17)</f>
        <v>0.79999999999999716</v>
      </c>
      <c r="F19" s="10">
        <f>SUM(F14:F17)</f>
        <v>197.59999999999854</v>
      </c>
      <c r="H19" s="10">
        <f>SUM(H14:H17)</f>
        <v>157.59999999999854</v>
      </c>
    </row>
    <row r="20" spans="1:8">
      <c r="D20" s="10"/>
      <c r="F20" t="s">
        <v>53</v>
      </c>
      <c r="H20" t="s">
        <v>53</v>
      </c>
    </row>
    <row r="21" spans="1:8">
      <c r="D21" s="10"/>
      <c r="F21">
        <f>F19/F16*(-100)</f>
        <v>0.79840319361276846</v>
      </c>
      <c r="H21">
        <f>H19/H16*(-100)</f>
        <v>0.63652592550707421</v>
      </c>
    </row>
    <row r="22" spans="1:8">
      <c r="D22" s="10"/>
    </row>
    <row r="23" spans="1:8">
      <c r="A23" t="s">
        <v>58</v>
      </c>
      <c r="B23" t="s">
        <v>59</v>
      </c>
      <c r="C23" t="s">
        <v>60</v>
      </c>
    </row>
    <row r="24" spans="1:8">
      <c r="A24">
        <f>(C24-B24)*E3</f>
        <v>-663.95000000000198</v>
      </c>
      <c r="B24">
        <v>103.01</v>
      </c>
      <c r="C24">
        <v>100.3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A18" sqref="A18:F22"/>
    </sheetView>
  </sheetViews>
  <sheetFormatPr defaultRowHeight="15"/>
  <cols>
    <col min="2" max="2" width="11.85546875" bestFit="1" customWidth="1"/>
    <col min="4" max="4" width="15" customWidth="1"/>
    <col min="5" max="5" width="10.28515625" bestFit="1" customWidth="1"/>
    <col min="6" max="6" width="15.140625" customWidth="1"/>
    <col min="7" max="7" width="8.85546875" bestFit="1" customWidth="1"/>
    <col min="8" max="9" width="14.85546875" bestFit="1" customWidth="1"/>
  </cols>
  <sheetData>
    <row r="1" spans="1:8">
      <c r="A1" t="s">
        <v>68</v>
      </c>
    </row>
    <row r="2" spans="1:8">
      <c r="A2" t="s">
        <v>51</v>
      </c>
      <c r="B2" t="s">
        <v>33</v>
      </c>
      <c r="C2" t="s">
        <v>32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</row>
    <row r="3" spans="1:8">
      <c r="A3">
        <v>1</v>
      </c>
      <c r="B3" t="s">
        <v>44</v>
      </c>
      <c r="C3" s="1">
        <v>0.41111111111111115</v>
      </c>
      <c r="D3">
        <v>67.2</v>
      </c>
      <c r="E3">
        <v>372</v>
      </c>
      <c r="F3">
        <f>D3*E3</f>
        <v>24998.400000000001</v>
      </c>
      <c r="G3">
        <v>10</v>
      </c>
      <c r="H3">
        <f>F3-G3</f>
        <v>24988.400000000001</v>
      </c>
    </row>
    <row r="4" spans="1:8">
      <c r="A4">
        <v>2</v>
      </c>
      <c r="B4" t="s">
        <v>45</v>
      </c>
      <c r="C4" s="1">
        <v>0.42152777777777778</v>
      </c>
      <c r="D4">
        <v>-67.09</v>
      </c>
      <c r="E4">
        <v>372</v>
      </c>
      <c r="F4">
        <f t="shared" ref="F4:F6" si="0">D4*E4</f>
        <v>-24957.48</v>
      </c>
      <c r="G4">
        <v>10</v>
      </c>
      <c r="H4">
        <f t="shared" ref="H4:H6" si="1">F4-G4</f>
        <v>-24967.48</v>
      </c>
    </row>
    <row r="5" spans="1:8">
      <c r="A5">
        <v>3</v>
      </c>
      <c r="B5" t="s">
        <v>39</v>
      </c>
      <c r="C5" s="1">
        <v>0.48333333333333334</v>
      </c>
      <c r="D5">
        <v>-68.23</v>
      </c>
      <c r="E5">
        <v>366</v>
      </c>
      <c r="F5">
        <f t="shared" si="0"/>
        <v>-24972.18</v>
      </c>
      <c r="G5">
        <v>10</v>
      </c>
      <c r="H5">
        <f t="shared" si="1"/>
        <v>-24982.18</v>
      </c>
    </row>
    <row r="6" spans="1:8">
      <c r="A6">
        <v>4</v>
      </c>
      <c r="B6" t="s">
        <v>40</v>
      </c>
      <c r="C6" s="1">
        <v>0.49513888888888885</v>
      </c>
      <c r="D6">
        <v>68.23</v>
      </c>
      <c r="E6">
        <v>366</v>
      </c>
      <c r="F6">
        <f t="shared" si="0"/>
        <v>24972.18</v>
      </c>
      <c r="G6">
        <v>10</v>
      </c>
      <c r="H6">
        <f t="shared" si="1"/>
        <v>24962.18</v>
      </c>
    </row>
    <row r="7" spans="1:8">
      <c r="D7" t="s">
        <v>56</v>
      </c>
      <c r="F7" t="s">
        <v>52</v>
      </c>
      <c r="H7" t="s">
        <v>52</v>
      </c>
    </row>
    <row r="8" spans="1:8">
      <c r="D8">
        <f>SUM(D3:D6)</f>
        <v>0.10999999999999943</v>
      </c>
      <c r="F8">
        <f>SUM(F3:F6)</f>
        <v>40.920000000001892</v>
      </c>
      <c r="H8">
        <f>SUM(H3:H6)</f>
        <v>0.92000000000189175</v>
      </c>
    </row>
    <row r="9" spans="1:8">
      <c r="F9" t="s">
        <v>57</v>
      </c>
      <c r="H9" t="s">
        <v>57</v>
      </c>
    </row>
    <row r="10" spans="1:8">
      <c r="F10">
        <f>F8/F5*(-100)</f>
        <v>0.16386234601865712</v>
      </c>
      <c r="H10">
        <f>H8/H5*(-100)</f>
        <v>3.6826249750898108E-3</v>
      </c>
    </row>
    <row r="12" spans="1:8">
      <c r="A12" t="s">
        <v>58</v>
      </c>
      <c r="B12" t="s">
        <v>59</v>
      </c>
      <c r="C12" t="s">
        <v>60</v>
      </c>
    </row>
    <row r="13" spans="1:8">
      <c r="A13">
        <f>(C13-B13)*E3</f>
        <v>312.47999999999598</v>
      </c>
      <c r="B13">
        <v>67.23</v>
      </c>
      <c r="C13">
        <v>68.069999999999993</v>
      </c>
    </row>
    <row r="17" spans="1:8">
      <c r="A17" t="s">
        <v>69</v>
      </c>
    </row>
    <row r="18" spans="1:8">
      <c r="A18" s="8" t="s">
        <v>51</v>
      </c>
      <c r="B18" s="8" t="s">
        <v>33</v>
      </c>
      <c r="C18" s="8" t="s">
        <v>41</v>
      </c>
      <c r="D18" s="8" t="s">
        <v>34</v>
      </c>
      <c r="E18" s="8" t="s">
        <v>35</v>
      </c>
      <c r="F18" s="8" t="s">
        <v>36</v>
      </c>
      <c r="G18" s="8" t="s">
        <v>37</v>
      </c>
      <c r="H18" s="8" t="s">
        <v>38</v>
      </c>
    </row>
    <row r="19" spans="1:8">
      <c r="A19" s="8">
        <v>1</v>
      </c>
      <c r="B19" s="8" t="s">
        <v>44</v>
      </c>
      <c r="C19" s="8" t="s">
        <v>70</v>
      </c>
      <c r="D19" s="8">
        <v>67.2</v>
      </c>
      <c r="E19" s="8">
        <v>372</v>
      </c>
      <c r="F19" s="8">
        <f>E19*D19</f>
        <v>24998.400000000001</v>
      </c>
      <c r="G19" s="8">
        <v>10</v>
      </c>
      <c r="H19" s="8">
        <f>F19-10</f>
        <v>24988.400000000001</v>
      </c>
    </row>
    <row r="20" spans="1:8">
      <c r="A20" s="8">
        <v>2</v>
      </c>
      <c r="B20" s="8" t="s">
        <v>54</v>
      </c>
      <c r="C20" s="8" t="s">
        <v>71</v>
      </c>
      <c r="D20" s="8">
        <v>-67.03</v>
      </c>
      <c r="E20" s="8">
        <v>372</v>
      </c>
      <c r="F20" s="8">
        <f t="shared" ref="F20:F22" si="2">E20*D20</f>
        <v>-24935.16</v>
      </c>
      <c r="G20" s="8">
        <v>10</v>
      </c>
      <c r="H20" s="8">
        <f t="shared" ref="H20:H22" si="3">F20-10</f>
        <v>-24945.16</v>
      </c>
    </row>
    <row r="21" spans="1:8">
      <c r="A21" s="8">
        <v>3</v>
      </c>
      <c r="B21" s="8" t="s">
        <v>79</v>
      </c>
      <c r="C21" s="8" t="s">
        <v>71</v>
      </c>
      <c r="D21" s="8">
        <v>-67.03</v>
      </c>
      <c r="E21" s="8">
        <v>372</v>
      </c>
      <c r="F21" s="8">
        <f t="shared" si="2"/>
        <v>-24935.16</v>
      </c>
      <c r="G21" s="8">
        <v>10</v>
      </c>
      <c r="H21" s="8">
        <f t="shared" si="3"/>
        <v>-24945.16</v>
      </c>
    </row>
    <row r="22" spans="1:8">
      <c r="A22" s="8">
        <v>4</v>
      </c>
      <c r="B22" s="8" t="s">
        <v>40</v>
      </c>
      <c r="C22" s="8" t="s">
        <v>73</v>
      </c>
      <c r="D22" s="8">
        <v>68.099999999999994</v>
      </c>
      <c r="E22" s="8">
        <v>372</v>
      </c>
      <c r="F22" s="8">
        <f t="shared" si="2"/>
        <v>25333.199999999997</v>
      </c>
      <c r="G22" s="8">
        <v>10</v>
      </c>
      <c r="H22" s="8">
        <f t="shared" si="3"/>
        <v>25323.199999999997</v>
      </c>
    </row>
    <row r="23" spans="1:8">
      <c r="D23" t="s">
        <v>52</v>
      </c>
      <c r="F23" t="s">
        <v>52</v>
      </c>
      <c r="H23" t="s">
        <v>52</v>
      </c>
    </row>
    <row r="24" spans="1:8">
      <c r="D24">
        <f>SUM(D19:D22)</f>
        <v>1.2399999999999949</v>
      </c>
      <c r="F24">
        <f>SUM(F19:F22)</f>
        <v>461.27999999999884</v>
      </c>
      <c r="H24">
        <f>SUM(H19:H22)</f>
        <v>421.27999999999884</v>
      </c>
    </row>
    <row r="25" spans="1:8">
      <c r="F25" t="s">
        <v>53</v>
      </c>
      <c r="H25" t="s">
        <v>53</v>
      </c>
    </row>
    <row r="26" spans="1:8">
      <c r="F26">
        <f>F24/F21*(-100)</f>
        <v>1.8499179471878218</v>
      </c>
      <c r="H26">
        <f>H24/H21*(-100)</f>
        <v>1.6888246056549601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A18" sqref="A18:H22"/>
    </sheetView>
  </sheetViews>
  <sheetFormatPr defaultRowHeight="15"/>
  <cols>
    <col min="2" max="2" width="11.85546875" bestFit="1" customWidth="1"/>
    <col min="3" max="3" width="10.140625" bestFit="1" customWidth="1"/>
    <col min="5" max="6" width="10.28515625" bestFit="1" customWidth="1"/>
    <col min="7" max="7" width="8.85546875" bestFit="1" customWidth="1"/>
  </cols>
  <sheetData>
    <row r="1" spans="1:8">
      <c r="A1" t="s">
        <v>68</v>
      </c>
    </row>
    <row r="2" spans="1:8">
      <c r="A2" t="s">
        <v>51</v>
      </c>
      <c r="B2" t="s">
        <v>33</v>
      </c>
      <c r="C2" t="s">
        <v>32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</row>
    <row r="3" spans="1:8">
      <c r="A3">
        <v>1</v>
      </c>
      <c r="B3" t="s">
        <v>39</v>
      </c>
      <c r="C3" s="1">
        <v>0.41597222222222219</v>
      </c>
      <c r="D3">
        <v>-66.12</v>
      </c>
      <c r="E3">
        <v>378</v>
      </c>
      <c r="F3">
        <f>E3*D3</f>
        <v>-24993.360000000001</v>
      </c>
      <c r="G3">
        <v>10</v>
      </c>
      <c r="H3">
        <f>F3-G3</f>
        <v>-25003.360000000001</v>
      </c>
    </row>
    <row r="4" spans="1:8">
      <c r="A4">
        <v>3</v>
      </c>
      <c r="B4" t="s">
        <v>40</v>
      </c>
      <c r="C4" s="1">
        <v>0.4375</v>
      </c>
      <c r="D4">
        <v>66.08</v>
      </c>
      <c r="E4">
        <v>378</v>
      </c>
      <c r="F4">
        <f t="shared" ref="F4:F6" si="0">E4*D4</f>
        <v>24978.239999999998</v>
      </c>
      <c r="G4">
        <v>10</v>
      </c>
      <c r="H4">
        <f t="shared" ref="H4:H6" si="1">F4-G4</f>
        <v>24968.239999999998</v>
      </c>
    </row>
    <row r="5" spans="1:8">
      <c r="A5">
        <v>6</v>
      </c>
      <c r="B5" t="s">
        <v>39</v>
      </c>
      <c r="C5" s="1">
        <v>0.52430555555555558</v>
      </c>
      <c r="D5">
        <v>-65.98</v>
      </c>
      <c r="E5">
        <v>378</v>
      </c>
      <c r="F5">
        <f t="shared" si="0"/>
        <v>-24940.440000000002</v>
      </c>
      <c r="G5">
        <v>10</v>
      </c>
      <c r="H5">
        <f t="shared" si="1"/>
        <v>-24950.440000000002</v>
      </c>
    </row>
    <row r="6" spans="1:8">
      <c r="A6">
        <v>12</v>
      </c>
      <c r="B6" t="s">
        <v>40</v>
      </c>
      <c r="C6" s="1">
        <v>0.61944444444444446</v>
      </c>
      <c r="D6">
        <v>66.099999999999994</v>
      </c>
      <c r="E6">
        <v>378</v>
      </c>
      <c r="F6">
        <f t="shared" si="0"/>
        <v>24985.8</v>
      </c>
      <c r="G6">
        <v>10</v>
      </c>
      <c r="H6">
        <f t="shared" si="1"/>
        <v>24975.8</v>
      </c>
    </row>
    <row r="7" spans="1:8">
      <c r="D7" t="s">
        <v>56</v>
      </c>
      <c r="F7" t="s">
        <v>52</v>
      </c>
      <c r="H7" t="s">
        <v>52</v>
      </c>
    </row>
    <row r="8" spans="1:8">
      <c r="D8">
        <f>SUM(D3:D6)</f>
        <v>7.9999999999984084E-2</v>
      </c>
      <c r="F8">
        <f>SUM(F3:F6)</f>
        <v>30.239999999994325</v>
      </c>
      <c r="H8">
        <f>SUM(H3:H6)</f>
        <v>-9.7600000000056752</v>
      </c>
    </row>
    <row r="9" spans="1:8">
      <c r="F9" t="s">
        <v>53</v>
      </c>
      <c r="H9" t="s">
        <v>66</v>
      </c>
    </row>
    <row r="10" spans="1:8">
      <c r="F10">
        <f>F8/F3*(-100)</f>
        <v>0.12099213551116905</v>
      </c>
      <c r="H10">
        <f>H8/H3*(-100)</f>
        <v>-3.9034753729121505E-2</v>
      </c>
    </row>
    <row r="12" spans="1:8">
      <c r="A12" t="s">
        <v>58</v>
      </c>
      <c r="B12" t="s">
        <v>59</v>
      </c>
      <c r="C12" t="s">
        <v>60</v>
      </c>
    </row>
    <row r="13" spans="1:8">
      <c r="A13">
        <f>(C13-B13)*E3</f>
        <v>109.62000000000236</v>
      </c>
      <c r="B13">
        <v>66.099999999999994</v>
      </c>
      <c r="C13">
        <v>66.39</v>
      </c>
    </row>
    <row r="17" spans="1:8">
      <c r="A17" t="s">
        <v>69</v>
      </c>
    </row>
    <row r="18" spans="1:8">
      <c r="A18" t="s">
        <v>51</v>
      </c>
      <c r="B18" t="s">
        <v>33</v>
      </c>
      <c r="C18" t="s">
        <v>41</v>
      </c>
      <c r="D18" t="s">
        <v>34</v>
      </c>
      <c r="E18" t="s">
        <v>35</v>
      </c>
      <c r="F18" t="s">
        <v>36</v>
      </c>
      <c r="G18" t="s">
        <v>37</v>
      </c>
      <c r="H18" t="s">
        <v>38</v>
      </c>
    </row>
    <row r="19" spans="1:8">
      <c r="A19">
        <v>1</v>
      </c>
      <c r="B19" t="s">
        <v>44</v>
      </c>
      <c r="C19" t="s">
        <v>70</v>
      </c>
      <c r="D19">
        <v>66.099999999999994</v>
      </c>
      <c r="E19">
        <v>378</v>
      </c>
      <c r="F19">
        <f>D19*E19</f>
        <v>24985.8</v>
      </c>
      <c r="G19">
        <v>10</v>
      </c>
      <c r="H19">
        <f>F19-G19</f>
        <v>24975.8</v>
      </c>
    </row>
    <row r="20" spans="1:8">
      <c r="A20">
        <v>2</v>
      </c>
      <c r="B20" t="s">
        <v>54</v>
      </c>
      <c r="C20" t="s">
        <v>72</v>
      </c>
      <c r="D20">
        <v>-65.84</v>
      </c>
      <c r="E20">
        <v>378</v>
      </c>
      <c r="F20">
        <f t="shared" ref="F20:F22" si="2">D20*E20</f>
        <v>-24887.52</v>
      </c>
      <c r="G20">
        <v>10</v>
      </c>
      <c r="H20">
        <f t="shared" ref="H20:H22" si="3">F20-G20</f>
        <v>-24897.52</v>
      </c>
    </row>
    <row r="21" spans="1:8">
      <c r="A21">
        <v>3</v>
      </c>
      <c r="B21" t="s">
        <v>39</v>
      </c>
      <c r="C21" t="s">
        <v>73</v>
      </c>
      <c r="D21">
        <v>-66</v>
      </c>
      <c r="E21">
        <v>378</v>
      </c>
      <c r="F21">
        <f t="shared" si="2"/>
        <v>-24948</v>
      </c>
      <c r="G21">
        <v>10</v>
      </c>
      <c r="H21">
        <f t="shared" si="3"/>
        <v>-24958</v>
      </c>
    </row>
    <row r="22" spans="1:8">
      <c r="A22">
        <v>4</v>
      </c>
      <c r="B22" t="s">
        <v>40</v>
      </c>
      <c r="C22" t="s">
        <v>77</v>
      </c>
      <c r="D22">
        <v>66.39</v>
      </c>
      <c r="E22">
        <v>378</v>
      </c>
      <c r="F22">
        <f t="shared" si="2"/>
        <v>25095.420000000002</v>
      </c>
      <c r="G22">
        <v>10</v>
      </c>
      <c r="H22">
        <f t="shared" si="3"/>
        <v>25085.420000000002</v>
      </c>
    </row>
    <row r="23" spans="1:8">
      <c r="D23" t="s">
        <v>52</v>
      </c>
      <c r="F23" t="s">
        <v>52</v>
      </c>
      <c r="H23" t="s">
        <v>52</v>
      </c>
    </row>
    <row r="24" spans="1:8">
      <c r="D24">
        <f>SUM(D19:D22)</f>
        <v>0.64999999999999147</v>
      </c>
      <c r="F24">
        <f>SUM(F19:F22)</f>
        <v>245.70000000000073</v>
      </c>
      <c r="H24">
        <f>SUM(H19:H22)</f>
        <v>205.70000000000073</v>
      </c>
    </row>
    <row r="25" spans="1:8">
      <c r="F25" t="s">
        <v>80</v>
      </c>
      <c r="H25" t="s">
        <v>80</v>
      </c>
    </row>
    <row r="26" spans="1:8">
      <c r="F26">
        <f>F24/F21*(-100)</f>
        <v>0.98484848484848775</v>
      </c>
      <c r="H26">
        <f>H24/H21*(-100)</f>
        <v>0.82418463017870314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Akcie</vt:lpstr>
      <vt:lpstr>Zpětné</vt:lpstr>
      <vt:lpstr>Průběžné</vt:lpstr>
      <vt:lpstr>GOOG</vt:lpstr>
      <vt:lpstr>KO</vt:lpstr>
      <vt:lpstr>DHR</vt:lpstr>
      <vt:lpstr>ESRX</vt:lpstr>
      <vt:lpstr>FTI</vt:lpstr>
      <vt:lpstr>EMN</vt:lpstr>
      <vt:lpstr>DHI</vt:lpstr>
      <vt:lpstr>R</vt:lpstr>
      <vt:lpstr>ostatní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Evža</dc:creator>
  <cp:lastModifiedBy>Evža</cp:lastModifiedBy>
  <dcterms:created xsi:type="dcterms:W3CDTF">2010-04-14T12:43:31Z</dcterms:created>
  <dcterms:modified xsi:type="dcterms:W3CDTF">2010-04-26T22:30:10Z</dcterms:modified>
</cp:coreProperties>
</file>