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lyavina\Desktop\DP\Malyavina Final Diplomová práce\"/>
    </mc:Choice>
  </mc:AlternateContent>
  <xr:revisionPtr revIDLastSave="0" documentId="13_ncr:1_{7BC6BE41-1EC3-467C-9AD7-BFF2601B2BF8}" xr6:coauthVersionLast="47" xr6:coauthVersionMax="47" xr10:uidLastSave="{00000000-0000-0000-0000-000000000000}"/>
  <bookViews>
    <workbookView xWindow="-108" yWindow="-108" windowWidth="23256" windowHeight="12576" xr2:uid="{BDDE2592-3561-204D-9D55-23F464573FB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4" i="1" l="1"/>
  <c r="C174" i="1"/>
  <c r="B174" i="1"/>
  <c r="D172" i="1"/>
  <c r="C172" i="1"/>
  <c r="B172" i="1"/>
  <c r="E174" i="1"/>
  <c r="E172" i="1"/>
  <c r="C170" i="1"/>
  <c r="D170" i="1"/>
  <c r="E170" i="1"/>
  <c r="B170" i="1"/>
  <c r="E169" i="1"/>
  <c r="G125" i="1"/>
  <c r="H125" i="1"/>
  <c r="I125" i="1"/>
  <c r="J125" i="1"/>
  <c r="K125" i="1"/>
  <c r="L125" i="1"/>
  <c r="M125" i="1"/>
  <c r="N125" i="1"/>
  <c r="O125" i="1"/>
  <c r="P125" i="1"/>
  <c r="F125" i="1"/>
  <c r="P124" i="1"/>
  <c r="L124" i="1"/>
  <c r="K124" i="1"/>
  <c r="H124" i="1"/>
  <c r="G124" i="1"/>
  <c r="P123" i="1"/>
  <c r="O123" i="1"/>
  <c r="O124" i="1" s="1"/>
  <c r="N123" i="1"/>
  <c r="N124" i="1" s="1"/>
  <c r="M123" i="1"/>
  <c r="M124" i="1" s="1"/>
  <c r="L123" i="1"/>
  <c r="K123" i="1"/>
  <c r="J123" i="1"/>
  <c r="J124" i="1" s="1"/>
  <c r="I123" i="1"/>
  <c r="I124" i="1" s="1"/>
  <c r="H123" i="1"/>
  <c r="G123" i="1"/>
  <c r="H117" i="1"/>
  <c r="I117" i="1"/>
  <c r="I118" i="1" s="1"/>
  <c r="J117" i="1"/>
  <c r="J118" i="1" s="1"/>
  <c r="K117" i="1"/>
  <c r="K118" i="1" s="1"/>
  <c r="L117" i="1"/>
  <c r="M117" i="1"/>
  <c r="N117" i="1"/>
  <c r="O117" i="1"/>
  <c r="P117" i="1"/>
  <c r="H118" i="1"/>
  <c r="L118" i="1"/>
  <c r="M118" i="1"/>
  <c r="N118" i="1"/>
  <c r="O118" i="1"/>
  <c r="P118" i="1"/>
  <c r="G119" i="1"/>
  <c r="H119" i="1"/>
  <c r="I119" i="1"/>
  <c r="J119" i="1"/>
  <c r="K119" i="1"/>
  <c r="L119" i="1"/>
  <c r="M119" i="1"/>
  <c r="N119" i="1"/>
  <c r="O119" i="1"/>
  <c r="P119" i="1"/>
  <c r="F119" i="1"/>
  <c r="G118" i="1"/>
  <c r="G117" i="1"/>
  <c r="O113" i="1"/>
  <c r="M113" i="1"/>
  <c r="K113" i="1"/>
  <c r="I113" i="1"/>
  <c r="G113" i="1"/>
  <c r="P109" i="1"/>
  <c r="N109" i="1"/>
  <c r="L109" i="1"/>
  <c r="J109" i="1"/>
  <c r="H109" i="1"/>
  <c r="O112" i="1"/>
  <c r="M112" i="1"/>
  <c r="K112" i="1"/>
  <c r="I112" i="1"/>
  <c r="G112" i="1"/>
  <c r="P108" i="1"/>
  <c r="N108" i="1"/>
  <c r="L108" i="1"/>
  <c r="J108" i="1"/>
  <c r="H108" i="1"/>
  <c r="O111" i="1"/>
  <c r="M111" i="1"/>
  <c r="K111" i="1"/>
  <c r="I111" i="1"/>
  <c r="G111" i="1"/>
  <c r="P107" i="1"/>
  <c r="N107" i="1"/>
  <c r="L107" i="1"/>
  <c r="J107" i="1"/>
  <c r="H107" i="1"/>
  <c r="K70" i="1" l="1"/>
  <c r="L70" i="1"/>
  <c r="K71" i="1"/>
  <c r="L71" i="1" s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L69" i="1"/>
  <c r="K69" i="1"/>
  <c r="I79" i="1"/>
  <c r="J7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J69" i="1"/>
  <c r="I69" i="1"/>
  <c r="H79" i="1"/>
  <c r="G7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H69" i="1"/>
  <c r="G69" i="1"/>
  <c r="L51" i="1" l="1"/>
  <c r="M51" i="1"/>
  <c r="N51" i="1"/>
  <c r="O51" i="1"/>
  <c r="P51" i="1"/>
  <c r="Q51" i="1"/>
  <c r="R51" i="1"/>
  <c r="S51" i="1"/>
  <c r="L52" i="1"/>
  <c r="M52" i="1"/>
  <c r="N52" i="1"/>
  <c r="O52" i="1"/>
  <c r="P52" i="1"/>
  <c r="Q52" i="1"/>
  <c r="R52" i="1"/>
  <c r="S52" i="1"/>
  <c r="L53" i="1"/>
  <c r="M53" i="1"/>
  <c r="N53" i="1"/>
  <c r="O53" i="1"/>
  <c r="P53" i="1"/>
  <c r="Q53" i="1"/>
  <c r="R53" i="1"/>
  <c r="S53" i="1"/>
  <c r="K53" i="1"/>
  <c r="K52" i="1"/>
  <c r="K51" i="1"/>
  <c r="K50" i="1"/>
  <c r="L50" i="1"/>
  <c r="M50" i="1"/>
  <c r="N50" i="1"/>
  <c r="O50" i="1"/>
  <c r="P50" i="1"/>
  <c r="Q50" i="1"/>
  <c r="R50" i="1"/>
  <c r="S50" i="1"/>
  <c r="J50" i="1"/>
  <c r="J38" i="1"/>
  <c r="K38" i="1"/>
  <c r="L38" i="1"/>
  <c r="M38" i="1"/>
  <c r="N38" i="1"/>
  <c r="O38" i="1"/>
  <c r="P38" i="1"/>
  <c r="Q38" i="1"/>
  <c r="R38" i="1"/>
  <c r="S38" i="1"/>
  <c r="I38" i="1"/>
  <c r="K37" i="1"/>
  <c r="K36" i="1"/>
  <c r="L36" i="1"/>
  <c r="M36" i="1"/>
  <c r="N36" i="1"/>
  <c r="N37" i="1" s="1"/>
  <c r="O36" i="1"/>
  <c r="P36" i="1"/>
  <c r="Q36" i="1"/>
  <c r="R36" i="1"/>
  <c r="S36" i="1"/>
  <c r="L37" i="1"/>
  <c r="M37" i="1"/>
  <c r="O37" i="1"/>
  <c r="P37" i="1"/>
  <c r="Q37" i="1"/>
  <c r="R37" i="1"/>
  <c r="S37" i="1"/>
  <c r="J37" i="1"/>
  <c r="J36" i="1"/>
  <c r="S32" i="1"/>
  <c r="R32" i="1"/>
  <c r="Q32" i="1"/>
  <c r="P32" i="1"/>
  <c r="O32" i="1"/>
  <c r="N32" i="1"/>
  <c r="M32" i="1"/>
  <c r="L32" i="1"/>
  <c r="K32" i="1"/>
  <c r="J32" i="1"/>
  <c r="D144" i="1"/>
  <c r="C144" i="1"/>
  <c r="S31" i="1"/>
  <c r="R31" i="1"/>
  <c r="Q31" i="1"/>
  <c r="P31" i="1"/>
  <c r="O31" i="1"/>
  <c r="N31" i="1"/>
  <c r="M31" i="1"/>
  <c r="L31" i="1"/>
  <c r="K31" i="1"/>
  <c r="J31" i="1"/>
  <c r="S30" i="1"/>
  <c r="R30" i="1"/>
  <c r="Q30" i="1"/>
  <c r="P30" i="1"/>
  <c r="O30" i="1"/>
  <c r="N30" i="1"/>
  <c r="M30" i="1"/>
  <c r="L30" i="1"/>
  <c r="K30" i="1"/>
  <c r="J30" i="1"/>
  <c r="T5" i="1"/>
  <c r="T6" i="1"/>
  <c r="T7" i="1"/>
  <c r="T8" i="1"/>
  <c r="T9" i="1"/>
  <c r="T10" i="1"/>
  <c r="T11" i="1"/>
  <c r="T12" i="1"/>
  <c r="T13" i="1"/>
  <c r="T14" i="1"/>
  <c r="T4" i="1"/>
  <c r="V5" i="1"/>
  <c r="V6" i="1"/>
  <c r="V7" i="1"/>
  <c r="V8" i="1"/>
  <c r="V9" i="1"/>
  <c r="V10" i="1"/>
  <c r="V11" i="1"/>
  <c r="V12" i="1"/>
  <c r="V13" i="1"/>
  <c r="V14" i="1"/>
  <c r="V4" i="1"/>
  <c r="S5" i="1"/>
  <c r="S6" i="1"/>
  <c r="S7" i="1"/>
  <c r="S8" i="1"/>
  <c r="S9" i="1"/>
  <c r="S10" i="1"/>
  <c r="S11" i="1"/>
  <c r="S12" i="1"/>
  <c r="S13" i="1"/>
  <c r="S14" i="1"/>
  <c r="S4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O16" i="1"/>
  <c r="N16" i="1"/>
  <c r="D153" i="1" l="1"/>
  <c r="C153" i="1"/>
  <c r="C142" i="1"/>
  <c r="D152" i="1"/>
  <c r="E152" i="1"/>
  <c r="F152" i="1"/>
  <c r="G152" i="1"/>
  <c r="H152" i="1"/>
  <c r="C152" i="1"/>
  <c r="C154" i="1"/>
  <c r="D154" i="1"/>
  <c r="E154" i="1"/>
  <c r="F154" i="1"/>
  <c r="G154" i="1"/>
  <c r="H154" i="1"/>
  <c r="B154" i="1"/>
  <c r="H153" i="1"/>
  <c r="G153" i="1"/>
  <c r="F153" i="1"/>
  <c r="E153" i="1"/>
  <c r="E144" i="1"/>
  <c r="F144" i="1"/>
  <c r="G144" i="1"/>
  <c r="H144" i="1"/>
  <c r="B144" i="1"/>
  <c r="D143" i="1"/>
  <c r="E143" i="1"/>
  <c r="F143" i="1"/>
  <c r="G143" i="1"/>
  <c r="H143" i="1"/>
  <c r="C143" i="1"/>
  <c r="D142" i="1"/>
  <c r="E142" i="1"/>
  <c r="F142" i="1"/>
  <c r="G142" i="1"/>
  <c r="H142" i="1"/>
  <c r="C85" i="1"/>
  <c r="F85" i="1" s="1"/>
  <c r="F86" i="1" s="1"/>
  <c r="B85" i="1"/>
  <c r="E85" i="1" s="1"/>
  <c r="E86" i="1" s="1"/>
  <c r="C63" i="1"/>
  <c r="C62" i="1"/>
  <c r="C64" i="1" s="1"/>
  <c r="D47" i="1" l="1"/>
  <c r="D48" i="1"/>
  <c r="D49" i="1"/>
  <c r="D50" i="1"/>
  <c r="D51" i="1"/>
  <c r="D52" i="1"/>
  <c r="D53" i="1"/>
  <c r="D54" i="1"/>
  <c r="D55" i="1"/>
  <c r="D56" i="1"/>
  <c r="D57" i="1"/>
  <c r="D58" i="1"/>
  <c r="D46" i="1"/>
  <c r="B9" i="1"/>
  <c r="C6" i="1" s="1"/>
  <c r="C7" i="1" l="1"/>
  <c r="C5" i="1"/>
  <c r="C2" i="1"/>
  <c r="D59" i="1"/>
  <c r="E46" i="1" s="1"/>
  <c r="C9" i="1"/>
  <c r="C44" i="1"/>
  <c r="C4" i="1"/>
  <c r="C3" i="1"/>
</calcChain>
</file>

<file path=xl/sharedStrings.xml><?xml version="1.0" encoding="utf-8"?>
<sst xmlns="http://schemas.openxmlformats.org/spreadsheetml/2006/main" count="496" uniqueCount="248">
  <si>
    <r>
      <t>T</t>
    </r>
    <r>
      <rPr>
        <b/>
        <sz val="11"/>
        <color rgb="FF000000"/>
        <rFont val="Times New Roman"/>
        <family val="1"/>
      </rPr>
      <t>yp VŠ</t>
    </r>
  </si>
  <si>
    <t>Počet</t>
  </si>
  <si>
    <t>Veřejné VŠ</t>
  </si>
  <si>
    <t>Státní VŠ (v kompetenci Ministerstva vnitra a Ministerstva obrany)</t>
  </si>
  <si>
    <t>Soukromé VŠ (právnické osoby, jímž bylo MŠMT uděleno státní souhlas působit jako soukromá VŠ)</t>
  </si>
  <si>
    <t>Zahraniční evropské VŠ</t>
  </si>
  <si>
    <t>Pobočky zahraničních evropských VŠ</t>
  </si>
  <si>
    <t>Zahraniční mimoevropská VŠ</t>
  </si>
  <si>
    <t>Pobočky zahraničních mimoevropských VŠ</t>
  </si>
  <si>
    <t>n/d</t>
  </si>
  <si>
    <t>nazev_cz</t>
  </si>
  <si>
    <t>typ_VS</t>
  </si>
  <si>
    <t>text_forma_VS</t>
  </si>
  <si>
    <t>kraj</t>
  </si>
  <si>
    <t>Akademie múzických umění v Praze</t>
  </si>
  <si>
    <t>univerzitní</t>
  </si>
  <si>
    <t>veřejná</t>
  </si>
  <si>
    <t>Praha</t>
  </si>
  <si>
    <t>Akademie výtvarných umění v Praze</t>
  </si>
  <si>
    <t>Česká zemědělská univerzita v Praze</t>
  </si>
  <si>
    <t>České vysoké učení technické v Praze</t>
  </si>
  <si>
    <t>Janáčkova akademie múzických umění</t>
  </si>
  <si>
    <t>Jihomoravský</t>
  </si>
  <si>
    <t>Jihočeská univerzita v Českých Budějovicích</t>
  </si>
  <si>
    <t>Jihočeský</t>
  </si>
  <si>
    <t>Masarykova univerzita</t>
  </si>
  <si>
    <t>Mendelova univerzita v Brně</t>
  </si>
  <si>
    <t>Ostravská univerzita</t>
  </si>
  <si>
    <t>Moravskoslezský</t>
  </si>
  <si>
    <t>Slezská univerzita v Opavě</t>
  </si>
  <si>
    <t>Technická univerzita v Liberci</t>
  </si>
  <si>
    <t>Liberecký</t>
  </si>
  <si>
    <t>Univerzita Hradec Králové</t>
  </si>
  <si>
    <t>Královéhradecký</t>
  </si>
  <si>
    <t>Univerzita Jana Evangelisty Purkyně v Ústí nad Labem</t>
  </si>
  <si>
    <t>Ústecký</t>
  </si>
  <si>
    <t>Univerzita Karlova</t>
  </si>
  <si>
    <t>Univerzita Palackého v Olomouci</t>
  </si>
  <si>
    <t>Olomoucký</t>
  </si>
  <si>
    <t>Univerzita Pardubice</t>
  </si>
  <si>
    <t>Pardubický</t>
  </si>
  <si>
    <t>Univerzita Tomáše Bati ve Zlíně</t>
  </si>
  <si>
    <t>Zlínský</t>
  </si>
  <si>
    <t>Veterinární univerzita Brno</t>
  </si>
  <si>
    <t>Vysoká škola báňská – Technická univerzita Ostrava</t>
  </si>
  <si>
    <t>Vysoká škola ekonomická v Praze</t>
  </si>
  <si>
    <t>Vysoká škola chemicko-technologická v Praze</t>
  </si>
  <si>
    <t>Vysoká škola polytechnická Jihlava</t>
  </si>
  <si>
    <t>neuniverzitní</t>
  </si>
  <si>
    <t>Vysočina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</si>
  <si>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</si>
  <si>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</si>
  <si>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</si>
  <si>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</si>
  <si>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Plzeňský</t>
  </si>
  <si>
    <t>Veřejná VŠ</t>
  </si>
  <si>
    <t>Academia Rerum Civilium - Vysoká škola politických a společenských věd, s.r.o.</t>
  </si>
  <si>
    <t>soukromá</t>
  </si>
  <si>
    <t>Středočeský</t>
  </si>
  <si>
    <t>Akademie HUSPOL s.r.o.</t>
  </si>
  <si>
    <t>AKADEMIE STING, o.p.s.</t>
  </si>
  <si>
    <t>AKCENT College s.r.o.</t>
  </si>
  <si>
    <t>AMBIS vysoká škola, a.s.</t>
  </si>
  <si>
    <t>Anglo-americká vysoká škola, z.ú.</t>
  </si>
  <si>
    <t>ARCHIP s.r.o.</t>
  </si>
  <si>
    <t>ART &amp; DESIGN INSTITUT, s.r.o.</t>
  </si>
  <si>
    <t>CEVRO Institut, z.ú.</t>
  </si>
  <si>
    <t>Filmová akademie Miroslava Ondříčka v Písku, o.p.s.</t>
  </si>
  <si>
    <t>Metropolitní univerzita Praha, o. p. s.</t>
  </si>
  <si>
    <t>Moravská vysoká škola Olomouc, o.p.s.</t>
  </si>
  <si>
    <t>Pražská vysoká škola psychosociálních studií, s.r.o.</t>
  </si>
  <si>
    <t>SOUKROMÁ VYSOKÁ ŠKOLA EKONOMICKÁ ZNOJMO s.r.o.</t>
  </si>
  <si>
    <t>ŠKODA AUTO VYSOKÁ ŠKOLA o.p.s</t>
  </si>
  <si>
    <t>Unicorn Vysoká škola s.r.o.</t>
  </si>
  <si>
    <t>University of New York in Prague, s.r.o.</t>
  </si>
  <si>
    <t>Univerzita Jana Amose Komenského Praha s.r.o.</t>
  </si>
  <si>
    <t>Vysoká škola aplikované psychologie, s.r.o.</t>
  </si>
  <si>
    <t>Vysoká škola ekonomie a managementu, a.s.</t>
  </si>
  <si>
    <t>Vysoká škola evropských a regionálních studií, z. ú.</t>
  </si>
  <si>
    <t>Vysoká škola finanční a správní, a.s.</t>
  </si>
  <si>
    <t>Vysoká škola hotelová v Praze 8, spol. s r.o.</t>
  </si>
  <si>
    <t>Vysoká škola kreativní komunikace, s.r.o.</t>
  </si>
  <si>
    <t>Vysoká škola logistiky o.p.s.</t>
  </si>
  <si>
    <t>Vysoká škola mezinárodních a veřejných vztahů Praha, o.p.s.</t>
  </si>
  <si>
    <t>Vysoká škola NEWTON, a.s.</t>
  </si>
  <si>
    <t>Vysoká škola obchodní a hotelová s.r.o.</t>
  </si>
  <si>
    <t>Vysoká škola obchodní v Praze, nadační fond</t>
  </si>
  <si>
    <t>Vysoká škola podnikání a práva, a.s.</t>
  </si>
  <si>
    <t>Vysoká škola PRIGO, z.ú.</t>
  </si>
  <si>
    <t>Vysoká škola tělesné výchovy a sportu PALESTRA, spol. s r.o.</t>
  </si>
  <si>
    <t>Vysoká škola zdravotnická, o.p.s.</t>
  </si>
  <si>
    <t>Soukromá VŠ</t>
  </si>
  <si>
    <t>Celkem</t>
  </si>
  <si>
    <t>Podíl, %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</si>
  <si>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Academia Rerum Civilium - Vysoká škola politických a společenských věd, s.r.o. - Kolín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</si>
  <si>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Akademie STING, o.p.s. - Brno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</si>
  <si>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AKCENT College, s.r.o. - Praha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</si>
  <si>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Anglo-americká vysoká škola, z.ú. - Praha (do r. 2003 Anglo-americký institut liberálních studií, o.p.s.; do 10. 11. 2016 Anglo-americká vysoká škola, o.p.s.)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</si>
  <si>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Archip, s.r.o. - Praha</t>
    </r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</si>
  <si>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ART &amp; DESIGN INSTITUT, s.r.o. - Praha</t>
    </r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</si>
  <si>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CEVRO Institut, z. ú. - Praha</t>
    </r>
  </si>
  <si>
    <r>
      <t>8.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Evropský polytechnický institut, s.r.o. - Kunovice</t>
    </r>
  </si>
  <si>
    <r>
      <t>9.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Filmová akademie Miroslava Ondříčka v Písku, o.p.s. (do r. 2005 Filmová akademie v Písku, o.p.s.)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</si>
  <si>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Metropolitní univerzita Praha, o.p.s. (do r. 2007 Vysoká škola veřejné správy a mezinárodních vztahů v Praze, o.p.s.)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</si>
  <si>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Moravská vysoká škola Olomouc, o.p.s.</t>
    </r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</si>
  <si>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NEWTON College, a.s. - Brno</t>
    </r>
  </si>
  <si>
    <r>
      <t>13.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Pražská vysoká škola psychosociálních studií, s.r.o. - Praha</t>
    </r>
  </si>
  <si>
    <r>
      <t>14.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Soukromá vysoká škola ekonomická Znojmo, s.r.o.</t>
    </r>
  </si>
  <si>
    <r>
      <t>15.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ŠKODA AUTO Vysoká škola o. p. s - Mladá Boleslav (do r. 2013 ŠKODA AUTO a.s. Vysoká škola)</t>
    </r>
  </si>
  <si>
    <r>
      <t>16.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Unicorn College s.r.o. - Praha</t>
    </r>
  </si>
  <si>
    <r>
      <t>17.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University of New York in Prague, s.r.o., Praha 2</t>
    </r>
  </si>
  <si>
    <r>
      <t>18.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Univerzita Jana Amose Komenského Praha, s.r.o. (do r. 2002 Vysoká škola Jana Amose Komenského, o.s.; mezi lety 2002 a 2007 Vysoká škola Jana Amose Komenského, s.r.o.)</t>
    </r>
  </si>
  <si>
    <r>
      <t>19.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aplikované psychologie, s.r.o. - Praha</t>
    </r>
  </si>
  <si>
    <r>
      <t>20.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ekonomie a managementu, a. s. - Praha (do r. 2008 Vysoká škola ekonomie a managementu, s.r.o.; od 2008 a do 31. 12. 2016 Vysoká škola ekonomie a managementu, o. p. s.) </t>
    </r>
  </si>
  <si>
    <r>
      <t>21.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evropských a regionálních studií, z. ú. - České Budějovice</t>
    </r>
  </si>
  <si>
    <r>
      <t>22.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finanční a správní, a.s. (do 28. 9. 2016 Vysoká škola finanční a správní, z. ú.)</t>
    </r>
  </si>
  <si>
    <r>
      <t>23.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hotelová v Praze 8, s.r.o.</t>
    </r>
  </si>
  <si>
    <r>
      <t>24.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Karla Engliše v Brně, a.s.</t>
    </r>
  </si>
  <si>
    <r>
      <t>25.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kreativní komunikace, s.r.o. - Praha</t>
    </r>
  </si>
  <si>
    <r>
      <t>26.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logistiky, o.p.s. - Přerov</t>
    </r>
  </si>
  <si>
    <r>
      <t>27.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mezinárodních a veřejných vztahů Praha, o.p.s</t>
    </r>
  </si>
  <si>
    <r>
      <t>28.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obchodní a hotelová, s.r.o. - Brno</t>
    </r>
  </si>
  <si>
    <r>
      <t>29.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obchodní v Praze, o.p.s.</t>
    </r>
  </si>
  <si>
    <r>
      <t>30.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podnikání a práva, a.s. - Praha (do r. 2015 Vysoká škola podnikání, a.s. a Vysoká škola manažerské informatiky, ekonomiky a práva, a.s.)</t>
    </r>
  </si>
  <si>
    <r>
      <t>31.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regionálního rozvoje a Bankovní institut - AMBIS, a. s.  (do 17. 7. 2017 Bankovní institut vysoká škola, a. s.)</t>
    </r>
  </si>
  <si>
    <r>
      <t>32.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 PRIGO, z. ú. (do 19. 7. 2017 Vysoká škola sociálně-správní, Institut celoživotního vzdělání Havířov, o. p. s.; od 20. 7. 2017 do 22. 5. 2019 Vysoká škola sociálně správní, z. ú.)</t>
    </r>
  </si>
  <si>
    <r>
      <t>33.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Vysoká škola zdravotnická, o.p.s., Praha</t>
    </r>
  </si>
  <si>
    <t>Vzdělávání</t>
  </si>
  <si>
    <t>Umění a humanitní vědy</t>
  </si>
  <si>
    <t>Společenské vědy, žurnalistika a informace; obchod, správa a právo</t>
  </si>
  <si>
    <t>Přírodní vědy, matematika a statistika; informační a komunikační technologie</t>
  </si>
  <si>
    <t>Strojírenství, výroba a konstrukce</t>
  </si>
  <si>
    <t>Služby</t>
  </si>
  <si>
    <t>Zemědělství, lesnictví, rybářství a veterinářství</t>
  </si>
  <si>
    <t>Zdraví a blahobyt</t>
  </si>
  <si>
    <t>Neznámé obory</t>
  </si>
  <si>
    <t>EU</t>
  </si>
  <si>
    <t>ČR</t>
  </si>
  <si>
    <t>0.9 </t>
  </si>
  <si>
    <t>2.7 </t>
  </si>
  <si>
    <t>2.0 </t>
  </si>
  <si>
    <t>1.3 </t>
  </si>
  <si>
    <t>Anglo-americká vysoká škola, z. ú. (AAVŠ Praha)</t>
  </si>
  <si>
    <t>Prague City University (PC)</t>
  </si>
  <si>
    <t>ARCHIP (Architectural Institute in Prague) (ARCHIP Praha)</t>
  </si>
  <si>
    <t>Vysoká škola Humanitas - Fakulta společenských studií Vsetín</t>
  </si>
  <si>
    <t>Unicorn University (UC Praha)</t>
  </si>
  <si>
    <t>Filmová akademie Miroslava Ondříčka v Písku, o.p.s. (FAMO Písek)</t>
  </si>
  <si>
    <t>Metropolitní univerzita Praha, o.p.s. (MUP Praha)</t>
  </si>
  <si>
    <t>CEVRO Institut, z.ú. (CEVRO Praha)</t>
  </si>
  <si>
    <t>ŠKODA AUTO VYSOKÁ ŠKOLA o.p.s. (ŠAVŠ Mladá Boleslav)</t>
  </si>
  <si>
    <t>Vysoká škola finanční a správní, a.s. (VŠFS Praha)</t>
  </si>
  <si>
    <t>Vysoká škola mezinárodních a veřejných vztahů Praha, o. p. s. (VŠMVV Praha)</t>
  </si>
  <si>
    <t>Vysoká škola tělesné výchovy a sportu PALESTRA, spol. s r.o. (PALESTRA Praha)</t>
  </si>
  <si>
    <t>Vysoká škola regionálního rozvoje a Bankovní institut – AMBIS, a.s. (BIVŠ Praha)</t>
  </si>
  <si>
    <t>Pražská vysoká škola psychosociálních studií, s.r.o. (PVŠPS Praha)</t>
  </si>
  <si>
    <t>VYSOKÁ ŠKOLA HUMANITAS Filia PRAHA</t>
  </si>
  <si>
    <t>INTERNATIONAL EDUCATION in PRAGUE s.r.o. (IPU)</t>
  </si>
  <si>
    <t>Univerzita Jana Amose Komenského Praha s.r.o. (UJAK Praha)</t>
  </si>
  <si>
    <t>NEWTON University (původně NEWTON College) (NC)</t>
  </si>
  <si>
    <t>Vysoká škola obchodní v Praze, o.p.s. (VŠO Praha)</t>
  </si>
  <si>
    <t>Vysoká škola podnikání a práva (VŠMIE Praha)</t>
  </si>
  <si>
    <t>SOUKROMÁ VYSOKÁ ŠKOLA EKONOMICKÁ ZNOJMO s.r.o. (SVŠE Znojmo)</t>
  </si>
  <si>
    <t>Vysoká škola evropských a regionálních studií, z. ú. (VŠERS České Budějovice)</t>
  </si>
  <si>
    <t>Vysoká škola hotelová v Praze 8, spol. s r. o. (VŠH Praha)</t>
  </si>
  <si>
    <t>AKADEMIE STING, o.p.s. (STING Brno)</t>
  </si>
  <si>
    <t>Academia Rerum Civilium - Vysoká škola politických a společenských věd, s.r.o. (VŠPSV Kolín)</t>
  </si>
  <si>
    <t>Vysoká škola obchodní a hotelová s.r.o. (VŠOH Brno)</t>
  </si>
  <si>
    <t>Vysoká škola logistiky o.p.s. (VŠL Přerov)</t>
  </si>
  <si>
    <t>Moravská vysoká škola Olomouc, o.p.s. (MVŠ Olomouc)</t>
  </si>
  <si>
    <t>Vysoká škola zdravotnická, o. p. s. (VŠZ Praha)</t>
  </si>
  <si>
    <t>Vysoká škola ekonomie a managementu (MBA)</t>
  </si>
  <si>
    <t>Vysoká škola ekonomie a managementu, a.s. (VŠEM Praha)</t>
  </si>
  <si>
    <t xml:space="preserve">EU 28 </t>
  </si>
  <si>
    <t>:</t>
  </si>
  <si>
    <t>2013</t>
  </si>
  <si>
    <t>2014</t>
  </si>
  <si>
    <t>2015</t>
  </si>
  <si>
    <t>2016</t>
  </si>
  <si>
    <t>2017</t>
  </si>
  <si>
    <t>2018</t>
  </si>
  <si>
    <t>2019</t>
  </si>
  <si>
    <t>Tertiary education (levels 5-8)</t>
  </si>
  <si>
    <t>Graduates by education level, programme orientation, completion, sex and age [educ_uoe_grad01]</t>
  </si>
  <si>
    <t>Podíl osob s dokončeným VŠ vzděláváním v ČR se stejně jako v celé EU dlouhodobě zvyšoval. to nedosáhla ČR průměru EU – v roce 2017 byl tento ukazatel cca o 6 % nižší než průměr EU (konkrétně se jedná o 34% podíl osob s VŠ vzděláním v ČR a 40% podíl v EU). Pozitivním je to, že překročila ČR již v roce 2017 cíl Evropa 2020. Negativním faktem je to, že podíl osob ve věku 18-24 let, majících nižší sekundární vzdělání a nemajících zájem o pokračování ve studii, neustále roste a stále více se vzdaluje požadované hodnotě. Ukazatel předčasného odchodu ze studia činil cca 7 % v ČR a 11 % v EU v roce 2017 (MŠMT, 2019, s. 14).</t>
  </si>
  <si>
    <t>Absolutní změna (r/r)</t>
  </si>
  <si>
    <t>Relativní změna (r/r)</t>
  </si>
  <si>
    <t>Bazický index (2013=100%)</t>
  </si>
  <si>
    <t>-</t>
  </si>
  <si>
    <t>Students enrolled in tertiary education by education level, programme orientation, sex, type of institution and intensity of participation</t>
  </si>
  <si>
    <t>https://ec.europa.eu/eurostat/web/education-and-training/data/database</t>
  </si>
  <si>
    <t>Studenti (fyzické osoby) celkem</t>
  </si>
  <si>
    <t>celkem</t>
  </si>
  <si>
    <t>v prezenčním studiu</t>
  </si>
  <si>
    <t>v distančním a kombinovaném studiu</t>
  </si>
  <si>
    <t>v typu studijního programu</t>
  </si>
  <si>
    <t>bakalář-
ském</t>
  </si>
  <si>
    <r>
      <t>magister-
ském</t>
    </r>
    <r>
      <rPr>
        <vertAlign val="superscript"/>
        <sz val="10"/>
        <rFont val="Arial Narrow"/>
        <family val="2"/>
        <charset val="238"/>
      </rPr>
      <t>2)</t>
    </r>
  </si>
  <si>
    <r>
      <t>navaz.
magisterském</t>
    </r>
    <r>
      <rPr>
        <vertAlign val="superscript"/>
        <sz val="10"/>
        <rFont val="Arial Narrow"/>
        <family val="2"/>
        <charset val="238"/>
      </rPr>
      <t>1)</t>
    </r>
  </si>
  <si>
    <t>doktor-
ském</t>
  </si>
  <si>
    <r>
      <t>navaz. 
magisterském</t>
    </r>
    <r>
      <rPr>
        <vertAlign val="superscript"/>
        <sz val="10"/>
        <rFont val="Arial Narrow"/>
        <family val="2"/>
        <charset val="238"/>
      </rPr>
      <t>1)</t>
    </r>
  </si>
  <si>
    <t>bakalářský</t>
  </si>
  <si>
    <t>magisterský</t>
  </si>
  <si>
    <t>navazující magisterský</t>
  </si>
  <si>
    <t>doktorský</t>
  </si>
  <si>
    <t>prezenční studium</t>
  </si>
  <si>
    <t>distanční a kombinovaný studium</t>
  </si>
  <si>
    <t>Stát</t>
  </si>
  <si>
    <t>Počet studentů VŠ</t>
  </si>
  <si>
    <t>Podíl na celkovém počtu studentů-cizinců</t>
  </si>
  <si>
    <t>Podíl na celkovém počtu studentů v ČR</t>
  </si>
  <si>
    <t>Studují bakalářské obory (%)</t>
  </si>
  <si>
    <t>Studují magisterské a doktorské obory (%)</t>
  </si>
  <si>
    <t>Slovensko</t>
  </si>
  <si>
    <t>Rusko</t>
  </si>
  <si>
    <t>Ukrajina</t>
  </si>
  <si>
    <t>Kazachstán</t>
  </si>
  <si>
    <t>Indie</t>
  </si>
  <si>
    <t>Německo</t>
  </si>
  <si>
    <t>Bělorusko</t>
  </si>
  <si>
    <t>Čína</t>
  </si>
  <si>
    <t>Itálie</t>
  </si>
  <si>
    <t xml:space="preserve">Ostatní </t>
  </si>
  <si>
    <t>Bazický index (2010=100%)</t>
  </si>
  <si>
    <t>Počet obyvatel</t>
  </si>
  <si>
    <t>20-29 let</t>
  </si>
  <si>
    <t>Obchod, administrativa a právo</t>
  </si>
  <si>
    <t xml:space="preserve">Technika, výroba a stavebnictví </t>
  </si>
  <si>
    <t xml:space="preserve">Společenské vědy, žurnalistika a informační vědy </t>
  </si>
  <si>
    <t xml:space="preserve">Vzdělávání a výchova </t>
  </si>
  <si>
    <t xml:space="preserve">Umění a humanitní vědy </t>
  </si>
  <si>
    <t xml:space="preserve">Zdravotní a soc. péče, péče o příznivé živ. podmínky </t>
  </si>
  <si>
    <t xml:space="preserve">Informační a komunikační technologie (ICT) </t>
  </si>
  <si>
    <t xml:space="preserve">Služby </t>
  </si>
  <si>
    <t xml:space="preserve">Přírodní vědy, matematika a statistika </t>
  </si>
  <si>
    <t xml:space="preserve">Zemědělství, lesnictví, rybářství a veterinářství </t>
  </si>
  <si>
    <t>Studenti</t>
  </si>
  <si>
    <t>Studenti-cizinci</t>
  </si>
  <si>
    <t>Bazický index (2010=100 %)</t>
  </si>
  <si>
    <t>Absolventi</t>
  </si>
  <si>
    <t>VŠ - studenti poprvé zapsaní na VŠ</t>
  </si>
  <si>
    <t>HDP (běžné ceny), mil. Kč</t>
  </si>
  <si>
    <t>Příjmy státního rozpočtu, mil. Kč</t>
  </si>
  <si>
    <t>Výdaje státního rozpočtu, mil. Kč</t>
  </si>
  <si>
    <t>Podíl na HDP, %</t>
  </si>
  <si>
    <t>Podíl na příjmech státního rozpočtu, %</t>
  </si>
  <si>
    <t>Podíl na výdajích státního rozpočtu, %</t>
  </si>
  <si>
    <t>Rozpočet - příspěvky a dotace VŠ, mil.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</si>
</sst>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_i"/>
    <numFmt numFmtId="166" formatCode="#,##0.00\ &quot;CZK&quot;"/>
    <numFmt numFmtId="167" formatCode="#,##0_ ;[Red]\-#,##0\ ;\–\ "/>
    <numFmt numFmtId="168" formatCode="##,###,##0"/>
  </numFmts>
  <fonts count="24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2"/>
      <color theme="10"/>
      <name val="Calibri"/>
      <family val="2"/>
      <charset val="204"/>
      <scheme val="minor"/>
    </font>
    <font>
      <b/>
      <sz val="11"/>
      <name val="Calibri"/>
      <family val="2"/>
    </font>
    <font>
      <sz val="7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rgb="FF000000"/>
      <name val="Verdana"/>
      <family val="2"/>
    </font>
    <font>
      <sz val="14"/>
      <color rgb="FF000000"/>
      <name val="Tahoma"/>
      <family val="2"/>
    </font>
    <font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vertAlign val="superscript"/>
      <sz val="10"/>
      <name val="Arial Narrow"/>
      <family val="2"/>
      <charset val="238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  <charset val="238"/>
    </font>
    <font>
      <sz val="16"/>
      <color rgb="FF2526A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9" fontId="0" fillId="0" borderId="0" xfId="1" applyFont="1"/>
    <xf numFmtId="164" fontId="0" fillId="0" borderId="0" xfId="1" applyNumberFormat="1" applyFont="1"/>
    <xf numFmtId="9" fontId="0" fillId="0" borderId="0" xfId="1" applyNumberFormat="1" applyFont="1"/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9" fillId="0" borderId="0" xfId="0" applyFont="1"/>
    <xf numFmtId="165" fontId="0" fillId="0" borderId="5" xfId="0" applyNumberFormat="1" applyBorder="1" applyAlignment="1">
      <alignment horizontal="right"/>
    </xf>
    <xf numFmtId="165" fontId="0" fillId="0" borderId="5" xfId="0" applyNumberFormat="1" applyBorder="1" applyAlignment="1">
      <alignment horizontal="right" vertical="center"/>
    </xf>
    <xf numFmtId="165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 vertical="center"/>
    </xf>
    <xf numFmtId="0" fontId="10" fillId="0" borderId="0" xfId="0" applyFont="1"/>
    <xf numFmtId="16" fontId="10" fillId="0" borderId="0" xfId="0" applyNumberFormat="1" applyFont="1"/>
    <xf numFmtId="0" fontId="6" fillId="0" borderId="0" xfId="2"/>
    <xf numFmtId="166" fontId="0" fillId="0" borderId="0" xfId="0" applyNumberFormat="1"/>
    <xf numFmtId="1" fontId="11" fillId="0" borderId="0" xfId="0" applyNumberFormat="1" applyFont="1"/>
    <xf numFmtId="2" fontId="0" fillId="0" borderId="0" xfId="0" applyNumberFormat="1"/>
    <xf numFmtId="3" fontId="0" fillId="0" borderId="0" xfId="0" applyNumberFormat="1"/>
    <xf numFmtId="3" fontId="12" fillId="0" borderId="6" xfId="0" applyNumberFormat="1" applyFont="1" applyBorder="1"/>
    <xf numFmtId="0" fontId="12" fillId="0" borderId="7" xfId="0" applyFont="1" applyBorder="1"/>
    <xf numFmtId="3" fontId="12" fillId="0" borderId="7" xfId="0" applyNumberFormat="1" applyFont="1" applyBorder="1"/>
    <xf numFmtId="0" fontId="12" fillId="4" borderId="8" xfId="0" applyFont="1" applyFill="1" applyBorder="1"/>
    <xf numFmtId="3" fontId="12" fillId="0" borderId="8" xfId="0" applyNumberFormat="1" applyFont="1" applyBorder="1"/>
    <xf numFmtId="0" fontId="12" fillId="0" borderId="0" xfId="0" applyFont="1"/>
    <xf numFmtId="167" fontId="13" fillId="5" borderId="9" xfId="0" applyNumberFormat="1" applyFont="1" applyFill="1" applyBorder="1" applyAlignment="1" applyProtection="1">
      <alignment horizontal="right" vertical="center"/>
      <protection locked="0"/>
    </xf>
    <xf numFmtId="167" fontId="13" fillId="5" borderId="10" xfId="0" applyNumberFormat="1" applyFont="1" applyFill="1" applyBorder="1" applyAlignment="1" applyProtection="1">
      <alignment horizontal="right" vertical="center"/>
      <protection locked="0"/>
    </xf>
    <xf numFmtId="167" fontId="13" fillId="5" borderId="11" xfId="0" applyNumberFormat="1" applyFont="1" applyFill="1" applyBorder="1" applyAlignment="1" applyProtection="1">
      <alignment horizontal="right" vertical="center"/>
      <protection locked="0"/>
    </xf>
    <xf numFmtId="167" fontId="13" fillId="5" borderId="12" xfId="0" applyNumberFormat="1" applyFont="1" applyFill="1" applyBorder="1" applyAlignment="1" applyProtection="1">
      <alignment horizontal="right" vertical="center"/>
      <protection locked="0"/>
    </xf>
    <xf numFmtId="167" fontId="13" fillId="5" borderId="13" xfId="0" applyNumberFormat="1" applyFont="1" applyFill="1" applyBorder="1" applyAlignment="1" applyProtection="1">
      <alignment horizontal="right" vertical="center"/>
      <protection locked="0"/>
    </xf>
    <xf numFmtId="167" fontId="13" fillId="5" borderId="14" xfId="0" applyNumberFormat="1" applyFont="1" applyFill="1" applyBorder="1" applyAlignment="1" applyProtection="1">
      <alignment horizontal="right" vertical="center"/>
      <protection locked="0"/>
    </xf>
    <xf numFmtId="49" fontId="13" fillId="6" borderId="15" xfId="0" applyNumberFormat="1" applyFont="1" applyFill="1" applyBorder="1" applyAlignment="1" applyProtection="1">
      <alignment horizontal="centerContinuous" vertical="center"/>
      <protection locked="0"/>
    </xf>
    <xf numFmtId="0" fontId="0" fillId="6" borderId="15" xfId="0" applyFill="1" applyBorder="1" applyAlignment="1" applyProtection="1">
      <alignment horizontal="centerContinuous" vertical="center"/>
      <protection locked="0"/>
    </xf>
    <xf numFmtId="0" fontId="0" fillId="6" borderId="16" xfId="0" applyFill="1" applyBorder="1" applyAlignment="1" applyProtection="1">
      <alignment horizontal="centerContinuous" vertical="center"/>
      <protection locked="0"/>
    </xf>
    <xf numFmtId="49" fontId="14" fillId="6" borderId="18" xfId="0" applyNumberFormat="1" applyFont="1" applyFill="1" applyBorder="1" applyAlignment="1" applyProtection="1">
      <alignment horizontal="centerContinuous" vertical="center"/>
      <protection locked="0"/>
    </xf>
    <xf numFmtId="49" fontId="14" fillId="6" borderId="19" xfId="0" applyNumberFormat="1" applyFont="1" applyFill="1" applyBorder="1" applyAlignment="1" applyProtection="1">
      <alignment horizontal="centerContinuous" vertical="center"/>
      <protection locked="0"/>
    </xf>
    <xf numFmtId="49" fontId="14" fillId="6" borderId="20" xfId="0" applyNumberFormat="1" applyFont="1" applyFill="1" applyBorder="1" applyAlignment="1" applyProtection="1">
      <alignment horizontal="centerContinuous" vertical="center"/>
      <protection locked="0"/>
    </xf>
    <xf numFmtId="49" fontId="14" fillId="6" borderId="21" xfId="0" applyNumberFormat="1" applyFont="1" applyFill="1" applyBorder="1" applyAlignment="1" applyProtection="1">
      <alignment horizontal="centerContinuous" vertical="center"/>
      <protection locked="0"/>
    </xf>
    <xf numFmtId="49" fontId="14" fillId="6" borderId="24" xfId="0" applyNumberFormat="1" applyFont="1" applyFill="1" applyBorder="1" applyAlignment="1" applyProtection="1">
      <alignment horizontal="centerContinuous" vertical="center"/>
      <protection locked="0"/>
    </xf>
    <xf numFmtId="49" fontId="14" fillId="6" borderId="25" xfId="0" applyNumberFormat="1" applyFont="1" applyFill="1" applyBorder="1" applyAlignment="1" applyProtection="1">
      <alignment horizontal="centerContinuous" vertical="center"/>
      <protection locked="0"/>
    </xf>
    <xf numFmtId="49" fontId="14" fillId="6" borderId="26" xfId="0" applyNumberFormat="1" applyFont="1" applyFill="1" applyBorder="1" applyAlignment="1" applyProtection="1">
      <alignment horizontal="centerContinuous" vertical="center"/>
      <protection locked="0"/>
    </xf>
    <xf numFmtId="49" fontId="14" fillId="6" borderId="27" xfId="0" applyNumberFormat="1" applyFont="1" applyFill="1" applyBorder="1" applyAlignment="1" applyProtection="1">
      <alignment horizontal="centerContinuous" vertical="center"/>
      <protection locked="0"/>
    </xf>
    <xf numFmtId="164" fontId="0" fillId="0" borderId="0" xfId="0" applyNumberFormat="1"/>
    <xf numFmtId="49" fontId="0" fillId="0" borderId="0" xfId="0" applyNumberForma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9" fontId="5" fillId="0" borderId="4" xfId="0" applyNumberFormat="1" applyFont="1" applyBorder="1" applyAlignment="1">
      <alignment vertical="center" wrapText="1"/>
    </xf>
    <xf numFmtId="10" fontId="5" fillId="0" borderId="4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10" fontId="3" fillId="0" borderId="4" xfId="0" applyNumberFormat="1" applyFont="1" applyBorder="1" applyAlignment="1">
      <alignment vertical="center" wrapText="1"/>
    </xf>
    <xf numFmtId="164" fontId="5" fillId="0" borderId="4" xfId="1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0" fontId="17" fillId="7" borderId="37" xfId="0" applyFont="1" applyFill="1" applyBorder="1"/>
    <xf numFmtId="0" fontId="4" fillId="7" borderId="16" xfId="0" applyFont="1" applyFill="1" applyBorder="1" applyAlignment="1">
      <alignment horizontal="center" vertical="center"/>
    </xf>
    <xf numFmtId="0" fontId="18" fillId="0" borderId="38" xfId="0" applyFont="1" applyBorder="1" applyAlignment="1">
      <alignment vertical="center"/>
    </xf>
    <xf numFmtId="0" fontId="19" fillId="0" borderId="39" xfId="0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9" fontId="19" fillId="0" borderId="39" xfId="0" applyNumberFormat="1" applyFont="1" applyBorder="1" applyAlignment="1">
      <alignment horizontal="center"/>
    </xf>
    <xf numFmtId="164" fontId="19" fillId="0" borderId="39" xfId="0" applyNumberFormat="1" applyFont="1" applyBorder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18" fillId="0" borderId="0" xfId="0" applyFont="1" applyFill="1" applyBorder="1" applyAlignment="1">
      <alignment vertical="center"/>
    </xf>
    <xf numFmtId="168" fontId="0" fillId="0" borderId="40" xfId="0" applyNumberFormat="1" applyBorder="1" applyAlignment="1">
      <alignment horizontal="right" vertical="center" wrapText="1"/>
    </xf>
    <xf numFmtId="168" fontId="0" fillId="0" borderId="41" xfId="0" applyNumberFormat="1" applyBorder="1" applyAlignment="1">
      <alignment horizontal="right" vertical="center" wrapText="1"/>
    </xf>
    <xf numFmtId="168" fontId="0" fillId="0" borderId="0" xfId="0" applyNumberFormat="1"/>
    <xf numFmtId="0" fontId="21" fillId="0" borderId="0" xfId="0" applyFont="1"/>
    <xf numFmtId="0" fontId="5" fillId="0" borderId="39" xfId="0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10" fontId="5" fillId="0" borderId="39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0" fontId="17" fillId="7" borderId="38" xfId="0" applyFont="1" applyFill="1" applyBorder="1"/>
    <xf numFmtId="3" fontId="22" fillId="8" borderId="22" xfId="0" applyNumberFormat="1" applyFont="1" applyFill="1" applyBorder="1" applyAlignment="1">
      <alignment horizontal="right" vertical="center" wrapText="1"/>
    </xf>
    <xf numFmtId="3" fontId="22" fillId="8" borderId="22" xfId="0" applyNumberFormat="1" applyFont="1" applyFill="1" applyBorder="1" applyAlignment="1">
      <alignment vertical="center"/>
    </xf>
    <xf numFmtId="3" fontId="22" fillId="8" borderId="43" xfId="0" applyNumberFormat="1" applyFont="1" applyFill="1" applyBorder="1" applyAlignment="1">
      <alignment horizontal="right" vertical="center" wrapText="1"/>
    </xf>
    <xf numFmtId="10" fontId="18" fillId="7" borderId="16" xfId="0" applyNumberFormat="1" applyFont="1" applyFill="1" applyBorder="1" applyAlignment="1">
      <alignment horizontal="center" vertical="center" wrapText="1"/>
    </xf>
    <xf numFmtId="10" fontId="23" fillId="0" borderId="0" xfId="0" applyNumberFormat="1" applyFont="1"/>
    <xf numFmtId="3" fontId="18" fillId="7" borderId="40" xfId="0" applyNumberFormat="1" applyFont="1" applyFill="1" applyBorder="1" applyAlignment="1">
      <alignment horizontal="center" vertical="center"/>
    </xf>
    <xf numFmtId="0" fontId="5" fillId="0" borderId="40" xfId="0" applyFont="1" applyBorder="1"/>
    <xf numFmtId="1" fontId="5" fillId="0" borderId="40" xfId="0" applyNumberFormat="1" applyFont="1" applyBorder="1"/>
    <xf numFmtId="10" fontId="5" fillId="0" borderId="40" xfId="1" applyNumberFormat="1" applyFont="1" applyBorder="1"/>
    <xf numFmtId="49" fontId="14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22" xfId="0" applyFont="1" applyFill="1" applyBorder="1" applyAlignment="1" applyProtection="1">
      <alignment horizontal="center" vertical="center" wrapText="1"/>
      <protection locked="0"/>
    </xf>
    <xf numFmtId="0" fontId="15" fillId="6" borderId="32" xfId="0" applyFont="1" applyFill="1" applyBorder="1" applyAlignment="1" applyProtection="1">
      <alignment horizontal="center" vertical="center" wrapText="1"/>
      <protection locked="0"/>
    </xf>
    <xf numFmtId="49" fontId="14" fillId="6" borderId="23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28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9" fontId="14" fillId="6" borderId="29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34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29" xfId="0" applyFont="1" applyFill="1" applyBorder="1" applyAlignment="1" applyProtection="1">
      <alignment horizontal="center" vertical="center" wrapText="1"/>
      <protection locked="0"/>
    </xf>
    <xf numFmtId="0" fontId="14" fillId="6" borderId="34" xfId="0" applyFont="1" applyFill="1" applyBorder="1" applyAlignment="1" applyProtection="1">
      <alignment horizontal="center" vertical="center" wrapText="1"/>
      <protection locked="0"/>
    </xf>
    <xf numFmtId="49" fontId="14" fillId="6" borderId="30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35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42" xfId="0" applyNumberFormat="1" applyFont="1" applyBorder="1" applyAlignment="1">
      <alignment horizontal="center" vertical="center"/>
    </xf>
    <xf numFmtId="10" fontId="5" fillId="0" borderId="16" xfId="0" applyNumberFormat="1" applyFont="1" applyBorder="1" applyAlignment="1">
      <alignment horizontal="center" vertical="center"/>
    </xf>
    <xf numFmtId="49" fontId="14" fillId="6" borderId="31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36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42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/>
              <a:t>Počet absolventů VŠ v ČR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Sheet1!$F$115:$P$115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Sheet1!$F$116:$P$116</c:f>
              <c:numCache>
                <c:formatCode>#,##0</c:formatCode>
                <c:ptCount val="11"/>
                <c:pt idx="0">
                  <c:v>88075</c:v>
                </c:pt>
                <c:pt idx="1">
                  <c:v>93105</c:v>
                </c:pt>
                <c:pt idx="2">
                  <c:v>94090</c:v>
                </c:pt>
                <c:pt idx="3">
                  <c:v>91693</c:v>
                </c:pt>
                <c:pt idx="4">
                  <c:v>88257</c:v>
                </c:pt>
                <c:pt idx="5">
                  <c:v>82040</c:v>
                </c:pt>
                <c:pt idx="6">
                  <c:v>77382</c:v>
                </c:pt>
                <c:pt idx="7">
                  <c:v>72086</c:v>
                </c:pt>
                <c:pt idx="8">
                  <c:v>68574</c:v>
                </c:pt>
                <c:pt idx="9">
                  <c:v>64243</c:v>
                </c:pt>
                <c:pt idx="10">
                  <c:v>62914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A-6844-9D8E-1944B72BF7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973263"/>
        <c:axId val="1939360927"/>
      </c:barChart>
      <c:catAx>
        <c:axId val="200497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39360927"/>
        <c:crosses val="autoZero"/>
        <c:auto val="1"/>
        <c:lblAlgn val="ctr"/>
        <c:lblOffset val="100"/>
        <c:noMultiLvlLbl val="0"/>
      </c:catAx>
      <c:valAx>
        <c:axId val="193936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004973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/>
              <a:t>Počet uchazečů o studium na VŠ v ČR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Sheet1!$B$138:$H$138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strCache>
            </c:strRef>
          </c:cat>
          <c:val>
            <c:numRef>
              <c:f>Sheet1!$B$150:$H$150</c:f>
              <c:numCache>
                <c:formatCode>#,##0</c:formatCode>
                <c:ptCount val="7"/>
                <c:pt idx="0">
                  <c:v>427441</c:v>
                </c:pt>
                <c:pt idx="1">
                  <c:v>418624</c:v>
                </c:pt>
                <c:pt idx="2">
                  <c:v>395529</c:v>
                </c:pt>
                <c:pt idx="3">
                  <c:v>371948</c:v>
                </c:pt>
                <c:pt idx="4">
                  <c:v>352873</c:v>
                </c:pt>
                <c:pt idx="5">
                  <c:v>329036</c:v>
                </c:pt>
                <c:pt idx="6">
                  <c:v>319343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F-C344-A94D-C953956392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973263"/>
        <c:axId val="1939360927"/>
      </c:barChart>
      <c:catAx>
        <c:axId val="200497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39360927"/>
        <c:crosses val="autoZero"/>
        <c:auto val="1"/>
        <c:lblAlgn val="ctr"/>
        <c:lblOffset val="100"/>
        <c:noMultiLvlLbl val="0"/>
      </c:catAx>
      <c:valAx>
        <c:axId val="193936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004973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Sheet1!$A$16:$A$26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Sheet1!$B$16:$B$26</c:f>
              <c:numCache>
                <c:formatCode>#\ ##0_ ;[Red]\-#\ ##0\ ;\–\ </c:formatCode>
                <c:ptCount val="11"/>
                <c:pt idx="0">
                  <c:v>395982</c:v>
                </c:pt>
                <c:pt idx="1">
                  <c:v>392038</c:v>
                </c:pt>
                <c:pt idx="2">
                  <c:v>380893</c:v>
                </c:pt>
                <c:pt idx="3">
                  <c:v>367770</c:v>
                </c:pt>
                <c:pt idx="4">
                  <c:v>346811</c:v>
                </c:pt>
                <c:pt idx="5">
                  <c:v>326439</c:v>
                </c:pt>
                <c:pt idx="6">
                  <c:v>311062</c:v>
                </c:pt>
                <c:pt idx="7">
                  <c:v>298679</c:v>
                </c:pt>
                <c:pt idx="8">
                  <c:v>289666</c:v>
                </c:pt>
                <c:pt idx="9">
                  <c:v>288608</c:v>
                </c:pt>
                <c:pt idx="10">
                  <c:v>299396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8-BA4C-9455-F13AC1C6A5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262623"/>
        <c:axId val="966315599"/>
      </c:barChart>
      <c:catAx>
        <c:axId val="96626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66315599"/>
        <c:crosses val="autoZero"/>
        <c:auto val="1"/>
        <c:lblAlgn val="ctr"/>
        <c:lblOffset val="100"/>
        <c:noMultiLvlLbl val="0"/>
      </c:catAx>
      <c:valAx>
        <c:axId val="96631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cs-CZ"/>
                  <a:t>fyzické osoby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66262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bakalářský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Sheet1!$F$2:$H$2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</c:numCache>
            </c:numRef>
          </c:cat>
          <c:val>
            <c:numRef>
              <c:f>Sheet1!$F$3:$H$3</c:f>
              <c:numCache>
                <c:formatCode>0.0%</c:formatCode>
                <c:ptCount val="3"/>
                <c:pt idx="0">
                  <c:v>0.626</c:v>
                </c:pt>
                <c:pt idx="1">
                  <c:v>0.58899999999999997</c:v>
                </c:pt>
                <c:pt idx="2">
                  <c:v>0.59699999999999998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6-9E44-B868-55FBB3C2F439}"/>
            </c:ext>
          </c:extLst>
        </c:ser>
        <c:ser>
          <c:idx val="1"/>
          <c:order val="1"/>
          <c:tx>
            <c:strRef>
              <c:f>Sheet1!$E$4</c:f>
              <c:strCache>
                <c:ptCount val="1"/>
                <c:pt idx="0">
                  <c:v>magisterský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Sheet1!$F$2:$H$2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</c:numCache>
            </c:numRef>
          </c:cat>
          <c:val>
            <c:numRef>
              <c:f>Sheet1!$F$4:$H$4</c:f>
              <c:numCache>
                <c:formatCode>0.0%</c:formatCode>
                <c:ptCount val="3"/>
                <c:pt idx="0">
                  <c:v>0.10299999999999999</c:v>
                </c:pt>
                <c:pt idx="1">
                  <c:v>9.7000000000000003E-2</c:v>
                </c:pt>
                <c:pt idx="2">
                  <c:v>0.106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6-9E44-B868-55FBB3C2F439}"/>
            </c:ext>
          </c:extLst>
        </c:ser>
        <c:ser>
          <c:idx val="2"/>
          <c:order val="2"/>
          <c:tx>
            <c:strRef>
              <c:f>Sheet1!$E$5</c:f>
              <c:strCache>
                <c:ptCount val="1"/>
                <c:pt idx="0">
                  <c:v>navazující magisterský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Sheet1!$F$2:$H$2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</c:numCache>
            </c:numRef>
          </c:cat>
          <c:val>
            <c:numRef>
              <c:f>Sheet1!$F$5:$H$5</c:f>
              <c:numCache>
                <c:formatCode>0.0%</c:formatCode>
                <c:ptCount val="3"/>
                <c:pt idx="0">
                  <c:v>0.218</c:v>
                </c:pt>
                <c:pt idx="1">
                  <c:v>0.249</c:v>
                </c:pt>
                <c:pt idx="2">
                  <c:v>0.23200000000000001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6-9E44-B868-55FBB3C2F439}"/>
            </c:ext>
          </c:extLst>
        </c:ser>
        <c:ser>
          <c:idx val="3"/>
          <c:order val="3"/>
          <c:tx>
            <c:strRef>
              <c:f>Sheet1!$E$6</c:f>
              <c:strCache>
                <c:ptCount val="1"/>
                <c:pt idx="0">
                  <c:v>doktorský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Sheet1!$F$2:$H$2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</c:numCache>
            </c:numRef>
          </c:cat>
          <c:val>
            <c:numRef>
              <c:f>Sheet1!$F$6:$H$6</c:f>
              <c:numCache>
                <c:formatCode>0.0%</c:formatCode>
                <c:ptCount val="3"/>
                <c:pt idx="0">
                  <c:v>6.5000000000000002E-2</c:v>
                </c:pt>
                <c:pt idx="1">
                  <c:v>7.2999999999999995E-2</c:v>
                </c:pt>
                <c:pt idx="2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16-9E44-B868-55FBB3C2F4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805983"/>
        <c:axId val="965999983"/>
      </c:barChart>
      <c:catAx>
        <c:axId val="965805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65999983"/>
        <c:crosses val="autoZero"/>
        <c:auto val="1"/>
        <c:lblAlgn val="ctr"/>
        <c:lblOffset val="100"/>
        <c:noMultiLvlLbl val="0"/>
      </c:catAx>
      <c:valAx>
        <c:axId val="96599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6580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Sheet1!$N$15</c:f>
              <c:strCache>
                <c:ptCount val="1"/>
                <c:pt idx="0">
                  <c:v>prezenční studium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Sheet1!$A$16:$A$26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Sheet1!$N$16:$N$26</c:f>
              <c:numCache>
                <c:formatCode>0.0%</c:formatCode>
                <c:ptCount val="11"/>
                <c:pt idx="0">
                  <c:v>0.71597193811839932</c:v>
                </c:pt>
                <c:pt idx="1">
                  <c:v>0.72481239063560166</c:v>
                </c:pt>
                <c:pt idx="2">
                  <c:v>0.73947801613576514</c:v>
                </c:pt>
                <c:pt idx="3">
                  <c:v>0.75339206569323214</c:v>
                </c:pt>
                <c:pt idx="4">
                  <c:v>0.75989227561986217</c:v>
                </c:pt>
                <c:pt idx="5">
                  <c:v>0.76360974025775108</c:v>
                </c:pt>
                <c:pt idx="6">
                  <c:v>0.76092868945740721</c:v>
                </c:pt>
                <c:pt idx="7">
                  <c:v>0.76134244456423117</c:v>
                </c:pt>
                <c:pt idx="8">
                  <c:v>0.76738036221026973</c:v>
                </c:pt>
                <c:pt idx="9">
                  <c:v>0.7784850038806963</c:v>
                </c:pt>
                <c:pt idx="10">
                  <c:v>0.78773931515451112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1-124F-BD8F-B46A7834D009}"/>
            </c:ext>
          </c:extLst>
        </c:ser>
        <c:ser>
          <c:idx val="1"/>
          <c:order val="1"/>
          <c:tx>
            <c:strRef>
              <c:f>Sheet1!$O$15</c:f>
              <c:strCache>
                <c:ptCount val="1"/>
                <c:pt idx="0">
                  <c:v>distanční a kombinovaný studium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Sheet1!$O$16:$O$26</c:f>
              <c:numCache>
                <c:formatCode>0.0%</c:formatCode>
                <c:ptCount val="11"/>
                <c:pt idx="0">
                  <c:v>0.29481390568258153</c:v>
                </c:pt>
                <c:pt idx="1">
                  <c:v>0.28563047459685031</c:v>
                </c:pt>
                <c:pt idx="2">
                  <c:v>0.2697765514199526</c:v>
                </c:pt>
                <c:pt idx="3">
                  <c:v>0.25546945101558038</c:v>
                </c:pt>
                <c:pt idx="4">
                  <c:v>0.24838600851760756</c:v>
                </c:pt>
                <c:pt idx="5">
                  <c:v>0.24448671880504474</c:v>
                </c:pt>
                <c:pt idx="6">
                  <c:v>0.24701827931409173</c:v>
                </c:pt>
                <c:pt idx="7">
                  <c:v>0.24607019576200537</c:v>
                </c:pt>
                <c:pt idx="8">
                  <c:v>0.23931355423142517</c:v>
                </c:pt>
                <c:pt idx="9">
                  <c:v>0.22841709169530991</c:v>
                </c:pt>
                <c:pt idx="10">
                  <c:v>0.21971903432243584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E1-124F-BD8F-B46A7834D0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966262623"/>
        <c:axId val="966315599"/>
      </c:barChart>
      <c:catAx>
        <c:axId val="96626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66315599"/>
        <c:crosses val="autoZero"/>
        <c:auto val="1"/>
        <c:lblAlgn val="ctr"/>
        <c:lblOffset val="100"/>
        <c:noMultiLvlLbl val="0"/>
      </c:catAx>
      <c:valAx>
        <c:axId val="96631559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66262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Počet obyvatel ve věku 20-29 let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Sheet1!$K$39:$S$39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Sheet1!$K$52:$S$52</c:f>
              <c:numCache>
                <c:formatCode>0.0%</c:formatCode>
                <c:ptCount val="9"/>
                <c:pt idx="0">
                  <c:v>-1.5138633781922678E-2</c:v>
                </c:pt>
                <c:pt idx="1">
                  <c:v>-1.5898464470511724E-2</c:v>
                </c:pt>
                <c:pt idx="2">
                  <c:v>-2.1370260036317219E-2</c:v>
                </c:pt>
                <c:pt idx="3">
                  <c:v>-3.0510368468228397E-2</c:v>
                </c:pt>
                <c:pt idx="4">
                  <c:v>-3.2274840585776017E-2</c:v>
                </c:pt>
                <c:pt idx="5">
                  <c:v>-2.9478073806538239E-2</c:v>
                </c:pt>
                <c:pt idx="6">
                  <c:v>-2.9738219198810738E-2</c:v>
                </c:pt>
                <c:pt idx="7">
                  <c:v>-2.7480861084118683E-2</c:v>
                </c:pt>
                <c:pt idx="8">
                  <c:v>-3.1798605016723588E-2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D-6E4E-95C7-6DD4523A7E59}"/>
            </c:ext>
          </c:extLst>
        </c:ser>
        <c:ser>
          <c:idx val="1"/>
          <c:order val="1"/>
          <c:tx>
            <c:v>Počet studentů VŠ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Sheet1!$K$39:$S$39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Sheet1!$K$31:$S$31</c:f>
              <c:numCache>
                <c:formatCode>0.0%</c:formatCode>
                <c:ptCount val="9"/>
                <c:pt idx="0">
                  <c:v>-2.8428366637927957E-2</c:v>
                </c:pt>
                <c:pt idx="1">
                  <c:v>-3.4453245399626665E-2</c:v>
                </c:pt>
                <c:pt idx="2">
                  <c:v>-5.6989422737036735E-2</c:v>
                </c:pt>
                <c:pt idx="3">
                  <c:v>-5.874092805591518E-2</c:v>
                </c:pt>
                <c:pt idx="4">
                  <c:v>-4.7105278474692057E-2</c:v>
                </c:pt>
                <c:pt idx="5">
                  <c:v>-3.9808784100918787E-2</c:v>
                </c:pt>
                <c:pt idx="6">
                  <c:v>-3.0176209241359452E-2</c:v>
                </c:pt>
                <c:pt idx="7">
                  <c:v>-3.6524825143441067E-3</c:v>
                </c:pt>
                <c:pt idx="8">
                  <c:v>3.7379421221864953E-2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FD-6E4E-95C7-6DD4523A7E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1426415"/>
        <c:axId val="980977375"/>
      </c:barChart>
      <c:catAx>
        <c:axId val="98142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80977375"/>
        <c:crosses val="autoZero"/>
        <c:auto val="1"/>
        <c:lblAlgn val="ctr"/>
        <c:lblOffset val="100"/>
        <c:noMultiLvlLbl val="0"/>
      </c:catAx>
      <c:valAx>
        <c:axId val="9809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cs-CZ"/>
                  <a:t>Relativní změny ukazatele (r/r)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81426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Sheet1!$F$69:$F$78</c:f>
              <c:strCache>
                <c:ptCount val="10"/>
                <c:pt idx="0">
                  <c:v>Obchod, administrativa a právo</c:v>
                </c:pt>
                <c:pt idx="1">
                  <c:v>Technika, výroba a stavebnictví </c:v>
                </c:pt>
                <c:pt idx="2">
                  <c:v>Vzdělávání a výchova </c:v>
                </c:pt>
                <c:pt idx="3">
                  <c:v>Společenské vědy, žurnalistika a informační vědy </c:v>
                </c:pt>
                <c:pt idx="4">
                  <c:v>Umění a humanitní vědy </c:v>
                </c:pt>
                <c:pt idx="5">
                  <c:v>Zdravotní a soc. péče, péče o příznivé živ. podmínky </c:v>
                </c:pt>
                <c:pt idx="6">
                  <c:v>Informační a komunikační technologie (ICT) </c:v>
                </c:pt>
                <c:pt idx="7">
                  <c:v>Služby </c:v>
                </c:pt>
                <c:pt idx="8">
                  <c:v>Přírodní vědy, matematika a statistika </c:v>
                </c:pt>
                <c:pt idx="9">
                  <c:v>Zemědělství, lesnictví, rybářství a veterinářství </c:v>
                </c:pt>
              </c:strCache>
            </c:strRef>
          </c:cat>
          <c:val>
            <c:numRef>
              <c:f>Sheet1!$G$69:$G$78</c:f>
              <c:numCache>
                <c:formatCode>General</c:formatCode>
                <c:ptCount val="10"/>
                <c:pt idx="0">
                  <c:v>93.2</c:v>
                </c:pt>
                <c:pt idx="1">
                  <c:v>64.800000000000011</c:v>
                </c:pt>
                <c:pt idx="2">
                  <c:v>46.199999999999996</c:v>
                </c:pt>
                <c:pt idx="3">
                  <c:v>43.9</c:v>
                </c:pt>
                <c:pt idx="4">
                  <c:v>37.200000000000003</c:v>
                </c:pt>
                <c:pt idx="5">
                  <c:v>35.200000000000003</c:v>
                </c:pt>
                <c:pt idx="6">
                  <c:v>25.8</c:v>
                </c:pt>
                <c:pt idx="7">
                  <c:v>22</c:v>
                </c:pt>
                <c:pt idx="8">
                  <c:v>21.799999999999997</c:v>
                </c:pt>
                <c:pt idx="9">
                  <c:v>13.899999999999999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1-F844-9DFB-09B60D4A9A6D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Sheet1!$F$69:$F$78</c:f>
              <c:strCache>
                <c:ptCount val="10"/>
                <c:pt idx="0">
                  <c:v>Obchod, administrativa a právo</c:v>
                </c:pt>
                <c:pt idx="1">
                  <c:v>Technika, výroba a stavebnictví </c:v>
                </c:pt>
                <c:pt idx="2">
                  <c:v>Vzdělávání a výchova </c:v>
                </c:pt>
                <c:pt idx="3">
                  <c:v>Společenské vědy, žurnalistika a informační vědy </c:v>
                </c:pt>
                <c:pt idx="4">
                  <c:v>Umění a humanitní vědy </c:v>
                </c:pt>
                <c:pt idx="5">
                  <c:v>Zdravotní a soc. péče, péče o příznivé živ. podmínky </c:v>
                </c:pt>
                <c:pt idx="6">
                  <c:v>Informační a komunikační technologie (ICT) </c:v>
                </c:pt>
                <c:pt idx="7">
                  <c:v>Služby </c:v>
                </c:pt>
                <c:pt idx="8">
                  <c:v>Přírodní vědy, matematika a statistika </c:v>
                </c:pt>
                <c:pt idx="9">
                  <c:v>Zemědělství, lesnictví, rybářství a veterinářství </c:v>
                </c:pt>
              </c:strCache>
            </c:strRef>
          </c:cat>
          <c:val>
            <c:numRef>
              <c:f>Sheet1!$H$69:$H$78</c:f>
              <c:numCache>
                <c:formatCode>General</c:formatCode>
                <c:ptCount val="10"/>
                <c:pt idx="0">
                  <c:v>60.7</c:v>
                </c:pt>
                <c:pt idx="1">
                  <c:v>40.700000000000003</c:v>
                </c:pt>
                <c:pt idx="2">
                  <c:v>37.700000000000003</c:v>
                </c:pt>
                <c:pt idx="3">
                  <c:v>34.799999999999997</c:v>
                </c:pt>
                <c:pt idx="4">
                  <c:v>29.4</c:v>
                </c:pt>
                <c:pt idx="5">
                  <c:v>28.7</c:v>
                </c:pt>
                <c:pt idx="6">
                  <c:v>21.799999999999997</c:v>
                </c:pt>
                <c:pt idx="7">
                  <c:v>21.7</c:v>
                </c:pt>
                <c:pt idx="8">
                  <c:v>16.399999999999999</c:v>
                </c:pt>
                <c:pt idx="9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F1-F844-9DFB-09B60D4A9A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1426415"/>
        <c:axId val="980977375"/>
      </c:barChart>
      <c:catAx>
        <c:axId val="98142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80977375"/>
        <c:crosses val="autoZero"/>
        <c:auto val="1"/>
        <c:lblAlgn val="ctr"/>
        <c:lblOffset val="100"/>
        <c:noMultiLvlLbl val="0"/>
      </c:catAx>
      <c:valAx>
        <c:axId val="9809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cs-CZ"/>
                  <a:t>tis. osob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81426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Sheet1!$F$94:$F$104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Sheet1!$G$94:$G$104</c:f>
              <c:numCache>
                <c:formatCode>#\ ##0_ ;[Red]\-#\ ##0\ ;\–\ </c:formatCode>
                <c:ptCount val="11"/>
                <c:pt idx="0">
                  <c:v>37498</c:v>
                </c:pt>
                <c:pt idx="1">
                  <c:v>38707</c:v>
                </c:pt>
                <c:pt idx="2">
                  <c:v>39430</c:v>
                </c:pt>
                <c:pt idx="3">
                  <c:v>40331</c:v>
                </c:pt>
                <c:pt idx="4">
                  <c:v>40920</c:v>
                </c:pt>
                <c:pt idx="5">
                  <c:v>42032</c:v>
                </c:pt>
                <c:pt idx="6" formatCode="#,##0">
                  <c:v>43457</c:v>
                </c:pt>
                <c:pt idx="7">
                  <c:v>43676</c:v>
                </c:pt>
                <c:pt idx="8">
                  <c:v>44687</c:v>
                </c:pt>
                <c:pt idx="9">
                  <c:v>46351</c:v>
                </c:pt>
                <c:pt idx="10">
                  <c:v>50121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9-9241-A289-3BD27E3145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6998351"/>
        <c:axId val="974428671"/>
      </c:barChart>
      <c:catAx>
        <c:axId val="1016998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74428671"/>
        <c:crosses val="autoZero"/>
        <c:auto val="1"/>
        <c:lblAlgn val="ctr"/>
        <c:lblOffset val="100"/>
        <c:noMultiLvlLbl val="0"/>
      </c:catAx>
      <c:valAx>
        <c:axId val="97442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cs-CZ"/>
                  <a:t>fyzické osoby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016998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Sheet1!$F$115:$P$115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Sheet1!$F$122:$P$122</c:f>
              <c:numCache>
                <c:formatCode>#\ ##0_ ;[Red]\-#\ ##0\ ;\–\ </c:formatCode>
                <c:ptCount val="11"/>
                <c:pt idx="0">
                  <c:v>81613</c:v>
                </c:pt>
                <c:pt idx="1">
                  <c:v>75952</c:v>
                </c:pt>
                <c:pt idx="2">
                  <c:v>72163</c:v>
                </c:pt>
                <c:pt idx="3">
                  <c:v>67731</c:v>
                </c:pt>
                <c:pt idx="4">
                  <c:v>59340</c:v>
                </c:pt>
                <c:pt idx="5">
                  <c:v>55645</c:v>
                </c:pt>
                <c:pt idx="6">
                  <c:v>53589</c:v>
                </c:pt>
                <c:pt idx="7">
                  <c:v>53389</c:v>
                </c:pt>
                <c:pt idx="8">
                  <c:v>53953</c:v>
                </c:pt>
                <c:pt idx="9">
                  <c:v>57038</c:v>
                </c:pt>
                <c:pt idx="10">
                  <c:v>61352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F49-8476-EFED58EAFD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973263"/>
        <c:axId val="1939360927"/>
      </c:barChart>
      <c:catAx>
        <c:axId val="200497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39360927"/>
        <c:crosses val="autoZero"/>
        <c:auto val="1"/>
        <c:lblAlgn val="ctr"/>
        <c:lblOffset val="100"/>
        <c:noMultiLvlLbl val="0"/>
      </c:catAx>
      <c:valAx>
        <c:axId val="193936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;\–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004973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132358</xdr:colOff>
      <xdr:row>126</xdr:row>
      <xdr:rowOff>30280</xdr:rowOff>
    </xdr:from>
    <xdr:to>
      <xdr:col>5</xdr:col>
      <xdr:colOff>1036062</xdr:colOff>
      <xdr:row>135</xdr:row>
      <xdr:rowOff>173499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920108C-5A1E-7045-BBFE-1603227C0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139</xdr:row>
      <xdr:rowOff>0</xdr:rowOff>
    </xdr:from>
    <xdr:to>
      <xdr:col>15</xdr:col>
      <xdr:colOff>453180</xdr:colOff>
      <xdr:row>150</xdr:row>
      <xdr:rowOff>135180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6EA36CFC-255F-B643-90C1-BEB6E52C4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135992</xdr:colOff>
      <xdr:row>27</xdr:row>
      <xdr:rowOff>156896</xdr:rowOff>
    </xdr:from>
    <xdr:to>
      <xdr:col>5</xdr:col>
      <xdr:colOff>1044098</xdr:colOff>
      <xdr:row>39</xdr:row>
      <xdr:rowOff>89912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860EEE4-B214-FB4C-BCDE-94419EF0F5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62938</xdr:colOff>
      <xdr:row>1</xdr:row>
      <xdr:rowOff>66983</xdr:rowOff>
    </xdr:from>
    <xdr:to>
      <xdr:col>12</xdr:col>
      <xdr:colOff>532725</xdr:colOff>
      <xdr:row>9</xdr:row>
      <xdr:rowOff>11688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371B3DDD-C31E-E741-BFC1-B140E2581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370885</xdr:colOff>
      <xdr:row>14</xdr:row>
      <xdr:rowOff>146107</xdr:rowOff>
    </xdr:from>
    <xdr:to>
      <xdr:col>19</xdr:col>
      <xdr:colOff>20230</xdr:colOff>
      <xdr:row>25</xdr:row>
      <xdr:rowOff>45406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43046641-C676-6C4C-A246-2A9830DCA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265164</xdr:colOff>
      <xdr:row>55</xdr:row>
      <xdr:rowOff>93598</xdr:rowOff>
    </xdr:from>
    <xdr:to>
      <xdr:col>16</xdr:col>
      <xdr:colOff>1311867</xdr:colOff>
      <xdr:row>68</xdr:row>
      <xdr:rowOff>201338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E8C30058-47B2-4045-9580-66A242756E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97691</xdr:colOff>
      <xdr:row>61</xdr:row>
      <xdr:rowOff>41869</xdr:rowOff>
    </xdr:from>
    <xdr:to>
      <xdr:col>19</xdr:col>
      <xdr:colOff>488461</xdr:colOff>
      <xdr:row>80</xdr:row>
      <xdr:rowOff>41867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D2DA33D7-9169-8341-BDAF-19BC71E3C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773545</xdr:colOff>
      <xdr:row>85</xdr:row>
      <xdr:rowOff>158172</xdr:rowOff>
    </xdr:from>
    <xdr:to>
      <xdr:col>14</xdr:col>
      <xdr:colOff>11545</xdr:colOff>
      <xdr:row>97</xdr:row>
      <xdr:rowOff>26554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D3C781D9-B8DE-634E-9322-FF427EF49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128</xdr:row>
      <xdr:rowOff>0</xdr:rowOff>
    </xdr:from>
    <xdr:to>
      <xdr:col>11</xdr:col>
      <xdr:colOff>169246</xdr:colOff>
      <xdr:row>137</xdr:row>
      <xdr:rowOff>173822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E586A737-967F-8949-9965-ACFB67D6F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ysokeskoly.com/vysoke-skoly-1/vysoka-skola-financni-a-spravni-a-s" TargetMode="External"/><Relationship Id="rId18" Type="http://schemas.openxmlformats.org/officeDocument/2006/relationships/hyperlink" Target="https://www.vysokeskoly.com/vysoke-skoly-1/vysoka-skola-humanitas-filia-praha" TargetMode="External"/><Relationship Id="rId26" Type="http://schemas.openxmlformats.org/officeDocument/2006/relationships/hyperlink" Target="https://www.vysokeskoly.com/vysoke-skoly-1/vysoka-skola-podnikani-a-prava-1" TargetMode="External"/><Relationship Id="rId39" Type="http://schemas.openxmlformats.org/officeDocument/2006/relationships/hyperlink" Target="https://www.vysokeskoly.com/vysoke-skoly-1/vysoka-skola-logistiky-o-p-s-1" TargetMode="External"/><Relationship Id="rId21" Type="http://schemas.openxmlformats.org/officeDocument/2006/relationships/hyperlink" Target="https://www.vysokeskoly.com/vysoke-skoly-1/univerzita-jana-amose-komenskeho-praha-s-r-o" TargetMode="External"/><Relationship Id="rId34" Type="http://schemas.openxmlformats.org/officeDocument/2006/relationships/hyperlink" Target="https://www.vysokeskoly.com/vysoke-skoly-1/akademie-sting-o-p-s" TargetMode="External"/><Relationship Id="rId42" Type="http://schemas.openxmlformats.org/officeDocument/2006/relationships/hyperlink" Target="https://www.vysokeskoly.com/vysoke-skoly-1/vysoka-skola-podnikani-a-prava-1" TargetMode="External"/><Relationship Id="rId47" Type="http://schemas.openxmlformats.org/officeDocument/2006/relationships/hyperlink" Target="https://www.vysokeskoly.com/vysoke-skoly-1/soukroma-vysoka-skola-ekonomicka-znojmo-s-r-o" TargetMode="External"/><Relationship Id="rId50" Type="http://schemas.openxmlformats.org/officeDocument/2006/relationships/hyperlink" Target="https://www.vysokeskoly.com/vysoke-skoly-1/vysoka-skola-ekonomie-a-managementu-a-s" TargetMode="External"/><Relationship Id="rId7" Type="http://schemas.openxmlformats.org/officeDocument/2006/relationships/hyperlink" Target="https://www.vysokeskoly.com/vysoke-skoly-1/vysoka-skola-kreativni-komunikace-s-r-o" TargetMode="External"/><Relationship Id="rId2" Type="http://schemas.openxmlformats.org/officeDocument/2006/relationships/hyperlink" Target="https://www.vysokeskoly.com/vysoke-skoly-1/prague-city-university" TargetMode="External"/><Relationship Id="rId16" Type="http://schemas.openxmlformats.org/officeDocument/2006/relationships/hyperlink" Target="https://www.vysokeskoly.com/vysoke-skoly-1/vysoka-skola-regionalniho-rozvoje-a-bankovni-in" TargetMode="External"/><Relationship Id="rId29" Type="http://schemas.openxmlformats.org/officeDocument/2006/relationships/hyperlink" Target="https://www.vysokeskoly.com/vysoke-skoly-1/vysoka-skola-evropskych-a-regionalnich-studii-z" TargetMode="External"/><Relationship Id="rId11" Type="http://schemas.openxmlformats.org/officeDocument/2006/relationships/hyperlink" Target="https://www.vysokeskoly.com/vysoke-skoly-1/skoda-auto-vysoka-skola-o-p-s" TargetMode="External"/><Relationship Id="rId24" Type="http://schemas.openxmlformats.org/officeDocument/2006/relationships/hyperlink" Target="https://www.vysokeskoly.com/vysoke-skoly-1/vysoka-skola-obchodni-v-praze-o-p-s-1" TargetMode="External"/><Relationship Id="rId32" Type="http://schemas.openxmlformats.org/officeDocument/2006/relationships/hyperlink" Target="https://www.vysokeskoly.com/vysoke-skoly-1/vysoka-skola-hotelova-v-praze-8-spol-s-r-o-1" TargetMode="External"/><Relationship Id="rId37" Type="http://schemas.openxmlformats.org/officeDocument/2006/relationships/hyperlink" Target="https://www.vysokeskoly.com/vysoke-skoly-1/vysoka-skola-obchodni-a-hotelova-s-r-o" TargetMode="External"/><Relationship Id="rId40" Type="http://schemas.openxmlformats.org/officeDocument/2006/relationships/hyperlink" Target="https://www.vysokeskoly.com/vysoke-skoly-1/vysoka-skola-logistiky-o-p-s-1" TargetMode="External"/><Relationship Id="rId45" Type="http://schemas.openxmlformats.org/officeDocument/2006/relationships/hyperlink" Target="https://www.vysokeskoly.com/vysoke-skoly-1/vysoka-skola-regionalniho-rozvoje-a-bankovni-in" TargetMode="External"/><Relationship Id="rId5" Type="http://schemas.openxmlformats.org/officeDocument/2006/relationships/hyperlink" Target="https://www.vysokeskoly.com/vysoke-skoly-1/art-design-institut-s-r-o" TargetMode="External"/><Relationship Id="rId15" Type="http://schemas.openxmlformats.org/officeDocument/2006/relationships/hyperlink" Target="https://www.vysokeskoly.com/vysoke-skoly-1/vysoka-skola-telesne-vychovy-a-sportu-palestra-1" TargetMode="External"/><Relationship Id="rId23" Type="http://schemas.openxmlformats.org/officeDocument/2006/relationships/hyperlink" Target="https://www.vysokeskoly.com/vysoke-skoly-1/newton-university-puvodne-newton-college" TargetMode="External"/><Relationship Id="rId28" Type="http://schemas.openxmlformats.org/officeDocument/2006/relationships/hyperlink" Target="https://www.vysokeskoly.com/vysoke-skoly-1/vysoka-skola-regionalniho-rozvoje-a-bankovni-in" TargetMode="External"/><Relationship Id="rId36" Type="http://schemas.openxmlformats.org/officeDocument/2006/relationships/hyperlink" Target="https://www.vysokeskoly.com/vysoke-skoly-1/academia-rerum-civilium-vysoka-skola-politickyc" TargetMode="External"/><Relationship Id="rId49" Type="http://schemas.openxmlformats.org/officeDocument/2006/relationships/hyperlink" Target="https://www.vysokeskoly.com/vysoke-skoly-1/vysoka-skola-ekonomie-a-managementu-manazerske" TargetMode="External"/><Relationship Id="rId10" Type="http://schemas.openxmlformats.org/officeDocument/2006/relationships/hyperlink" Target="https://www.vysokeskoly.com/vysoke-skoly-1/cevro-institut-z-u" TargetMode="External"/><Relationship Id="rId19" Type="http://schemas.openxmlformats.org/officeDocument/2006/relationships/hyperlink" Target="https://www.vysokeskoly.com/vysoke-skoly-1/international-education-in-prague-s-r-o" TargetMode="External"/><Relationship Id="rId31" Type="http://schemas.openxmlformats.org/officeDocument/2006/relationships/hyperlink" Target="https://www.vysokeskoly.com/vysoke-skoly-1/vysoka-skola-evropskych-a-regionalnich-studii-z" TargetMode="External"/><Relationship Id="rId44" Type="http://schemas.openxmlformats.org/officeDocument/2006/relationships/hyperlink" Target="https://www.vysokeskoly.com/vysoke-skoly-1/vysoka-skola-regionalniho-rozvoje-a-bankovni-in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https://www.vysokeskoly.com/vysoke-skoly-1/vysoka-skola-humanitas-fakulta-spolecenskych-st" TargetMode="External"/><Relationship Id="rId9" Type="http://schemas.openxmlformats.org/officeDocument/2006/relationships/hyperlink" Target="https://www.vysokeskoly.com/vysoke-skoly-1/metropolitni-univerzita-praha-o-p-s-1" TargetMode="External"/><Relationship Id="rId14" Type="http://schemas.openxmlformats.org/officeDocument/2006/relationships/hyperlink" Target="https://www.vysokeskoly.com/vysoke-skoly-1/vysoka-skola-mezinarodnich-a-verejnych-vztahu-p-1" TargetMode="External"/><Relationship Id="rId22" Type="http://schemas.openxmlformats.org/officeDocument/2006/relationships/hyperlink" Target="https://www.vysokeskoly.com/vysoke-skoly-1/vysoka-skola-aplikovane-psychologie-s-r-o" TargetMode="External"/><Relationship Id="rId27" Type="http://schemas.openxmlformats.org/officeDocument/2006/relationships/hyperlink" Target="https://www.vysokeskoly.com/vysoke-skoly-1/soukroma-vysoka-skola-ekonomicka-znojmo-s-r-o" TargetMode="External"/><Relationship Id="rId30" Type="http://schemas.openxmlformats.org/officeDocument/2006/relationships/hyperlink" Target="https://www.vysokeskoly.com/vysoke-skoly-1/cevro-institut-z-u" TargetMode="External"/><Relationship Id="rId35" Type="http://schemas.openxmlformats.org/officeDocument/2006/relationships/hyperlink" Target="https://www.vysokeskoly.com/vysoke-skoly-1/vysoka-skola-podnikani-a-prava-1" TargetMode="External"/><Relationship Id="rId43" Type="http://schemas.openxmlformats.org/officeDocument/2006/relationships/hyperlink" Target="https://www.vysokeskoly.com/vysoke-skoly-1/vysoka-skola-podnikani-a-prava-1" TargetMode="External"/><Relationship Id="rId48" Type="http://schemas.openxmlformats.org/officeDocument/2006/relationships/hyperlink" Target="https://www.vysokeskoly.com/vysoke-skoly-1/vysoka-skola-zdravotnicka-o-p-s-1" TargetMode="External"/><Relationship Id="rId8" Type="http://schemas.openxmlformats.org/officeDocument/2006/relationships/hyperlink" Target="https://www.vysokeskoly.com/vysoke-skoly-1/filmova-akademie-miroslava-ondricka-v-pisku-o-p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vysokeskoly.com/vysoke-skoly-1/archip-architectural-institute-in-prague" TargetMode="External"/><Relationship Id="rId12" Type="http://schemas.openxmlformats.org/officeDocument/2006/relationships/hyperlink" Target="https://www.vysokeskoly.com/vysoke-skoly-1/metropolitni-univerzita-praha-o-p-s-1" TargetMode="External"/><Relationship Id="rId17" Type="http://schemas.openxmlformats.org/officeDocument/2006/relationships/hyperlink" Target="https://www.vysokeskoly.com/vysoke-skoly-1/prazska-vysoka-skola-psychosocialnich-studii-s" TargetMode="External"/><Relationship Id="rId25" Type="http://schemas.openxmlformats.org/officeDocument/2006/relationships/hyperlink" Target="https://www.vysokeskoly.com/vysoke-skoly-1/vysoka-skola-podnikani-a-prava-1" TargetMode="External"/><Relationship Id="rId33" Type="http://schemas.openxmlformats.org/officeDocument/2006/relationships/hyperlink" Target="https://www.vysokeskoly.com/vysoke-skoly-1/vysoka-skola-hotelova-v-praze-8-spol-s-r-o-1" TargetMode="External"/><Relationship Id="rId38" Type="http://schemas.openxmlformats.org/officeDocument/2006/relationships/hyperlink" Target="https://www.vysokeskoly.com/vysoke-skoly-1/vysoka-skola-logistiky-o-p-s-1" TargetMode="External"/><Relationship Id="rId46" Type="http://schemas.openxmlformats.org/officeDocument/2006/relationships/hyperlink" Target="https://www.vysokeskoly.com/vysoke-skoly-1/moravska-vysoka-skola-olomouc-o-p-s" TargetMode="External"/><Relationship Id="rId20" Type="http://schemas.openxmlformats.org/officeDocument/2006/relationships/hyperlink" Target="https://www.vysokeskoly.com/vysoke-skoly-1/vysoka-skola-financni-a-spravni-a-s" TargetMode="External"/><Relationship Id="rId41" Type="http://schemas.openxmlformats.org/officeDocument/2006/relationships/hyperlink" Target="https://www.vysokeskoly.com/vysoke-skoly-1/vysoka-skola-logistiky-o-p-s-1" TargetMode="External"/><Relationship Id="rId1" Type="http://schemas.openxmlformats.org/officeDocument/2006/relationships/hyperlink" Target="https://www.vysokeskoly.com/vysoke-skoly-1/anglo-americka-vysoka-skola-z-u" TargetMode="External"/><Relationship Id="rId6" Type="http://schemas.openxmlformats.org/officeDocument/2006/relationships/hyperlink" Target="https://www.vysokeskoly.com/vysoke-skoly-1/unicorn-universit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BBC2-8FF3-F84E-8EA1-6A7FF9B68EBD}">
  <dimension ref="A1:V174"/>
  <sheetViews>
    <sheetView tabSelected="1" topLeftCell="A48" zoomScale="70" zoomScaleNormal="70" workbookViewId="0">
      <selection activeCell="E167" sqref="E167"/>
    </sheetView>
  </sheetViews>
  <sheetFormatPr defaultColWidth="11.19921875" defaultRowHeight="15.6" x14ac:dyDescent="0.3"/>
  <cols>
    <col min="1" max="1" width="30.69921875" customWidth="1"/>
    <col min="2" max="2" width="13.19921875" customWidth="1"/>
    <col min="3" max="3" width="11.5" bestFit="1" customWidth="1"/>
    <col min="4" max="4" width="12.19921875" bestFit="1" customWidth="1"/>
    <col min="5" max="5" width="12.69921875" bestFit="1" customWidth="1"/>
    <col min="6" max="6" width="15.296875" customWidth="1"/>
    <col min="7" max="7" width="14.5" customWidth="1"/>
    <col min="17" max="17" width="20.69921875" customWidth="1"/>
    <col min="19" max="20" width="11.69921875" bestFit="1" customWidth="1"/>
  </cols>
  <sheetData>
    <row r="1" spans="1:22" ht="16.2" thickBot="1" x14ac:dyDescent="0.35">
      <c r="A1" s="1" t="s">
        <v>0</v>
      </c>
      <c r="B1" s="2" t="s">
        <v>1</v>
      </c>
    </row>
    <row r="2" spans="1:22" ht="16.2" thickBot="1" x14ac:dyDescent="0.35">
      <c r="A2" s="3" t="s">
        <v>2</v>
      </c>
      <c r="B2" s="4">
        <v>26</v>
      </c>
      <c r="C2" s="8">
        <f t="shared" ref="C2:C7" si="0">B2/$B$9</f>
        <v>0.34210526315789475</v>
      </c>
      <c r="F2">
        <v>2010</v>
      </c>
      <c r="G2">
        <v>2015</v>
      </c>
      <c r="H2">
        <v>2020</v>
      </c>
    </row>
    <row r="3" spans="1:22" ht="46.05" customHeight="1" thickBot="1" x14ac:dyDescent="0.35">
      <c r="A3" s="3" t="s">
        <v>3</v>
      </c>
      <c r="B3" s="4">
        <v>2</v>
      </c>
      <c r="C3" s="8">
        <f t="shared" si="0"/>
        <v>2.6315789473684209E-2</v>
      </c>
      <c r="E3" t="s">
        <v>201</v>
      </c>
      <c r="F3" s="47">
        <v>0.626</v>
      </c>
      <c r="G3" s="47">
        <v>0.58899999999999997</v>
      </c>
      <c r="H3" s="47">
        <v>0.59699999999999998</v>
      </c>
      <c r="Q3" s="49" t="s">
        <v>207</v>
      </c>
      <c r="R3" s="50" t="s">
        <v>208</v>
      </c>
      <c r="S3" s="50" t="s">
        <v>209</v>
      </c>
      <c r="T3" s="50" t="s">
        <v>210</v>
      </c>
      <c r="U3" s="50" t="s">
        <v>211</v>
      </c>
      <c r="V3" s="50" t="s">
        <v>212</v>
      </c>
    </row>
    <row r="4" spans="1:22" ht="42" thickBot="1" x14ac:dyDescent="0.35">
      <c r="A4" s="5" t="s">
        <v>4</v>
      </c>
      <c r="B4" s="4">
        <v>34</v>
      </c>
      <c r="C4" s="8">
        <f t="shared" si="0"/>
        <v>0.44736842105263158</v>
      </c>
      <c r="E4" t="s">
        <v>202</v>
      </c>
      <c r="F4" s="47">
        <v>0.10299999999999999</v>
      </c>
      <c r="G4" s="47">
        <v>9.7000000000000003E-2</v>
      </c>
      <c r="H4" s="47">
        <v>0.106</v>
      </c>
      <c r="Q4" s="3" t="s">
        <v>213</v>
      </c>
      <c r="R4" s="51">
        <v>21437</v>
      </c>
      <c r="S4" s="58">
        <f>R4/$R$14</f>
        <v>0.42770495401129266</v>
      </c>
      <c r="T4" s="58">
        <f>R4/$B$26</f>
        <v>7.1600822990287111E-2</v>
      </c>
      <c r="U4" s="53">
        <v>0.51</v>
      </c>
      <c r="V4" s="59">
        <f>1-U4</f>
        <v>0.49</v>
      </c>
    </row>
    <row r="5" spans="1:22" ht="16.2" thickBot="1" x14ac:dyDescent="0.35">
      <c r="A5" s="3" t="s">
        <v>5</v>
      </c>
      <c r="B5" s="4">
        <v>7</v>
      </c>
      <c r="C5" s="8">
        <f t="shared" si="0"/>
        <v>9.2105263157894732E-2</v>
      </c>
      <c r="E5" t="s">
        <v>203</v>
      </c>
      <c r="F5" s="47">
        <v>0.218</v>
      </c>
      <c r="G5" s="47">
        <v>0.249</v>
      </c>
      <c r="H5" s="47">
        <v>0.23200000000000001</v>
      </c>
      <c r="Q5" s="3" t="s">
        <v>214</v>
      </c>
      <c r="R5" s="51">
        <v>7526</v>
      </c>
      <c r="S5" s="58">
        <f t="shared" ref="S5:S14" si="1">R5/$R$14</f>
        <v>0.15015662097723509</v>
      </c>
      <c r="T5" s="58">
        <f t="shared" ref="T5:T14" si="2">R5/$B$26</f>
        <v>2.513727638311801E-2</v>
      </c>
      <c r="U5" s="54">
        <v>0.69199999999999995</v>
      </c>
      <c r="V5" s="59">
        <f t="shared" ref="V5:V14" si="3">1-U5</f>
        <v>0.30800000000000005</v>
      </c>
    </row>
    <row r="6" spans="1:22" ht="16.2" thickBot="1" x14ac:dyDescent="0.35">
      <c r="A6" s="3" t="s">
        <v>6</v>
      </c>
      <c r="B6" s="4">
        <v>6</v>
      </c>
      <c r="C6" s="8">
        <f t="shared" si="0"/>
        <v>7.8947368421052627E-2</v>
      </c>
      <c r="E6" t="s">
        <v>204</v>
      </c>
      <c r="F6" s="47">
        <v>6.5000000000000002E-2</v>
      </c>
      <c r="G6" s="47">
        <v>7.2999999999999995E-2</v>
      </c>
      <c r="H6" s="47">
        <v>7.1999999999999995E-2</v>
      </c>
      <c r="Q6" s="3" t="s">
        <v>215</v>
      </c>
      <c r="R6" s="51">
        <v>4083</v>
      </c>
      <c r="S6" s="58">
        <f t="shared" si="1"/>
        <v>8.1462859879092603E-2</v>
      </c>
      <c r="T6" s="58">
        <f t="shared" si="2"/>
        <v>1.3637456746249116E-2</v>
      </c>
      <c r="U6" s="54">
        <v>0.67600000000000005</v>
      </c>
      <c r="V6" s="59">
        <f t="shared" si="3"/>
        <v>0.32399999999999995</v>
      </c>
    </row>
    <row r="7" spans="1:22" ht="16.2" thickBot="1" x14ac:dyDescent="0.35">
      <c r="A7" s="3" t="s">
        <v>7</v>
      </c>
      <c r="B7" s="4">
        <v>1</v>
      </c>
      <c r="C7" s="8">
        <f t="shared" si="0"/>
        <v>1.3157894736842105E-2</v>
      </c>
      <c r="Q7" s="3" t="s">
        <v>216</v>
      </c>
      <c r="R7" s="51">
        <v>2356</v>
      </c>
      <c r="S7" s="58">
        <f t="shared" si="1"/>
        <v>4.700624488737256E-2</v>
      </c>
      <c r="T7" s="58">
        <f t="shared" si="2"/>
        <v>7.8691766089059312E-3</v>
      </c>
      <c r="U7" s="54">
        <v>0.79400000000000004</v>
      </c>
      <c r="V7" s="59">
        <f t="shared" si="3"/>
        <v>0.20599999999999996</v>
      </c>
    </row>
    <row r="8" spans="1:22" ht="28.2" thickBot="1" x14ac:dyDescent="0.35">
      <c r="A8" s="3" t="s">
        <v>8</v>
      </c>
      <c r="B8" s="4" t="s">
        <v>9</v>
      </c>
      <c r="C8" s="4" t="s">
        <v>9</v>
      </c>
      <c r="Q8" s="3" t="s">
        <v>217</v>
      </c>
      <c r="R8" s="51">
        <v>1164</v>
      </c>
      <c r="S8" s="58">
        <f t="shared" si="1"/>
        <v>2.3223798407852995E-2</v>
      </c>
      <c r="T8" s="58">
        <f t="shared" si="2"/>
        <v>3.8878274926852732E-3</v>
      </c>
      <c r="U8" s="53">
        <v>0.14000000000000001</v>
      </c>
      <c r="V8" s="59">
        <f t="shared" si="3"/>
        <v>0.86</v>
      </c>
    </row>
    <row r="9" spans="1:22" ht="16.2" thickBot="1" x14ac:dyDescent="0.35">
      <c r="B9">
        <f>SUM(B2:B7)</f>
        <v>76</v>
      </c>
      <c r="C9" s="8">
        <f>B9/$B$9</f>
        <v>1</v>
      </c>
      <c r="Q9" s="3" t="s">
        <v>218</v>
      </c>
      <c r="R9" s="52">
        <v>953</v>
      </c>
      <c r="S9" s="58">
        <f t="shared" si="1"/>
        <v>1.9013986153508508E-2</v>
      </c>
      <c r="T9" s="58">
        <f t="shared" si="2"/>
        <v>3.1830752581864822E-3</v>
      </c>
      <c r="U9" s="54">
        <v>0.123</v>
      </c>
      <c r="V9" s="59">
        <f t="shared" si="3"/>
        <v>0.877</v>
      </c>
    </row>
    <row r="10" spans="1:22" ht="16.2" thickBot="1" x14ac:dyDescent="0.35">
      <c r="Q10" s="3" t="s">
        <v>219</v>
      </c>
      <c r="R10" s="52">
        <v>935</v>
      </c>
      <c r="S10" s="58">
        <f t="shared" si="1"/>
        <v>1.8654855250294287E-2</v>
      </c>
      <c r="T10" s="58">
        <f t="shared" si="2"/>
        <v>3.1229542144851634E-3</v>
      </c>
      <c r="U10" s="54">
        <v>0.70399999999999996</v>
      </c>
      <c r="V10" s="59">
        <f t="shared" si="3"/>
        <v>0.29600000000000004</v>
      </c>
    </row>
    <row r="11" spans="1:22" ht="16.2" thickBot="1" x14ac:dyDescent="0.35">
      <c r="B11" s="36" t="s">
        <v>191</v>
      </c>
      <c r="C11" s="37"/>
      <c r="D11" s="37"/>
      <c r="E11" s="37"/>
      <c r="F11" s="37"/>
      <c r="G11" s="37"/>
      <c r="H11" s="37"/>
      <c r="I11" s="37"/>
      <c r="J11" s="37"/>
      <c r="K11" s="37"/>
      <c r="L11" s="38"/>
      <c r="Q11" s="3" t="s">
        <v>220</v>
      </c>
      <c r="R11" s="52">
        <v>711</v>
      </c>
      <c r="S11" s="58">
        <f t="shared" si="1"/>
        <v>1.4185670676961753E-2</v>
      </c>
      <c r="T11" s="58">
        <f t="shared" si="2"/>
        <v>2.3747812262020869E-3</v>
      </c>
      <c r="U11" s="54">
        <v>0.48099999999999998</v>
      </c>
      <c r="V11" s="59">
        <f t="shared" si="3"/>
        <v>0.51900000000000002</v>
      </c>
    </row>
    <row r="12" spans="1:22" ht="16.2" thickBot="1" x14ac:dyDescent="0.35">
      <c r="B12" s="88" t="s">
        <v>192</v>
      </c>
      <c r="C12" s="39" t="s">
        <v>193</v>
      </c>
      <c r="D12" s="40"/>
      <c r="E12" s="40"/>
      <c r="F12" s="40"/>
      <c r="G12" s="41"/>
      <c r="H12" s="39" t="s">
        <v>194</v>
      </c>
      <c r="I12" s="40"/>
      <c r="J12" s="40"/>
      <c r="K12" s="40"/>
      <c r="L12" s="42"/>
      <c r="Q12" s="3" t="s">
        <v>221</v>
      </c>
      <c r="R12" s="52">
        <v>510</v>
      </c>
      <c r="S12" s="58">
        <f t="shared" si="1"/>
        <v>1.0175375591069612E-2</v>
      </c>
      <c r="T12" s="58">
        <f t="shared" si="2"/>
        <v>1.7034295715373619E-3</v>
      </c>
      <c r="U12" s="54">
        <v>0.34100000000000003</v>
      </c>
      <c r="V12" s="59">
        <f t="shared" si="3"/>
        <v>0.65900000000000003</v>
      </c>
    </row>
    <row r="13" spans="1:22" ht="16.2" thickBot="1" x14ac:dyDescent="0.35">
      <c r="B13" s="89"/>
      <c r="C13" s="91" t="s">
        <v>192</v>
      </c>
      <c r="D13" s="43" t="s">
        <v>195</v>
      </c>
      <c r="E13" s="44"/>
      <c r="F13" s="44"/>
      <c r="G13" s="45"/>
      <c r="H13" s="91" t="s">
        <v>192</v>
      </c>
      <c r="I13" s="43" t="s">
        <v>195</v>
      </c>
      <c r="J13" s="44"/>
      <c r="K13" s="44"/>
      <c r="L13" s="46"/>
      <c r="Q13" s="3" t="s">
        <v>222</v>
      </c>
      <c r="R13" s="51">
        <v>10449</v>
      </c>
      <c r="S13" s="58">
        <f t="shared" si="1"/>
        <v>0.20847548931585563</v>
      </c>
      <c r="T13" s="58">
        <f t="shared" si="2"/>
        <v>3.4900265868615478E-2</v>
      </c>
      <c r="U13" s="54">
        <v>0.29299999999999998</v>
      </c>
      <c r="V13" s="59">
        <f t="shared" si="3"/>
        <v>0.70700000000000007</v>
      </c>
    </row>
    <row r="14" spans="1:22" ht="16.2" thickBot="1" x14ac:dyDescent="0.35">
      <c r="B14" s="89"/>
      <c r="C14" s="92"/>
      <c r="D14" s="96" t="s">
        <v>196</v>
      </c>
      <c r="E14" s="98" t="s">
        <v>197</v>
      </c>
      <c r="F14" s="98" t="s">
        <v>198</v>
      </c>
      <c r="G14" s="100" t="s">
        <v>199</v>
      </c>
      <c r="H14" s="94"/>
      <c r="I14" s="96" t="s">
        <v>196</v>
      </c>
      <c r="J14" s="98" t="s">
        <v>197</v>
      </c>
      <c r="K14" s="98" t="s">
        <v>200</v>
      </c>
      <c r="L14" s="104" t="s">
        <v>199</v>
      </c>
      <c r="Q14" s="55" t="s">
        <v>92</v>
      </c>
      <c r="R14" s="56">
        <v>50121</v>
      </c>
      <c r="S14" s="58">
        <f t="shared" si="1"/>
        <v>1</v>
      </c>
      <c r="T14" s="58">
        <f t="shared" si="2"/>
        <v>0.1674070461863218</v>
      </c>
      <c r="U14" s="57">
        <v>0.504</v>
      </c>
      <c r="V14" s="59">
        <f t="shared" si="3"/>
        <v>0.496</v>
      </c>
    </row>
    <row r="15" spans="1:22" ht="16.2" thickBot="1" x14ac:dyDescent="0.35">
      <c r="B15" s="90"/>
      <c r="C15" s="93"/>
      <c r="D15" s="97"/>
      <c r="E15" s="99"/>
      <c r="F15" s="99"/>
      <c r="G15" s="101"/>
      <c r="H15" s="95"/>
      <c r="I15" s="97"/>
      <c r="J15" s="99"/>
      <c r="K15" s="99"/>
      <c r="L15" s="105"/>
      <c r="N15" s="48" t="s">
        <v>205</v>
      </c>
      <c r="O15" t="s">
        <v>206</v>
      </c>
    </row>
    <row r="16" spans="1:22" ht="16.8" thickTop="1" thickBot="1" x14ac:dyDescent="0.35">
      <c r="A16">
        <v>2010</v>
      </c>
      <c r="B16" s="30">
        <v>395982</v>
      </c>
      <c r="C16" s="31">
        <v>283512</v>
      </c>
      <c r="D16" s="32">
        <v>176314</v>
      </c>
      <c r="E16" s="32">
        <v>38093</v>
      </c>
      <c r="F16" s="32">
        <v>59440</v>
      </c>
      <c r="G16" s="33">
        <v>12500</v>
      </c>
      <c r="H16" s="31">
        <v>116741</v>
      </c>
      <c r="I16" s="32">
        <v>73516</v>
      </c>
      <c r="J16" s="32">
        <v>2656</v>
      </c>
      <c r="K16" s="34">
        <v>27412</v>
      </c>
      <c r="L16" s="35">
        <v>13463</v>
      </c>
      <c r="N16" s="7">
        <f>C16/B16</f>
        <v>0.71597193811839932</v>
      </c>
      <c r="O16" s="7">
        <f>H16/B16</f>
        <v>0.29481390568258153</v>
      </c>
    </row>
    <row r="17" spans="1:19" ht="16.8" thickTop="1" thickBot="1" x14ac:dyDescent="0.35">
      <c r="A17">
        <v>2011</v>
      </c>
      <c r="B17" s="30">
        <v>392038</v>
      </c>
      <c r="C17" s="31">
        <v>284154</v>
      </c>
      <c r="D17" s="32">
        <v>176341</v>
      </c>
      <c r="E17" s="32">
        <v>35263</v>
      </c>
      <c r="F17" s="32">
        <v>62468</v>
      </c>
      <c r="G17" s="33">
        <v>12798</v>
      </c>
      <c r="H17" s="31">
        <v>111978</v>
      </c>
      <c r="I17" s="32">
        <v>69292</v>
      </c>
      <c r="J17" s="32">
        <v>2227</v>
      </c>
      <c r="K17" s="34">
        <v>27826</v>
      </c>
      <c r="L17" s="35">
        <v>12904</v>
      </c>
      <c r="N17" s="7">
        <f t="shared" ref="N17:N26" si="4">C17/B17</f>
        <v>0.72481239063560166</v>
      </c>
      <c r="O17" s="7">
        <f t="shared" ref="O17:O26" si="5">H17/B17</f>
        <v>0.28563047459685031</v>
      </c>
    </row>
    <row r="18" spans="1:19" ht="16.8" thickTop="1" thickBot="1" x14ac:dyDescent="0.35">
      <c r="A18">
        <v>2012</v>
      </c>
      <c r="B18" s="30">
        <v>380893</v>
      </c>
      <c r="C18" s="31">
        <v>281662</v>
      </c>
      <c r="D18" s="32">
        <v>174805</v>
      </c>
      <c r="E18" s="32">
        <v>32454</v>
      </c>
      <c r="F18" s="32">
        <v>64011</v>
      </c>
      <c r="G18" s="33">
        <v>12668</v>
      </c>
      <c r="H18" s="31">
        <v>102756</v>
      </c>
      <c r="I18" s="32">
        <v>61892</v>
      </c>
      <c r="J18" s="32">
        <v>2053</v>
      </c>
      <c r="K18" s="34">
        <v>26884</v>
      </c>
      <c r="L18" s="35">
        <v>12174</v>
      </c>
      <c r="N18" s="7">
        <f t="shared" si="4"/>
        <v>0.73947801613576514</v>
      </c>
      <c r="O18" s="7">
        <f t="shared" si="5"/>
        <v>0.2697765514199526</v>
      </c>
    </row>
    <row r="19" spans="1:19" ht="16.8" thickTop="1" thickBot="1" x14ac:dyDescent="0.35">
      <c r="A19">
        <v>2013</v>
      </c>
      <c r="B19" s="30">
        <v>367770</v>
      </c>
      <c r="C19" s="31">
        <v>277075</v>
      </c>
      <c r="D19" s="32">
        <v>170539</v>
      </c>
      <c r="E19" s="32">
        <v>31483</v>
      </c>
      <c r="F19" s="32">
        <v>64182</v>
      </c>
      <c r="G19" s="33">
        <v>12932</v>
      </c>
      <c r="H19" s="31">
        <v>93954</v>
      </c>
      <c r="I19" s="32">
        <v>55288</v>
      </c>
      <c r="J19" s="32">
        <v>1713</v>
      </c>
      <c r="K19" s="34">
        <v>25292</v>
      </c>
      <c r="L19" s="35">
        <v>11836</v>
      </c>
      <c r="N19" s="7">
        <f t="shared" si="4"/>
        <v>0.75339206569323214</v>
      </c>
      <c r="O19" s="7">
        <f t="shared" si="5"/>
        <v>0.25546945101558038</v>
      </c>
    </row>
    <row r="20" spans="1:19" ht="16.8" thickTop="1" thickBot="1" x14ac:dyDescent="0.35">
      <c r="A20">
        <v>2014</v>
      </c>
      <c r="B20" s="30">
        <v>346811</v>
      </c>
      <c r="C20" s="31">
        <v>263539</v>
      </c>
      <c r="D20" s="32">
        <v>159154</v>
      </c>
      <c r="E20" s="32">
        <v>30649</v>
      </c>
      <c r="F20" s="32">
        <v>62713</v>
      </c>
      <c r="G20" s="33">
        <v>12864</v>
      </c>
      <c r="H20" s="31">
        <v>86143</v>
      </c>
      <c r="I20" s="32">
        <v>49166</v>
      </c>
      <c r="J20" s="32">
        <v>1924</v>
      </c>
      <c r="K20" s="34">
        <v>23868</v>
      </c>
      <c r="L20" s="35">
        <v>11382</v>
      </c>
      <c r="N20" s="7">
        <f t="shared" si="4"/>
        <v>0.75989227561986217</v>
      </c>
      <c r="O20" s="7">
        <f t="shared" si="5"/>
        <v>0.24838600851760756</v>
      </c>
    </row>
    <row r="21" spans="1:19" ht="16.8" thickTop="1" thickBot="1" x14ac:dyDescent="0.35">
      <c r="A21">
        <v>2015</v>
      </c>
      <c r="B21" s="30">
        <v>326439</v>
      </c>
      <c r="C21" s="31">
        <v>249272</v>
      </c>
      <c r="D21" s="32">
        <v>147933</v>
      </c>
      <c r="E21" s="32">
        <v>30044</v>
      </c>
      <c r="F21" s="32">
        <v>60238</v>
      </c>
      <c r="G21" s="33">
        <v>12662</v>
      </c>
      <c r="H21" s="31">
        <v>79810</v>
      </c>
      <c r="I21" s="32">
        <v>45382</v>
      </c>
      <c r="J21" s="32">
        <v>1734</v>
      </c>
      <c r="K21" s="34">
        <v>21645</v>
      </c>
      <c r="L21" s="35">
        <v>11242</v>
      </c>
      <c r="N21" s="7">
        <f t="shared" si="4"/>
        <v>0.76360974025775108</v>
      </c>
      <c r="O21" s="7">
        <f t="shared" si="5"/>
        <v>0.24448671880504474</v>
      </c>
    </row>
    <row r="22" spans="1:19" ht="16.8" thickTop="1" thickBot="1" x14ac:dyDescent="0.35">
      <c r="A22">
        <v>2016</v>
      </c>
      <c r="B22" s="30">
        <v>311062</v>
      </c>
      <c r="C22" s="31">
        <v>236696</v>
      </c>
      <c r="D22" s="32">
        <v>138379</v>
      </c>
      <c r="E22" s="32">
        <v>29516</v>
      </c>
      <c r="F22" s="32">
        <v>58000</v>
      </c>
      <c r="G22" s="33">
        <v>12304</v>
      </c>
      <c r="H22" s="31">
        <v>76838</v>
      </c>
      <c r="I22" s="32">
        <v>42325</v>
      </c>
      <c r="J22" s="32">
        <v>1701</v>
      </c>
      <c r="K22" s="34">
        <v>22072</v>
      </c>
      <c r="L22" s="35">
        <v>10917</v>
      </c>
      <c r="N22" s="7">
        <f t="shared" si="4"/>
        <v>0.76092868945740721</v>
      </c>
      <c r="O22" s="7">
        <f t="shared" si="5"/>
        <v>0.24701827931409173</v>
      </c>
    </row>
    <row r="23" spans="1:19" ht="16.8" thickTop="1" thickBot="1" x14ac:dyDescent="0.35">
      <c r="A23">
        <v>2017</v>
      </c>
      <c r="B23" s="30">
        <v>298679</v>
      </c>
      <c r="C23" s="31">
        <v>227397</v>
      </c>
      <c r="D23" s="32">
        <v>132760</v>
      </c>
      <c r="E23" s="32">
        <v>29133</v>
      </c>
      <c r="F23" s="32">
        <v>54549</v>
      </c>
      <c r="G23" s="33">
        <v>12263</v>
      </c>
      <c r="H23" s="31">
        <v>73496</v>
      </c>
      <c r="I23" s="32">
        <v>40205</v>
      </c>
      <c r="J23" s="32">
        <v>1674</v>
      </c>
      <c r="K23" s="34">
        <v>21859</v>
      </c>
      <c r="L23" s="35">
        <v>9909</v>
      </c>
      <c r="N23" s="7">
        <f t="shared" si="4"/>
        <v>0.76134244456423117</v>
      </c>
      <c r="O23" s="7">
        <f t="shared" si="5"/>
        <v>0.24607019576200537</v>
      </c>
    </row>
    <row r="24" spans="1:19" ht="16.8" thickTop="1" thickBot="1" x14ac:dyDescent="0.35">
      <c r="A24">
        <v>2018</v>
      </c>
      <c r="B24" s="30">
        <v>289666</v>
      </c>
      <c r="C24" s="31">
        <v>222284</v>
      </c>
      <c r="D24" s="32">
        <v>130673</v>
      </c>
      <c r="E24" s="32">
        <v>29005</v>
      </c>
      <c r="F24" s="32">
        <v>51230</v>
      </c>
      <c r="G24" s="33">
        <v>12562</v>
      </c>
      <c r="H24" s="31">
        <v>69321</v>
      </c>
      <c r="I24" s="32">
        <v>37986</v>
      </c>
      <c r="J24" s="32">
        <v>1724</v>
      </c>
      <c r="K24" s="34">
        <v>20946</v>
      </c>
      <c r="L24" s="35">
        <v>8827</v>
      </c>
      <c r="N24" s="7">
        <f t="shared" si="4"/>
        <v>0.76738036221026973</v>
      </c>
      <c r="O24" s="7">
        <f t="shared" si="5"/>
        <v>0.23931355423142517</v>
      </c>
    </row>
    <row r="25" spans="1:19" ht="16.8" thickTop="1" thickBot="1" x14ac:dyDescent="0.35">
      <c r="A25">
        <v>2019</v>
      </c>
      <c r="B25" s="30">
        <v>288608</v>
      </c>
      <c r="C25" s="31">
        <v>224677</v>
      </c>
      <c r="D25" s="32">
        <v>134359</v>
      </c>
      <c r="E25" s="32">
        <v>29205</v>
      </c>
      <c r="F25" s="32">
        <v>49071</v>
      </c>
      <c r="G25" s="33">
        <v>13203</v>
      </c>
      <c r="H25" s="31">
        <v>65923</v>
      </c>
      <c r="I25" s="32">
        <v>36412</v>
      </c>
      <c r="J25" s="32">
        <v>1653</v>
      </c>
      <c r="K25" s="34">
        <v>20275</v>
      </c>
      <c r="L25" s="35">
        <v>7718</v>
      </c>
      <c r="N25" s="7">
        <f t="shared" si="4"/>
        <v>0.7784850038806963</v>
      </c>
      <c r="O25" s="7">
        <f t="shared" si="5"/>
        <v>0.22841709169530991</v>
      </c>
    </row>
    <row r="26" spans="1:19" ht="16.8" thickTop="1" thickBot="1" x14ac:dyDescent="0.35">
      <c r="A26">
        <v>2020</v>
      </c>
      <c r="B26" s="30">
        <v>299396</v>
      </c>
      <c r="C26" s="31">
        <v>235846</v>
      </c>
      <c r="D26" s="32">
        <v>142522</v>
      </c>
      <c r="E26" s="32">
        <v>30151</v>
      </c>
      <c r="F26" s="32">
        <v>49778</v>
      </c>
      <c r="G26" s="33">
        <v>14690</v>
      </c>
      <c r="H26" s="31">
        <v>65783</v>
      </c>
      <c r="I26" s="32">
        <v>37072</v>
      </c>
      <c r="J26" s="32">
        <v>1683</v>
      </c>
      <c r="K26" s="34">
        <v>20171</v>
      </c>
      <c r="L26" s="35">
        <v>7036</v>
      </c>
      <c r="N26" s="7">
        <f t="shared" si="4"/>
        <v>0.78773931515451112</v>
      </c>
      <c r="O26" s="7">
        <f t="shared" si="5"/>
        <v>0.21971903432243584</v>
      </c>
    </row>
    <row r="27" spans="1:19" ht="16.2" thickTop="1" x14ac:dyDescent="0.3"/>
    <row r="28" spans="1:19" ht="16.2" thickBot="1" x14ac:dyDescent="0.35"/>
    <row r="29" spans="1:19" ht="16.2" thickBot="1" x14ac:dyDescent="0.35">
      <c r="H29" s="60"/>
      <c r="I29" s="61">
        <v>2010</v>
      </c>
      <c r="J29" s="61">
        <v>2011</v>
      </c>
      <c r="K29" s="61">
        <v>2012</v>
      </c>
      <c r="L29" s="61">
        <v>2013</v>
      </c>
      <c r="M29" s="61">
        <v>2014</v>
      </c>
      <c r="N29" s="61">
        <v>2015</v>
      </c>
      <c r="O29" s="61">
        <v>2016</v>
      </c>
      <c r="P29" s="61">
        <v>2017</v>
      </c>
      <c r="Q29" s="61">
        <v>2018</v>
      </c>
      <c r="R29" s="61">
        <v>2019</v>
      </c>
      <c r="S29" s="61">
        <v>2020</v>
      </c>
    </row>
    <row r="30" spans="1:19" ht="16.2" thickBot="1" x14ac:dyDescent="0.35">
      <c r="H30" s="62" t="s">
        <v>185</v>
      </c>
      <c r="I30" s="63" t="s">
        <v>188</v>
      </c>
      <c r="J30" s="64">
        <f>B17-B16</f>
        <v>-3944</v>
      </c>
      <c r="K30" s="64">
        <f>B18-B17</f>
        <v>-11145</v>
      </c>
      <c r="L30" s="64">
        <f>B19-B18</f>
        <v>-13123</v>
      </c>
      <c r="M30" s="64">
        <f>B20-B19</f>
        <v>-20959</v>
      </c>
      <c r="N30" s="64">
        <f>B21-B20</f>
        <v>-20372</v>
      </c>
      <c r="O30" s="64">
        <f>B22-B21</f>
        <v>-15377</v>
      </c>
      <c r="P30" s="64">
        <f>B23-B22</f>
        <v>-12383</v>
      </c>
      <c r="Q30" s="64">
        <f>B24-B23</f>
        <v>-9013</v>
      </c>
      <c r="R30" s="64">
        <f>B25-B24</f>
        <v>-1058</v>
      </c>
      <c r="S30" s="64">
        <f>B26-B25</f>
        <v>10788</v>
      </c>
    </row>
    <row r="31" spans="1:19" ht="16.2" thickBot="1" x14ac:dyDescent="0.35">
      <c r="H31" s="62" t="s">
        <v>186</v>
      </c>
      <c r="I31" s="63" t="s">
        <v>188</v>
      </c>
      <c r="J31" s="66">
        <f>J30/B16</f>
        <v>-9.9600486890818272E-3</v>
      </c>
      <c r="K31" s="66">
        <f>K30/B17</f>
        <v>-2.8428366637927957E-2</v>
      </c>
      <c r="L31" s="66">
        <f>L30/B18</f>
        <v>-3.4453245399626665E-2</v>
      </c>
      <c r="M31" s="66">
        <f>M30/B19</f>
        <v>-5.6989422737036735E-2</v>
      </c>
      <c r="N31" s="66">
        <f>N30/B20</f>
        <v>-5.874092805591518E-2</v>
      </c>
      <c r="O31" s="66">
        <f>O30/B21</f>
        <v>-4.7105278474692057E-2</v>
      </c>
      <c r="P31" s="66">
        <f>P30/B22</f>
        <v>-3.9808784100918787E-2</v>
      </c>
      <c r="Q31" s="66">
        <f>Q30/B23</f>
        <v>-3.0176209241359452E-2</v>
      </c>
      <c r="R31" s="66">
        <f>R30/B24</f>
        <v>-3.6524825143441067E-3</v>
      </c>
      <c r="S31" s="66">
        <f>S30/B25</f>
        <v>3.7379421221864953E-2</v>
      </c>
    </row>
    <row r="32" spans="1:19" ht="16.2" thickBot="1" x14ac:dyDescent="0.35">
      <c r="H32" s="62" t="s">
        <v>223</v>
      </c>
      <c r="I32" s="65">
        <v>1</v>
      </c>
      <c r="J32" s="66">
        <f>B17/$B$16</f>
        <v>0.99003995131091815</v>
      </c>
      <c r="K32" s="66">
        <f>B18/$B$16</f>
        <v>0.96189473258885505</v>
      </c>
      <c r="L32" s="66">
        <f>B19/$B$16</f>
        <v>0.92875433731836299</v>
      </c>
      <c r="M32" s="66">
        <f>B20/$B$16</f>
        <v>0.87582516377007036</v>
      </c>
      <c r="N32" s="66">
        <f>B21/$B$16</f>
        <v>0.82437838083549253</v>
      </c>
      <c r="O32" s="66">
        <f>B22/$B$16</f>
        <v>0.78554580763772086</v>
      </c>
      <c r="P32" s="66">
        <f>B23/$B$16</f>
        <v>0.75427418418008896</v>
      </c>
      <c r="Q32" s="66">
        <f>B24/$B$16</f>
        <v>0.73151304857291488</v>
      </c>
      <c r="R32" s="66">
        <f>B25/$B$16</f>
        <v>0.72884120995398782</v>
      </c>
      <c r="S32" s="66">
        <f>B26/$B$16</f>
        <v>0.75608487254471168</v>
      </c>
    </row>
    <row r="35" spans="1:19" x14ac:dyDescent="0.3">
      <c r="H35" s="69" t="s">
        <v>224</v>
      </c>
      <c r="I35" s="68">
        <v>10517247</v>
      </c>
      <c r="J35" s="68">
        <v>10496672</v>
      </c>
      <c r="K35" s="68">
        <v>10509286</v>
      </c>
      <c r="L35" s="68">
        <v>10510719</v>
      </c>
      <c r="M35" s="68">
        <v>10524783</v>
      </c>
      <c r="N35" s="68">
        <v>10542942</v>
      </c>
      <c r="O35" s="68">
        <v>10565284</v>
      </c>
      <c r="P35" s="68">
        <v>10589526</v>
      </c>
      <c r="Q35" s="68">
        <v>10626430</v>
      </c>
      <c r="R35" s="68">
        <v>10669324</v>
      </c>
      <c r="S35" s="68">
        <v>10700155</v>
      </c>
    </row>
    <row r="36" spans="1:19" ht="16.2" thickBot="1" x14ac:dyDescent="0.35">
      <c r="G36" s="67"/>
      <c r="H36" s="62" t="s">
        <v>185</v>
      </c>
      <c r="J36" s="23">
        <f>J35-I35</f>
        <v>-20575</v>
      </c>
      <c r="K36" s="23">
        <f>K35-J35</f>
        <v>12614</v>
      </c>
      <c r="L36" s="23">
        <f t="shared" ref="L36:S36" si="6">L35-K35</f>
        <v>1433</v>
      </c>
      <c r="M36" s="23">
        <f t="shared" si="6"/>
        <v>14064</v>
      </c>
      <c r="N36" s="23">
        <f t="shared" si="6"/>
        <v>18159</v>
      </c>
      <c r="O36" s="23">
        <f t="shared" si="6"/>
        <v>22342</v>
      </c>
      <c r="P36" s="23">
        <f t="shared" si="6"/>
        <v>24242</v>
      </c>
      <c r="Q36" s="23">
        <f t="shared" si="6"/>
        <v>36904</v>
      </c>
      <c r="R36" s="23">
        <f t="shared" si="6"/>
        <v>42894</v>
      </c>
      <c r="S36" s="23">
        <f t="shared" si="6"/>
        <v>30831</v>
      </c>
    </row>
    <row r="37" spans="1:19" ht="16.2" thickBot="1" x14ac:dyDescent="0.35">
      <c r="G37" s="67"/>
      <c r="H37" s="62" t="s">
        <v>186</v>
      </c>
      <c r="J37" s="7">
        <f>J36/I35</f>
        <v>-1.9563104299062293E-3</v>
      </c>
      <c r="K37" s="7">
        <f>K36/J35</f>
        <v>1.2017142195164335E-3</v>
      </c>
      <c r="L37" s="7">
        <f t="shared" ref="L37:S37" si="7">L36/K35</f>
        <v>1.3635560018064024E-4</v>
      </c>
      <c r="M37" s="7">
        <f t="shared" si="7"/>
        <v>1.3380626006650924E-3</v>
      </c>
      <c r="N37" s="7">
        <f t="shared" si="7"/>
        <v>1.7253562377485597E-3</v>
      </c>
      <c r="O37" s="7">
        <f t="shared" si="7"/>
        <v>2.119142835083414E-3</v>
      </c>
      <c r="P37" s="7">
        <f t="shared" si="7"/>
        <v>2.2944958223555562E-3</v>
      </c>
      <c r="Q37" s="7">
        <f t="shared" si="7"/>
        <v>3.4849529620117085E-3</v>
      </c>
      <c r="R37" s="7">
        <f t="shared" si="7"/>
        <v>4.0365390822693983E-3</v>
      </c>
      <c r="S37" s="7">
        <f t="shared" si="7"/>
        <v>2.8896863568863406E-3</v>
      </c>
    </row>
    <row r="38" spans="1:19" ht="16.2" thickBot="1" x14ac:dyDescent="0.35">
      <c r="G38" s="67"/>
      <c r="H38" s="62" t="s">
        <v>223</v>
      </c>
      <c r="I38" s="8">
        <f>I35/$I$35</f>
        <v>1</v>
      </c>
      <c r="J38" s="8">
        <f t="shared" ref="J38:S38" si="8">J35/$I$35</f>
        <v>0.99804368957009382</v>
      </c>
      <c r="K38" s="8">
        <f t="shared" si="8"/>
        <v>0.99924305286354875</v>
      </c>
      <c r="L38" s="8">
        <f t="shared" si="8"/>
        <v>0.99937930524974838</v>
      </c>
      <c r="M38" s="8">
        <f t="shared" si="8"/>
        <v>1.0007165373219817</v>
      </c>
      <c r="N38" s="8">
        <f t="shared" si="8"/>
        <v>1.0024431298418683</v>
      </c>
      <c r="O38" s="8">
        <f t="shared" si="8"/>
        <v>1.0045674500180513</v>
      </c>
      <c r="P38" s="8">
        <f t="shared" si="8"/>
        <v>1.006872425835392</v>
      </c>
      <c r="Q38" s="8">
        <f t="shared" si="8"/>
        <v>1.0103813288781751</v>
      </c>
      <c r="R38" s="8">
        <f t="shared" si="8"/>
        <v>1.0144597726001872</v>
      </c>
      <c r="S38" s="8">
        <f t="shared" si="8"/>
        <v>1.0173912431646799</v>
      </c>
    </row>
    <row r="39" spans="1:19" ht="16.2" thickBot="1" x14ac:dyDescent="0.35">
      <c r="G39" s="67"/>
      <c r="J39" s="61">
        <v>2011</v>
      </c>
      <c r="K39" s="61">
        <v>2012</v>
      </c>
      <c r="L39" s="61">
        <v>2013</v>
      </c>
      <c r="M39" s="61">
        <v>2014</v>
      </c>
      <c r="N39" s="61">
        <v>2015</v>
      </c>
      <c r="O39" s="61">
        <v>2016</v>
      </c>
      <c r="P39" s="61">
        <v>2017</v>
      </c>
      <c r="Q39" s="61">
        <v>2018</v>
      </c>
      <c r="R39" s="61">
        <v>2019</v>
      </c>
      <c r="S39" s="61">
        <v>2020</v>
      </c>
    </row>
    <row r="40" spans="1:19" x14ac:dyDescent="0.3">
      <c r="G40" s="73" t="s">
        <v>224</v>
      </c>
      <c r="H40" s="67">
        <v>20</v>
      </c>
      <c r="J40" s="70">
        <v>130875</v>
      </c>
      <c r="K40" s="70">
        <v>123795</v>
      </c>
      <c r="L40" s="70">
        <v>122771</v>
      </c>
      <c r="M40" s="70">
        <v>109541</v>
      </c>
      <c r="N40" s="70">
        <v>99065</v>
      </c>
      <c r="O40" s="70">
        <v>93763</v>
      </c>
      <c r="P40" s="70">
        <v>93772</v>
      </c>
      <c r="Q40" s="70">
        <v>93667</v>
      </c>
      <c r="R40" s="70">
        <v>93014</v>
      </c>
      <c r="S40" s="71">
        <v>95046</v>
      </c>
    </row>
    <row r="41" spans="1:19" x14ac:dyDescent="0.3">
      <c r="G41" s="67"/>
      <c r="H41" s="67">
        <v>21</v>
      </c>
      <c r="J41" s="70">
        <v>133042</v>
      </c>
      <c r="K41" s="70">
        <v>131438</v>
      </c>
      <c r="L41" s="70">
        <v>123932</v>
      </c>
      <c r="M41" s="70">
        <v>123267</v>
      </c>
      <c r="N41" s="70">
        <v>109940</v>
      </c>
      <c r="O41" s="70">
        <v>99549</v>
      </c>
      <c r="P41" s="70">
        <v>94457</v>
      </c>
      <c r="Q41" s="70">
        <v>94611</v>
      </c>
      <c r="R41" s="70">
        <v>94521</v>
      </c>
      <c r="S41" s="71">
        <v>93621</v>
      </c>
    </row>
    <row r="42" spans="1:19" x14ac:dyDescent="0.3">
      <c r="G42" s="67"/>
      <c r="H42" s="67">
        <v>22</v>
      </c>
      <c r="J42" s="70">
        <v>132446</v>
      </c>
      <c r="K42" s="70">
        <v>133541</v>
      </c>
      <c r="L42" s="70">
        <v>131616</v>
      </c>
      <c r="M42" s="70">
        <v>124463</v>
      </c>
      <c r="N42" s="70">
        <v>123693</v>
      </c>
      <c r="O42" s="70">
        <v>110390</v>
      </c>
      <c r="P42" s="70">
        <v>100304</v>
      </c>
      <c r="Q42" s="70">
        <v>95440</v>
      </c>
      <c r="R42" s="70">
        <v>95609</v>
      </c>
      <c r="S42" s="71">
        <v>95133</v>
      </c>
    </row>
    <row r="43" spans="1:19" x14ac:dyDescent="0.3">
      <c r="G43" s="67"/>
      <c r="H43" s="67">
        <v>23</v>
      </c>
      <c r="J43" s="70">
        <v>137970</v>
      </c>
      <c r="K43" s="70">
        <v>132888</v>
      </c>
      <c r="L43" s="70">
        <v>133783</v>
      </c>
      <c r="M43" s="70">
        <v>132275</v>
      </c>
      <c r="N43" s="70">
        <v>124938</v>
      </c>
      <c r="O43" s="70">
        <v>124288</v>
      </c>
      <c r="P43" s="70">
        <v>111309</v>
      </c>
      <c r="Q43" s="70">
        <v>101623</v>
      </c>
      <c r="R43" s="70">
        <v>96795</v>
      </c>
      <c r="S43" s="71">
        <v>96395</v>
      </c>
    </row>
    <row r="44" spans="1:19" x14ac:dyDescent="0.3">
      <c r="C44">
        <f>C46/D46</f>
        <v>0.72413793103448276</v>
      </c>
      <c r="G44" s="67"/>
      <c r="H44" s="67">
        <v>24</v>
      </c>
      <c r="J44" s="70">
        <v>137129</v>
      </c>
      <c r="K44" s="70">
        <v>138424</v>
      </c>
      <c r="L44" s="70">
        <v>132912</v>
      </c>
      <c r="M44" s="70">
        <v>134443</v>
      </c>
      <c r="N44" s="70">
        <v>132886</v>
      </c>
      <c r="O44" s="70">
        <v>125711</v>
      </c>
      <c r="P44" s="70">
        <v>125356</v>
      </c>
      <c r="Q44" s="70">
        <v>112676</v>
      </c>
      <c r="R44" s="70">
        <v>103093</v>
      </c>
      <c r="S44" s="71">
        <v>97715</v>
      </c>
    </row>
    <row r="45" spans="1:19" x14ac:dyDescent="0.3">
      <c r="B45" t="s">
        <v>55</v>
      </c>
      <c r="C45" t="s">
        <v>91</v>
      </c>
      <c r="D45" t="s">
        <v>92</v>
      </c>
      <c r="E45" t="s">
        <v>93</v>
      </c>
      <c r="G45" s="67"/>
      <c r="H45" s="67">
        <v>25</v>
      </c>
      <c r="J45" s="70">
        <v>139965</v>
      </c>
      <c r="K45" s="70">
        <v>137429</v>
      </c>
      <c r="L45" s="70">
        <v>138487</v>
      </c>
      <c r="M45" s="70">
        <v>133700</v>
      </c>
      <c r="N45" s="70">
        <v>135079</v>
      </c>
      <c r="O45" s="70">
        <v>133835</v>
      </c>
      <c r="P45" s="70">
        <v>126901</v>
      </c>
      <c r="Q45" s="70">
        <v>126896</v>
      </c>
      <c r="R45" s="70">
        <v>114277</v>
      </c>
      <c r="S45" s="71">
        <v>104296</v>
      </c>
    </row>
    <row r="46" spans="1:19" x14ac:dyDescent="0.3">
      <c r="A46" t="s">
        <v>17</v>
      </c>
      <c r="B46">
        <v>8</v>
      </c>
      <c r="C46">
        <v>21</v>
      </c>
      <c r="D46">
        <f>B46+C46</f>
        <v>29</v>
      </c>
      <c r="E46">
        <f>D46/D59</f>
        <v>0.5</v>
      </c>
      <c r="G46" s="67"/>
      <c r="H46" s="67">
        <v>26</v>
      </c>
      <c r="J46" s="70">
        <v>143363</v>
      </c>
      <c r="K46" s="70">
        <v>140264</v>
      </c>
      <c r="L46" s="70">
        <v>137509</v>
      </c>
      <c r="M46" s="70">
        <v>139302</v>
      </c>
      <c r="N46" s="70">
        <v>134395</v>
      </c>
      <c r="O46" s="70">
        <v>135989</v>
      </c>
      <c r="P46" s="70">
        <v>135123</v>
      </c>
      <c r="Q46" s="70">
        <v>128501</v>
      </c>
      <c r="R46" s="70">
        <v>128549</v>
      </c>
      <c r="S46" s="71">
        <v>115477</v>
      </c>
    </row>
    <row r="47" spans="1:19" x14ac:dyDescent="0.3">
      <c r="A47" t="s">
        <v>22</v>
      </c>
      <c r="B47">
        <v>5</v>
      </c>
      <c r="C47">
        <v>3</v>
      </c>
      <c r="D47">
        <f t="shared" ref="D47:D58" si="9">B47+C47</f>
        <v>8</v>
      </c>
      <c r="H47" s="67">
        <v>27</v>
      </c>
      <c r="J47" s="70">
        <v>144318</v>
      </c>
      <c r="K47" s="70">
        <v>143772</v>
      </c>
      <c r="L47" s="70">
        <v>140335</v>
      </c>
      <c r="M47" s="70">
        <v>138286</v>
      </c>
      <c r="N47" s="70">
        <v>139966</v>
      </c>
      <c r="O47" s="70">
        <v>135247</v>
      </c>
      <c r="P47" s="70">
        <v>137215</v>
      </c>
      <c r="Q47" s="70">
        <v>136768</v>
      </c>
      <c r="R47" s="70">
        <v>130178</v>
      </c>
      <c r="S47" s="71">
        <v>129844</v>
      </c>
    </row>
    <row r="48" spans="1:19" x14ac:dyDescent="0.3">
      <c r="A48" t="s">
        <v>28</v>
      </c>
      <c r="B48">
        <v>3</v>
      </c>
      <c r="C48">
        <v>1</v>
      </c>
      <c r="D48">
        <f t="shared" si="9"/>
        <v>4</v>
      </c>
      <c r="H48" s="67">
        <v>28</v>
      </c>
      <c r="J48" s="70">
        <v>145040</v>
      </c>
      <c r="K48" s="70">
        <v>144657</v>
      </c>
      <c r="L48" s="70">
        <v>143855</v>
      </c>
      <c r="M48" s="70">
        <v>141122</v>
      </c>
      <c r="N48" s="70">
        <v>138976</v>
      </c>
      <c r="O48" s="70">
        <v>140771</v>
      </c>
      <c r="P48" s="70">
        <v>136428</v>
      </c>
      <c r="Q48" s="70">
        <v>138864</v>
      </c>
      <c r="R48" s="70">
        <v>138430</v>
      </c>
      <c r="S48" s="71">
        <v>131457</v>
      </c>
    </row>
    <row r="49" spans="1:19" x14ac:dyDescent="0.3">
      <c r="A49" t="s">
        <v>24</v>
      </c>
      <c r="B49">
        <v>2</v>
      </c>
      <c r="C49">
        <v>1</v>
      </c>
      <c r="D49">
        <f t="shared" si="9"/>
        <v>3</v>
      </c>
      <c r="H49" s="67">
        <v>29</v>
      </c>
      <c r="J49" s="70">
        <v>148514</v>
      </c>
      <c r="K49" s="70">
        <v>145371</v>
      </c>
      <c r="L49" s="70">
        <v>144573</v>
      </c>
      <c r="M49" s="70">
        <v>144529</v>
      </c>
      <c r="N49" s="70">
        <v>141688</v>
      </c>
      <c r="O49" s="70">
        <v>139751</v>
      </c>
      <c r="P49" s="70">
        <v>141897</v>
      </c>
      <c r="Q49" s="70">
        <v>137948</v>
      </c>
      <c r="R49" s="70">
        <v>140458</v>
      </c>
      <c r="S49" s="71">
        <v>139851</v>
      </c>
    </row>
    <row r="50" spans="1:19" x14ac:dyDescent="0.3">
      <c r="A50" t="s">
        <v>33</v>
      </c>
      <c r="B50">
        <v>1</v>
      </c>
      <c r="D50">
        <f t="shared" si="9"/>
        <v>1</v>
      </c>
      <c r="H50" t="s">
        <v>225</v>
      </c>
      <c r="J50" s="72">
        <f>SUM(J40:J49)</f>
        <v>1392662</v>
      </c>
      <c r="K50" s="72">
        <f t="shared" ref="K50:S50" si="10">SUM(K40:K49)</f>
        <v>1371579</v>
      </c>
      <c r="L50" s="72">
        <f t="shared" si="10"/>
        <v>1349773</v>
      </c>
      <c r="M50" s="72">
        <f t="shared" si="10"/>
        <v>1320928</v>
      </c>
      <c r="N50" s="72">
        <f t="shared" si="10"/>
        <v>1280626</v>
      </c>
      <c r="O50" s="72">
        <f t="shared" si="10"/>
        <v>1239294</v>
      </c>
      <c r="P50" s="72">
        <f t="shared" si="10"/>
        <v>1202762</v>
      </c>
      <c r="Q50" s="72">
        <f t="shared" si="10"/>
        <v>1166994</v>
      </c>
      <c r="R50" s="72">
        <f t="shared" si="10"/>
        <v>1134924</v>
      </c>
      <c r="S50" s="72">
        <f t="shared" si="10"/>
        <v>1098835</v>
      </c>
    </row>
    <row r="51" spans="1:19" ht="16.2" thickBot="1" x14ac:dyDescent="0.35">
      <c r="A51" t="s">
        <v>31</v>
      </c>
      <c r="B51">
        <v>1</v>
      </c>
      <c r="D51">
        <f t="shared" si="9"/>
        <v>1</v>
      </c>
      <c r="H51" s="62" t="s">
        <v>185</v>
      </c>
      <c r="J51" s="23"/>
      <c r="K51" s="23">
        <f>K50-J50</f>
        <v>-21083</v>
      </c>
      <c r="L51" s="23">
        <f t="shared" ref="L51:S51" si="11">L50-K50</f>
        <v>-21806</v>
      </c>
      <c r="M51" s="23">
        <f t="shared" si="11"/>
        <v>-28845</v>
      </c>
      <c r="N51" s="23">
        <f t="shared" si="11"/>
        <v>-40302</v>
      </c>
      <c r="O51" s="23">
        <f t="shared" si="11"/>
        <v>-41332</v>
      </c>
      <c r="P51" s="23">
        <f t="shared" si="11"/>
        <v>-36532</v>
      </c>
      <c r="Q51" s="23">
        <f t="shared" si="11"/>
        <v>-35768</v>
      </c>
      <c r="R51" s="23">
        <f t="shared" si="11"/>
        <v>-32070</v>
      </c>
      <c r="S51" s="23">
        <f t="shared" si="11"/>
        <v>-36089</v>
      </c>
    </row>
    <row r="52" spans="1:19" ht="16.2" thickBot="1" x14ac:dyDescent="0.35">
      <c r="A52" t="s">
        <v>38</v>
      </c>
      <c r="B52">
        <v>1</v>
      </c>
      <c r="C52">
        <v>2</v>
      </c>
      <c r="D52">
        <f t="shared" si="9"/>
        <v>3</v>
      </c>
      <c r="H52" s="62" t="s">
        <v>186</v>
      </c>
      <c r="J52" s="7"/>
      <c r="K52" s="7">
        <f>K51/J50</f>
        <v>-1.5138633781922678E-2</v>
      </c>
      <c r="L52" s="7">
        <f t="shared" ref="L52:S52" si="12">L51/K50</f>
        <v>-1.5898464470511724E-2</v>
      </c>
      <c r="M52" s="7">
        <f t="shared" si="12"/>
        <v>-2.1370260036317219E-2</v>
      </c>
      <c r="N52" s="7">
        <f t="shared" si="12"/>
        <v>-3.0510368468228397E-2</v>
      </c>
      <c r="O52" s="7">
        <f t="shared" si="12"/>
        <v>-3.2274840585776017E-2</v>
      </c>
      <c r="P52" s="7">
        <f t="shared" si="12"/>
        <v>-2.9478073806538239E-2</v>
      </c>
      <c r="Q52" s="7">
        <f t="shared" si="12"/>
        <v>-2.9738219198810738E-2</v>
      </c>
      <c r="R52" s="7">
        <f t="shared" si="12"/>
        <v>-2.7480861084118683E-2</v>
      </c>
      <c r="S52" s="7">
        <f t="shared" si="12"/>
        <v>-3.1798605016723588E-2</v>
      </c>
    </row>
    <row r="53" spans="1:19" ht="16.2" thickBot="1" x14ac:dyDescent="0.35">
      <c r="A53" t="s">
        <v>40</v>
      </c>
      <c r="B53">
        <v>1</v>
      </c>
      <c r="D53">
        <f t="shared" si="9"/>
        <v>1</v>
      </c>
      <c r="H53" s="62" t="s">
        <v>223</v>
      </c>
      <c r="J53" s="8"/>
      <c r="K53" s="8">
        <f>K50/$J$50</f>
        <v>0.98486136621807729</v>
      </c>
      <c r="L53" s="8">
        <f t="shared" ref="L53:S53" si="13">L50/$J$50</f>
        <v>0.96920358277887964</v>
      </c>
      <c r="M53" s="8">
        <f t="shared" si="13"/>
        <v>0.94849145018676462</v>
      </c>
      <c r="N53" s="8">
        <f t="shared" si="13"/>
        <v>0.91955262655260217</v>
      </c>
      <c r="O53" s="8">
        <f t="shared" si="13"/>
        <v>0.88987421212038531</v>
      </c>
      <c r="P53" s="8">
        <f t="shared" si="13"/>
        <v>0.86364243441696553</v>
      </c>
      <c r="Q53" s="8">
        <f t="shared" si="13"/>
        <v>0.83795924639287922</v>
      </c>
      <c r="R53" s="8">
        <f t="shared" si="13"/>
        <v>0.8149314047486037</v>
      </c>
      <c r="S53" s="8">
        <f t="shared" si="13"/>
        <v>0.78901772289327921</v>
      </c>
    </row>
    <row r="54" spans="1:19" x14ac:dyDescent="0.3">
      <c r="A54" t="s">
        <v>54</v>
      </c>
      <c r="B54">
        <v>1</v>
      </c>
      <c r="D54">
        <f t="shared" si="9"/>
        <v>1</v>
      </c>
    </row>
    <row r="55" spans="1:19" x14ac:dyDescent="0.3">
      <c r="A55" t="s">
        <v>35</v>
      </c>
      <c r="B55">
        <v>1</v>
      </c>
      <c r="C55">
        <v>1</v>
      </c>
      <c r="D55">
        <f t="shared" si="9"/>
        <v>2</v>
      </c>
    </row>
    <row r="56" spans="1:19" x14ac:dyDescent="0.3">
      <c r="A56" t="s">
        <v>49</v>
      </c>
      <c r="B56">
        <v>1</v>
      </c>
      <c r="D56">
        <f t="shared" si="9"/>
        <v>1</v>
      </c>
      <c r="G56" s="12">
        <v>2010</v>
      </c>
      <c r="H56" s="12"/>
      <c r="I56" s="12">
        <v>2020</v>
      </c>
    </row>
    <row r="57" spans="1:19" x14ac:dyDescent="0.3">
      <c r="A57" t="s">
        <v>42</v>
      </c>
      <c r="B57">
        <v>1</v>
      </c>
      <c r="C57">
        <v>1</v>
      </c>
      <c r="D57">
        <f t="shared" si="9"/>
        <v>2</v>
      </c>
      <c r="F57" t="s">
        <v>226</v>
      </c>
      <c r="G57">
        <v>36.200000000000003</v>
      </c>
      <c r="H57">
        <v>57</v>
      </c>
      <c r="I57">
        <v>26.7</v>
      </c>
      <c r="J57">
        <v>34</v>
      </c>
    </row>
    <row r="58" spans="1:19" x14ac:dyDescent="0.3">
      <c r="A58" t="s">
        <v>58</v>
      </c>
      <c r="C58">
        <v>2</v>
      </c>
      <c r="D58">
        <f t="shared" si="9"/>
        <v>2</v>
      </c>
      <c r="F58" t="s">
        <v>227</v>
      </c>
      <c r="G58">
        <v>45.7</v>
      </c>
      <c r="H58">
        <v>19.100000000000001</v>
      </c>
      <c r="I58">
        <v>28.6</v>
      </c>
      <c r="J58">
        <v>12.1</v>
      </c>
    </row>
    <row r="59" spans="1:19" x14ac:dyDescent="0.3">
      <c r="D59">
        <f>SUM(D46:D58)</f>
        <v>58</v>
      </c>
      <c r="F59" t="s">
        <v>229</v>
      </c>
      <c r="G59">
        <v>9.4</v>
      </c>
      <c r="H59">
        <v>36.799999999999997</v>
      </c>
      <c r="I59">
        <v>10.1</v>
      </c>
      <c r="J59">
        <v>27.6</v>
      </c>
    </row>
    <row r="60" spans="1:19" x14ac:dyDescent="0.3">
      <c r="F60" t="s">
        <v>228</v>
      </c>
      <c r="G60">
        <v>15.6</v>
      </c>
      <c r="H60">
        <v>28.3</v>
      </c>
      <c r="I60">
        <v>7.4</v>
      </c>
      <c r="J60">
        <v>27.4</v>
      </c>
    </row>
    <row r="61" spans="1:19" x14ac:dyDescent="0.3">
      <c r="F61" t="s">
        <v>230</v>
      </c>
      <c r="G61">
        <v>12.1</v>
      </c>
      <c r="H61">
        <v>25.1</v>
      </c>
      <c r="I61">
        <v>10</v>
      </c>
      <c r="J61">
        <v>19.399999999999999</v>
      </c>
    </row>
    <row r="62" spans="1:19" x14ac:dyDescent="0.3">
      <c r="B62">
        <v>23107</v>
      </c>
      <c r="C62">
        <f>B62/B64</f>
        <v>0.49755603884498611</v>
      </c>
      <c r="F62" t="s">
        <v>231</v>
      </c>
      <c r="G62">
        <v>9.1</v>
      </c>
      <c r="H62">
        <v>26.1</v>
      </c>
      <c r="I62">
        <v>11</v>
      </c>
      <c r="J62">
        <v>17.7</v>
      </c>
    </row>
    <row r="63" spans="1:19" x14ac:dyDescent="0.3">
      <c r="B63">
        <v>13430</v>
      </c>
      <c r="C63">
        <f>B63/B64</f>
        <v>0.289184126095476</v>
      </c>
      <c r="F63" t="s">
        <v>232</v>
      </c>
      <c r="G63">
        <v>22.8</v>
      </c>
      <c r="H63">
        <v>3</v>
      </c>
      <c r="I63">
        <v>9.1999999999999993</v>
      </c>
      <c r="J63">
        <v>12.6</v>
      </c>
    </row>
    <row r="64" spans="1:19" x14ac:dyDescent="0.3">
      <c r="B64">
        <v>46441</v>
      </c>
      <c r="C64">
        <f>C62+C63</f>
        <v>0.78674016494046217</v>
      </c>
      <c r="F64" t="s">
        <v>233</v>
      </c>
      <c r="G64">
        <v>11.8</v>
      </c>
      <c r="H64">
        <v>10.199999999999999</v>
      </c>
      <c r="I64">
        <v>18</v>
      </c>
      <c r="J64">
        <v>3.7</v>
      </c>
    </row>
    <row r="65" spans="1:12" x14ac:dyDescent="0.3">
      <c r="F65" t="s">
        <v>234</v>
      </c>
      <c r="G65">
        <v>9.1999999999999993</v>
      </c>
      <c r="H65">
        <v>12.6</v>
      </c>
      <c r="I65">
        <v>9.4</v>
      </c>
      <c r="J65">
        <v>7</v>
      </c>
    </row>
    <row r="66" spans="1:12" x14ac:dyDescent="0.3">
      <c r="A66">
        <v>2016</v>
      </c>
      <c r="B66" t="s">
        <v>137</v>
      </c>
      <c r="C66" t="s">
        <v>136</v>
      </c>
      <c r="F66" t="s">
        <v>235</v>
      </c>
      <c r="G66">
        <v>5.7</v>
      </c>
      <c r="H66">
        <v>8.1999999999999993</v>
      </c>
      <c r="I66">
        <v>4.4000000000000004</v>
      </c>
      <c r="J66">
        <v>7.3</v>
      </c>
    </row>
    <row r="67" spans="1:12" x14ac:dyDescent="0.3">
      <c r="A67" t="s">
        <v>127</v>
      </c>
      <c r="B67" s="13">
        <v>9.8076605125378915</v>
      </c>
      <c r="C67" s="15">
        <v>9.0102811340763811</v>
      </c>
    </row>
    <row r="68" spans="1:12" x14ac:dyDescent="0.3">
      <c r="A68" t="s">
        <v>128</v>
      </c>
      <c r="B68" s="13">
        <v>7.9977955359603214</v>
      </c>
      <c r="C68" s="15">
        <v>10.954092649457623</v>
      </c>
      <c r="F68" s="12" t="s">
        <v>236</v>
      </c>
      <c r="G68" s="12">
        <v>2010</v>
      </c>
      <c r="H68" s="12">
        <v>2020</v>
      </c>
    </row>
    <row r="69" spans="1:12" x14ac:dyDescent="0.3">
      <c r="A69" t="s">
        <v>129</v>
      </c>
      <c r="B69" s="13">
        <v>30.858087627445585</v>
      </c>
      <c r="C69" s="16">
        <v>34.066542021047795</v>
      </c>
      <c r="F69" t="s">
        <v>226</v>
      </c>
      <c r="G69">
        <f t="shared" ref="G69:G78" si="14">G57+H57</f>
        <v>93.2</v>
      </c>
      <c r="H69">
        <f t="shared" ref="H69:H78" si="15">I57+J57</f>
        <v>60.7</v>
      </c>
      <c r="I69" s="7">
        <f>G69/$G$79</f>
        <v>0.2306930693069307</v>
      </c>
      <c r="J69" s="7">
        <f>H69/$H$79</f>
        <v>0.19993412384716736</v>
      </c>
      <c r="K69">
        <f>H69-G69</f>
        <v>-32.5</v>
      </c>
      <c r="L69" s="7">
        <f>K69/G69</f>
        <v>-0.34871244635193133</v>
      </c>
    </row>
    <row r="70" spans="1:12" x14ac:dyDescent="0.3">
      <c r="A70" t="s">
        <v>130</v>
      </c>
      <c r="B70" s="14">
        <v>9.1474235326536242</v>
      </c>
      <c r="C70" s="16">
        <v>10.951217850161205</v>
      </c>
      <c r="F70" t="s">
        <v>227</v>
      </c>
      <c r="G70">
        <f t="shared" si="14"/>
        <v>64.800000000000011</v>
      </c>
      <c r="H70">
        <f t="shared" si="15"/>
        <v>40.700000000000003</v>
      </c>
      <c r="I70" s="7">
        <f t="shared" ref="I70:I78" si="16">G70/$G$79</f>
        <v>0.16039603960396043</v>
      </c>
      <c r="J70" s="7">
        <f t="shared" ref="J70:J78" si="17">H70/$H$79</f>
        <v>0.13405797101449277</v>
      </c>
      <c r="K70">
        <f t="shared" ref="K70:K79" si="18">H70-G70</f>
        <v>-24.100000000000009</v>
      </c>
      <c r="L70" s="7">
        <f t="shared" ref="L70:L79" si="19">K70/G70</f>
        <v>-0.37191358024691362</v>
      </c>
    </row>
    <row r="71" spans="1:12" x14ac:dyDescent="0.3">
      <c r="A71" t="s">
        <v>131</v>
      </c>
      <c r="B71" s="14">
        <v>14.863598787544779</v>
      </c>
      <c r="C71" s="16">
        <v>14.766182990557883</v>
      </c>
      <c r="F71" t="s">
        <v>229</v>
      </c>
      <c r="G71">
        <f t="shared" si="14"/>
        <v>46.199999999999996</v>
      </c>
      <c r="H71">
        <f t="shared" si="15"/>
        <v>37.700000000000003</v>
      </c>
      <c r="I71" s="7">
        <f t="shared" si="16"/>
        <v>0.11435643564356435</v>
      </c>
      <c r="J71" s="7">
        <f t="shared" si="17"/>
        <v>0.1241765480895916</v>
      </c>
      <c r="K71">
        <f t="shared" si="18"/>
        <v>-8.4999999999999929</v>
      </c>
      <c r="L71" s="7">
        <f t="shared" si="19"/>
        <v>-0.18398268398268386</v>
      </c>
    </row>
    <row r="72" spans="1:12" x14ac:dyDescent="0.3">
      <c r="A72" t="s">
        <v>134</v>
      </c>
      <c r="B72" s="14">
        <v>10.790851474235327</v>
      </c>
      <c r="C72" s="16">
        <v>13.667732826800796</v>
      </c>
      <c r="F72" t="s">
        <v>228</v>
      </c>
      <c r="G72">
        <f t="shared" si="14"/>
        <v>43.9</v>
      </c>
      <c r="H72">
        <f t="shared" si="15"/>
        <v>34.799999999999997</v>
      </c>
      <c r="I72" s="7">
        <f t="shared" si="16"/>
        <v>0.10866336633663366</v>
      </c>
      <c r="J72" s="7">
        <f t="shared" si="17"/>
        <v>0.11462450592885376</v>
      </c>
      <c r="K72">
        <f t="shared" si="18"/>
        <v>-9.1000000000000014</v>
      </c>
      <c r="L72" s="7">
        <f t="shared" si="19"/>
        <v>-0.20728929384965836</v>
      </c>
    </row>
    <row r="73" spans="1:12" x14ac:dyDescent="0.3">
      <c r="A73" t="s">
        <v>132</v>
      </c>
      <c r="B73" s="14">
        <v>6.9341416368145516</v>
      </c>
      <c r="C73" s="16">
        <v>3.6861954267266897</v>
      </c>
      <c r="F73" t="s">
        <v>230</v>
      </c>
      <c r="G73">
        <f t="shared" si="14"/>
        <v>37.200000000000003</v>
      </c>
      <c r="H73">
        <f t="shared" si="15"/>
        <v>29.4</v>
      </c>
      <c r="I73" s="7">
        <f t="shared" si="16"/>
        <v>9.2079207920792092E-2</v>
      </c>
      <c r="J73" s="7">
        <f t="shared" si="17"/>
        <v>9.683794466403163E-2</v>
      </c>
      <c r="K73">
        <f t="shared" si="18"/>
        <v>-7.8000000000000043</v>
      </c>
      <c r="L73" s="7">
        <f t="shared" si="19"/>
        <v>-0.2096774193548388</v>
      </c>
    </row>
    <row r="74" spans="1:12" x14ac:dyDescent="0.3">
      <c r="A74" t="s">
        <v>133</v>
      </c>
      <c r="B74" s="14">
        <v>3.1810416092587501</v>
      </c>
      <c r="C74" s="16">
        <v>1.6648495095805349</v>
      </c>
      <c r="F74" t="s">
        <v>231</v>
      </c>
      <c r="G74">
        <f t="shared" si="14"/>
        <v>35.200000000000003</v>
      </c>
      <c r="H74">
        <f t="shared" si="15"/>
        <v>28.7</v>
      </c>
      <c r="I74" s="7">
        <f t="shared" si="16"/>
        <v>8.7128712871287137E-2</v>
      </c>
      <c r="J74" s="7">
        <f t="shared" si="17"/>
        <v>9.4532279314888015E-2</v>
      </c>
      <c r="K74">
        <f t="shared" si="18"/>
        <v>-6.5000000000000036</v>
      </c>
      <c r="L74" s="7">
        <f t="shared" si="19"/>
        <v>-0.18465909090909099</v>
      </c>
    </row>
    <row r="75" spans="1:12" x14ac:dyDescent="0.3">
      <c r="A75" t="s">
        <v>135</v>
      </c>
      <c r="B75" s="14">
        <v>6.4193992835491889</v>
      </c>
      <c r="C75" s="16">
        <v>1.2329055915911058</v>
      </c>
      <c r="F75" t="s">
        <v>232</v>
      </c>
      <c r="G75">
        <f t="shared" si="14"/>
        <v>25.8</v>
      </c>
      <c r="H75">
        <f t="shared" si="15"/>
        <v>21.799999999999997</v>
      </c>
      <c r="I75" s="7">
        <f t="shared" si="16"/>
        <v>6.3861386138613863E-2</v>
      </c>
      <c r="J75" s="7">
        <f t="shared" si="17"/>
        <v>7.180500658761528E-2</v>
      </c>
      <c r="K75">
        <f t="shared" si="18"/>
        <v>-4.0000000000000036</v>
      </c>
      <c r="L75" s="7">
        <f t="shared" si="19"/>
        <v>-0.15503875968992262</v>
      </c>
    </row>
    <row r="76" spans="1:12" x14ac:dyDescent="0.3">
      <c r="F76" t="s">
        <v>233</v>
      </c>
      <c r="G76">
        <f t="shared" si="14"/>
        <v>22</v>
      </c>
      <c r="H76">
        <f t="shared" si="15"/>
        <v>21.7</v>
      </c>
      <c r="I76" s="7">
        <f t="shared" si="16"/>
        <v>5.4455445544554455E-2</v>
      </c>
      <c r="J76" s="7">
        <f t="shared" si="17"/>
        <v>7.1475625823451919E-2</v>
      </c>
      <c r="K76">
        <f t="shared" si="18"/>
        <v>-0.30000000000000071</v>
      </c>
      <c r="L76" s="7">
        <f t="shared" si="19"/>
        <v>-1.3636363636363669E-2</v>
      </c>
    </row>
    <row r="77" spans="1:12" x14ac:dyDescent="0.3">
      <c r="F77" t="s">
        <v>234</v>
      </c>
      <c r="G77">
        <f t="shared" si="14"/>
        <v>21.799999999999997</v>
      </c>
      <c r="H77">
        <f t="shared" si="15"/>
        <v>16.399999999999999</v>
      </c>
      <c r="I77" s="7">
        <f t="shared" si="16"/>
        <v>5.3960396039603953E-2</v>
      </c>
      <c r="J77" s="7">
        <f t="shared" si="17"/>
        <v>5.4018445322793152E-2</v>
      </c>
      <c r="K77">
        <f t="shared" si="18"/>
        <v>-5.3999999999999986</v>
      </c>
      <c r="L77" s="7">
        <f t="shared" si="19"/>
        <v>-0.24770642201834858</v>
      </c>
    </row>
    <row r="78" spans="1:12" x14ac:dyDescent="0.3">
      <c r="B78" s="17" t="s">
        <v>138</v>
      </c>
      <c r="F78" t="s">
        <v>235</v>
      </c>
      <c r="G78">
        <f t="shared" si="14"/>
        <v>13.899999999999999</v>
      </c>
      <c r="H78">
        <f t="shared" si="15"/>
        <v>11.7</v>
      </c>
      <c r="I78" s="7">
        <f t="shared" si="16"/>
        <v>3.4405940594059402E-2</v>
      </c>
      <c r="J78" s="7">
        <f t="shared" si="17"/>
        <v>3.8537549407114624E-2</v>
      </c>
      <c r="K78">
        <f t="shared" si="18"/>
        <v>-2.1999999999999993</v>
      </c>
      <c r="L78" s="7">
        <f t="shared" si="19"/>
        <v>-0.15827338129496399</v>
      </c>
    </row>
    <row r="79" spans="1:12" x14ac:dyDescent="0.3">
      <c r="B79" s="17" t="s">
        <v>139</v>
      </c>
      <c r="G79">
        <f>SUM(G69:G78)</f>
        <v>404</v>
      </c>
      <c r="H79">
        <f>SUM(H69:H78)</f>
        <v>303.59999999999997</v>
      </c>
      <c r="I79" s="7">
        <f t="shared" ref="I79" si="20">G79/$G$79</f>
        <v>1</v>
      </c>
      <c r="J79" s="7">
        <f t="shared" ref="J79" si="21">H79/$H$79</f>
        <v>1</v>
      </c>
      <c r="K79">
        <f t="shared" si="18"/>
        <v>-100.40000000000003</v>
      </c>
      <c r="L79" s="7">
        <f t="shared" si="19"/>
        <v>-0.2485148514851486</v>
      </c>
    </row>
    <row r="80" spans="1:12" x14ac:dyDescent="0.3">
      <c r="B80" s="17" t="s">
        <v>140</v>
      </c>
    </row>
    <row r="81" spans="1:7" x14ac:dyDescent="0.3">
      <c r="B81" s="17" t="s">
        <v>141</v>
      </c>
    </row>
    <row r="82" spans="1:7" x14ac:dyDescent="0.3">
      <c r="B82" s="18">
        <v>44256</v>
      </c>
    </row>
    <row r="85" spans="1:7" x14ac:dyDescent="0.3">
      <c r="B85" s="22">
        <f>AVERAGE(B86:B135)</f>
        <v>26357.8</v>
      </c>
      <c r="C85" s="22">
        <f>AVERAGE(C86:C135)</f>
        <v>31333.333333333332</v>
      </c>
      <c r="E85">
        <f>B85*2</f>
        <v>52715.6</v>
      </c>
      <c r="F85">
        <f>C85*2</f>
        <v>62666.666666666664</v>
      </c>
    </row>
    <row r="86" spans="1:7" ht="17.399999999999999" x14ac:dyDescent="0.3">
      <c r="A86" s="19" t="s">
        <v>142</v>
      </c>
      <c r="B86" s="21">
        <v>89800</v>
      </c>
      <c r="C86" s="21">
        <v>96100</v>
      </c>
      <c r="E86" s="20">
        <f>E85/12</f>
        <v>4392.9666666666662</v>
      </c>
      <c r="F86" s="20">
        <f>F85/12</f>
        <v>5222.2222222222217</v>
      </c>
    </row>
    <row r="87" spans="1:7" ht="17.399999999999999" x14ac:dyDescent="0.3">
      <c r="A87" s="19" t="s">
        <v>143</v>
      </c>
      <c r="B87" s="21">
        <v>67500</v>
      </c>
      <c r="C87" s="21">
        <v>76500</v>
      </c>
    </row>
    <row r="88" spans="1:7" ht="17.399999999999999" x14ac:dyDescent="0.3">
      <c r="A88" s="19" t="s">
        <v>144</v>
      </c>
      <c r="B88" s="21">
        <v>45000</v>
      </c>
      <c r="C88" s="21">
        <v>45000</v>
      </c>
    </row>
    <row r="89" spans="1:7" ht="17.399999999999999" x14ac:dyDescent="0.3">
      <c r="A89" s="19" t="s">
        <v>145</v>
      </c>
      <c r="B89" s="21">
        <v>43200</v>
      </c>
      <c r="C89" s="21">
        <v>55200</v>
      </c>
    </row>
    <row r="90" spans="1:7" ht="17.399999999999999" x14ac:dyDescent="0.3">
      <c r="A90" s="19" t="s">
        <v>65</v>
      </c>
      <c r="B90" s="21">
        <v>42000</v>
      </c>
      <c r="C90" s="21"/>
    </row>
    <row r="91" spans="1:7" ht="17.399999999999999" x14ac:dyDescent="0.3">
      <c r="A91" s="19" t="s">
        <v>146</v>
      </c>
      <c r="B91" s="21">
        <v>40000</v>
      </c>
      <c r="C91" s="21">
        <v>60000</v>
      </c>
    </row>
    <row r="92" spans="1:7" ht="17.399999999999999" x14ac:dyDescent="0.3">
      <c r="A92" s="19" t="s">
        <v>81</v>
      </c>
      <c r="B92" s="21">
        <v>34800</v>
      </c>
      <c r="C92" s="21"/>
    </row>
    <row r="93" spans="1:7" ht="18" thickBot="1" x14ac:dyDescent="0.35">
      <c r="A93" s="19" t="s">
        <v>147</v>
      </c>
      <c r="B93" s="21">
        <v>31500</v>
      </c>
      <c r="C93" s="21">
        <v>31500</v>
      </c>
      <c r="F93" s="12" t="s">
        <v>237</v>
      </c>
    </row>
    <row r="94" spans="1:7" ht="18.600000000000001" thickTop="1" thickBot="1" x14ac:dyDescent="0.35">
      <c r="A94" s="19" t="s">
        <v>148</v>
      </c>
      <c r="B94" s="21">
        <v>30000</v>
      </c>
      <c r="C94" s="21">
        <v>30000</v>
      </c>
      <c r="F94">
        <v>2010</v>
      </c>
      <c r="G94" s="30">
        <v>37498</v>
      </c>
    </row>
    <row r="95" spans="1:7" ht="18.600000000000001" thickTop="1" thickBot="1" x14ac:dyDescent="0.35">
      <c r="A95" s="19" t="s">
        <v>149</v>
      </c>
      <c r="B95" s="21">
        <v>29000</v>
      </c>
      <c r="C95" s="21">
        <v>32000</v>
      </c>
      <c r="F95">
        <v>2011</v>
      </c>
      <c r="G95" s="30">
        <v>38707</v>
      </c>
    </row>
    <row r="96" spans="1:7" ht="18.600000000000001" thickTop="1" thickBot="1" x14ac:dyDescent="0.35">
      <c r="A96" s="19" t="s">
        <v>150</v>
      </c>
      <c r="B96" s="21">
        <v>29000</v>
      </c>
      <c r="C96" s="21">
        <v>32000</v>
      </c>
      <c r="F96">
        <v>2012</v>
      </c>
      <c r="G96" s="30">
        <v>39430</v>
      </c>
    </row>
    <row r="97" spans="1:16" ht="18.600000000000001" thickTop="1" thickBot="1" x14ac:dyDescent="0.35">
      <c r="A97" s="19" t="s">
        <v>148</v>
      </c>
      <c r="B97" s="21">
        <v>29000</v>
      </c>
      <c r="C97" s="21">
        <v>29000</v>
      </c>
      <c r="F97">
        <v>2013</v>
      </c>
      <c r="G97" s="30">
        <v>40331</v>
      </c>
    </row>
    <row r="98" spans="1:16" ht="18.600000000000001" thickTop="1" thickBot="1" x14ac:dyDescent="0.35">
      <c r="A98" s="19" t="s">
        <v>151</v>
      </c>
      <c r="B98" s="21">
        <v>27500</v>
      </c>
      <c r="C98" s="21">
        <v>28500</v>
      </c>
      <c r="F98">
        <v>2014</v>
      </c>
      <c r="G98" s="30">
        <v>40920</v>
      </c>
    </row>
    <row r="99" spans="1:16" ht="18.600000000000001" thickTop="1" thickBot="1" x14ac:dyDescent="0.35">
      <c r="A99" s="19" t="s">
        <v>152</v>
      </c>
      <c r="B99" s="21">
        <v>27500</v>
      </c>
      <c r="C99" s="21">
        <v>27500</v>
      </c>
      <c r="F99">
        <v>2015</v>
      </c>
      <c r="G99" s="30">
        <v>42032</v>
      </c>
    </row>
    <row r="100" spans="1:16" ht="18.600000000000001" thickTop="1" thickBot="1" x14ac:dyDescent="0.35">
      <c r="A100" s="19" t="s">
        <v>153</v>
      </c>
      <c r="B100" s="21">
        <v>27500</v>
      </c>
      <c r="C100" s="21">
        <v>26500</v>
      </c>
      <c r="F100">
        <v>2016</v>
      </c>
      <c r="G100" s="23">
        <v>43457</v>
      </c>
    </row>
    <row r="101" spans="1:16" ht="18.600000000000001" thickTop="1" thickBot="1" x14ac:dyDescent="0.35">
      <c r="A101" s="19" t="s">
        <v>154</v>
      </c>
      <c r="B101" s="21">
        <v>27000</v>
      </c>
      <c r="C101" s="21">
        <v>28000</v>
      </c>
      <c r="F101">
        <v>2017</v>
      </c>
      <c r="G101" s="30">
        <v>43676</v>
      </c>
    </row>
    <row r="102" spans="1:16" ht="18.600000000000001" thickTop="1" thickBot="1" x14ac:dyDescent="0.35">
      <c r="A102" s="19" t="s">
        <v>155</v>
      </c>
      <c r="B102" s="21">
        <v>27000</v>
      </c>
      <c r="C102" s="21">
        <v>27000</v>
      </c>
      <c r="F102">
        <v>2018</v>
      </c>
      <c r="G102" s="30">
        <v>44687</v>
      </c>
    </row>
    <row r="103" spans="1:16" ht="18.600000000000001" thickTop="1" thickBot="1" x14ac:dyDescent="0.35">
      <c r="A103" s="19" t="s">
        <v>156</v>
      </c>
      <c r="B103" s="21">
        <v>26200</v>
      </c>
      <c r="C103" s="21">
        <v>26400</v>
      </c>
      <c r="F103">
        <v>2019</v>
      </c>
      <c r="G103" s="30">
        <v>46351</v>
      </c>
    </row>
    <row r="104" spans="1:16" ht="18.600000000000001" thickTop="1" thickBot="1" x14ac:dyDescent="0.35">
      <c r="A104" s="19" t="s">
        <v>157</v>
      </c>
      <c r="B104" s="21">
        <v>25000</v>
      </c>
      <c r="C104" s="21">
        <v>30000</v>
      </c>
      <c r="F104">
        <v>2020</v>
      </c>
      <c r="G104" s="30">
        <v>50121</v>
      </c>
    </row>
    <row r="105" spans="1:16" ht="18.600000000000001" thickTop="1" thickBot="1" x14ac:dyDescent="0.35">
      <c r="A105" s="19" t="s">
        <v>151</v>
      </c>
      <c r="B105" s="21">
        <v>25000</v>
      </c>
      <c r="C105" s="21">
        <v>26500</v>
      </c>
    </row>
    <row r="106" spans="1:16" ht="18" thickBot="1" x14ac:dyDescent="0.35">
      <c r="A106" s="19" t="s">
        <v>158</v>
      </c>
      <c r="B106" s="21">
        <v>25000</v>
      </c>
      <c r="C106" s="21">
        <v>25000</v>
      </c>
      <c r="F106" s="60"/>
      <c r="G106" s="61">
        <v>2010</v>
      </c>
      <c r="H106" s="106">
        <v>2011</v>
      </c>
      <c r="I106" s="107"/>
      <c r="J106" s="106">
        <v>2012</v>
      </c>
      <c r="K106" s="107"/>
      <c r="L106" s="106">
        <v>2013</v>
      </c>
      <c r="M106" s="107"/>
      <c r="N106" s="106">
        <v>2014</v>
      </c>
      <c r="O106" s="107"/>
      <c r="P106" s="61">
        <v>2015</v>
      </c>
    </row>
    <row r="107" spans="1:16" ht="18" thickBot="1" x14ac:dyDescent="0.35">
      <c r="A107" s="19" t="s">
        <v>76</v>
      </c>
      <c r="B107" s="21">
        <v>24900</v>
      </c>
      <c r="C107" s="21"/>
      <c r="F107" s="62" t="s">
        <v>185</v>
      </c>
      <c r="G107" s="74" t="s">
        <v>188</v>
      </c>
      <c r="H107" s="108">
        <f>G95-G94</f>
        <v>1209</v>
      </c>
      <c r="I107" s="109"/>
      <c r="J107" s="108">
        <f>G96-G95</f>
        <v>723</v>
      </c>
      <c r="K107" s="109"/>
      <c r="L107" s="108">
        <f>G97-G96</f>
        <v>901</v>
      </c>
      <c r="M107" s="109"/>
      <c r="N107" s="108">
        <f>G98-G97</f>
        <v>589</v>
      </c>
      <c r="O107" s="109"/>
      <c r="P107" s="75">
        <f>G99-G98</f>
        <v>1112</v>
      </c>
    </row>
    <row r="108" spans="1:16" ht="18" thickBot="1" x14ac:dyDescent="0.35">
      <c r="A108" s="19" t="s">
        <v>159</v>
      </c>
      <c r="B108" s="21">
        <v>24500</v>
      </c>
      <c r="C108" s="21">
        <v>29500</v>
      </c>
      <c r="F108" s="62" t="s">
        <v>186</v>
      </c>
      <c r="G108" s="74" t="s">
        <v>188</v>
      </c>
      <c r="H108" s="102">
        <f>H107/G94</f>
        <v>3.2241719558376444E-2</v>
      </c>
      <c r="I108" s="103"/>
      <c r="J108" s="102">
        <f>J107/G95</f>
        <v>1.8678791949776525E-2</v>
      </c>
      <c r="K108" s="103"/>
      <c r="L108" s="102">
        <f>L107/G96</f>
        <v>2.2850621354298759E-2</v>
      </c>
      <c r="M108" s="103"/>
      <c r="N108" s="102">
        <f>N107/G97</f>
        <v>1.4604150653343582E-2</v>
      </c>
      <c r="O108" s="103"/>
      <c r="P108" s="76">
        <f>P107/G98</f>
        <v>2.7174975562072337E-2</v>
      </c>
    </row>
    <row r="109" spans="1:16" ht="18" thickBot="1" x14ac:dyDescent="0.35">
      <c r="A109" s="19" t="s">
        <v>160</v>
      </c>
      <c r="B109" s="21">
        <v>23900</v>
      </c>
      <c r="C109" s="21">
        <v>26000</v>
      </c>
      <c r="F109" s="62" t="s">
        <v>238</v>
      </c>
      <c r="G109" s="77">
        <v>1</v>
      </c>
      <c r="H109" s="102">
        <f>G95/G94</f>
        <v>1.0322417195583764</v>
      </c>
      <c r="I109" s="103"/>
      <c r="J109" s="102">
        <f>G96/G94</f>
        <v>1.051522747879887</v>
      </c>
      <c r="K109" s="103"/>
      <c r="L109" s="102">
        <f>G97/G94</f>
        <v>1.0755506960371219</v>
      </c>
      <c r="M109" s="103"/>
      <c r="N109" s="102">
        <f>G98/G94</f>
        <v>1.0912582004373566</v>
      </c>
      <c r="O109" s="103"/>
      <c r="P109" s="76">
        <f>G99/G94</f>
        <v>1.1209131153661529</v>
      </c>
    </row>
    <row r="110" spans="1:16" ht="18" thickBot="1" x14ac:dyDescent="0.35">
      <c r="A110" s="19" t="s">
        <v>161</v>
      </c>
      <c r="B110" s="21">
        <v>22500</v>
      </c>
      <c r="C110" s="21"/>
      <c r="F110" s="78"/>
      <c r="G110" s="106">
        <v>2016</v>
      </c>
      <c r="H110" s="107"/>
      <c r="I110" s="106">
        <v>2017</v>
      </c>
      <c r="J110" s="107"/>
      <c r="K110" s="106">
        <v>2018</v>
      </c>
      <c r="L110" s="107"/>
      <c r="M110" s="106">
        <v>2019</v>
      </c>
      <c r="N110" s="107"/>
      <c r="O110" s="106">
        <v>2020</v>
      </c>
      <c r="P110" s="107"/>
    </row>
    <row r="111" spans="1:16" ht="18" thickBot="1" x14ac:dyDescent="0.35">
      <c r="A111" s="19" t="s">
        <v>161</v>
      </c>
      <c r="B111" s="21">
        <v>22500</v>
      </c>
      <c r="C111" s="21"/>
      <c r="F111" s="62" t="s">
        <v>185</v>
      </c>
      <c r="G111" s="108">
        <f>G100-G99</f>
        <v>1425</v>
      </c>
      <c r="H111" s="109"/>
      <c r="I111" s="108">
        <f>G101-G100</f>
        <v>219</v>
      </c>
      <c r="J111" s="109"/>
      <c r="K111" s="108">
        <f>G102-G101</f>
        <v>1011</v>
      </c>
      <c r="L111" s="109"/>
      <c r="M111" s="108">
        <f>G103-G102</f>
        <v>1664</v>
      </c>
      <c r="N111" s="109"/>
      <c r="O111" s="108">
        <f>G104-G103</f>
        <v>3770</v>
      </c>
      <c r="P111" s="109"/>
    </row>
    <row r="112" spans="1:16" ht="18" thickBot="1" x14ac:dyDescent="0.35">
      <c r="A112" s="19" t="s">
        <v>162</v>
      </c>
      <c r="B112" s="21">
        <v>22000</v>
      </c>
      <c r="C112" s="21"/>
      <c r="F112" s="62" t="s">
        <v>186</v>
      </c>
      <c r="G112" s="102">
        <f>G111/G99</f>
        <v>3.3902740768937949E-2</v>
      </c>
      <c r="H112" s="103"/>
      <c r="I112" s="102">
        <f>I111/G100</f>
        <v>5.0394642980417428E-3</v>
      </c>
      <c r="J112" s="103"/>
      <c r="K112" s="102">
        <f>K111/G101</f>
        <v>2.3147724150563237E-2</v>
      </c>
      <c r="L112" s="103"/>
      <c r="M112" s="102">
        <f>M111/G102</f>
        <v>3.7236780271667373E-2</v>
      </c>
      <c r="N112" s="103"/>
      <c r="O112" s="102">
        <f>O111/G103</f>
        <v>8.1335893508230672E-2</v>
      </c>
      <c r="P112" s="103"/>
    </row>
    <row r="113" spans="1:16" ht="18" thickBot="1" x14ac:dyDescent="0.35">
      <c r="A113" s="19" t="s">
        <v>154</v>
      </c>
      <c r="B113" s="21">
        <v>21900</v>
      </c>
      <c r="C113" s="21">
        <v>25900</v>
      </c>
      <c r="F113" s="62" t="s">
        <v>238</v>
      </c>
      <c r="G113" s="102">
        <f>G100/G94</f>
        <v>1.1589151421409143</v>
      </c>
      <c r="H113" s="103"/>
      <c r="I113" s="102">
        <f>G101/G94</f>
        <v>1.1647554536241933</v>
      </c>
      <c r="J113" s="103"/>
      <c r="K113" s="102">
        <f>G102/G94</f>
        <v>1.1917168915675502</v>
      </c>
      <c r="L113" s="103"/>
      <c r="M113" s="102">
        <f>G103/G94</f>
        <v>1.2360925916048855</v>
      </c>
      <c r="N113" s="103"/>
      <c r="O113" s="102">
        <f>G104/G94</f>
        <v>1.3366312870019734</v>
      </c>
      <c r="P113" s="103"/>
    </row>
    <row r="114" spans="1:16" ht="17.399999999999999" x14ac:dyDescent="0.3">
      <c r="A114" s="19" t="s">
        <v>163</v>
      </c>
      <c r="B114" s="21">
        <v>21300</v>
      </c>
      <c r="C114" s="21"/>
    </row>
    <row r="115" spans="1:16" ht="17.399999999999999" x14ac:dyDescent="0.3">
      <c r="A115" s="19" t="s">
        <v>149</v>
      </c>
      <c r="B115" s="21">
        <v>21000</v>
      </c>
      <c r="C115" s="21">
        <v>25000</v>
      </c>
      <c r="F115">
        <v>2010</v>
      </c>
      <c r="G115">
        <v>2011</v>
      </c>
      <c r="H115">
        <v>2012</v>
      </c>
      <c r="I115">
        <v>2013</v>
      </c>
      <c r="J115">
        <v>2014</v>
      </c>
      <c r="K115">
        <v>2015</v>
      </c>
      <c r="L115">
        <v>2016</v>
      </c>
      <c r="M115">
        <v>2017</v>
      </c>
      <c r="N115">
        <v>2018</v>
      </c>
      <c r="O115">
        <v>2019</v>
      </c>
      <c r="P115">
        <v>2020</v>
      </c>
    </row>
    <row r="116" spans="1:16" ht="17.399999999999999" x14ac:dyDescent="0.3">
      <c r="A116" s="19" t="s">
        <v>163</v>
      </c>
      <c r="B116" s="21">
        <v>20490</v>
      </c>
      <c r="C116" s="21"/>
      <c r="E116" s="12" t="s">
        <v>239</v>
      </c>
      <c r="F116" s="79">
        <v>88075</v>
      </c>
      <c r="G116" s="79">
        <v>93105</v>
      </c>
      <c r="H116" s="80">
        <v>94090</v>
      </c>
      <c r="I116" s="79">
        <v>91693</v>
      </c>
      <c r="J116" s="79">
        <v>88257</v>
      </c>
      <c r="K116" s="79">
        <v>82040</v>
      </c>
      <c r="L116" s="80">
        <v>77382</v>
      </c>
      <c r="M116" s="80">
        <v>72086</v>
      </c>
      <c r="N116" s="79">
        <v>68574</v>
      </c>
      <c r="O116" s="80">
        <v>64243</v>
      </c>
      <c r="P116" s="81">
        <v>62914</v>
      </c>
    </row>
    <row r="117" spans="1:16" ht="17.399999999999999" x14ac:dyDescent="0.3">
      <c r="A117" s="19" t="s">
        <v>164</v>
      </c>
      <c r="B117" s="21">
        <v>20000</v>
      </c>
      <c r="C117" s="21">
        <v>32500</v>
      </c>
      <c r="G117" s="23">
        <f>G116-F116</f>
        <v>5030</v>
      </c>
      <c r="H117" s="23">
        <f t="shared" ref="H117:P117" si="22">H116-G116</f>
        <v>985</v>
      </c>
      <c r="I117" s="23">
        <f t="shared" si="22"/>
        <v>-2397</v>
      </c>
      <c r="J117" s="23">
        <f t="shared" si="22"/>
        <v>-3436</v>
      </c>
      <c r="K117" s="23">
        <f t="shared" si="22"/>
        <v>-6217</v>
      </c>
      <c r="L117" s="23">
        <f t="shared" si="22"/>
        <v>-4658</v>
      </c>
      <c r="M117" s="23">
        <f t="shared" si="22"/>
        <v>-5296</v>
      </c>
      <c r="N117" s="23">
        <f t="shared" si="22"/>
        <v>-3512</v>
      </c>
      <c r="O117" s="23">
        <f t="shared" si="22"/>
        <v>-4331</v>
      </c>
      <c r="P117" s="23">
        <f t="shared" si="22"/>
        <v>-1329</v>
      </c>
    </row>
    <row r="118" spans="1:16" ht="17.399999999999999" x14ac:dyDescent="0.3">
      <c r="A118" s="19" t="s">
        <v>164</v>
      </c>
      <c r="B118" s="21">
        <v>20000</v>
      </c>
      <c r="C118" s="21">
        <v>27500</v>
      </c>
      <c r="G118" s="7">
        <f>G117/F116</f>
        <v>5.7110417258018735E-2</v>
      </c>
      <c r="H118" s="7">
        <f t="shared" ref="H118:P118" si="23">H117/G116</f>
        <v>1.0579453305407873E-2</v>
      </c>
      <c r="I118" s="7">
        <f t="shared" si="23"/>
        <v>-2.547560845998512E-2</v>
      </c>
      <c r="J118" s="7">
        <f t="shared" si="23"/>
        <v>-3.7472871429662026E-2</v>
      </c>
      <c r="K118" s="7">
        <f t="shared" si="23"/>
        <v>-7.0442004600201683E-2</v>
      </c>
      <c r="L118" s="7">
        <f t="shared" si="23"/>
        <v>-5.6777181862506097E-2</v>
      </c>
      <c r="M118" s="7">
        <f t="shared" si="23"/>
        <v>-6.8439688816520641E-2</v>
      </c>
      <c r="N118" s="7">
        <f t="shared" si="23"/>
        <v>-4.8719584940210302E-2</v>
      </c>
      <c r="O118" s="7">
        <f t="shared" si="23"/>
        <v>-6.315804823985767E-2</v>
      </c>
      <c r="P118" s="7">
        <f t="shared" si="23"/>
        <v>-2.0687078747879145E-2</v>
      </c>
    </row>
    <row r="119" spans="1:16" ht="17.399999999999999" x14ac:dyDescent="0.3">
      <c r="A119" s="19" t="s">
        <v>165</v>
      </c>
      <c r="B119" s="21">
        <v>20000</v>
      </c>
      <c r="C119" s="21">
        <v>25000</v>
      </c>
      <c r="F119" s="7">
        <f>F116/$F$116</f>
        <v>1</v>
      </c>
      <c r="G119" s="7">
        <f t="shared" ref="G119:P119" si="24">G116/$F$116</f>
        <v>1.0571104172580188</v>
      </c>
      <c r="H119" s="7">
        <f t="shared" si="24"/>
        <v>1.0682940675560602</v>
      </c>
      <c r="I119" s="7">
        <f t="shared" si="24"/>
        <v>1.0410786261708771</v>
      </c>
      <c r="J119" s="7">
        <f t="shared" si="24"/>
        <v>1.0020664206642067</v>
      </c>
      <c r="K119" s="7">
        <f t="shared" si="24"/>
        <v>0.93147885325007096</v>
      </c>
      <c r="L119" s="7">
        <f t="shared" si="24"/>
        <v>0.8785921089980131</v>
      </c>
      <c r="M119" s="7">
        <f t="shared" si="24"/>
        <v>0.81846153846153846</v>
      </c>
      <c r="N119" s="7">
        <f t="shared" si="24"/>
        <v>0.77858643201816635</v>
      </c>
      <c r="O119" s="7">
        <f t="shared" si="24"/>
        <v>0.7294124325858643</v>
      </c>
      <c r="P119" s="7">
        <f t="shared" si="24"/>
        <v>0.71432302015327842</v>
      </c>
    </row>
    <row r="120" spans="1:16" ht="17.399999999999999" x14ac:dyDescent="0.3">
      <c r="A120" s="19" t="s">
        <v>161</v>
      </c>
      <c r="B120" s="21">
        <v>19900</v>
      </c>
      <c r="C120" s="21">
        <v>24900</v>
      </c>
    </row>
    <row r="121" spans="1:16" ht="18" thickBot="1" x14ac:dyDescent="0.35">
      <c r="A121" s="19" t="s">
        <v>166</v>
      </c>
      <c r="B121" s="21">
        <v>19900</v>
      </c>
      <c r="C121" s="21"/>
      <c r="F121" s="12">
        <v>2010</v>
      </c>
      <c r="G121" s="12">
        <v>2011</v>
      </c>
      <c r="H121" s="12">
        <v>2012</v>
      </c>
      <c r="I121" s="12">
        <v>2013</v>
      </c>
      <c r="J121" s="12">
        <v>2014</v>
      </c>
      <c r="K121" s="12">
        <v>2015</v>
      </c>
      <c r="L121" s="12">
        <v>2016</v>
      </c>
      <c r="M121" s="12">
        <v>2017</v>
      </c>
      <c r="N121" s="12">
        <v>2018</v>
      </c>
      <c r="O121" s="12">
        <v>2019</v>
      </c>
      <c r="P121" s="12">
        <v>2020</v>
      </c>
    </row>
    <row r="122" spans="1:16" ht="18.600000000000001" thickTop="1" thickBot="1" x14ac:dyDescent="0.35">
      <c r="A122" s="19" t="s">
        <v>167</v>
      </c>
      <c r="B122" s="21">
        <v>19800</v>
      </c>
      <c r="C122" s="21"/>
      <c r="E122" t="s">
        <v>240</v>
      </c>
      <c r="F122" s="30">
        <v>81613</v>
      </c>
      <c r="G122" s="30">
        <v>75952</v>
      </c>
      <c r="H122" s="30">
        <v>72163</v>
      </c>
      <c r="I122" s="30">
        <v>67731</v>
      </c>
      <c r="J122" s="30">
        <v>59340</v>
      </c>
      <c r="K122" s="30">
        <v>55645</v>
      </c>
      <c r="L122" s="30">
        <v>53589</v>
      </c>
      <c r="M122" s="30">
        <v>53389</v>
      </c>
      <c r="N122" s="30">
        <v>53953</v>
      </c>
      <c r="O122" s="30">
        <v>57038</v>
      </c>
      <c r="P122" s="30">
        <v>61352</v>
      </c>
    </row>
    <row r="123" spans="1:16" ht="18" thickTop="1" x14ac:dyDescent="0.3">
      <c r="A123" s="19" t="s">
        <v>168</v>
      </c>
      <c r="B123" s="21">
        <v>19500</v>
      </c>
      <c r="C123" s="21">
        <v>21000</v>
      </c>
      <c r="G123" s="23">
        <f>G122-F122</f>
        <v>-5661</v>
      </c>
      <c r="H123" s="23">
        <f t="shared" ref="H123" si="25">H122-G122</f>
        <v>-3789</v>
      </c>
      <c r="I123" s="23">
        <f t="shared" ref="I123" si="26">I122-H122</f>
        <v>-4432</v>
      </c>
      <c r="J123" s="23">
        <f t="shared" ref="J123" si="27">J122-I122</f>
        <v>-8391</v>
      </c>
      <c r="K123" s="23">
        <f t="shared" ref="K123" si="28">K122-J122</f>
        <v>-3695</v>
      </c>
      <c r="L123" s="23">
        <f t="shared" ref="L123" si="29">L122-K122</f>
        <v>-2056</v>
      </c>
      <c r="M123" s="23">
        <f t="shared" ref="M123" si="30">M122-L122</f>
        <v>-200</v>
      </c>
      <c r="N123" s="23">
        <f t="shared" ref="N123" si="31">N122-M122</f>
        <v>564</v>
      </c>
      <c r="O123" s="23">
        <f t="shared" ref="O123" si="32">O122-N122</f>
        <v>3085</v>
      </c>
      <c r="P123" s="23">
        <f t="shared" ref="P123" si="33">P122-O122</f>
        <v>4314</v>
      </c>
    </row>
    <row r="124" spans="1:16" ht="17.399999999999999" x14ac:dyDescent="0.3">
      <c r="A124" s="19" t="s">
        <v>168</v>
      </c>
      <c r="B124" s="21">
        <v>18500</v>
      </c>
      <c r="C124" s="21">
        <v>20000</v>
      </c>
      <c r="G124" s="7">
        <f>G123/F122</f>
        <v>-6.9363949370811029E-2</v>
      </c>
      <c r="H124" s="7">
        <f t="shared" ref="H124" si="34">H123/G122</f>
        <v>-4.988677059195281E-2</v>
      </c>
      <c r="I124" s="7">
        <f t="shared" ref="I124" si="35">I123/H122</f>
        <v>-6.1416515388772637E-2</v>
      </c>
      <c r="J124" s="7">
        <f t="shared" ref="J124" si="36">J123/I122</f>
        <v>-0.123887141781459</v>
      </c>
      <c r="K124" s="7">
        <f t="shared" ref="K124" si="37">K123/J122</f>
        <v>-6.226828446241995E-2</v>
      </c>
      <c r="L124" s="7">
        <f t="shared" ref="L124" si="38">L123/K122</f>
        <v>-3.6948512894240275E-2</v>
      </c>
      <c r="M124" s="7">
        <f t="shared" ref="M124" si="39">M123/L122</f>
        <v>-3.7321092015152363E-3</v>
      </c>
      <c r="N124" s="7">
        <f t="shared" ref="N124" si="40">N123/M122</f>
        <v>1.056397385229167E-2</v>
      </c>
      <c r="O124" s="7">
        <f t="shared" ref="O124" si="41">O123/N122</f>
        <v>5.7179396882471784E-2</v>
      </c>
      <c r="P124" s="7">
        <f t="shared" ref="P124" si="42">P123/O122</f>
        <v>7.5633788000981805E-2</v>
      </c>
    </row>
    <row r="125" spans="1:16" ht="17.399999999999999" x14ac:dyDescent="0.3">
      <c r="A125" s="19" t="s">
        <v>168</v>
      </c>
      <c r="B125" s="21">
        <v>18500</v>
      </c>
      <c r="C125" s="21">
        <v>20000</v>
      </c>
      <c r="F125" s="7">
        <f>F122/$F$122</f>
        <v>1</v>
      </c>
      <c r="G125" s="7">
        <f t="shared" ref="G125:P125" si="43">G122/$F$122</f>
        <v>0.93063605062918897</v>
      </c>
      <c r="H125" s="7">
        <f t="shared" si="43"/>
        <v>0.88420962346684961</v>
      </c>
      <c r="I125" s="7">
        <f t="shared" si="43"/>
        <v>0.82990454952029702</v>
      </c>
      <c r="J125" s="7">
        <f t="shared" si="43"/>
        <v>0.72709004692879808</v>
      </c>
      <c r="K125" s="7">
        <f t="shared" si="43"/>
        <v>0.68181539705684147</v>
      </c>
      <c r="L125" s="7">
        <f t="shared" si="43"/>
        <v>0.65662333206719514</v>
      </c>
      <c r="M125" s="7">
        <f t="shared" si="43"/>
        <v>0.65417274208765763</v>
      </c>
      <c r="N125" s="7">
        <f t="shared" si="43"/>
        <v>0.66108340582995351</v>
      </c>
      <c r="O125" s="7">
        <f t="shared" si="43"/>
        <v>0.69888375626432064</v>
      </c>
      <c r="P125" s="7">
        <f t="shared" si="43"/>
        <v>0.7517429821229461</v>
      </c>
    </row>
    <row r="126" spans="1:16" ht="17.399999999999999" x14ac:dyDescent="0.3">
      <c r="A126" s="19" t="s">
        <v>168</v>
      </c>
      <c r="B126" s="21">
        <v>18500</v>
      </c>
      <c r="C126" s="21">
        <v>20000</v>
      </c>
    </row>
    <row r="127" spans="1:16" ht="17.399999999999999" x14ac:dyDescent="0.3">
      <c r="A127" s="19" t="s">
        <v>161</v>
      </c>
      <c r="B127" s="21">
        <v>18500</v>
      </c>
      <c r="C127" s="21"/>
    </row>
    <row r="128" spans="1:16" ht="17.399999999999999" x14ac:dyDescent="0.3">
      <c r="A128" s="19" t="s">
        <v>161</v>
      </c>
      <c r="B128" s="21">
        <v>18500</v>
      </c>
      <c r="C128" s="21"/>
    </row>
    <row r="129" spans="1:8" ht="17.399999999999999" x14ac:dyDescent="0.3">
      <c r="A129" s="19" t="s">
        <v>154</v>
      </c>
      <c r="B129" s="21">
        <v>17900</v>
      </c>
      <c r="C129" s="21">
        <v>21500</v>
      </c>
    </row>
    <row r="130" spans="1:8" ht="17.399999999999999" x14ac:dyDescent="0.3">
      <c r="A130" s="19" t="s">
        <v>154</v>
      </c>
      <c r="B130" s="21">
        <v>17900</v>
      </c>
      <c r="C130" s="21">
        <v>21500</v>
      </c>
    </row>
    <row r="131" spans="1:8" ht="17.399999999999999" x14ac:dyDescent="0.3">
      <c r="A131" s="19" t="s">
        <v>169</v>
      </c>
      <c r="B131" s="21">
        <v>17500</v>
      </c>
      <c r="C131" s="21">
        <v>20000</v>
      </c>
    </row>
    <row r="132" spans="1:8" ht="17.399999999999999" x14ac:dyDescent="0.3">
      <c r="A132" s="19" t="s">
        <v>162</v>
      </c>
      <c r="B132" s="21">
        <v>17500</v>
      </c>
      <c r="C132" s="21"/>
    </row>
    <row r="133" spans="1:8" ht="17.399999999999999" x14ac:dyDescent="0.3">
      <c r="A133" s="19" t="s">
        <v>170</v>
      </c>
      <c r="B133" s="21">
        <v>17000</v>
      </c>
      <c r="C133" s="21"/>
    </row>
    <row r="134" spans="1:8" ht="17.399999999999999" x14ac:dyDescent="0.3">
      <c r="A134" s="19" t="s">
        <v>171</v>
      </c>
      <c r="B134" s="21">
        <v>15000</v>
      </c>
      <c r="C134" s="21">
        <v>15000</v>
      </c>
    </row>
    <row r="135" spans="1:8" ht="17.399999999999999" x14ac:dyDescent="0.3">
      <c r="A135" s="19" t="s">
        <v>172</v>
      </c>
      <c r="B135" s="21">
        <v>10000</v>
      </c>
      <c r="C135" s="21">
        <v>20000</v>
      </c>
    </row>
    <row r="136" spans="1:8" ht="17.399999999999999" x14ac:dyDescent="0.3">
      <c r="A136" s="19"/>
      <c r="B136" s="21"/>
      <c r="C136" s="21"/>
    </row>
    <row r="137" spans="1:8" x14ac:dyDescent="0.3">
      <c r="A137" s="29" t="s">
        <v>183</v>
      </c>
      <c r="B137" s="29" t="s">
        <v>182</v>
      </c>
    </row>
    <row r="138" spans="1:8" x14ac:dyDescent="0.3">
      <c r="B138" s="27" t="s">
        <v>175</v>
      </c>
      <c r="C138" s="27" t="s">
        <v>176</v>
      </c>
      <c r="D138" s="27" t="s">
        <v>177</v>
      </c>
      <c r="E138" s="27" t="s">
        <v>178</v>
      </c>
      <c r="F138" s="27" t="s">
        <v>179</v>
      </c>
      <c r="G138" s="27" t="s">
        <v>180</v>
      </c>
      <c r="H138" s="27" t="s">
        <v>181</v>
      </c>
    </row>
    <row r="139" spans="1:8" x14ac:dyDescent="0.3">
      <c r="A139" t="s">
        <v>173</v>
      </c>
      <c r="B139" s="24">
        <v>4748990</v>
      </c>
      <c r="C139" s="25" t="s">
        <v>174</v>
      </c>
      <c r="D139" s="26">
        <v>4692633</v>
      </c>
      <c r="E139" s="26">
        <v>4714046</v>
      </c>
      <c r="F139" s="26">
        <v>4774727</v>
      </c>
      <c r="G139" s="26">
        <v>4802033</v>
      </c>
      <c r="H139" s="26">
        <v>4772706</v>
      </c>
    </row>
    <row r="140" spans="1:8" x14ac:dyDescent="0.3">
      <c r="A140" t="s">
        <v>137</v>
      </c>
      <c r="B140" s="28">
        <v>99932</v>
      </c>
      <c r="C140" s="28">
        <v>104671</v>
      </c>
      <c r="D140" s="28">
        <v>98119</v>
      </c>
      <c r="E140" s="28">
        <v>92893</v>
      </c>
      <c r="F140" s="28">
        <v>87131</v>
      </c>
      <c r="G140" s="28">
        <v>76158</v>
      </c>
      <c r="H140" s="28">
        <v>72714</v>
      </c>
    </row>
    <row r="142" spans="1:8" x14ac:dyDescent="0.3">
      <c r="A142" t="s">
        <v>185</v>
      </c>
      <c r="B142" t="s">
        <v>188</v>
      </c>
      <c r="C142" s="23">
        <f>C140-B140</f>
        <v>4739</v>
      </c>
      <c r="D142" s="23">
        <f t="shared" ref="D142:H142" si="44">D140-C140</f>
        <v>-6552</v>
      </c>
      <c r="E142" s="23">
        <f t="shared" si="44"/>
        <v>-5226</v>
      </c>
      <c r="F142" s="23">
        <f t="shared" si="44"/>
        <v>-5762</v>
      </c>
      <c r="G142" s="23">
        <f t="shared" si="44"/>
        <v>-10973</v>
      </c>
      <c r="H142" s="23">
        <f t="shared" si="44"/>
        <v>-3444</v>
      </c>
    </row>
    <row r="143" spans="1:8" x14ac:dyDescent="0.3">
      <c r="A143" t="s">
        <v>186</v>
      </c>
      <c r="B143" t="s">
        <v>188</v>
      </c>
      <c r="C143" s="7">
        <f>C140/B140-1</f>
        <v>4.742224712804699E-2</v>
      </c>
      <c r="D143" s="7">
        <f t="shared" ref="D143:H143" si="45">D140/C140-1</f>
        <v>-6.2596134554938843E-2</v>
      </c>
      <c r="E143" s="7">
        <f t="shared" si="45"/>
        <v>-5.3261855501992472E-2</v>
      </c>
      <c r="F143" s="7">
        <f t="shared" si="45"/>
        <v>-6.2028355204374885E-2</v>
      </c>
      <c r="G143" s="7">
        <f t="shared" si="45"/>
        <v>-0.12593680779515903</v>
      </c>
      <c r="H143" s="7">
        <f t="shared" si="45"/>
        <v>-4.5221775781927098E-2</v>
      </c>
    </row>
    <row r="144" spans="1:8" x14ac:dyDescent="0.3">
      <c r="A144" t="s">
        <v>187</v>
      </c>
      <c r="B144" s="6">
        <f>B140/$B$140</f>
        <v>1</v>
      </c>
      <c r="C144" s="6">
        <f>C140/$B$140</f>
        <v>1.047422247128047</v>
      </c>
      <c r="D144" s="6">
        <f>D140/$B$140</f>
        <v>0.98185766321098344</v>
      </c>
      <c r="E144" s="6">
        <f t="shared" ref="E144:H144" si="46">E140/$B$140</f>
        <v>0.92956210222951607</v>
      </c>
      <c r="F144" s="6">
        <f t="shared" si="46"/>
        <v>0.87190289396789822</v>
      </c>
      <c r="G144" s="6">
        <f t="shared" si="46"/>
        <v>0.76209822679422012</v>
      </c>
      <c r="H144" s="6">
        <f t="shared" si="46"/>
        <v>0.72763479165832767</v>
      </c>
    </row>
    <row r="147" spans="1:8" x14ac:dyDescent="0.3">
      <c r="A147" s="29" t="s">
        <v>189</v>
      </c>
    </row>
    <row r="148" spans="1:8" x14ac:dyDescent="0.3">
      <c r="B148" s="27" t="s">
        <v>175</v>
      </c>
      <c r="C148" s="27" t="s">
        <v>176</v>
      </c>
      <c r="D148" s="27" t="s">
        <v>177</v>
      </c>
      <c r="E148" s="27" t="s">
        <v>178</v>
      </c>
      <c r="F148" s="27" t="s">
        <v>179</v>
      </c>
      <c r="G148" s="27" t="s">
        <v>180</v>
      </c>
      <c r="H148" s="27" t="s">
        <v>181</v>
      </c>
    </row>
    <row r="149" spans="1:8" x14ac:dyDescent="0.3">
      <c r="A149" t="s">
        <v>173</v>
      </c>
      <c r="B149" s="28">
        <v>18940709</v>
      </c>
      <c r="C149" s="28">
        <v>18865617</v>
      </c>
      <c r="D149" s="28">
        <v>18701901</v>
      </c>
      <c r="E149" s="28">
        <v>18693783</v>
      </c>
      <c r="F149" s="28">
        <v>19772834</v>
      </c>
      <c r="G149" s="28">
        <v>19969131</v>
      </c>
      <c r="H149" s="28">
        <v>19481650</v>
      </c>
    </row>
    <row r="150" spans="1:8" x14ac:dyDescent="0.3">
      <c r="A150" t="s">
        <v>137</v>
      </c>
      <c r="B150" s="28">
        <v>427441</v>
      </c>
      <c r="C150" s="28">
        <v>418624</v>
      </c>
      <c r="D150" s="28">
        <v>395529</v>
      </c>
      <c r="E150" s="28">
        <v>371948</v>
      </c>
      <c r="F150" s="28">
        <v>352873</v>
      </c>
      <c r="G150" s="28">
        <v>329036</v>
      </c>
      <c r="H150" s="28">
        <v>319343</v>
      </c>
    </row>
    <row r="152" spans="1:8" x14ac:dyDescent="0.3">
      <c r="A152" t="s">
        <v>185</v>
      </c>
      <c r="B152" t="s">
        <v>188</v>
      </c>
      <c r="C152" s="23">
        <f>C150-B150</f>
        <v>-8817</v>
      </c>
      <c r="D152" s="23">
        <f>D150-C150</f>
        <v>-23095</v>
      </c>
      <c r="E152" s="23">
        <f t="shared" ref="E152:H152" si="47">E150-D150</f>
        <v>-23581</v>
      </c>
      <c r="F152" s="23">
        <f t="shared" si="47"/>
        <v>-19075</v>
      </c>
      <c r="G152" s="23">
        <f t="shared" si="47"/>
        <v>-23837</v>
      </c>
      <c r="H152" s="23">
        <f t="shared" si="47"/>
        <v>-9693</v>
      </c>
    </row>
    <row r="153" spans="1:8" x14ac:dyDescent="0.3">
      <c r="A153" t="s">
        <v>186</v>
      </c>
      <c r="B153" t="s">
        <v>188</v>
      </c>
      <c r="C153" s="7">
        <f>C150/B150-1</f>
        <v>-2.0627408227100297E-2</v>
      </c>
      <c r="D153" s="7">
        <f>D150/C150-1</f>
        <v>-5.5168838862559189E-2</v>
      </c>
      <c r="E153" s="7">
        <f t="shared" ref="E153:H153" si="48">E150/D150-1</f>
        <v>-5.9618890144591208E-2</v>
      </c>
      <c r="F153" s="7">
        <f t="shared" si="48"/>
        <v>-5.1284050458666242E-2</v>
      </c>
      <c r="G153" s="7">
        <f t="shared" si="48"/>
        <v>-6.7551215309757384E-2</v>
      </c>
      <c r="H153" s="7">
        <f t="shared" si="48"/>
        <v>-2.9458782625609303E-2</v>
      </c>
    </row>
    <row r="154" spans="1:8" x14ac:dyDescent="0.3">
      <c r="A154" t="s">
        <v>187</v>
      </c>
      <c r="B154" s="6">
        <f>B150/$B$150</f>
        <v>1</v>
      </c>
      <c r="C154" s="6">
        <f t="shared" ref="C154:H154" si="49">C150/$B$150</f>
        <v>0.9793725917728997</v>
      </c>
      <c r="D154" s="6">
        <f t="shared" si="49"/>
        <v>0.9253417430709735</v>
      </c>
      <c r="E154" s="6">
        <f t="shared" si="49"/>
        <v>0.87017389534462064</v>
      </c>
      <c r="F154" s="6">
        <f t="shared" si="49"/>
        <v>0.825547853387953</v>
      </c>
      <c r="G154" s="6">
        <f t="shared" si="49"/>
        <v>0.76978109259523542</v>
      </c>
      <c r="H154" s="6">
        <f t="shared" si="49"/>
        <v>0.74710427871916829</v>
      </c>
    </row>
    <row r="159" spans="1:8" x14ac:dyDescent="0.3">
      <c r="A159" t="s">
        <v>190</v>
      </c>
    </row>
    <row r="163" spans="1:9" x14ac:dyDescent="0.3">
      <c r="A163" s="10" t="s">
        <v>184</v>
      </c>
    </row>
    <row r="167" spans="1:9" ht="16.2" thickBot="1" x14ac:dyDescent="0.35">
      <c r="A167" s="85"/>
      <c r="B167" s="85">
        <v>2018</v>
      </c>
      <c r="C167" s="85">
        <v>2019</v>
      </c>
      <c r="D167" s="85">
        <v>2020</v>
      </c>
      <c r="E167" s="85">
        <v>2021</v>
      </c>
    </row>
    <row r="168" spans="1:9" ht="16.2" thickBot="1" x14ac:dyDescent="0.35">
      <c r="A168" s="85" t="s">
        <v>247</v>
      </c>
      <c r="B168" s="84">
        <v>22829</v>
      </c>
      <c r="C168" s="84">
        <v>24246</v>
      </c>
      <c r="D168" s="84">
        <v>25129</v>
      </c>
      <c r="E168" s="84">
        <v>26129</v>
      </c>
      <c r="G168" s="82"/>
      <c r="I168" s="82"/>
    </row>
    <row r="169" spans="1:9" ht="20.399999999999999" x14ac:dyDescent="0.35">
      <c r="A169" s="85" t="s">
        <v>241</v>
      </c>
      <c r="B169" s="85">
        <v>5409665</v>
      </c>
      <c r="C169" s="85">
        <v>5790348</v>
      </c>
      <c r="D169" s="85">
        <v>5694623</v>
      </c>
      <c r="E169" s="86">
        <f>D169*1.035</f>
        <v>5893934.8049999997</v>
      </c>
      <c r="F169" s="83">
        <v>3.5000000000000003E-2</v>
      </c>
    </row>
    <row r="170" spans="1:9" x14ac:dyDescent="0.3">
      <c r="A170" s="85" t="s">
        <v>244</v>
      </c>
      <c r="B170" s="87">
        <f>B168/B169</f>
        <v>4.2200395033703568E-3</v>
      </c>
      <c r="C170" s="87">
        <f t="shared" ref="C170:E170" si="50">C168/C169</f>
        <v>4.1873130941352749E-3</v>
      </c>
      <c r="D170" s="87">
        <f t="shared" si="50"/>
        <v>4.4127591940678074E-3</v>
      </c>
      <c r="E170" s="87">
        <f t="shared" si="50"/>
        <v>4.4332013950737961E-3</v>
      </c>
    </row>
    <row r="171" spans="1:9" x14ac:dyDescent="0.3">
      <c r="A171" s="85" t="s">
        <v>242</v>
      </c>
      <c r="B171" s="85">
        <v>1314497.6414089999</v>
      </c>
      <c r="C171" s="85">
        <v>1465359.071851</v>
      </c>
      <c r="D171" s="85">
        <v>1578118.7237529999</v>
      </c>
      <c r="E171" s="86">
        <v>1385613.0297900001</v>
      </c>
    </row>
    <row r="172" spans="1:9" x14ac:dyDescent="0.3">
      <c r="A172" s="85" t="s">
        <v>245</v>
      </c>
      <c r="B172" s="87">
        <f t="shared" ref="B172:D172" si="51">B168/B171</f>
        <v>1.7367090880079306E-2</v>
      </c>
      <c r="C172" s="87">
        <f t="shared" si="51"/>
        <v>1.6546115191666395E-2</v>
      </c>
      <c r="D172" s="87">
        <f t="shared" si="51"/>
        <v>1.592339006043824E-2</v>
      </c>
      <c r="E172" s="87">
        <f>E168/E171</f>
        <v>1.885735731278454E-2</v>
      </c>
    </row>
    <row r="173" spans="1:9" x14ac:dyDescent="0.3">
      <c r="A173" s="85" t="s">
        <v>243</v>
      </c>
      <c r="B173" s="85">
        <v>1364497.6414089999</v>
      </c>
      <c r="C173" s="85">
        <v>1505359.071851</v>
      </c>
      <c r="D173" s="85">
        <v>1618118.7237529999</v>
      </c>
      <c r="E173" s="85">
        <v>1885613.0297900001</v>
      </c>
    </row>
    <row r="174" spans="1:9" x14ac:dyDescent="0.3">
      <c r="A174" s="85" t="s">
        <v>246</v>
      </c>
      <c r="B174" s="87">
        <f t="shared" ref="B174:D174" si="52">B168/B173</f>
        <v>1.6730699494963176E-2</v>
      </c>
      <c r="C174" s="87">
        <f t="shared" si="52"/>
        <v>1.6106456229201815E-2</v>
      </c>
      <c r="D174" s="87">
        <f t="shared" si="52"/>
        <v>1.5529762823408162E-2</v>
      </c>
      <c r="E174" s="87">
        <f>E168/E173</f>
        <v>1.3857031950458031E-2</v>
      </c>
    </row>
  </sheetData>
  <sortState xmlns:xlrd2="http://schemas.microsoft.com/office/spreadsheetml/2017/richdata2" ref="G13:J49">
    <sortCondition ref="J13:J49"/>
  </sortState>
  <mergeCells count="47">
    <mergeCell ref="G113:H113"/>
    <mergeCell ref="I113:J113"/>
    <mergeCell ref="K113:L113"/>
    <mergeCell ref="M113:N113"/>
    <mergeCell ref="O113:P113"/>
    <mergeCell ref="G111:H111"/>
    <mergeCell ref="I111:J111"/>
    <mergeCell ref="K111:L111"/>
    <mergeCell ref="M111:N111"/>
    <mergeCell ref="O111:P111"/>
    <mergeCell ref="G112:H112"/>
    <mergeCell ref="I112:J112"/>
    <mergeCell ref="K112:L112"/>
    <mergeCell ref="M112:N112"/>
    <mergeCell ref="O112:P112"/>
    <mergeCell ref="H109:I109"/>
    <mergeCell ref="J109:K109"/>
    <mergeCell ref="L109:M109"/>
    <mergeCell ref="N109:O109"/>
    <mergeCell ref="G110:H110"/>
    <mergeCell ref="I110:J110"/>
    <mergeCell ref="K110:L110"/>
    <mergeCell ref="M110:N110"/>
    <mergeCell ref="O110:P110"/>
    <mergeCell ref="H108:I108"/>
    <mergeCell ref="J108:K108"/>
    <mergeCell ref="L108:M108"/>
    <mergeCell ref="N108:O108"/>
    <mergeCell ref="I14:I15"/>
    <mergeCell ref="J14:J15"/>
    <mergeCell ref="K14:K15"/>
    <mergeCell ref="L14:L15"/>
    <mergeCell ref="H106:I106"/>
    <mergeCell ref="J106:K106"/>
    <mergeCell ref="L106:M106"/>
    <mergeCell ref="N106:O106"/>
    <mergeCell ref="H107:I107"/>
    <mergeCell ref="J107:K107"/>
    <mergeCell ref="L107:M107"/>
    <mergeCell ref="N107:O107"/>
    <mergeCell ref="B12:B15"/>
    <mergeCell ref="C13:C15"/>
    <mergeCell ref="H13:H15"/>
    <mergeCell ref="D14:D15"/>
    <mergeCell ref="E14:E15"/>
    <mergeCell ref="F14:F15"/>
    <mergeCell ref="G14:G15"/>
  </mergeCells>
  <hyperlinks>
    <hyperlink ref="A86" r:id="rId1" tooltip="Anglo-americká vysoká škola, z. ú." display="https://www.vysokeskoly.com/vysoke-skoly-1/anglo-americka-vysoka-skola-z-u" xr:uid="{32ACC951-C75A-6141-83BC-01D09F979A8B}"/>
    <hyperlink ref="A87" r:id="rId2" tooltip="Prague City University" display="https://www.vysokeskoly.com/vysoke-skoly-1/prague-city-university" xr:uid="{9BB277CE-BD83-0248-87B9-B475A18F1913}"/>
    <hyperlink ref="A88" r:id="rId3" tooltip="ARCHIP (Architectural Institute in Prague)" display="https://www.vysokeskoly.com/vysoke-skoly-1/archip-architectural-institute-in-prague" xr:uid="{11299667-F1DC-D148-B769-652A185447FE}"/>
    <hyperlink ref="A89" r:id="rId4" tooltip="Vysoká škola Humanitas - Fakulta společenských studií Vsetín" display="https://www.vysokeskoly.com/vysoke-skoly-1/vysoka-skola-humanitas-fakulta-spolecenskych-st" xr:uid="{5DB8E56A-F714-F843-AB6B-FD539A69BA22}"/>
    <hyperlink ref="A90" r:id="rId5" tooltip="ART &amp; DESIGN INSTITUT, s.r.o." display="https://www.vysokeskoly.com/vysoke-skoly-1/art-design-institut-s-r-o" xr:uid="{E5C9B508-ABE6-BA4A-B774-E4A77E702321}"/>
    <hyperlink ref="A91" r:id="rId6" tooltip="Unicorn University" display="https://www.vysokeskoly.com/vysoke-skoly-1/unicorn-university" xr:uid="{D4B5A805-F298-8E4F-983D-0B47B74CC318}"/>
    <hyperlink ref="A92" r:id="rId7" tooltip="Vysoká škola kreativní komunikace, s.r.o." display="https://www.vysokeskoly.com/vysoke-skoly-1/vysoka-skola-kreativni-komunikace-s-r-o" xr:uid="{4E07C64C-1A97-7E42-85EA-9B7313DB9C70}"/>
    <hyperlink ref="A93" r:id="rId8" tooltip="Filmová akademie Miroslava Ondříčka v Písku, o.p.s." display="https://www.vysokeskoly.com/vysoke-skoly-1/filmova-akademie-miroslava-ondricka-v-pisku-o-p" xr:uid="{71E1A9F2-8D62-3C4E-B7D8-F0BD2886BB65}"/>
    <hyperlink ref="A94" r:id="rId9" tooltip="Metropolitní univerzita Praha, o.p.s." display="https://www.vysokeskoly.com/vysoke-skoly-1/metropolitni-univerzita-praha-o-p-s-1" xr:uid="{1BC8065B-B2FA-C14A-B6E6-A59F7795707B}"/>
    <hyperlink ref="A95" r:id="rId10" tooltip="CEVRO Institut, z.ú." display="https://www.vysokeskoly.com/vysoke-skoly-1/cevro-institut-z-u" xr:uid="{3C1EB1F2-D381-B749-9C8E-DECF23D138DA}"/>
    <hyperlink ref="A96" r:id="rId11" tooltip="ŠKODA  AUTO VYSOKÁ ŠKOLA o.p.s." display="https://www.vysokeskoly.com/vysoke-skoly-1/skoda-auto-vysoka-skola-o-p-s" xr:uid="{EFBF1AF0-F4BA-F249-A326-EC1E5F97A248}"/>
    <hyperlink ref="A97" r:id="rId12" tooltip="Metropolitní univerzita Praha, o.p.s." display="https://www.vysokeskoly.com/vysoke-skoly-1/metropolitni-univerzita-praha-o-p-s-1" xr:uid="{92DE88F2-74EB-3740-A00E-43F3187CD72D}"/>
    <hyperlink ref="A98" r:id="rId13" tooltip="Vysoká škola finanční a správní, a.s." display="https://www.vysokeskoly.com/vysoke-skoly-1/vysoka-skola-financni-a-spravni-a-s" xr:uid="{CD6CC1C0-DAA2-C348-A9F1-9B3A511D73E0}"/>
    <hyperlink ref="A99" r:id="rId14" tooltip="Vysoká škola mezinárodních a veřejných vztahů Praha, o. p. s." display="https://www.vysokeskoly.com/vysoke-skoly-1/vysoka-skola-mezinarodnich-a-verejnych-vztahu-p-1" xr:uid="{767F844B-E047-F246-979C-DAF15B79C7C8}"/>
    <hyperlink ref="A100" r:id="rId15" tooltip="Vysoká škola tělesné výchovy a sportu PALESTRA, spol. s r.o." display="https://www.vysokeskoly.com/vysoke-skoly-1/vysoka-skola-telesne-vychovy-a-sportu-palestra-1" xr:uid="{A31D766F-931B-434A-A9D5-4439B5B069BE}"/>
    <hyperlink ref="A101" r:id="rId16" tooltip="Vysoká škola regionálního rozvoje a Bankovní institut – AMBIS, a.s." display="https://www.vysokeskoly.com/vysoke-skoly-1/vysoka-skola-regionalniho-rozvoje-a-bankovni-in" xr:uid="{8160C3AD-C5FE-0A49-A87B-B94B98B66735}"/>
    <hyperlink ref="A102" r:id="rId17" tooltip="Pražská vysoká škola psychosociálních studií, s.r.o." display="https://www.vysokeskoly.com/vysoke-skoly-1/prazska-vysoka-skola-psychosocialnich-studii-s" xr:uid="{17751AE9-3CF4-1247-B35C-D31564FA75AE}"/>
    <hyperlink ref="A103" r:id="rId18" tooltip="VYSOKÁ ŠKOLA HUMANITAS Filia PRAHA" display="https://www.vysokeskoly.com/vysoke-skoly-1/vysoka-skola-humanitas-filia-praha" xr:uid="{8A38BD6E-B044-134B-86B8-5CB9973A789A}"/>
    <hyperlink ref="A104" r:id="rId19" tooltip="INTERNATIONAL EDUCATION in PRAGUE s.r.o." display="https://www.vysokeskoly.com/vysoke-skoly-1/international-education-in-prague-s-r-o" xr:uid="{D2C3ACD3-D7D6-2B41-989D-32D4C081F98E}"/>
    <hyperlink ref="A105" r:id="rId20" tooltip="Vysoká škola finanční a správní, a.s." display="https://www.vysokeskoly.com/vysoke-skoly-1/vysoka-skola-financni-a-spravni-a-s" xr:uid="{B382FCDC-5913-DC42-82C7-DB7B83ADBD95}"/>
    <hyperlink ref="A106" r:id="rId21" tooltip="Univerzita Jana Amose Komenského Praha s.r.o." display="https://www.vysokeskoly.com/vysoke-skoly-1/univerzita-jana-amose-komenskeho-praha-s-r-o" xr:uid="{A1251F62-A6CC-5B41-8783-6B42702EE786}"/>
    <hyperlink ref="A107" r:id="rId22" tooltip="Vysoká škola aplikované psychologie, s.r.o." display="https://www.vysokeskoly.com/vysoke-skoly-1/vysoka-skola-aplikovane-psychologie-s-r-o" xr:uid="{1711D5D5-A25C-4340-9CDE-970F764D9573}"/>
    <hyperlink ref="A108" r:id="rId23" tooltip="NEWTON University (původně NEWTON College)" display="https://www.vysokeskoly.com/vysoke-skoly-1/newton-university-puvodne-newton-college" xr:uid="{77FB7807-B231-FF41-ABE4-E2DBAAA1352A}"/>
    <hyperlink ref="A109" r:id="rId24" tooltip="Vysoká škola obchodní v Praze, o.p.s." display="https://www.vysokeskoly.com/vysoke-skoly-1/vysoka-skola-obchodni-v-praze-o-p-s-1" xr:uid="{D7697D83-6AB6-BC4B-BE9F-E0A6CD3FB420}"/>
    <hyperlink ref="A110" r:id="rId25" tooltip="Vysoká škola podnikání a práva" display="https://www.vysokeskoly.com/vysoke-skoly-1/vysoka-skola-podnikani-a-prava-1" xr:uid="{8AA5DAA4-027A-9A43-9661-A5A9AABAD070}"/>
    <hyperlink ref="A111" r:id="rId26" tooltip="Vysoká škola podnikání a práva" display="https://www.vysokeskoly.com/vysoke-skoly-1/vysoka-skola-podnikani-a-prava-1" xr:uid="{26C38963-8144-2047-87E9-0B0B32176048}"/>
    <hyperlink ref="A112" r:id="rId27" tooltip="SOUKROMÁ VYSOKÁ ŠKOLA EKONOMICKÁ ZNOJMO s.r.o." display="https://www.vysokeskoly.com/vysoke-skoly-1/soukroma-vysoka-skola-ekonomicka-znojmo-s-r-o" xr:uid="{D0D12038-2504-2B42-B6CB-16FCB94E7474}"/>
    <hyperlink ref="A113" r:id="rId28" tooltip="Vysoká škola regionálního rozvoje a Bankovní institut – AMBIS, a.s." display="https://www.vysokeskoly.com/vysoke-skoly-1/vysoka-skola-regionalniho-rozvoje-a-bankovni-in" xr:uid="{F74021B2-A499-904B-B5EB-FD84815DA543}"/>
    <hyperlink ref="A114" r:id="rId29" tooltip="Vysoká škola evropských a regionálních studií, z. ú." display="https://www.vysokeskoly.com/vysoke-skoly-1/vysoka-skola-evropskych-a-regionalnich-studii-z" xr:uid="{B2763A5E-3DC0-5945-A5EB-0C3773D3E291}"/>
    <hyperlink ref="A115" r:id="rId30" tooltip="CEVRO Institut, z.ú." display="https://www.vysokeskoly.com/vysoke-skoly-1/cevro-institut-z-u" xr:uid="{BF5BCD65-FB16-0947-A2E7-1BF6C2AC53E4}"/>
    <hyperlink ref="A116" r:id="rId31" tooltip="Vysoká škola evropských a regionálních studií, z. ú." display="https://www.vysokeskoly.com/vysoke-skoly-1/vysoka-skola-evropskych-a-regionalnich-studii-z" xr:uid="{6D4C3E34-1634-E343-92E6-2EC0B503ED4B}"/>
    <hyperlink ref="A117" r:id="rId32" tooltip="Vysoká škola hotelová v Praze 8, spol. s r. o." display="https://www.vysokeskoly.com/vysoke-skoly-1/vysoka-skola-hotelova-v-praze-8-spol-s-r-o-1" xr:uid="{45508DDC-2E99-7C4C-910D-8692193C399F}"/>
    <hyperlink ref="A118" r:id="rId33" tooltip="Vysoká škola hotelová v Praze 8, spol. s r. o." display="https://www.vysokeskoly.com/vysoke-skoly-1/vysoka-skola-hotelova-v-praze-8-spol-s-r-o-1" xr:uid="{B01F7B96-BA81-4743-B86C-2933FD9C492A}"/>
    <hyperlink ref="A119" r:id="rId34" tooltip="AKADEMIE STING, o.p.s." display="https://www.vysokeskoly.com/vysoke-skoly-1/akademie-sting-o-p-s" xr:uid="{77D81623-7C70-DE49-A0DC-18E8159ED8CC}"/>
    <hyperlink ref="A120" r:id="rId35" tooltip="Vysoká škola podnikání a práva" display="https://www.vysokeskoly.com/vysoke-skoly-1/vysoka-skola-podnikani-a-prava-1" xr:uid="{705676CD-8D6D-2B45-951D-3A0530B55FFF}"/>
    <hyperlink ref="A121" r:id="rId36" tooltip="Academia Rerum Civilium - Vysoká škola politických a společenských věd, s.r.o." display="https://www.vysokeskoly.com/vysoke-skoly-1/academia-rerum-civilium-vysoka-skola-politickyc" xr:uid="{BE8EBF6D-1F95-6346-A539-8A2A2135E01D}"/>
    <hyperlink ref="A122" r:id="rId37" tooltip="Vysoká škola obchodní a hotelová s.r.o." display="https://www.vysokeskoly.com/vysoke-skoly-1/vysoka-skola-obchodni-a-hotelova-s-r-o" xr:uid="{53C3530B-7873-F142-91A2-461C78AB99F5}"/>
    <hyperlink ref="A123" r:id="rId38" tooltip="Vysoká škola logistiky o.p.s." display="https://www.vysokeskoly.com/vysoke-skoly-1/vysoka-skola-logistiky-o-p-s-1" xr:uid="{BFE911D8-B89F-8349-A93E-18E276B31364}"/>
    <hyperlink ref="A124" r:id="rId39" tooltip="Vysoká škola logistiky o.p.s." display="https://www.vysokeskoly.com/vysoke-skoly-1/vysoka-skola-logistiky-o-p-s-1" xr:uid="{C11D8FA2-F22A-7E44-8AE2-BD1C67395FB6}"/>
    <hyperlink ref="A125" r:id="rId40" tooltip="Vysoká škola logistiky o.p.s." display="https://www.vysokeskoly.com/vysoke-skoly-1/vysoka-skola-logistiky-o-p-s-1" xr:uid="{1D6BD9A7-B191-D94A-BA8A-DCA1A20E8239}"/>
    <hyperlink ref="A126" r:id="rId41" tooltip="Vysoká škola logistiky o.p.s." display="https://www.vysokeskoly.com/vysoke-skoly-1/vysoka-skola-logistiky-o-p-s-1" xr:uid="{424BA126-7FD7-C748-9F46-B23E928A071A}"/>
    <hyperlink ref="A127" r:id="rId42" tooltip="Vysoká škola podnikání a práva" display="https://www.vysokeskoly.com/vysoke-skoly-1/vysoka-skola-podnikani-a-prava-1" xr:uid="{28064F00-B753-674E-BF3B-37EB7F41B3A9}"/>
    <hyperlink ref="A128" r:id="rId43" tooltip="Vysoká škola podnikání a práva" display="https://www.vysokeskoly.com/vysoke-skoly-1/vysoka-skola-podnikani-a-prava-1" xr:uid="{1AE5280E-07E9-5245-B2ED-BF9AE6D216F3}"/>
    <hyperlink ref="A129" r:id="rId44" tooltip="Vysoká škola regionálního rozvoje a Bankovní institut – AMBIS, a.s." display="https://www.vysokeskoly.com/vysoke-skoly-1/vysoka-skola-regionalniho-rozvoje-a-bankovni-in" xr:uid="{02016DB5-51A6-2E48-8F37-6ABAD6CC6D2B}"/>
    <hyperlink ref="A130" r:id="rId45" tooltip="Vysoká škola regionálního rozvoje a Bankovní institut – AMBIS, a.s." display="https://www.vysokeskoly.com/vysoke-skoly-1/vysoka-skola-regionalniho-rozvoje-a-bankovni-in" xr:uid="{6B5A1B08-24C9-5749-9C02-F2DD907B3897}"/>
    <hyperlink ref="A131" r:id="rId46" tooltip="Moravská vysoká škola Olomouc, o.p.s." display="https://www.vysokeskoly.com/vysoke-skoly-1/moravska-vysoka-skola-olomouc-o-p-s" xr:uid="{8A9ADC08-671E-1B41-AAF8-FE888E05D14C}"/>
    <hyperlink ref="A132" r:id="rId47" tooltip="SOUKROMÁ VYSOKÁ ŠKOLA EKONOMICKÁ ZNOJMO s.r.o." display="https://www.vysokeskoly.com/vysoke-skoly-1/soukroma-vysoka-skola-ekonomicka-znojmo-s-r-o" xr:uid="{EEB8B007-CE38-674F-8C48-C5AD0902AD37}"/>
    <hyperlink ref="A133" r:id="rId48" tooltip="Vysoká škola zdravotnická, o. p. s." display="https://www.vysokeskoly.com/vysoke-skoly-1/vysoka-skola-zdravotnicka-o-p-s-1" xr:uid="{83909AFE-B63D-5148-B554-21CBF12466A2}"/>
    <hyperlink ref="A134" r:id="rId49" tooltip="Vysoká škola ekonomie a managementu (MBA)" display="https://www.vysokeskoly.com/vysoke-skoly-1/vysoka-skola-ekonomie-a-managementu-manazerske" xr:uid="{DD61F607-1AA3-274F-98BF-0738A94E6940}"/>
    <hyperlink ref="A135" r:id="rId50" tooltip="Vysoká škola ekonomie a managementu, a.s." display="https://www.vysokeskoly.com/vysoke-skoly-1/vysoka-skola-ekonomie-a-managementu-a-s" xr:uid="{15456AF3-F766-BA4C-86DD-6541FFDDF6DF}"/>
  </hyperlinks>
  <pageMargins left="0.7" right="0.7" top="0.75" bottom="0.75" header="0.3" footer="0.3"/>
  <pageSetup paperSize="9" orientation="portrait" r:id="rId51"/>
  <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D14B-E5EE-2443-8197-3AF4557E152A}">
  <dimension ref="A1:M34"/>
  <sheetViews>
    <sheetView topLeftCell="A11" zoomScale="75" workbookViewId="0">
      <selection activeCell="A6" sqref="A6"/>
    </sheetView>
  </sheetViews>
  <sheetFormatPr defaultColWidth="11.19921875" defaultRowHeight="15.6" x14ac:dyDescent="0.3"/>
  <cols>
    <col min="1" max="1" width="31.296875" customWidth="1"/>
    <col min="6" max="6" width="44.19921875" customWidth="1"/>
  </cols>
  <sheetData>
    <row r="1" spans="1:13" x14ac:dyDescent="0.3">
      <c r="A1" s="9" t="s">
        <v>10</v>
      </c>
      <c r="B1" s="9" t="s">
        <v>11</v>
      </c>
      <c r="C1" s="9" t="s">
        <v>12</v>
      </c>
      <c r="D1" s="9" t="s">
        <v>13</v>
      </c>
      <c r="I1" s="9" t="s">
        <v>10</v>
      </c>
      <c r="J1" s="9" t="s">
        <v>11</v>
      </c>
      <c r="K1" s="9" t="s">
        <v>12</v>
      </c>
      <c r="L1" s="9" t="s">
        <v>13</v>
      </c>
    </row>
    <row r="2" spans="1:13" ht="31.2" x14ac:dyDescent="0.3">
      <c r="A2" t="s">
        <v>56</v>
      </c>
      <c r="B2" t="s">
        <v>48</v>
      </c>
      <c r="C2" t="s">
        <v>57</v>
      </c>
      <c r="D2" t="s">
        <v>58</v>
      </c>
      <c r="E2">
        <v>2</v>
      </c>
      <c r="F2" s="11" t="s">
        <v>94</v>
      </c>
      <c r="I2" t="s">
        <v>23</v>
      </c>
      <c r="J2" t="s">
        <v>15</v>
      </c>
      <c r="K2" t="s">
        <v>16</v>
      </c>
      <c r="L2" t="s">
        <v>24</v>
      </c>
      <c r="M2">
        <v>2</v>
      </c>
    </row>
    <row r="3" spans="1:13" x14ac:dyDescent="0.3">
      <c r="A3" s="12" t="s">
        <v>59</v>
      </c>
      <c r="B3" t="s">
        <v>48</v>
      </c>
      <c r="C3" t="s">
        <v>57</v>
      </c>
      <c r="D3" t="s">
        <v>42</v>
      </c>
      <c r="E3">
        <v>1</v>
      </c>
      <c r="F3" s="11" t="s">
        <v>95</v>
      </c>
      <c r="I3" t="s">
        <v>50</v>
      </c>
      <c r="J3" t="s">
        <v>48</v>
      </c>
      <c r="K3" t="s">
        <v>16</v>
      </c>
      <c r="L3" t="s">
        <v>24</v>
      </c>
    </row>
    <row r="4" spans="1:13" x14ac:dyDescent="0.3">
      <c r="A4" t="s">
        <v>60</v>
      </c>
      <c r="B4" t="s">
        <v>48</v>
      </c>
      <c r="C4" t="s">
        <v>57</v>
      </c>
      <c r="D4" t="s">
        <v>22</v>
      </c>
      <c r="E4">
        <v>3</v>
      </c>
      <c r="F4" s="11" t="s">
        <v>96</v>
      </c>
      <c r="I4" t="s">
        <v>21</v>
      </c>
      <c r="J4" t="s">
        <v>15</v>
      </c>
      <c r="K4" t="s">
        <v>16</v>
      </c>
      <c r="L4" t="s">
        <v>22</v>
      </c>
      <c r="M4">
        <v>5</v>
      </c>
    </row>
    <row r="5" spans="1:13" ht="62.4" x14ac:dyDescent="0.3">
      <c r="A5" t="s">
        <v>61</v>
      </c>
      <c r="B5" t="s">
        <v>48</v>
      </c>
      <c r="C5" t="s">
        <v>57</v>
      </c>
      <c r="D5" t="s">
        <v>17</v>
      </c>
      <c r="E5">
        <v>21</v>
      </c>
      <c r="F5" s="11" t="s">
        <v>97</v>
      </c>
      <c r="I5" t="s">
        <v>25</v>
      </c>
      <c r="J5" t="s">
        <v>15</v>
      </c>
      <c r="K5" t="s">
        <v>16</v>
      </c>
      <c r="L5" t="s">
        <v>22</v>
      </c>
    </row>
    <row r="6" spans="1:13" x14ac:dyDescent="0.3">
      <c r="A6" t="s">
        <v>62</v>
      </c>
      <c r="B6" t="s">
        <v>48</v>
      </c>
      <c r="C6" t="s">
        <v>57</v>
      </c>
      <c r="D6" t="s">
        <v>17</v>
      </c>
      <c r="F6" s="11" t="s">
        <v>98</v>
      </c>
      <c r="I6" t="s">
        <v>26</v>
      </c>
      <c r="J6" t="s">
        <v>15</v>
      </c>
      <c r="K6" t="s">
        <v>16</v>
      </c>
      <c r="L6" t="s">
        <v>22</v>
      </c>
    </row>
    <row r="7" spans="1:13" x14ac:dyDescent="0.3">
      <c r="A7" t="s">
        <v>63</v>
      </c>
      <c r="B7" t="s">
        <v>48</v>
      </c>
      <c r="C7" t="s">
        <v>57</v>
      </c>
      <c r="D7" t="s">
        <v>17</v>
      </c>
      <c r="F7" s="11" t="s">
        <v>99</v>
      </c>
      <c r="I7" t="s">
        <v>43</v>
      </c>
      <c r="J7" t="s">
        <v>15</v>
      </c>
      <c r="K7" t="s">
        <v>16</v>
      </c>
      <c r="L7" t="s">
        <v>22</v>
      </c>
    </row>
    <row r="8" spans="1:13" x14ac:dyDescent="0.3">
      <c r="A8" t="s">
        <v>64</v>
      </c>
      <c r="B8" t="s">
        <v>48</v>
      </c>
      <c r="C8" t="s">
        <v>57</v>
      </c>
      <c r="D8" t="s">
        <v>17</v>
      </c>
      <c r="F8" s="11" t="s">
        <v>100</v>
      </c>
      <c r="I8" t="s">
        <v>52</v>
      </c>
      <c r="J8" t="s">
        <v>15</v>
      </c>
      <c r="K8" t="s">
        <v>16</v>
      </c>
      <c r="L8" t="s">
        <v>22</v>
      </c>
    </row>
    <row r="9" spans="1:13" ht="31.2" x14ac:dyDescent="0.3">
      <c r="A9" t="s">
        <v>65</v>
      </c>
      <c r="B9" t="s">
        <v>48</v>
      </c>
      <c r="C9" t="s">
        <v>57</v>
      </c>
      <c r="D9" t="s">
        <v>17</v>
      </c>
      <c r="F9" s="11" t="s">
        <v>101</v>
      </c>
      <c r="I9" t="s">
        <v>32</v>
      </c>
      <c r="J9" t="s">
        <v>15</v>
      </c>
      <c r="K9" t="s">
        <v>16</v>
      </c>
      <c r="L9" t="s">
        <v>33</v>
      </c>
      <c r="M9">
        <v>1</v>
      </c>
    </row>
    <row r="10" spans="1:13" ht="31.2" x14ac:dyDescent="0.3">
      <c r="A10" t="s">
        <v>66</v>
      </c>
      <c r="B10" t="s">
        <v>48</v>
      </c>
      <c r="C10" t="s">
        <v>57</v>
      </c>
      <c r="D10" t="s">
        <v>17</v>
      </c>
      <c r="F10" s="11" t="s">
        <v>102</v>
      </c>
      <c r="I10" t="s">
        <v>30</v>
      </c>
      <c r="J10" t="s">
        <v>15</v>
      </c>
      <c r="K10" t="s">
        <v>16</v>
      </c>
      <c r="L10" t="s">
        <v>31</v>
      </c>
      <c r="M10">
        <v>1</v>
      </c>
    </row>
    <row r="11" spans="1:13" ht="46.8" x14ac:dyDescent="0.3">
      <c r="A11" t="s">
        <v>67</v>
      </c>
      <c r="B11" t="s">
        <v>48</v>
      </c>
      <c r="C11" t="s">
        <v>57</v>
      </c>
      <c r="D11" t="s">
        <v>24</v>
      </c>
      <c r="E11">
        <v>1</v>
      </c>
      <c r="F11" s="11" t="s">
        <v>103</v>
      </c>
      <c r="I11" t="s">
        <v>27</v>
      </c>
      <c r="J11" t="s">
        <v>15</v>
      </c>
      <c r="K11" t="s">
        <v>16</v>
      </c>
      <c r="L11" t="s">
        <v>28</v>
      </c>
      <c r="M11">
        <v>3</v>
      </c>
    </row>
    <row r="12" spans="1:13" x14ac:dyDescent="0.3">
      <c r="A12" t="s">
        <v>68</v>
      </c>
      <c r="B12" t="s">
        <v>15</v>
      </c>
      <c r="C12" t="s">
        <v>57</v>
      </c>
      <c r="D12" t="s">
        <v>17</v>
      </c>
      <c r="F12" s="11" t="s">
        <v>104</v>
      </c>
      <c r="I12" t="s">
        <v>29</v>
      </c>
      <c r="J12" t="s">
        <v>15</v>
      </c>
      <c r="K12" t="s">
        <v>16</v>
      </c>
      <c r="L12" t="s">
        <v>28</v>
      </c>
    </row>
    <row r="13" spans="1:13" x14ac:dyDescent="0.3">
      <c r="A13" t="s">
        <v>69</v>
      </c>
      <c r="B13" t="s">
        <v>48</v>
      </c>
      <c r="C13" t="s">
        <v>57</v>
      </c>
      <c r="D13" t="s">
        <v>38</v>
      </c>
      <c r="E13">
        <v>2</v>
      </c>
      <c r="F13" s="11" t="s">
        <v>105</v>
      </c>
      <c r="I13" t="s">
        <v>44</v>
      </c>
      <c r="J13" t="s">
        <v>15</v>
      </c>
      <c r="K13" t="s">
        <v>16</v>
      </c>
      <c r="L13" t="s">
        <v>28</v>
      </c>
    </row>
    <row r="14" spans="1:13" ht="31.2" x14ac:dyDescent="0.3">
      <c r="A14" t="s">
        <v>70</v>
      </c>
      <c r="B14" t="s">
        <v>48</v>
      </c>
      <c r="C14" t="s">
        <v>57</v>
      </c>
      <c r="D14" t="s">
        <v>17</v>
      </c>
      <c r="F14" s="11" t="s">
        <v>106</v>
      </c>
      <c r="I14" t="s">
        <v>37</v>
      </c>
      <c r="J14" t="s">
        <v>15</v>
      </c>
      <c r="K14" t="s">
        <v>16</v>
      </c>
      <c r="L14" t="s">
        <v>38</v>
      </c>
      <c r="M14">
        <v>1</v>
      </c>
    </row>
    <row r="15" spans="1:13" ht="31.2" x14ac:dyDescent="0.3">
      <c r="A15" t="s">
        <v>72</v>
      </c>
      <c r="B15" t="s">
        <v>48</v>
      </c>
      <c r="C15" t="s">
        <v>57</v>
      </c>
      <c r="D15" t="s">
        <v>58</v>
      </c>
      <c r="F15" s="11" t="s">
        <v>107</v>
      </c>
      <c r="I15" t="s">
        <v>39</v>
      </c>
      <c r="J15" t="s">
        <v>15</v>
      </c>
      <c r="K15" t="s">
        <v>16</v>
      </c>
      <c r="L15" t="s">
        <v>40</v>
      </c>
      <c r="M15">
        <v>1</v>
      </c>
    </row>
    <row r="16" spans="1:13" ht="46.8" x14ac:dyDescent="0.3">
      <c r="A16" t="s">
        <v>71</v>
      </c>
      <c r="B16" t="s">
        <v>48</v>
      </c>
      <c r="C16" t="s">
        <v>57</v>
      </c>
      <c r="D16" t="s">
        <v>22</v>
      </c>
      <c r="F16" s="11" t="s">
        <v>108</v>
      </c>
      <c r="I16" t="s">
        <v>53</v>
      </c>
      <c r="J16" t="s">
        <v>15</v>
      </c>
      <c r="K16" t="s">
        <v>16</v>
      </c>
      <c r="L16" t="s">
        <v>54</v>
      </c>
      <c r="M16">
        <v>1</v>
      </c>
    </row>
    <row r="17" spans="1:13" x14ac:dyDescent="0.3">
      <c r="A17" t="s">
        <v>73</v>
      </c>
      <c r="B17" t="s">
        <v>48</v>
      </c>
      <c r="C17" t="s">
        <v>57</v>
      </c>
      <c r="D17" t="s">
        <v>17</v>
      </c>
      <c r="F17" s="11" t="s">
        <v>109</v>
      </c>
      <c r="I17" t="s">
        <v>14</v>
      </c>
      <c r="J17" t="s">
        <v>15</v>
      </c>
      <c r="K17" t="s">
        <v>16</v>
      </c>
      <c r="L17" t="s">
        <v>17</v>
      </c>
      <c r="M17">
        <v>8</v>
      </c>
    </row>
    <row r="18" spans="1:13" ht="31.2" x14ac:dyDescent="0.3">
      <c r="A18" t="s">
        <v>74</v>
      </c>
      <c r="B18" t="s">
        <v>48</v>
      </c>
      <c r="C18" t="s">
        <v>57</v>
      </c>
      <c r="D18" t="s">
        <v>17</v>
      </c>
      <c r="F18" s="11" t="s">
        <v>110</v>
      </c>
      <c r="I18" t="s">
        <v>18</v>
      </c>
      <c r="J18" t="s">
        <v>15</v>
      </c>
      <c r="K18" t="s">
        <v>16</v>
      </c>
      <c r="L18" t="s">
        <v>17</v>
      </c>
    </row>
    <row r="19" spans="1:13" ht="62.4" x14ac:dyDescent="0.3">
      <c r="A19" t="s">
        <v>75</v>
      </c>
      <c r="B19" t="s">
        <v>15</v>
      </c>
      <c r="C19" t="s">
        <v>57</v>
      </c>
      <c r="D19" t="s">
        <v>17</v>
      </c>
      <c r="F19" s="11" t="s">
        <v>111</v>
      </c>
      <c r="I19" t="s">
        <v>19</v>
      </c>
      <c r="J19" t="s">
        <v>15</v>
      </c>
      <c r="K19" t="s">
        <v>16</v>
      </c>
      <c r="L19" t="s">
        <v>17</v>
      </c>
    </row>
    <row r="20" spans="1:13" ht="31.2" x14ac:dyDescent="0.3">
      <c r="A20" t="s">
        <v>76</v>
      </c>
      <c r="B20" t="s">
        <v>48</v>
      </c>
      <c r="C20" t="s">
        <v>57</v>
      </c>
      <c r="D20" t="s">
        <v>35</v>
      </c>
      <c r="E20">
        <v>1</v>
      </c>
      <c r="F20" s="11" t="s">
        <v>112</v>
      </c>
      <c r="I20" t="s">
        <v>20</v>
      </c>
      <c r="J20" t="s">
        <v>15</v>
      </c>
      <c r="K20" t="s">
        <v>16</v>
      </c>
      <c r="L20" t="s">
        <v>17</v>
      </c>
    </row>
    <row r="21" spans="1:13" ht="62.4" x14ac:dyDescent="0.3">
      <c r="A21" t="s">
        <v>77</v>
      </c>
      <c r="B21" t="s">
        <v>48</v>
      </c>
      <c r="C21" t="s">
        <v>57</v>
      </c>
      <c r="D21" t="s">
        <v>17</v>
      </c>
      <c r="F21" s="11" t="s">
        <v>113</v>
      </c>
      <c r="I21" t="s">
        <v>36</v>
      </c>
      <c r="J21" t="s">
        <v>15</v>
      </c>
      <c r="K21" t="s">
        <v>16</v>
      </c>
      <c r="L21" t="s">
        <v>17</v>
      </c>
    </row>
    <row r="22" spans="1:13" ht="31.2" x14ac:dyDescent="0.3">
      <c r="A22" t="s">
        <v>78</v>
      </c>
      <c r="B22" t="s">
        <v>48</v>
      </c>
      <c r="C22" t="s">
        <v>57</v>
      </c>
      <c r="D22" t="s">
        <v>24</v>
      </c>
      <c r="F22" s="11" t="s">
        <v>114</v>
      </c>
      <c r="I22" t="s">
        <v>45</v>
      </c>
      <c r="J22" t="s">
        <v>15</v>
      </c>
      <c r="K22" t="s">
        <v>16</v>
      </c>
      <c r="L22" t="s">
        <v>17</v>
      </c>
    </row>
    <row r="23" spans="1:13" ht="31.2" x14ac:dyDescent="0.3">
      <c r="A23" t="s">
        <v>79</v>
      </c>
      <c r="B23" t="s">
        <v>15</v>
      </c>
      <c r="C23" t="s">
        <v>57</v>
      </c>
      <c r="D23" t="s">
        <v>17</v>
      </c>
      <c r="F23" s="11" t="s">
        <v>115</v>
      </c>
      <c r="I23" t="s">
        <v>46</v>
      </c>
      <c r="J23" t="s">
        <v>15</v>
      </c>
      <c r="K23" t="s">
        <v>16</v>
      </c>
      <c r="L23" t="s">
        <v>17</v>
      </c>
    </row>
    <row r="24" spans="1:13" x14ac:dyDescent="0.3">
      <c r="A24" t="s">
        <v>80</v>
      </c>
      <c r="B24" t="s">
        <v>48</v>
      </c>
      <c r="C24" t="s">
        <v>57</v>
      </c>
      <c r="D24" t="s">
        <v>17</v>
      </c>
      <c r="F24" s="11" t="s">
        <v>116</v>
      </c>
      <c r="I24" t="s">
        <v>51</v>
      </c>
      <c r="J24" t="s">
        <v>15</v>
      </c>
      <c r="K24" t="s">
        <v>16</v>
      </c>
      <c r="L24" t="s">
        <v>17</v>
      </c>
    </row>
    <row r="25" spans="1:13" x14ac:dyDescent="0.3">
      <c r="A25" t="s">
        <v>81</v>
      </c>
      <c r="B25" t="s">
        <v>48</v>
      </c>
      <c r="C25" t="s">
        <v>57</v>
      </c>
      <c r="D25" t="s">
        <v>17</v>
      </c>
      <c r="F25" s="11" t="s">
        <v>117</v>
      </c>
      <c r="I25" t="s">
        <v>34</v>
      </c>
      <c r="J25" t="s">
        <v>15</v>
      </c>
      <c r="K25" t="s">
        <v>16</v>
      </c>
      <c r="L25" t="s">
        <v>35</v>
      </c>
      <c r="M25">
        <v>1</v>
      </c>
    </row>
    <row r="26" spans="1:13" ht="31.2" x14ac:dyDescent="0.3">
      <c r="A26" t="s">
        <v>82</v>
      </c>
      <c r="B26" t="s">
        <v>48</v>
      </c>
      <c r="C26" t="s">
        <v>57</v>
      </c>
      <c r="D26" t="s">
        <v>38</v>
      </c>
      <c r="F26" s="11" t="s">
        <v>118</v>
      </c>
      <c r="I26" t="s">
        <v>47</v>
      </c>
      <c r="J26" t="s">
        <v>48</v>
      </c>
      <c r="K26" t="s">
        <v>16</v>
      </c>
      <c r="L26" t="s">
        <v>49</v>
      </c>
      <c r="M26">
        <v>1</v>
      </c>
    </row>
    <row r="27" spans="1:13" x14ac:dyDescent="0.3">
      <c r="A27" t="s">
        <v>83</v>
      </c>
      <c r="B27" t="s">
        <v>48</v>
      </c>
      <c r="C27" t="s">
        <v>57</v>
      </c>
      <c r="D27" t="s">
        <v>17</v>
      </c>
      <c r="F27" s="11" t="s">
        <v>119</v>
      </c>
      <c r="I27" t="s">
        <v>41</v>
      </c>
      <c r="J27" t="s">
        <v>15</v>
      </c>
      <c r="K27" t="s">
        <v>16</v>
      </c>
      <c r="L27" t="s">
        <v>42</v>
      </c>
      <c r="M27">
        <v>1</v>
      </c>
    </row>
    <row r="28" spans="1:13" ht="31.2" x14ac:dyDescent="0.3">
      <c r="A28" t="s">
        <v>84</v>
      </c>
      <c r="B28" t="s">
        <v>48</v>
      </c>
      <c r="C28" t="s">
        <v>57</v>
      </c>
      <c r="D28" t="s">
        <v>17</v>
      </c>
      <c r="F28" s="11" t="s">
        <v>120</v>
      </c>
    </row>
    <row r="29" spans="1:13" x14ac:dyDescent="0.3">
      <c r="A29" t="s">
        <v>85</v>
      </c>
      <c r="B29" t="s">
        <v>48</v>
      </c>
      <c r="C29" t="s">
        <v>57</v>
      </c>
      <c r="D29" t="s">
        <v>22</v>
      </c>
      <c r="F29" s="11" t="s">
        <v>121</v>
      </c>
    </row>
    <row r="30" spans="1:13" x14ac:dyDescent="0.3">
      <c r="A30" t="s">
        <v>86</v>
      </c>
      <c r="B30" t="s">
        <v>48</v>
      </c>
      <c r="C30" t="s">
        <v>57</v>
      </c>
      <c r="D30" t="s">
        <v>17</v>
      </c>
      <c r="F30" s="11" t="s">
        <v>122</v>
      </c>
    </row>
    <row r="31" spans="1:13" ht="46.8" x14ac:dyDescent="0.3">
      <c r="A31" t="s">
        <v>87</v>
      </c>
      <c r="B31" t="s">
        <v>48</v>
      </c>
      <c r="C31" t="s">
        <v>57</v>
      </c>
      <c r="D31" t="s">
        <v>17</v>
      </c>
      <c r="F31" s="11" t="s">
        <v>123</v>
      </c>
    </row>
    <row r="32" spans="1:13" ht="46.8" x14ac:dyDescent="0.3">
      <c r="A32" t="s">
        <v>88</v>
      </c>
      <c r="B32" t="s">
        <v>48</v>
      </c>
      <c r="C32" t="s">
        <v>57</v>
      </c>
      <c r="D32" t="s">
        <v>28</v>
      </c>
      <c r="E32">
        <v>1</v>
      </c>
      <c r="F32" s="11" t="s">
        <v>124</v>
      </c>
    </row>
    <row r="33" spans="1:6" ht="62.4" x14ac:dyDescent="0.3">
      <c r="A33" t="s">
        <v>89</v>
      </c>
      <c r="B33" t="s">
        <v>48</v>
      </c>
      <c r="C33" t="s">
        <v>57</v>
      </c>
      <c r="D33" t="s">
        <v>17</v>
      </c>
      <c r="F33" s="11" t="s">
        <v>125</v>
      </c>
    </row>
    <row r="34" spans="1:6" x14ac:dyDescent="0.3">
      <c r="A34" t="s">
        <v>90</v>
      </c>
      <c r="B34" t="s">
        <v>48</v>
      </c>
      <c r="C34" t="s">
        <v>57</v>
      </c>
      <c r="D34" t="s">
        <v>17</v>
      </c>
      <c r="F34" s="11" t="s">
        <v>126</v>
      </c>
    </row>
  </sheetData>
  <sortState xmlns:xlrd2="http://schemas.microsoft.com/office/spreadsheetml/2017/richdata2" ref="A2:E34">
    <sortCondition ref="A2:A3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Liliya Malyavina</cp:lastModifiedBy>
  <dcterms:created xsi:type="dcterms:W3CDTF">2021-08-25T07:54:31Z</dcterms:created>
  <dcterms:modified xsi:type="dcterms:W3CDTF">2021-11-19T19:17:13Z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2021-10-21T14:38:17Z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38dd91ad-62de-427e-baa1-fa603666d9e7</vt:lpwstr>
  </property>
  <property fmtid="{D5CDD505-2E9C-101B-9397-08002B2CF9AE}" pid="8" name="MSIP_Label_ea60d57e-af5b-4752-ac57-3e4f28ca11dc_ContentBits">
    <vt:lpwstr>0</vt:lpwstr>
  </property>
</Properties>
</file>