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730" windowHeight="11535"/>
  </bookViews>
  <sheets>
    <sheet name="Establishing Budget" sheetId="1" r:id="rId1"/>
    <sheet name="List1" sheetId="2" r:id="rId2"/>
  </sheets>
  <calcPr calcId="162913"/>
  <fileRecoveryPr autoRecover="0"/>
</workbook>
</file>

<file path=xl/calcChain.xml><?xml version="1.0" encoding="utf-8"?>
<calcChain xmlns="http://schemas.openxmlformats.org/spreadsheetml/2006/main">
  <c r="D27" i="1" l="1"/>
  <c r="I32" i="1" l="1"/>
  <c r="D4" i="1"/>
  <c r="D5" i="1"/>
  <c r="D6" i="1"/>
  <c r="D7" i="1"/>
  <c r="D8" i="1" s="1"/>
  <c r="D11" i="1"/>
  <c r="D12" i="1"/>
  <c r="D15" i="1"/>
  <c r="D18" i="1" s="1"/>
  <c r="D16" i="1"/>
  <c r="D17" i="1"/>
  <c r="D20" i="1"/>
  <c r="D24" i="1" s="1"/>
  <c r="D21" i="1"/>
  <c r="D22" i="1"/>
  <c r="D23" i="1"/>
  <c r="D26" i="1"/>
  <c r="D28" i="1"/>
  <c r="D29" i="1"/>
  <c r="D32" i="1" s="1"/>
  <c r="D30" i="1"/>
  <c r="D31" i="1"/>
  <c r="D34" i="1"/>
  <c r="D36" i="1" s="1"/>
  <c r="D35" i="1"/>
  <c r="C3" i="1"/>
  <c r="I4" i="1"/>
  <c r="J4" i="1"/>
  <c r="I5" i="1"/>
  <c r="J5" i="1" s="1"/>
  <c r="I6" i="1"/>
  <c r="J6" i="1"/>
  <c r="I7" i="1"/>
  <c r="J7" i="1" s="1"/>
  <c r="I8" i="1"/>
  <c r="J8" i="1"/>
  <c r="I9" i="1"/>
  <c r="J9" i="1" s="1"/>
  <c r="I10" i="1"/>
  <c r="J10" i="1"/>
  <c r="I11" i="1"/>
  <c r="J11" i="1" s="1"/>
  <c r="I12" i="1"/>
  <c r="J12" i="1"/>
  <c r="I13" i="1"/>
  <c r="J13" i="1" s="1"/>
  <c r="I14" i="1"/>
  <c r="J14" i="1"/>
  <c r="I15" i="1"/>
  <c r="J15" i="1" s="1"/>
  <c r="I16" i="1"/>
  <c r="J16" i="1"/>
  <c r="I17" i="1"/>
  <c r="J17" i="1" s="1"/>
  <c r="I18" i="1"/>
  <c r="J18" i="1"/>
  <c r="I19" i="1"/>
  <c r="J19" i="1" s="1"/>
  <c r="I20" i="1"/>
  <c r="J20" i="1"/>
  <c r="I21" i="1"/>
  <c r="J21" i="1" s="1"/>
  <c r="I22" i="1"/>
  <c r="J22" i="1"/>
  <c r="I23" i="1"/>
  <c r="J23" i="1" s="1"/>
  <c r="I24" i="1"/>
  <c r="J24" i="1"/>
  <c r="I3" i="1"/>
  <c r="I25" i="1" s="1"/>
  <c r="D3" i="1"/>
  <c r="C10" i="1" l="1"/>
  <c r="J25" i="1"/>
  <c r="J3" i="1"/>
  <c r="C37" i="1" l="1"/>
  <c r="D37" i="1" s="1"/>
  <c r="D10" i="1"/>
  <c r="D13" i="1" s="1"/>
  <c r="C39" i="1" l="1"/>
  <c r="D39" i="1" s="1"/>
</calcChain>
</file>

<file path=xl/sharedStrings.xml><?xml version="1.0" encoding="utf-8"?>
<sst xmlns="http://schemas.openxmlformats.org/spreadsheetml/2006/main" count="77" uniqueCount="67">
  <si>
    <t>Premises</t>
  </si>
  <si>
    <t>Furnishing and renovation</t>
  </si>
  <si>
    <t>Production equipment</t>
  </si>
  <si>
    <t>Other things</t>
  </si>
  <si>
    <t>Shop fittings</t>
  </si>
  <si>
    <t>Office fittings</t>
  </si>
  <si>
    <t>Furniture ( desk, swivel chair, shelves etc.)</t>
  </si>
  <si>
    <t>Computer (printer, network)</t>
  </si>
  <si>
    <t>Machinery</t>
  </si>
  <si>
    <t>Copying machine</t>
  </si>
  <si>
    <t>Other things:</t>
  </si>
  <si>
    <t>Marketing</t>
  </si>
  <si>
    <t>Opening reception</t>
  </si>
  <si>
    <t>Other expenses</t>
  </si>
  <si>
    <t>Application for a patent/registration</t>
  </si>
  <si>
    <t>Total costs</t>
  </si>
  <si>
    <t>Establishing Budget</t>
  </si>
  <si>
    <t>Writing paper, business cards</t>
  </si>
  <si>
    <t>Advertisement</t>
  </si>
  <si>
    <t>Brochures and website</t>
  </si>
  <si>
    <t>Gym equipment</t>
  </si>
  <si>
    <t>Pieces</t>
  </si>
  <si>
    <t>EUR</t>
  </si>
  <si>
    <t>IFOB universal bench for barbells</t>
  </si>
  <si>
    <t>Treadmill Pro-Form 5.0 ZLT</t>
  </si>
  <si>
    <t>Bel.rub (piece)</t>
  </si>
  <si>
    <t>Final price in BLR</t>
  </si>
  <si>
    <t>Dumbbells in the vinyl shell Alex DB107-20, 2 kg (pair)</t>
  </si>
  <si>
    <t>Dumbbells in the vinyl shell Alex DB107-20, 2,5 kg (pair)</t>
  </si>
  <si>
    <t>Dumbbells in the vinyl shell Alex DB107-20, 4 kg (pair)</t>
  </si>
  <si>
    <t>Dumbbells in the vinyl shell Alex DB107-20, 5 kg (pair)</t>
  </si>
  <si>
    <t>Dumbbells collapsible rubberized, 2 * 20 kg</t>
  </si>
  <si>
    <t>Gym mat</t>
  </si>
  <si>
    <t>Gymnastics ball, 65 cm (with pump)</t>
  </si>
  <si>
    <t>Olympic small chrome-plated neck OB-60
150 cm with locks</t>
  </si>
  <si>
    <t>Bench for abs muscles adjustable</t>
  </si>
  <si>
    <t xml:space="preserve"> Led extension machine</t>
  </si>
  <si>
    <t>Dipping bars+pull upbar</t>
  </si>
  <si>
    <t>Elliptical trainer Pro-Form</t>
  </si>
  <si>
    <t>Verticaltrailer Pro-Form</t>
  </si>
  <si>
    <t>EXM-3000LPS Professional multi-station</t>
  </si>
  <si>
    <t>OLYMPIC DISK, 5 kg</t>
  </si>
  <si>
    <t>OLYMPIC DISK, 10 kg</t>
  </si>
  <si>
    <t>OLYMPIC DISK, 15 kg</t>
  </si>
  <si>
    <t>OLYMPIC DISK, 20 kg</t>
  </si>
  <si>
    <t>OLYMPIC DISK, 25 kg</t>
  </si>
  <si>
    <t>Stands for push-ups Pro-Form</t>
  </si>
  <si>
    <t>SUM</t>
  </si>
  <si>
    <t xml:space="preserve"> 1 EUR</t>
  </si>
  <si>
    <t xml:space="preserve">BLR </t>
  </si>
  <si>
    <t>from 14.09.2017</t>
  </si>
  <si>
    <t>786</t>
  </si>
  <si>
    <t>Cashier together with tax authority control</t>
  </si>
  <si>
    <t>Deposit by purchase of premises (equivalent of one month lease)</t>
  </si>
  <si>
    <t>Limited Liability Company</t>
  </si>
  <si>
    <r>
      <t>Rent (120 m</t>
    </r>
    <r>
      <rPr>
        <vertAlign val="superscript"/>
        <sz val="10"/>
        <rFont val="Arial"/>
        <family val="2"/>
        <charset val="204"/>
      </rPr>
      <t xml:space="preserve">2 </t>
    </r>
    <r>
      <rPr>
        <sz val="10"/>
        <rFont val="Arial"/>
        <family val="2"/>
        <charset val="204"/>
      </rPr>
      <t>)</t>
    </r>
  </si>
  <si>
    <t>2 rest rooms + shower+water supply</t>
  </si>
  <si>
    <t>Tools(screwdrivers, pliers, hammers, nails, lubricants, etc.)</t>
  </si>
  <si>
    <t>Stationary phone</t>
  </si>
  <si>
    <t>Other things (stationery, recording books, folders etc.)</t>
  </si>
  <si>
    <t>sum</t>
  </si>
  <si>
    <t>Present Value (2 years with 10,2%)</t>
  </si>
  <si>
    <t>interest rate</t>
  </si>
  <si>
    <t>numver of periods</t>
  </si>
  <si>
    <t>Future value</t>
  </si>
  <si>
    <t>10.2%</t>
  </si>
  <si>
    <t>Strengthening lessons/ Body&amp;Mind/ "Eat healthy" lections (twice a 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</si>
</sst>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₽&quot;;[Red]\-#,##0.00\ &quot;₽&quot;"/>
    <numFmt numFmtId="165" formatCode="s\t\a\nd\a\rd"/>
    <numFmt numFmtId="166" formatCode="\$#,##0\ ;\(\$#,##0\)"/>
    <numFmt numFmtId="167" formatCode="#,##0.00\ [$EUR]"/>
  </numFmts>
  <fonts count="13">
    <font>
      <sz val="10"/>
      <name val="Arial"/>
    </font>
    <font>
      <sz val="10"/>
      <name val="Arial"/>
      <family val="2"/>
    </font>
    <font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10"/>
      <name val="Arial"/>
    </font>
    <font>
      <b/>
      <sz val="12"/>
      <name val="Albertus Extra Bold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38"/>
    </font>
    <font>
      <b/>
      <sz val="16"/>
      <color theme="3"/>
      <name val="Albertus Extra Bold"/>
      <charset val="204"/>
    </font>
    <font>
      <sz val="12"/>
      <color theme="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165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" fontId="1" fillId="0" borderId="0" applyFont="0" applyFill="0" applyBorder="0" applyAlignment="0" applyProtection="0"/>
  </cellStyleXfs>
  <cellXfs count="59">
    <xf numFmtId="165" fontId="0" fillId="0" borderId="0" xfId="0"/>
    <xf numFmtId="165" fontId="4" fillId="2" borderId="0" xfId="0" applyNumberFormat="1" applyFont="1" applyFill="1" applyBorder="1" applyAlignment="1" applyProtection="1">
      <protection locked="0"/>
    </xf>
    <xf numFmtId="165" fontId="11" fillId="2" borderId="0" xfId="0" applyNumberFormat="1" applyFont="1" applyFill="1" applyBorder="1" applyProtection="1">
      <protection locked="0"/>
    </xf>
    <xf numFmtId="165" fontId="5" fillId="2" borderId="0" xfId="0" applyNumberFormat="1" applyFont="1" applyFill="1" applyBorder="1" applyProtection="1">
      <protection locked="0"/>
    </xf>
    <xf numFmtId="165" fontId="4" fillId="2" borderId="0" xfId="0" applyFont="1" applyFill="1" applyBorder="1"/>
    <xf numFmtId="0" fontId="4" fillId="2" borderId="0" xfId="0" applyNumberFormat="1" applyFont="1" applyFill="1" applyBorder="1" applyAlignment="1">
      <alignment vertical="justify"/>
    </xf>
    <xf numFmtId="165" fontId="4" fillId="2" borderId="0" xfId="0" applyFont="1" applyFill="1"/>
    <xf numFmtId="165" fontId="6" fillId="4" borderId="1" xfId="0" applyFont="1" applyFill="1" applyBorder="1" applyAlignment="1">
      <alignment vertical="justify"/>
    </xf>
    <xf numFmtId="0" fontId="7" fillId="4" borderId="1" xfId="0" applyNumberFormat="1" applyFont="1" applyFill="1" applyBorder="1" applyAlignment="1">
      <alignment horizontal="center" vertical="justify"/>
    </xf>
    <xf numFmtId="1" fontId="4" fillId="4" borderId="0" xfId="0" applyNumberFormat="1" applyFont="1" applyFill="1" applyBorder="1" applyAlignment="1">
      <alignment vertical="justify"/>
    </xf>
    <xf numFmtId="165" fontId="7" fillId="2" borderId="0" xfId="0" applyFont="1" applyFill="1"/>
    <xf numFmtId="165" fontId="7" fillId="2" borderId="1" xfId="0" applyFont="1" applyFill="1" applyBorder="1"/>
    <xf numFmtId="165" fontId="8" fillId="2" borderId="0" xfId="0" applyFont="1" applyFill="1"/>
    <xf numFmtId="165" fontId="7" fillId="3" borderId="1" xfId="0" applyFont="1" applyFill="1" applyBorder="1"/>
    <xf numFmtId="1" fontId="7" fillId="3" borderId="2" xfId="0" applyNumberFormat="1" applyFont="1" applyFill="1" applyBorder="1"/>
    <xf numFmtId="1" fontId="7" fillId="3" borderId="1" xfId="0" applyNumberFormat="1" applyFont="1" applyFill="1" applyBorder="1"/>
    <xf numFmtId="1" fontId="4" fillId="3" borderId="0" xfId="0" applyNumberFormat="1" applyFont="1" applyFill="1" applyBorder="1"/>
    <xf numFmtId="0" fontId="7" fillId="2" borderId="1" xfId="0" applyNumberFormat="1" applyFont="1" applyFill="1" applyBorder="1" applyAlignment="1">
      <alignment horizontal="center" vertical="justify"/>
    </xf>
    <xf numFmtId="0" fontId="7" fillId="2" borderId="3" xfId="0" applyNumberFormat="1" applyFont="1" applyFill="1" applyBorder="1" applyAlignment="1">
      <alignment horizontal="center" vertical="justify"/>
    </xf>
    <xf numFmtId="49" fontId="7" fillId="2" borderId="1" xfId="0" applyNumberFormat="1" applyFont="1" applyFill="1" applyBorder="1" applyAlignment="1">
      <alignment horizontal="center" vertical="justify"/>
    </xf>
    <xf numFmtId="2" fontId="7" fillId="2" borderId="1" xfId="0" applyNumberFormat="1" applyFont="1" applyFill="1" applyBorder="1" applyAlignment="1">
      <alignment horizontal="center" vertical="justify"/>
    </xf>
    <xf numFmtId="49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/>
    <xf numFmtId="165" fontId="7" fillId="2" borderId="0" xfId="0" applyFont="1" applyFill="1" applyAlignment="1">
      <alignment vertical="justify"/>
    </xf>
    <xf numFmtId="165" fontId="7" fillId="2" borderId="1" xfId="0" applyFont="1" applyFill="1" applyBorder="1" applyAlignment="1">
      <alignment vertical="justify"/>
    </xf>
    <xf numFmtId="1" fontId="7" fillId="2" borderId="2" xfId="0" applyNumberFormat="1" applyFont="1" applyFill="1" applyBorder="1" applyProtection="1">
      <protection locked="0"/>
    </xf>
    <xf numFmtId="1" fontId="4" fillId="2" borderId="0" xfId="0" applyNumberFormat="1" applyFont="1" applyFill="1" applyBorder="1" applyProtection="1">
      <protection locked="0"/>
    </xf>
    <xf numFmtId="165" fontId="4" fillId="2" borderId="0" xfId="0" applyFont="1" applyFill="1" applyAlignment="1">
      <alignment vertical="justify"/>
    </xf>
    <xf numFmtId="1" fontId="9" fillId="2" borderId="2" xfId="0" applyNumberFormat="1" applyFont="1" applyFill="1" applyBorder="1" applyAlignment="1" applyProtection="1">
      <alignment horizontal="center" vertical="center"/>
      <protection locked="0"/>
    </xf>
    <xf numFmtId="165" fontId="6" fillId="5" borderId="1" xfId="0" applyFont="1" applyFill="1" applyBorder="1"/>
    <xf numFmtId="1" fontId="7" fillId="5" borderId="2" xfId="0" applyNumberFormat="1" applyFont="1" applyFill="1" applyBorder="1" applyProtection="1">
      <protection locked="0"/>
    </xf>
    <xf numFmtId="1" fontId="7" fillId="0" borderId="1" xfId="0" applyNumberFormat="1" applyFont="1" applyFill="1" applyBorder="1"/>
    <xf numFmtId="1" fontId="4" fillId="0" borderId="0" xfId="0" applyNumberFormat="1" applyFont="1" applyFill="1" applyBorder="1" applyProtection="1">
      <protection locked="0"/>
    </xf>
    <xf numFmtId="1" fontId="7" fillId="3" borderId="4" xfId="0" applyNumberFormat="1" applyFont="1" applyFill="1" applyBorder="1"/>
    <xf numFmtId="0" fontId="7" fillId="2" borderId="1" xfId="0" applyNumberFormat="1" applyFont="1" applyFill="1" applyBorder="1" applyAlignment="1">
      <alignment horizontal="center" vertical="justify" wrapText="1"/>
    </xf>
    <xf numFmtId="1" fontId="12" fillId="6" borderId="0" xfId="0" applyNumberFormat="1" applyFont="1" applyFill="1" applyBorder="1" applyProtection="1">
      <protection locked="0"/>
    </xf>
    <xf numFmtId="1" fontId="7" fillId="2" borderId="0" xfId="0" applyNumberFormat="1" applyFont="1" applyFill="1" applyBorder="1" applyProtection="1">
      <protection locked="0"/>
    </xf>
    <xf numFmtId="1" fontId="7" fillId="3" borderId="0" xfId="0" applyNumberFormat="1" applyFont="1" applyFill="1" applyBorder="1" applyProtection="1">
      <protection locked="0"/>
    </xf>
    <xf numFmtId="0" fontId="7" fillId="2" borderId="0" xfId="0" applyNumberFormat="1" applyFont="1" applyFill="1" applyAlignment="1">
      <alignment vertical="justify"/>
    </xf>
    <xf numFmtId="1" fontId="7" fillId="6" borderId="0" xfId="0" applyNumberFormat="1" applyFont="1" applyFill="1" applyBorder="1" applyProtection="1">
      <protection locked="0"/>
    </xf>
    <xf numFmtId="1" fontId="7" fillId="6" borderId="2" xfId="0" applyNumberFormat="1" applyFont="1" applyFill="1" applyBorder="1" applyProtection="1">
      <protection locked="0"/>
    </xf>
    <xf numFmtId="165" fontId="6" fillId="4" borderId="1" xfId="0" applyFont="1" applyFill="1" applyBorder="1" applyAlignment="1">
      <alignment horizontal="center"/>
    </xf>
    <xf numFmtId="167" fontId="7" fillId="2" borderId="1" xfId="0" applyNumberFormat="1" applyFont="1" applyFill="1" applyBorder="1" applyAlignment="1">
      <alignment horizontal="center" vertical="justify"/>
    </xf>
    <xf numFmtId="1" fontId="6" fillId="5" borderId="2" xfId="0" applyNumberFormat="1" applyFont="1" applyFill="1" applyBorder="1"/>
    <xf numFmtId="1" fontId="7" fillId="2" borderId="2" xfId="0" applyNumberFormat="1" applyFont="1" applyFill="1" applyBorder="1"/>
    <xf numFmtId="1" fontId="7" fillId="6" borderId="0" xfId="0" applyNumberFormat="1" applyFont="1" applyFill="1" applyBorder="1"/>
    <xf numFmtId="1" fontId="7" fillId="2" borderId="0" xfId="0" applyNumberFormat="1" applyFont="1" applyFill="1"/>
    <xf numFmtId="1" fontId="7" fillId="2" borderId="1" xfId="0" applyNumberFormat="1" applyFont="1" applyFill="1" applyBorder="1"/>
    <xf numFmtId="1" fontId="6" fillId="6" borderId="0" xfId="0" applyNumberFormat="1" applyFont="1" applyFill="1" applyBorder="1"/>
    <xf numFmtId="165" fontId="4" fillId="6" borderId="0" xfId="0" applyFont="1" applyFill="1" applyBorder="1"/>
    <xf numFmtId="165" fontId="4" fillId="2" borderId="1" xfId="0" applyFont="1" applyFill="1" applyBorder="1"/>
    <xf numFmtId="1" fontId="9" fillId="4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NumberFormat="1" applyFont="1" applyFill="1"/>
    <xf numFmtId="165" fontId="10" fillId="2" borderId="0" xfId="0" applyFont="1" applyFill="1" applyBorder="1"/>
    <xf numFmtId="0" fontId="4" fillId="2" borderId="0" xfId="0" applyNumberFormat="1" applyFont="1" applyFill="1" applyBorder="1"/>
    <xf numFmtId="164" fontId="7" fillId="2" borderId="1" xfId="0" applyNumberFormat="1" applyFont="1" applyFill="1" applyBorder="1"/>
    <xf numFmtId="165" fontId="7" fillId="2" borderId="1" xfId="0" applyFont="1" applyFill="1" applyBorder="1" applyAlignment="1">
      <alignment wrapText="1"/>
    </xf>
    <xf numFmtId="165" fontId="7" fillId="2" borderId="0" xfId="0" applyFont="1" applyFill="1" applyBorder="1"/>
    <xf numFmtId="0" fontId="7" fillId="2" borderId="1" xfId="0" applyNumberFormat="1" applyFont="1" applyFill="1" applyBorder="1" applyAlignment="1">
      <alignment horizontal="right"/>
    </xf>
  </cellXfs>
  <cellStyles count="5">
    <cellStyle name="Beløb0" xfId="1"/>
    <cellStyle name="Dato" xfId="2"/>
    <cellStyle name="Fast" xfId="3"/>
    <cellStyle name="Normální" xfId="0" builtinId="0"/>
    <cellStyle name="Punktum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topLeftCell="A13" zoomScale="75" workbookViewId="0">
      <selection activeCell="B27" sqref="B27"/>
    </sheetView>
  </sheetViews>
  <sheetFormatPr defaultRowHeight="15"/>
  <cols>
    <col min="1" max="1" width="10.28515625" style="6" customWidth="1"/>
    <col min="2" max="2" width="52.7109375" style="10" customWidth="1"/>
    <col min="3" max="3" width="11.7109375" style="46" customWidth="1"/>
    <col min="4" max="4" width="11.7109375" style="47" customWidth="1"/>
    <col min="5" max="5" width="10.28515625" style="4" customWidth="1"/>
    <col min="6" max="6" width="18" style="50" bestFit="1" customWidth="1"/>
    <col min="7" max="7" width="10.5703125" style="6" bestFit="1" customWidth="1"/>
    <col min="8" max="8" width="20.5703125" style="6" bestFit="1" customWidth="1"/>
    <col min="9" max="9" width="14.5703125" style="6" bestFit="1" customWidth="1"/>
    <col min="10" max="10" width="19.42578125" style="6" bestFit="1" customWidth="1"/>
    <col min="11" max="11" width="9.140625" style="6"/>
    <col min="12" max="12" width="10.5703125" style="6" bestFit="1" customWidth="1"/>
    <col min="13" max="14" width="11.5703125" style="6" bestFit="1" customWidth="1"/>
    <col min="15" max="16384" width="9.140625" style="6"/>
  </cols>
  <sheetData>
    <row r="1" spans="1:14" s="4" customFormat="1" ht="20.25">
      <c r="A1" s="1"/>
      <c r="B1" s="2" t="s">
        <v>16</v>
      </c>
      <c r="C1" s="3"/>
      <c r="D1" s="3"/>
      <c r="E1" s="1"/>
      <c r="F1" s="1"/>
      <c r="N1" s="5"/>
    </row>
    <row r="2" spans="1:14" ht="30">
      <c r="B2" s="7" t="s">
        <v>0</v>
      </c>
      <c r="C2" s="8" t="s">
        <v>25</v>
      </c>
      <c r="D2" s="8" t="s">
        <v>22</v>
      </c>
      <c r="E2" s="9"/>
      <c r="F2" s="8" t="s">
        <v>20</v>
      </c>
      <c r="G2" s="8" t="s">
        <v>21</v>
      </c>
      <c r="H2" s="8" t="s">
        <v>25</v>
      </c>
      <c r="I2" s="8" t="s">
        <v>26</v>
      </c>
      <c r="J2" s="8" t="s">
        <v>22</v>
      </c>
      <c r="K2" s="10"/>
      <c r="L2" s="11" t="s">
        <v>48</v>
      </c>
      <c r="M2" s="11" t="s">
        <v>49</v>
      </c>
      <c r="N2" s="12" t="s">
        <v>50</v>
      </c>
    </row>
    <row r="3" spans="1:14" ht="45.75" customHeight="1">
      <c r="B3" s="13" t="s">
        <v>55</v>
      </c>
      <c r="C3" s="14">
        <f>12*120</f>
        <v>1440</v>
      </c>
      <c r="D3" s="15">
        <f>C3/$M$3</f>
        <v>624.78306143700104</v>
      </c>
      <c r="E3" s="16"/>
      <c r="F3" s="17" t="s">
        <v>23</v>
      </c>
      <c r="G3" s="18">
        <v>1</v>
      </c>
      <c r="H3" s="19" t="s">
        <v>51</v>
      </c>
      <c r="I3" s="17">
        <f>G3*H3</f>
        <v>786</v>
      </c>
      <c r="J3" s="20">
        <f>I3/$M$3</f>
        <v>341.02742103436304</v>
      </c>
      <c r="K3" s="10"/>
      <c r="L3" s="21">
        <v>1</v>
      </c>
      <c r="M3" s="22">
        <v>2.3048000000000002</v>
      </c>
    </row>
    <row r="4" spans="1:14" s="27" customFormat="1" ht="30">
      <c r="A4" s="23"/>
      <c r="B4" s="24" t="s">
        <v>53</v>
      </c>
      <c r="C4" s="25">
        <v>1440</v>
      </c>
      <c r="D4" s="15">
        <f t="shared" ref="D4:D37" si="0">C4/$M$3</f>
        <v>624.78306143700104</v>
      </c>
      <c r="E4" s="26"/>
      <c r="F4" s="17" t="s">
        <v>24</v>
      </c>
      <c r="G4" s="18">
        <v>2</v>
      </c>
      <c r="H4" s="17">
        <v>1500</v>
      </c>
      <c r="I4" s="17">
        <f t="shared" ref="I4:I24" si="1">G4*H4</f>
        <v>3000</v>
      </c>
      <c r="J4" s="20">
        <f>I4/$M$3</f>
        <v>1301.631377993752</v>
      </c>
      <c r="K4" s="23"/>
      <c r="L4" s="23"/>
    </row>
    <row r="5" spans="1:14" ht="60">
      <c r="A5" s="10"/>
      <c r="B5" s="11" t="s">
        <v>54</v>
      </c>
      <c r="C5" s="25">
        <v>0</v>
      </c>
      <c r="D5" s="15">
        <f t="shared" si="0"/>
        <v>0</v>
      </c>
      <c r="E5" s="26"/>
      <c r="F5" s="17" t="s">
        <v>27</v>
      </c>
      <c r="G5" s="18">
        <v>1</v>
      </c>
      <c r="H5" s="17">
        <v>22</v>
      </c>
      <c r="I5" s="17">
        <f t="shared" si="1"/>
        <v>22</v>
      </c>
      <c r="J5" s="20">
        <f t="shared" ref="J5:J25" si="2">I5/$M$3</f>
        <v>9.545296771954181</v>
      </c>
      <c r="K5" s="10"/>
      <c r="L5" s="10"/>
      <c r="M5" s="53"/>
      <c r="N5" s="54"/>
    </row>
    <row r="6" spans="1:14" ht="60">
      <c r="A6" s="10"/>
      <c r="B6" s="11" t="s">
        <v>56</v>
      </c>
      <c r="C6" s="25">
        <v>2000</v>
      </c>
      <c r="D6" s="15">
        <f t="shared" si="0"/>
        <v>867.75425199583469</v>
      </c>
      <c r="E6" s="26"/>
      <c r="F6" s="17" t="s">
        <v>28</v>
      </c>
      <c r="G6" s="18">
        <v>1</v>
      </c>
      <c r="H6" s="17">
        <v>28</v>
      </c>
      <c r="I6" s="17">
        <f t="shared" si="1"/>
        <v>28</v>
      </c>
      <c r="J6" s="20">
        <f t="shared" si="2"/>
        <v>12.148559527941686</v>
      </c>
      <c r="K6" s="10"/>
      <c r="L6" s="10"/>
      <c r="M6" s="53"/>
      <c r="N6" s="54"/>
    </row>
    <row r="7" spans="1:14" ht="60">
      <c r="A7" s="10"/>
      <c r="B7" s="11" t="s">
        <v>1</v>
      </c>
      <c r="C7" s="25">
        <v>4000</v>
      </c>
      <c r="D7" s="15">
        <f t="shared" si="0"/>
        <v>1735.5085039916694</v>
      </c>
      <c r="E7" s="26"/>
      <c r="F7" s="17" t="s">
        <v>29</v>
      </c>
      <c r="G7" s="18">
        <v>1</v>
      </c>
      <c r="H7" s="17">
        <v>45</v>
      </c>
      <c r="I7" s="17">
        <f t="shared" si="1"/>
        <v>45</v>
      </c>
      <c r="J7" s="20">
        <f t="shared" si="2"/>
        <v>19.524470669906282</v>
      </c>
      <c r="K7" s="10"/>
      <c r="M7" s="53"/>
      <c r="N7" s="54"/>
    </row>
    <row r="8" spans="1:14" ht="60">
      <c r="A8" s="10"/>
      <c r="B8" s="11"/>
      <c r="C8" s="28" t="s">
        <v>60</v>
      </c>
      <c r="D8" s="15">
        <f>SUM(D3:D7)</f>
        <v>3852.8288788615064</v>
      </c>
      <c r="E8" s="26"/>
      <c r="F8" s="17" t="s">
        <v>30</v>
      </c>
      <c r="G8" s="18">
        <v>1</v>
      </c>
      <c r="H8" s="17">
        <v>57</v>
      </c>
      <c r="I8" s="17">
        <f t="shared" si="1"/>
        <v>57</v>
      </c>
      <c r="J8" s="20">
        <f t="shared" si="2"/>
        <v>24.730996181881288</v>
      </c>
      <c r="K8" s="10"/>
      <c r="L8" s="10"/>
      <c r="M8" s="53"/>
      <c r="N8" s="54"/>
    </row>
    <row r="9" spans="1:14" ht="60">
      <c r="A9" s="10"/>
      <c r="B9" s="29" t="s">
        <v>2</v>
      </c>
      <c r="C9" s="30"/>
      <c r="D9" s="31"/>
      <c r="E9" s="32"/>
      <c r="F9" s="17" t="s">
        <v>31</v>
      </c>
      <c r="G9" s="18">
        <v>3</v>
      </c>
      <c r="H9" s="17">
        <v>300</v>
      </c>
      <c r="I9" s="17">
        <f t="shared" si="1"/>
        <v>900</v>
      </c>
      <c r="J9" s="20">
        <f t="shared" si="2"/>
        <v>390.48941339812563</v>
      </c>
      <c r="K9" s="10"/>
      <c r="L9" s="10"/>
      <c r="N9" s="52"/>
    </row>
    <row r="10" spans="1:14">
      <c r="B10" s="11" t="s">
        <v>8</v>
      </c>
      <c r="C10" s="25">
        <f>I25</f>
        <v>18100</v>
      </c>
      <c r="D10" s="33">
        <f t="shared" si="0"/>
        <v>7853.1759805623042</v>
      </c>
      <c r="E10" s="26"/>
      <c r="F10" s="17" t="s">
        <v>32</v>
      </c>
      <c r="G10" s="18">
        <v>3</v>
      </c>
      <c r="H10" s="17">
        <v>70</v>
      </c>
      <c r="I10" s="17">
        <f t="shared" si="1"/>
        <v>210</v>
      </c>
      <c r="J10" s="20">
        <f t="shared" si="2"/>
        <v>91.114196459562649</v>
      </c>
      <c r="K10" s="10"/>
      <c r="L10" s="10"/>
    </row>
    <row r="11" spans="1:14" ht="75">
      <c r="B11" s="24" t="s">
        <v>57</v>
      </c>
      <c r="C11" s="25">
        <v>100</v>
      </c>
      <c r="D11" s="15">
        <f t="shared" si="0"/>
        <v>43.387712599791733</v>
      </c>
      <c r="E11" s="26"/>
      <c r="F11" s="34" t="s">
        <v>34</v>
      </c>
      <c r="G11" s="18">
        <v>2</v>
      </c>
      <c r="H11" s="17">
        <v>200</v>
      </c>
      <c r="I11" s="17">
        <f t="shared" si="1"/>
        <v>400</v>
      </c>
      <c r="J11" s="20">
        <f t="shared" si="2"/>
        <v>173.55085039916693</v>
      </c>
      <c r="K11" s="10"/>
      <c r="L11" s="10"/>
    </row>
    <row r="12" spans="1:14" ht="45">
      <c r="B12" s="11" t="s">
        <v>3</v>
      </c>
      <c r="C12" s="25">
        <v>200</v>
      </c>
      <c r="D12" s="15">
        <f t="shared" si="0"/>
        <v>86.775425199583466</v>
      </c>
      <c r="E12" s="26"/>
      <c r="F12" s="17" t="s">
        <v>33</v>
      </c>
      <c r="G12" s="18">
        <v>2</v>
      </c>
      <c r="H12" s="17">
        <v>36</v>
      </c>
      <c r="I12" s="17">
        <f t="shared" si="1"/>
        <v>72</v>
      </c>
      <c r="J12" s="20">
        <f t="shared" si="2"/>
        <v>31.239153071850051</v>
      </c>
      <c r="K12" s="10"/>
      <c r="L12" s="10"/>
    </row>
    <row r="13" spans="1:14" ht="30">
      <c r="B13" s="11"/>
      <c r="C13" s="28" t="s">
        <v>60</v>
      </c>
      <c r="D13" s="15">
        <f>SUM(D10:D12)</f>
        <v>7983.3391183616795</v>
      </c>
      <c r="E13" s="26"/>
      <c r="F13" s="17" t="s">
        <v>36</v>
      </c>
      <c r="G13" s="18">
        <v>1</v>
      </c>
      <c r="H13" s="17">
        <v>220</v>
      </c>
      <c r="I13" s="17">
        <f t="shared" si="1"/>
        <v>220</v>
      </c>
      <c r="J13" s="20">
        <f t="shared" si="2"/>
        <v>95.452967719541817</v>
      </c>
      <c r="K13" s="10"/>
      <c r="L13" s="10"/>
    </row>
    <row r="14" spans="1:14" ht="45">
      <c r="B14" s="29" t="s">
        <v>4</v>
      </c>
      <c r="C14" s="30"/>
      <c r="D14" s="15"/>
      <c r="E14" s="35"/>
      <c r="F14" s="17" t="s">
        <v>35</v>
      </c>
      <c r="G14" s="18">
        <v>1</v>
      </c>
      <c r="H14" s="17">
        <v>520</v>
      </c>
      <c r="I14" s="17">
        <f t="shared" si="1"/>
        <v>520</v>
      </c>
      <c r="J14" s="20">
        <f t="shared" si="2"/>
        <v>225.61610551891704</v>
      </c>
      <c r="K14" s="10"/>
      <c r="L14" s="10"/>
    </row>
    <row r="15" spans="1:14" ht="30">
      <c r="B15" s="11" t="s">
        <v>52</v>
      </c>
      <c r="C15" s="25">
        <v>255</v>
      </c>
      <c r="D15" s="15">
        <f t="shared" si="0"/>
        <v>110.63866712946893</v>
      </c>
      <c r="E15" s="36"/>
      <c r="F15" s="17" t="s">
        <v>37</v>
      </c>
      <c r="G15" s="18">
        <v>1</v>
      </c>
      <c r="H15" s="17">
        <v>980</v>
      </c>
      <c r="I15" s="17">
        <f t="shared" si="1"/>
        <v>980</v>
      </c>
      <c r="J15" s="20">
        <f t="shared" si="2"/>
        <v>425.19958347795898</v>
      </c>
      <c r="K15" s="10"/>
      <c r="L15" s="10"/>
    </row>
    <row r="16" spans="1:14" ht="30">
      <c r="A16" s="10"/>
      <c r="B16" s="11" t="s">
        <v>58</v>
      </c>
      <c r="C16" s="25">
        <v>20</v>
      </c>
      <c r="D16" s="15">
        <f t="shared" si="0"/>
        <v>8.6775425199583474</v>
      </c>
      <c r="E16" s="36"/>
      <c r="F16" s="19" t="s">
        <v>38</v>
      </c>
      <c r="G16" s="18">
        <v>1</v>
      </c>
      <c r="H16" s="17">
        <v>960</v>
      </c>
      <c r="I16" s="17">
        <f t="shared" si="1"/>
        <v>960</v>
      </c>
      <c r="J16" s="20">
        <f t="shared" si="2"/>
        <v>416.52204095800067</v>
      </c>
      <c r="K16" s="10"/>
      <c r="L16" s="10"/>
    </row>
    <row r="17" spans="1:12" ht="30">
      <c r="A17" s="10"/>
      <c r="B17" s="13" t="s">
        <v>59</v>
      </c>
      <c r="C17" s="25">
        <v>100</v>
      </c>
      <c r="D17" s="15">
        <f t="shared" si="0"/>
        <v>43.387712599791733</v>
      </c>
      <c r="E17" s="36"/>
      <c r="F17" s="19" t="s">
        <v>39</v>
      </c>
      <c r="G17" s="18">
        <v>1</v>
      </c>
      <c r="H17" s="17">
        <v>910</v>
      </c>
      <c r="I17" s="17">
        <f t="shared" si="1"/>
        <v>910</v>
      </c>
      <c r="J17" s="20">
        <f t="shared" si="2"/>
        <v>394.82818465810482</v>
      </c>
      <c r="K17" s="10"/>
      <c r="L17" s="10"/>
    </row>
    <row r="18" spans="1:12" ht="45">
      <c r="A18" s="10"/>
      <c r="B18" s="13"/>
      <c r="C18" s="51" t="s">
        <v>60</v>
      </c>
      <c r="D18" s="15">
        <f>SUM(D15:D17)</f>
        <v>162.703922249219</v>
      </c>
      <c r="E18" s="37"/>
      <c r="F18" s="19" t="s">
        <v>40</v>
      </c>
      <c r="G18" s="18">
        <v>1</v>
      </c>
      <c r="H18" s="17">
        <v>7880</v>
      </c>
      <c r="I18" s="17">
        <f t="shared" si="1"/>
        <v>7880</v>
      </c>
      <c r="J18" s="20">
        <f t="shared" si="2"/>
        <v>3418.9517528635888</v>
      </c>
      <c r="K18" s="10"/>
      <c r="L18" s="38"/>
    </row>
    <row r="19" spans="1:12" ht="30">
      <c r="A19" s="10"/>
      <c r="B19" s="29" t="s">
        <v>5</v>
      </c>
      <c r="C19" s="30"/>
      <c r="D19" s="15"/>
      <c r="E19" s="39"/>
      <c r="F19" s="17" t="s">
        <v>41</v>
      </c>
      <c r="G19" s="18">
        <v>2</v>
      </c>
      <c r="H19" s="17">
        <v>36</v>
      </c>
      <c r="I19" s="17">
        <f t="shared" si="1"/>
        <v>72</v>
      </c>
      <c r="J19" s="20">
        <f t="shared" si="2"/>
        <v>31.239153071850051</v>
      </c>
      <c r="K19" s="10"/>
      <c r="L19" s="10"/>
    </row>
    <row r="20" spans="1:12" ht="30">
      <c r="A20" s="10"/>
      <c r="B20" s="11" t="s">
        <v>6</v>
      </c>
      <c r="C20" s="25">
        <v>2000</v>
      </c>
      <c r="D20" s="15">
        <f t="shared" si="0"/>
        <v>867.75425199583469</v>
      </c>
      <c r="E20" s="36"/>
      <c r="F20" s="17" t="s">
        <v>42</v>
      </c>
      <c r="G20" s="18">
        <v>2</v>
      </c>
      <c r="H20" s="17">
        <v>72</v>
      </c>
      <c r="I20" s="17">
        <f t="shared" si="1"/>
        <v>144</v>
      </c>
      <c r="J20" s="20">
        <f t="shared" si="2"/>
        <v>62.478306143700102</v>
      </c>
      <c r="K20" s="10"/>
      <c r="L20" s="10"/>
    </row>
    <row r="21" spans="1:12" ht="30">
      <c r="A21" s="10"/>
      <c r="B21" s="11" t="s">
        <v>7</v>
      </c>
      <c r="C21" s="25">
        <v>2000</v>
      </c>
      <c r="D21" s="15">
        <f t="shared" si="0"/>
        <v>867.75425199583469</v>
      </c>
      <c r="E21" s="36"/>
      <c r="F21" s="17" t="s">
        <v>43</v>
      </c>
      <c r="G21" s="18">
        <v>2</v>
      </c>
      <c r="H21" s="17">
        <v>108</v>
      </c>
      <c r="I21" s="17">
        <f t="shared" si="1"/>
        <v>216</v>
      </c>
      <c r="J21" s="20">
        <f t="shared" si="2"/>
        <v>93.71745921555015</v>
      </c>
      <c r="K21" s="10"/>
    </row>
    <row r="22" spans="1:12" ht="30">
      <c r="A22" s="10"/>
      <c r="B22" s="11" t="s">
        <v>9</v>
      </c>
      <c r="C22" s="25">
        <v>500</v>
      </c>
      <c r="D22" s="15">
        <f t="shared" si="0"/>
        <v>216.93856299895867</v>
      </c>
      <c r="E22" s="36"/>
      <c r="F22" s="17" t="s">
        <v>44</v>
      </c>
      <c r="G22" s="18">
        <v>2</v>
      </c>
      <c r="H22" s="17">
        <v>144</v>
      </c>
      <c r="I22" s="17">
        <f t="shared" si="1"/>
        <v>288</v>
      </c>
      <c r="J22" s="20">
        <f t="shared" si="2"/>
        <v>124.9566122874002</v>
      </c>
      <c r="K22" s="10"/>
    </row>
    <row r="23" spans="1:12" ht="30">
      <c r="A23" s="10"/>
      <c r="B23" s="11" t="s">
        <v>10</v>
      </c>
      <c r="C23" s="25">
        <v>200</v>
      </c>
      <c r="D23" s="15">
        <f t="shared" si="0"/>
        <v>86.775425199583466</v>
      </c>
      <c r="E23" s="36"/>
      <c r="F23" s="17" t="s">
        <v>45</v>
      </c>
      <c r="G23" s="18">
        <v>2</v>
      </c>
      <c r="H23" s="17">
        <v>180</v>
      </c>
      <c r="I23" s="17">
        <f t="shared" si="1"/>
        <v>360</v>
      </c>
      <c r="J23" s="20">
        <f t="shared" si="2"/>
        <v>156.19576535925026</v>
      </c>
      <c r="K23" s="10"/>
    </row>
    <row r="24" spans="1:12" ht="30">
      <c r="A24" s="10"/>
      <c r="B24" s="11"/>
      <c r="C24" s="51" t="s">
        <v>60</v>
      </c>
      <c r="D24" s="15">
        <f>SUM(D20:D23)</f>
        <v>2039.2224921902116</v>
      </c>
      <c r="E24" s="36"/>
      <c r="F24" s="17" t="s">
        <v>46</v>
      </c>
      <c r="G24" s="18">
        <v>1</v>
      </c>
      <c r="H24" s="17">
        <v>30</v>
      </c>
      <c r="I24" s="17">
        <f t="shared" si="1"/>
        <v>30</v>
      </c>
      <c r="J24" s="20">
        <f t="shared" si="2"/>
        <v>13.016313779937521</v>
      </c>
      <c r="K24" s="10"/>
    </row>
    <row r="25" spans="1:12" ht="15.75">
      <c r="A25" s="10"/>
      <c r="B25" s="29" t="s">
        <v>11</v>
      </c>
      <c r="C25" s="40"/>
      <c r="D25" s="15"/>
      <c r="E25" s="39"/>
      <c r="F25" s="11"/>
      <c r="H25" s="41" t="s">
        <v>47</v>
      </c>
      <c r="I25" s="22">
        <f>SUM(I3:I24)</f>
        <v>18100</v>
      </c>
      <c r="J25" s="42">
        <f t="shared" si="2"/>
        <v>7853.1759805623042</v>
      </c>
      <c r="K25" s="10"/>
    </row>
    <row r="26" spans="1:12">
      <c r="A26" s="10"/>
      <c r="B26" s="11" t="s">
        <v>17</v>
      </c>
      <c r="C26" s="25">
        <v>250</v>
      </c>
      <c r="D26" s="15">
        <f t="shared" si="0"/>
        <v>108.46928149947934</v>
      </c>
      <c r="E26" s="39"/>
      <c r="F26" s="11"/>
    </row>
    <row r="27" spans="1:12" ht="30">
      <c r="A27" s="10"/>
      <c r="B27" s="56" t="s">
        <v>66</v>
      </c>
      <c r="C27" s="25">
        <v>200</v>
      </c>
      <c r="D27" s="15">
        <f t="shared" si="0"/>
        <v>86.775425199583466</v>
      </c>
      <c r="E27" s="39"/>
      <c r="F27" s="11"/>
    </row>
    <row r="28" spans="1:12">
      <c r="A28" s="10"/>
      <c r="B28" s="13" t="s">
        <v>19</v>
      </c>
      <c r="C28" s="25">
        <v>600</v>
      </c>
      <c r="D28" s="15">
        <f t="shared" si="0"/>
        <v>260.32627559875039</v>
      </c>
      <c r="E28" s="39"/>
      <c r="F28" s="11"/>
    </row>
    <row r="29" spans="1:12">
      <c r="A29" s="10"/>
      <c r="B29" s="11" t="s">
        <v>18</v>
      </c>
      <c r="C29" s="25">
        <v>1000</v>
      </c>
      <c r="D29" s="15">
        <f t="shared" si="0"/>
        <v>433.87712599791735</v>
      </c>
      <c r="E29" s="39"/>
      <c r="F29" s="11"/>
      <c r="H29" s="11" t="s">
        <v>64</v>
      </c>
      <c r="I29" s="22">
        <v>31000</v>
      </c>
    </row>
    <row r="30" spans="1:12">
      <c r="A30" s="10"/>
      <c r="B30" s="11" t="s">
        <v>12</v>
      </c>
      <c r="C30" s="25">
        <v>1500</v>
      </c>
      <c r="D30" s="15">
        <f t="shared" si="0"/>
        <v>650.81568899687602</v>
      </c>
      <c r="E30" s="39"/>
      <c r="F30" s="11"/>
      <c r="H30" s="11" t="s">
        <v>62</v>
      </c>
      <c r="I30" s="58" t="s">
        <v>65</v>
      </c>
    </row>
    <row r="31" spans="1:12">
      <c r="A31" s="10"/>
      <c r="B31" s="13" t="s">
        <v>3</v>
      </c>
      <c r="C31" s="25">
        <v>500</v>
      </c>
      <c r="D31" s="15">
        <f t="shared" si="0"/>
        <v>216.93856299895867</v>
      </c>
      <c r="E31" s="39"/>
      <c r="F31" s="11"/>
      <c r="H31" s="11" t="s">
        <v>63</v>
      </c>
      <c r="I31" s="22">
        <v>2</v>
      </c>
    </row>
    <row r="32" spans="1:12" ht="30">
      <c r="A32" s="10"/>
      <c r="B32" s="11"/>
      <c r="C32" s="51" t="s">
        <v>60</v>
      </c>
      <c r="D32" s="15">
        <f>SUM(D26:D31)</f>
        <v>1757.2023602915651</v>
      </c>
      <c r="E32" s="39"/>
      <c r="F32" s="22"/>
      <c r="H32" s="56" t="s">
        <v>61</v>
      </c>
      <c r="I32" s="47">
        <f>PV(0.102,2,,-31000)</f>
        <v>25526.925141880292</v>
      </c>
    </row>
    <row r="33" spans="1:9" ht="15.75">
      <c r="A33" s="10"/>
      <c r="B33" s="29" t="s">
        <v>13</v>
      </c>
      <c r="C33" s="30"/>
      <c r="D33" s="15"/>
      <c r="E33" s="39"/>
      <c r="F33" s="55"/>
      <c r="H33" s="57"/>
      <c r="I33" s="57"/>
    </row>
    <row r="34" spans="1:9">
      <c r="A34" s="10"/>
      <c r="B34" s="11" t="s">
        <v>14</v>
      </c>
      <c r="C34" s="25">
        <v>100</v>
      </c>
      <c r="D34" s="15">
        <f t="shared" si="0"/>
        <v>43.387712599791733</v>
      </c>
      <c r="E34" s="39"/>
      <c r="F34" s="22"/>
      <c r="H34" s="4"/>
      <c r="I34" s="4"/>
    </row>
    <row r="35" spans="1:9">
      <c r="A35" s="10"/>
      <c r="B35" s="13" t="s">
        <v>3</v>
      </c>
      <c r="C35" s="25">
        <v>100</v>
      </c>
      <c r="D35" s="15">
        <f t="shared" si="0"/>
        <v>43.387712599791733</v>
      </c>
      <c r="E35" s="39"/>
      <c r="F35" s="11"/>
      <c r="H35" s="4"/>
      <c r="I35" s="4"/>
    </row>
    <row r="36" spans="1:9" ht="18">
      <c r="A36" s="10"/>
      <c r="B36" s="13"/>
      <c r="C36" s="51" t="s">
        <v>60</v>
      </c>
      <c r="D36" s="15">
        <f>SUM(D34:D35)</f>
        <v>86.775425199583466</v>
      </c>
      <c r="E36" s="39"/>
      <c r="F36" s="11"/>
      <c r="H36" s="4"/>
      <c r="I36" s="4"/>
    </row>
    <row r="37" spans="1:9" ht="15.75">
      <c r="A37" s="10"/>
      <c r="B37" s="29" t="s">
        <v>15</v>
      </c>
      <c r="C37" s="43">
        <f>SUM(C3:C35)</f>
        <v>36605</v>
      </c>
      <c r="D37" s="15">
        <f t="shared" si="0"/>
        <v>15882.072197153764</v>
      </c>
      <c r="E37" s="39"/>
      <c r="F37" s="11"/>
      <c r="H37" s="4"/>
      <c r="I37" s="4"/>
    </row>
    <row r="38" spans="1:9">
      <c r="A38" s="10"/>
      <c r="B38" s="13"/>
      <c r="C38" s="44"/>
      <c r="D38" s="15"/>
      <c r="E38" s="39"/>
      <c r="F38" s="11"/>
      <c r="H38" s="4"/>
      <c r="I38" s="4"/>
    </row>
    <row r="39" spans="1:9" ht="15.75">
      <c r="A39" s="10"/>
      <c r="B39" s="29" t="s">
        <v>15</v>
      </c>
      <c r="C39" s="43">
        <f>SUM(C5:C37)</f>
        <v>70330</v>
      </c>
      <c r="D39" s="15">
        <f>C39/$M$3</f>
        <v>30514.578271433529</v>
      </c>
      <c r="E39" s="45"/>
      <c r="F39" s="11"/>
    </row>
    <row r="40" spans="1:9" ht="15.75">
      <c r="A40" s="10"/>
      <c r="E40" s="48"/>
      <c r="F40" s="11"/>
    </row>
    <row r="41" spans="1:9">
      <c r="A41" s="10"/>
      <c r="E41" s="49"/>
      <c r="F41" s="11"/>
    </row>
    <row r="42" spans="1:9">
      <c r="A42" s="10"/>
      <c r="E42" s="49"/>
      <c r="F42" s="11"/>
    </row>
    <row r="43" spans="1:9">
      <c r="A43" s="10"/>
      <c r="E43" s="49"/>
    </row>
    <row r="44" spans="1:9">
      <c r="A44" s="10"/>
      <c r="E44" s="49"/>
    </row>
    <row r="45" spans="1:9">
      <c r="A45" s="10"/>
      <c r="E45" s="49"/>
    </row>
    <row r="46" spans="1:9">
      <c r="A46" s="10"/>
      <c r="E46" s="49"/>
    </row>
    <row r="47" spans="1:9">
      <c r="A47" s="10"/>
      <c r="E47" s="49"/>
    </row>
    <row r="48" spans="1:9">
      <c r="A48" s="10"/>
    </row>
    <row r="49" spans="1:1">
      <c r="A49" s="10"/>
    </row>
    <row r="50" spans="1:1">
      <c r="A50" s="10"/>
    </row>
    <row r="51" spans="1:1">
      <c r="A51" s="10"/>
    </row>
    <row r="52" spans="1:1">
      <c r="A52" s="10"/>
    </row>
    <row r="53" spans="1:1">
      <c r="A53" s="10"/>
    </row>
    <row r="54" spans="1:1">
      <c r="A54" s="10"/>
    </row>
    <row r="55" spans="1:1">
      <c r="A55" s="10"/>
    </row>
    <row r="56" spans="1:1">
      <c r="A56" s="10"/>
    </row>
    <row r="57" spans="1:1">
      <c r="A57" s="10"/>
    </row>
  </sheetData>
  <phoneticPr fontId="0" type="noConversion"/>
  <pageMargins left="0.75" right="0.75" top="1" bottom="1" header="0.5" footer="0.5"/>
  <pageSetup paperSize="9" scale="91" orientation="portrait" horizontalDpi="4294967292" verticalDpi="4294967292" r:id="rId1"/>
  <headerFooter alignWithMargins="0">
    <oddFooter>&amp;C&amp;8Download from www.dynamicbusinessplan.com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Establishing Budget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Establishing budget</dc:title>
  <dc:creator>www.dynamicbusinessplan.com</dc:creator>
  <cp:lastModifiedBy>tpr</cp:lastModifiedBy>
  <cp:lastPrinted>2006-03-01T21:57:41Z</cp:lastPrinted>
  <dcterms:created xsi:type="dcterms:W3CDTF">2003-11-19T19:23:13Z</dcterms:created>
  <dcterms:modified xsi:type="dcterms:W3CDTF">2018-03-02T14:35:15Z</dcterms:modified>
</cp:coreProperties>
</file>