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8"/>
  </bookViews>
  <sheets>
    <sheet name="List1" sheetId="1" r:id="rId1"/>
    <sheet name="alkohol" sheetId="2" r:id="rId2"/>
    <sheet name="keramika" sheetId="3" r:id="rId3"/>
    <sheet name="rýžové víno" sheetId="4" r:id="rId4"/>
    <sheet name="čaje" sheetId="5" r:id="rId5"/>
    <sheet name="sladkosti" sheetId="6" r:id="rId6"/>
    <sheet name="polévky" sheetId="7" r:id="rId7"/>
    <sheet name="mořské řasy" sheetId="8" r:id="rId8"/>
    <sheet name="rýžové krekry" sheetId="9" r:id="rId9"/>
  </sheets>
  <calcPr calcId="125725"/>
</workbook>
</file>

<file path=xl/calcChain.xml><?xml version="1.0" encoding="utf-8"?>
<calcChain xmlns="http://schemas.openxmlformats.org/spreadsheetml/2006/main">
  <c r="G20" i="4"/>
  <c r="H20"/>
  <c r="Q17" i="2" l="1"/>
  <c r="Q14"/>
  <c r="G56" i="9"/>
  <c r="G55"/>
  <c r="H50" s="1"/>
  <c r="G54"/>
  <c r="H51"/>
  <c r="H49"/>
  <c r="H52" s="1"/>
  <c r="G49"/>
  <c r="F49"/>
  <c r="G44"/>
  <c r="H39" s="1"/>
  <c r="G42"/>
  <c r="E39"/>
  <c r="E38"/>
  <c r="G43" s="1"/>
  <c r="H38" s="1"/>
  <c r="H37"/>
  <c r="G32"/>
  <c r="G30"/>
  <c r="H27"/>
  <c r="E27"/>
  <c r="E26"/>
  <c r="G31" s="1"/>
  <c r="H26" s="1"/>
  <c r="H25"/>
  <c r="G21"/>
  <c r="H16" s="1"/>
  <c r="G20"/>
  <c r="G19"/>
  <c r="H14" s="1"/>
  <c r="Q16"/>
  <c r="Q15"/>
  <c r="H15"/>
  <c r="Q14"/>
  <c r="G14"/>
  <c r="F14"/>
  <c r="E8"/>
  <c r="E7"/>
  <c r="E6"/>
  <c r="G55" i="8"/>
  <c r="G54"/>
  <c r="H50"/>
  <c r="H49"/>
  <c r="G48"/>
  <c r="F48"/>
  <c r="G53" s="1"/>
  <c r="H48" s="1"/>
  <c r="G45"/>
  <c r="G44"/>
  <c r="G43"/>
  <c r="H38" s="1"/>
  <c r="H40"/>
  <c r="H39"/>
  <c r="G33"/>
  <c r="G31"/>
  <c r="H28"/>
  <c r="E28"/>
  <c r="E27"/>
  <c r="G32" s="1"/>
  <c r="H27" s="1"/>
  <c r="H26"/>
  <c r="G22"/>
  <c r="G21"/>
  <c r="G20"/>
  <c r="R17"/>
  <c r="H17"/>
  <c r="R16"/>
  <c r="H16"/>
  <c r="R15"/>
  <c r="R18" s="1"/>
  <c r="H15"/>
  <c r="G15"/>
  <c r="F15"/>
  <c r="E9"/>
  <c r="E8"/>
  <c r="E7"/>
  <c r="F58" i="7"/>
  <c r="F57"/>
  <c r="G53"/>
  <c r="G52"/>
  <c r="F51"/>
  <c r="F56" s="1"/>
  <c r="G51" s="1"/>
  <c r="E51"/>
  <c r="F45"/>
  <c r="G40" s="1"/>
  <c r="D42"/>
  <c r="F47" s="1"/>
  <c r="G42" s="1"/>
  <c r="D41"/>
  <c r="F46" s="1"/>
  <c r="G41" s="1"/>
  <c r="F35"/>
  <c r="G30" s="1"/>
  <c r="F34"/>
  <c r="D31"/>
  <c r="F36" s="1"/>
  <c r="G31" s="1"/>
  <c r="D30"/>
  <c r="G29"/>
  <c r="F25"/>
  <c r="G20" s="1"/>
  <c r="F24"/>
  <c r="G19" s="1"/>
  <c r="Q20"/>
  <c r="Q19"/>
  <c r="Q18"/>
  <c r="F18"/>
  <c r="E18"/>
  <c r="F23" s="1"/>
  <c r="G18" s="1"/>
  <c r="D9"/>
  <c r="D8"/>
  <c r="D7"/>
  <c r="F64" i="6"/>
  <c r="G59" s="1"/>
  <c r="F63"/>
  <c r="G58"/>
  <c r="F57"/>
  <c r="E57"/>
  <c r="F52"/>
  <c r="F50"/>
  <c r="G45" s="1"/>
  <c r="G47"/>
  <c r="D47"/>
  <c r="D46"/>
  <c r="F51" s="1"/>
  <c r="G46" s="1"/>
  <c r="F36"/>
  <c r="D33"/>
  <c r="F38" s="1"/>
  <c r="G33" s="1"/>
  <c r="F32"/>
  <c r="D32"/>
  <c r="F37" s="1"/>
  <c r="G32" s="1"/>
  <c r="G31"/>
  <c r="F25"/>
  <c r="F24"/>
  <c r="F23"/>
  <c r="Q21"/>
  <c r="Q20"/>
  <c r="G20"/>
  <c r="Q19"/>
  <c r="Q22" s="1"/>
  <c r="G19"/>
  <c r="G18"/>
  <c r="D11"/>
  <c r="D10"/>
  <c r="D9"/>
  <c r="F57" i="5"/>
  <c r="F56"/>
  <c r="G51" s="1"/>
  <c r="F55"/>
  <c r="G50" s="1"/>
  <c r="G52"/>
  <c r="F45"/>
  <c r="F43"/>
  <c r="G38" s="1"/>
  <c r="G40"/>
  <c r="D40"/>
  <c r="D39"/>
  <c r="F44" s="1"/>
  <c r="G39" s="1"/>
  <c r="F31"/>
  <c r="G26" s="1"/>
  <c r="F30"/>
  <c r="G25" s="1"/>
  <c r="D27"/>
  <c r="F32" s="1"/>
  <c r="G27" s="1"/>
  <c r="D26"/>
  <c r="F21"/>
  <c r="Q20"/>
  <c r="F20"/>
  <c r="Q19"/>
  <c r="Q21" s="1"/>
  <c r="F19"/>
  <c r="G14" s="1"/>
  <c r="G17"/>
  <c r="H15" s="1"/>
  <c r="I15" s="1"/>
  <c r="G16"/>
  <c r="G15"/>
  <c r="F14"/>
  <c r="E14"/>
  <c r="D8"/>
  <c r="D7"/>
  <c r="D6"/>
  <c r="I66" i="4"/>
  <c r="I65"/>
  <c r="I59" s="1"/>
  <c r="I60"/>
  <c r="H58"/>
  <c r="G58"/>
  <c r="I64" s="1"/>
  <c r="I58" s="1"/>
  <c r="I61" s="1"/>
  <c r="I54"/>
  <c r="I48" s="1"/>
  <c r="I53"/>
  <c r="I52"/>
  <c r="I47"/>
  <c r="I46"/>
  <c r="I39"/>
  <c r="I33" s="1"/>
  <c r="I38"/>
  <c r="F34"/>
  <c r="I40" s="1"/>
  <c r="I34" s="1"/>
  <c r="H33"/>
  <c r="F33"/>
  <c r="I32"/>
  <c r="I28"/>
  <c r="I27"/>
  <c r="I21" s="1"/>
  <c r="I26"/>
  <c r="I20" s="1"/>
  <c r="R25"/>
  <c r="R24"/>
  <c r="R23"/>
  <c r="R22"/>
  <c r="I22"/>
  <c r="F11"/>
  <c r="F10"/>
  <c r="F9"/>
  <c r="G63" i="3"/>
  <c r="G62"/>
  <c r="H57"/>
  <c r="H56"/>
  <c r="F55"/>
  <c r="G61" s="1"/>
  <c r="H55" s="1"/>
  <c r="E55"/>
  <c r="G47"/>
  <c r="H41" s="1"/>
  <c r="D43"/>
  <c r="G49" s="1"/>
  <c r="H43" s="1"/>
  <c r="D42"/>
  <c r="G48" s="1"/>
  <c r="H42" s="1"/>
  <c r="G34"/>
  <c r="H28" s="1"/>
  <c r="G33"/>
  <c r="D29"/>
  <c r="G35" s="1"/>
  <c r="H29" s="1"/>
  <c r="F28"/>
  <c r="D28"/>
  <c r="H27"/>
  <c r="G24"/>
  <c r="G23"/>
  <c r="H17" s="1"/>
  <c r="R22"/>
  <c r="R21"/>
  <c r="R20"/>
  <c r="H18"/>
  <c r="F16"/>
  <c r="E16"/>
  <c r="G22" s="1"/>
  <c r="H16" s="1"/>
  <c r="D8"/>
  <c r="D7"/>
  <c r="D6"/>
  <c r="K45" i="2"/>
  <c r="G45" s="1"/>
  <c r="K44"/>
  <c r="G44"/>
  <c r="K43"/>
  <c r="G43" s="1"/>
  <c r="F43"/>
  <c r="E43"/>
  <c r="G37"/>
  <c r="D37"/>
  <c r="K37" s="1"/>
  <c r="D36"/>
  <c r="K36" s="1"/>
  <c r="G36" s="1"/>
  <c r="K35"/>
  <c r="G35" s="1"/>
  <c r="E29"/>
  <c r="L29" s="1"/>
  <c r="H29" s="1"/>
  <c r="L28"/>
  <c r="H28" s="1"/>
  <c r="E28"/>
  <c r="L27"/>
  <c r="H27"/>
  <c r="F23"/>
  <c r="G18" s="1"/>
  <c r="F22"/>
  <c r="G17"/>
  <c r="Q16"/>
  <c r="F16"/>
  <c r="E16"/>
  <c r="F21" s="1"/>
  <c r="G16" s="1"/>
  <c r="Q15"/>
  <c r="D10"/>
  <c r="D9"/>
  <c r="D8"/>
  <c r="J67" i="1"/>
  <c r="F62" s="1"/>
  <c r="D65"/>
  <c r="J70" s="1"/>
  <c r="F65" s="1"/>
  <c r="C65"/>
  <c r="B65"/>
  <c r="C64"/>
  <c r="J69" s="1"/>
  <c r="F64" s="1"/>
  <c r="B64"/>
  <c r="B63"/>
  <c r="J68" s="1"/>
  <c r="F63" s="1"/>
  <c r="J58"/>
  <c r="B58"/>
  <c r="J61" s="1"/>
  <c r="F58" s="1"/>
  <c r="E57"/>
  <c r="B57"/>
  <c r="E56"/>
  <c r="D56"/>
  <c r="B56"/>
  <c r="J59" s="1"/>
  <c r="F56" s="1"/>
  <c r="F55"/>
  <c r="J47"/>
  <c r="D46"/>
  <c r="J50" s="1"/>
  <c r="F46" s="1"/>
  <c r="B46"/>
  <c r="F45"/>
  <c r="B45"/>
  <c r="J49" s="1"/>
  <c r="E44"/>
  <c r="D44"/>
  <c r="B44"/>
  <c r="J48" s="1"/>
  <c r="F44" s="1"/>
  <c r="F43"/>
  <c r="J39"/>
  <c r="D39"/>
  <c r="J42" s="1"/>
  <c r="F39" s="1"/>
  <c r="C39"/>
  <c r="B39"/>
  <c r="C38"/>
  <c r="J41" s="1"/>
  <c r="F38" s="1"/>
  <c r="B38"/>
  <c r="B37"/>
  <c r="J40" s="1"/>
  <c r="F37" s="1"/>
  <c r="F36"/>
  <c r="J33"/>
  <c r="F31" s="1"/>
  <c r="B33"/>
  <c r="J35" s="1"/>
  <c r="F33" s="1"/>
  <c r="J32"/>
  <c r="F30" s="1"/>
  <c r="E32"/>
  <c r="C32"/>
  <c r="B32"/>
  <c r="D24"/>
  <c r="C24"/>
  <c r="B24"/>
  <c r="J26" s="1"/>
  <c r="F24" s="1"/>
  <c r="J23"/>
  <c r="F21" s="1"/>
  <c r="C23"/>
  <c r="J25" s="1"/>
  <c r="F23" s="1"/>
  <c r="B23"/>
  <c r="B22"/>
  <c r="J24" s="1"/>
  <c r="F22" s="1"/>
  <c r="J16"/>
  <c r="F13" s="1"/>
  <c r="J15"/>
  <c r="F12" s="1"/>
  <c r="J14"/>
  <c r="D14"/>
  <c r="C14"/>
  <c r="B14"/>
  <c r="J17" s="1"/>
  <c r="F14" s="1"/>
  <c r="C13"/>
  <c r="B13"/>
  <c r="F11"/>
  <c r="J6"/>
  <c r="J5"/>
  <c r="F5"/>
  <c r="D5"/>
  <c r="C5"/>
  <c r="J8" s="1"/>
  <c r="B5"/>
  <c r="F4"/>
  <c r="C4"/>
  <c r="B4"/>
  <c r="F3"/>
  <c r="B3"/>
  <c r="F2"/>
  <c r="Q21" i="7" l="1"/>
  <c r="G37" i="1"/>
  <c r="F40"/>
  <c r="G19" i="2"/>
  <c r="H16" s="1"/>
  <c r="H19" i="3"/>
  <c r="I18" s="1"/>
  <c r="J18" s="1"/>
  <c r="I51" i="9"/>
  <c r="J51" s="1"/>
  <c r="I50"/>
  <c r="J50" s="1"/>
  <c r="I49"/>
  <c r="G63" i="1"/>
  <c r="H44" i="3"/>
  <c r="J48" i="4"/>
  <c r="K48" s="1"/>
  <c r="J33"/>
  <c r="K33" s="1"/>
  <c r="I35"/>
  <c r="J32" s="1"/>
  <c r="G54" i="7"/>
  <c r="H53" s="1"/>
  <c r="I53" s="1"/>
  <c r="H51"/>
  <c r="H17" i="2"/>
  <c r="I17" s="1"/>
  <c r="I56" i="3"/>
  <c r="J56" s="1"/>
  <c r="G62" i="1"/>
  <c r="F66"/>
  <c r="G66" s="1"/>
  <c r="H58" i="3"/>
  <c r="I57" s="1"/>
  <c r="J57" s="1"/>
  <c r="H50" i="5"/>
  <c r="G53"/>
  <c r="G34" i="6"/>
  <c r="H32" s="1"/>
  <c r="I32" s="1"/>
  <c r="H41" i="8"/>
  <c r="H40" i="9"/>
  <c r="I38" s="1"/>
  <c r="J38" s="1"/>
  <c r="G4" i="1"/>
  <c r="G38"/>
  <c r="G46"/>
  <c r="G64"/>
  <c r="H37" i="2"/>
  <c r="I37" s="1"/>
  <c r="I42" i="3"/>
  <c r="J42" s="1"/>
  <c r="H30" i="7"/>
  <c r="I30" s="1"/>
  <c r="G46" i="2"/>
  <c r="H45" s="1"/>
  <c r="I45" s="1"/>
  <c r="I28" i="3"/>
  <c r="J28" s="1"/>
  <c r="H30"/>
  <c r="I27" s="1"/>
  <c r="G39" i="1"/>
  <c r="G65"/>
  <c r="H18" i="2"/>
  <c r="I18" s="1"/>
  <c r="J34" i="4"/>
  <c r="K34" s="1"/>
  <c r="G43" i="7"/>
  <c r="H41" s="1"/>
  <c r="I41" s="1"/>
  <c r="I39" i="9"/>
  <c r="J39" s="1"/>
  <c r="G43" i="1"/>
  <c r="G47" s="1"/>
  <c r="F47"/>
  <c r="I23" i="4"/>
  <c r="J22" s="1"/>
  <c r="K22" s="1"/>
  <c r="H17" i="9"/>
  <c r="I15" s="1"/>
  <c r="J15" s="1"/>
  <c r="H44" i="2"/>
  <c r="I44" s="1"/>
  <c r="J59" i="4"/>
  <c r="K59" s="1"/>
  <c r="F6" i="1"/>
  <c r="G3" s="1"/>
  <c r="J34"/>
  <c r="F32" s="1"/>
  <c r="G36"/>
  <c r="J60"/>
  <c r="F57" s="1"/>
  <c r="H35" i="2"/>
  <c r="I35" s="1"/>
  <c r="H14" i="5"/>
  <c r="H16"/>
  <c r="I16" s="1"/>
  <c r="G41"/>
  <c r="F62" i="6"/>
  <c r="G57" s="1"/>
  <c r="I17" i="8"/>
  <c r="J17" s="1"/>
  <c r="I49" i="4"/>
  <c r="J46" s="1"/>
  <c r="H51" i="8"/>
  <c r="I50" s="1"/>
  <c r="J50" s="1"/>
  <c r="G45" i="1"/>
  <c r="H27" i="5"/>
  <c r="I27" s="1"/>
  <c r="G21" i="6"/>
  <c r="H18" s="1"/>
  <c r="H40" i="7"/>
  <c r="G2" i="1"/>
  <c r="J7"/>
  <c r="F15"/>
  <c r="G38" i="2"/>
  <c r="H38" s="1"/>
  <c r="J58" i="4"/>
  <c r="G28" i="5"/>
  <c r="H25" s="1"/>
  <c r="H31" i="6"/>
  <c r="H33"/>
  <c r="I33" s="1"/>
  <c r="H29" i="8"/>
  <c r="I26" s="1"/>
  <c r="H28" i="9"/>
  <c r="I25" s="1"/>
  <c r="I37"/>
  <c r="H30" i="2"/>
  <c r="I29" s="1"/>
  <c r="J29" s="1"/>
  <c r="G21" i="7"/>
  <c r="H20" s="1"/>
  <c r="I20" s="1"/>
  <c r="G44" i="1"/>
  <c r="F59"/>
  <c r="G56" s="1"/>
  <c r="I41" i="3"/>
  <c r="H26" i="5"/>
  <c r="I26" s="1"/>
  <c r="G5" i="1"/>
  <c r="F25"/>
  <c r="G21" s="1"/>
  <c r="R23" i="3"/>
  <c r="I43"/>
  <c r="J43" s="1"/>
  <c r="J60" i="4"/>
  <c r="K60" s="1"/>
  <c r="H38" i="5"/>
  <c r="G48" i="6"/>
  <c r="G32" i="7"/>
  <c r="H29" s="1"/>
  <c r="H42"/>
  <c r="I42" s="1"/>
  <c r="I16" i="8"/>
  <c r="J16" s="1"/>
  <c r="H18"/>
  <c r="I15" s="1"/>
  <c r="I18" l="1"/>
  <c r="J15"/>
  <c r="J18" s="1"/>
  <c r="I29" i="7"/>
  <c r="I16" i="2"/>
  <c r="I19" s="1"/>
  <c r="H19"/>
  <c r="H28" i="5"/>
  <c r="I25"/>
  <c r="I28" s="1"/>
  <c r="H40"/>
  <c r="I40" s="1"/>
  <c r="H39"/>
  <c r="I39" s="1"/>
  <c r="I40" i="8"/>
  <c r="J40" s="1"/>
  <c r="I39"/>
  <c r="J39" s="1"/>
  <c r="I51" i="7"/>
  <c r="G12" i="1"/>
  <c r="G11"/>
  <c r="I18" i="6"/>
  <c r="G60"/>
  <c r="H57"/>
  <c r="H17" i="5"/>
  <c r="I14"/>
  <c r="I17" s="1"/>
  <c r="J27" i="3"/>
  <c r="H52" i="5"/>
  <c r="I52" s="1"/>
  <c r="H51"/>
  <c r="I51" s="1"/>
  <c r="H18" i="7"/>
  <c r="I48" i="8"/>
  <c r="I49"/>
  <c r="J49" s="1"/>
  <c r="G40" i="1"/>
  <c r="H19" i="6"/>
  <c r="I19" s="1"/>
  <c r="I14" i="9"/>
  <c r="I27"/>
  <c r="J27" s="1"/>
  <c r="I17" i="3"/>
  <c r="J17" s="1"/>
  <c r="G58" i="1"/>
  <c r="G24"/>
  <c r="I38" i="8"/>
  <c r="H31" i="7"/>
  <c r="I31" s="1"/>
  <c r="H36" i="2"/>
  <c r="I36" s="1"/>
  <c r="I38" s="1"/>
  <c r="G14" i="1"/>
  <c r="I16" i="3"/>
  <c r="J25" i="9"/>
  <c r="J61" i="4"/>
  <c r="K58"/>
  <c r="K61" s="1"/>
  <c r="I52" i="9"/>
  <c r="J49"/>
  <c r="J52" s="1"/>
  <c r="H47" i="6"/>
  <c r="I47" s="1"/>
  <c r="H45"/>
  <c r="J37" i="9"/>
  <c r="J40" s="1"/>
  <c r="I40"/>
  <c r="H43" i="7"/>
  <c r="I40"/>
  <c r="I43" s="1"/>
  <c r="K32" i="4"/>
  <c r="K35" s="1"/>
  <c r="J35"/>
  <c r="I26" i="9"/>
  <c r="J26" s="1"/>
  <c r="I16"/>
  <c r="J16" s="1"/>
  <c r="I27" i="2"/>
  <c r="H19" i="7"/>
  <c r="I19" s="1"/>
  <c r="H20" i="6"/>
  <c r="I20" s="1"/>
  <c r="G22" i="1"/>
  <c r="G25" s="1"/>
  <c r="J47" i="4"/>
  <c r="K47" s="1"/>
  <c r="G55" i="1"/>
  <c r="J20" i="4"/>
  <c r="I28" i="8"/>
  <c r="J28" s="1"/>
  <c r="G13" i="1"/>
  <c r="H43" i="2"/>
  <c r="H52" i="7"/>
  <c r="I52" s="1"/>
  <c r="G23" i="1"/>
  <c r="I38" i="5"/>
  <c r="I44" i="3"/>
  <c r="J41"/>
  <c r="J44" s="1"/>
  <c r="I50" i="5"/>
  <c r="J26" i="8"/>
  <c r="J29" s="1"/>
  <c r="H34" i="6"/>
  <c r="I31"/>
  <c r="I34" s="1"/>
  <c r="J49" i="4"/>
  <c r="K46"/>
  <c r="K49" s="1"/>
  <c r="I28" i="2"/>
  <c r="J28" s="1"/>
  <c r="G57" i="1"/>
  <c r="J21" i="4"/>
  <c r="K21" s="1"/>
  <c r="H46" i="6"/>
  <c r="I46" s="1"/>
  <c r="I55" i="3"/>
  <c r="I27" i="8"/>
  <c r="J27" s="1"/>
  <c r="I29" i="3"/>
  <c r="J29" s="1"/>
  <c r="F34" i="1"/>
  <c r="G32" s="1"/>
  <c r="I58" i="3" l="1"/>
  <c r="J55"/>
  <c r="J58" s="1"/>
  <c r="H48" i="6"/>
  <c r="I45"/>
  <c r="I48" s="1"/>
  <c r="I19" i="3"/>
  <c r="J16"/>
  <c r="J19" s="1"/>
  <c r="I41" i="8"/>
  <c r="J38"/>
  <c r="J41" s="1"/>
  <c r="H54" i="7"/>
  <c r="I21" i="6"/>
  <c r="I54" i="7"/>
  <c r="K20" i="4"/>
  <c r="K23" s="1"/>
  <c r="J23"/>
  <c r="I51" i="8"/>
  <c r="J48"/>
  <c r="J51" s="1"/>
  <c r="J27" i="2"/>
  <c r="J30" s="1"/>
  <c r="I30"/>
  <c r="H58" i="6"/>
  <c r="I58" s="1"/>
  <c r="H59"/>
  <c r="I59" s="1"/>
  <c r="H21"/>
  <c r="I29" i="8"/>
  <c r="H53" i="5"/>
  <c r="H41"/>
  <c r="J28" i="9"/>
  <c r="J30" i="3"/>
  <c r="I32" i="7"/>
  <c r="I17" i="9"/>
  <c r="J14"/>
  <c r="J17" s="1"/>
  <c r="G33" i="1"/>
  <c r="G31"/>
  <c r="G30"/>
  <c r="H46" i="2"/>
  <c r="I43"/>
  <c r="I46" s="1"/>
  <c r="H21" i="7"/>
  <c r="I18"/>
  <c r="I21" s="1"/>
  <c r="H60" i="6"/>
  <c r="I57"/>
  <c r="I60" s="1"/>
  <c r="I53" i="5"/>
  <c r="I41"/>
  <c r="G59" i="1"/>
  <c r="I28" i="9"/>
  <c r="I30" i="3"/>
  <c r="G15" i="1"/>
  <c r="H32" i="7"/>
  <c r="G34" i="1" l="1"/>
</calcChain>
</file>

<file path=xl/sharedStrings.xml><?xml version="1.0" encoding="utf-8"?>
<sst xmlns="http://schemas.openxmlformats.org/spreadsheetml/2006/main" count="432" uniqueCount="73">
  <si>
    <t>cena</t>
  </si>
  <si>
    <t>rychlost dovozu</t>
  </si>
  <si>
    <t>platební podmínky</t>
  </si>
  <si>
    <t>spolehlivost dodavatele</t>
  </si>
  <si>
    <t>váhy</t>
  </si>
  <si>
    <t>alkohol</t>
  </si>
  <si>
    <t>Typ dovozu</t>
  </si>
  <si>
    <t>platební podmínky dodavatele</t>
  </si>
  <si>
    <t>keramika (EU)</t>
  </si>
  <si>
    <t>alkohol (EU)</t>
  </si>
  <si>
    <t>4 dny</t>
  </si>
  <si>
    <t>17 dnů</t>
  </si>
  <si>
    <t>splatnost 14 dnů</t>
  </si>
  <si>
    <t>splatnost 30 dnů</t>
  </si>
  <si>
    <t>Zboží proměnlivě skladem</t>
  </si>
  <si>
    <t>zboží téměr vždy skladem</t>
  </si>
  <si>
    <t>32 Euro</t>
  </si>
  <si>
    <t>alkohol (Japonsko - loď)</t>
  </si>
  <si>
    <t>2 měsíce</t>
  </si>
  <si>
    <t>keramika (Japonsko - loď)</t>
  </si>
  <si>
    <t>platba předem</t>
  </si>
  <si>
    <t>Zboží vždy skladem</t>
  </si>
  <si>
    <t>2200 JPY</t>
  </si>
  <si>
    <t>alkohol (Japonsko - letadlo)</t>
  </si>
  <si>
    <t>zboží vždy skladem</t>
  </si>
  <si>
    <t>1 měsíc</t>
  </si>
  <si>
    <t>keramika (Japonsko - letadlo)</t>
  </si>
  <si>
    <t>14 dnů</t>
  </si>
  <si>
    <t>alkohol Japonsko - loď</t>
  </si>
  <si>
    <t>LOĎ</t>
  </si>
  <si>
    <t>keramika</t>
  </si>
  <si>
    <t>EU</t>
  </si>
  <si>
    <t>rýžové víno</t>
  </si>
  <si>
    <t>čaje</t>
  </si>
  <si>
    <t>sladkosti</t>
  </si>
  <si>
    <t>polévky</t>
  </si>
  <si>
    <t>mořské řasy</t>
  </si>
  <si>
    <t>10 dnů</t>
  </si>
  <si>
    <t>zboží téměř vždy skladem</t>
  </si>
  <si>
    <t>rýžové krekry</t>
  </si>
  <si>
    <t>letadlo (těžké produkty - lepší loď)</t>
  </si>
  <si>
    <t>Cena</t>
  </si>
  <si>
    <t>sladkosti (EU)</t>
  </si>
  <si>
    <t>sladkosti (Japonsko - loď)</t>
  </si>
  <si>
    <t>sladkosti (Japonsko - letadlo)</t>
  </si>
  <si>
    <t>polévky (EU)</t>
  </si>
  <si>
    <t>polévky (Japonsko - loď)</t>
  </si>
  <si>
    <t>polévky (Japonsko - letadlo)</t>
  </si>
  <si>
    <t>zboží málokdy skladem</t>
  </si>
  <si>
    <t>letadlo</t>
  </si>
  <si>
    <t>rýžové krekry (EU)</t>
  </si>
  <si>
    <t>6 dnů</t>
  </si>
  <si>
    <t>rýžové krekry (Japonsko - loď)</t>
  </si>
  <si>
    <t>rýžové krekry (Japonsko - letadlo)</t>
  </si>
  <si>
    <t>Japonsko - letadlo</t>
  </si>
  <si>
    <t>Japonsko - loď</t>
  </si>
  <si>
    <t>rýžové víno (EU)</t>
  </si>
  <si>
    <t>rýžové víno (Japonsko - loď)</t>
  </si>
  <si>
    <t>rýžové víno (Japonsko - letadlo)</t>
  </si>
  <si>
    <t>keramika Japonsko - loď</t>
  </si>
  <si>
    <t>rýžové víno Japonsko - loď</t>
  </si>
  <si>
    <t>čaje (EU)</t>
  </si>
  <si>
    <t>čaje (Japonsko - loď)</t>
  </si>
  <si>
    <t>čaje (Japonsko - letadlo)</t>
  </si>
  <si>
    <t>čaje Japonsko - loď</t>
  </si>
  <si>
    <t>sladkosti Japonsko - loď</t>
  </si>
  <si>
    <t>polévky(EU)</t>
  </si>
  <si>
    <t>polévky Japonsko - loď</t>
  </si>
  <si>
    <t>mořské řasy (EU)</t>
  </si>
  <si>
    <t>mořské řasy (Japonsko - loď)</t>
  </si>
  <si>
    <t>mořské řasy (Japonsko - letadlo)</t>
  </si>
  <si>
    <t>mořské řasy - loď</t>
  </si>
  <si>
    <t>rýžové krekry Japonsko - loď</t>
  </si>
</sst>
</file>

<file path=xl/styles.xml><?xml version="1.0" encoding="utf-8"?>
<styleSheet xmlns="http://schemas.openxmlformats.org/spreadsheetml/2006/main">
  <numFmts count="5">
    <numFmt numFmtId="164" formatCode="0.000000"/>
    <numFmt numFmtId="165" formatCode="0.000"/>
    <numFmt numFmtId="166" formatCode="0.0"/>
    <numFmt numFmtId="167" formatCode="0.0000"/>
    <numFmt numFmtId="168" formatCode="0.00000"/>
  </numFmts>
  <fonts count="6">
    <font>
      <sz val="11"/>
      <color rgb="FF000000"/>
      <name val="Calibri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2" fontId="1" fillId="0" borderId="0" xfId="0" applyNumberFormat="1" applyFont="1"/>
    <xf numFmtId="0" fontId="3" fillId="0" borderId="0" xfId="0" applyFont="1"/>
    <xf numFmtId="164" fontId="0" fillId="0" borderId="0" xfId="0" applyNumberFormat="1" applyFont="1" applyAlignment="1">
      <alignment horizontal="center"/>
    </xf>
    <xf numFmtId="0" fontId="4" fillId="0" borderId="0" xfId="0" applyFont="1" applyAlignment="1">
      <alignment vertical="top" wrapText="1"/>
    </xf>
    <xf numFmtId="0" fontId="0" fillId="0" borderId="0" xfId="0" applyFont="1"/>
    <xf numFmtId="2" fontId="0" fillId="0" borderId="0" xfId="0" applyNumberFormat="1" applyFont="1"/>
    <xf numFmtId="2" fontId="2" fillId="0" borderId="0" xfId="0" applyNumberFormat="1" applyFont="1"/>
    <xf numFmtId="2" fontId="1" fillId="0" borderId="0" xfId="0" applyNumberFormat="1" applyFont="1" applyAlignment="1">
      <alignment horizontal="right"/>
    </xf>
    <xf numFmtId="165" fontId="0" fillId="0" borderId="0" xfId="0" applyNumberFormat="1" applyFont="1"/>
    <xf numFmtId="166" fontId="0" fillId="0" borderId="0" xfId="0" applyNumberFormat="1" applyFont="1"/>
    <xf numFmtId="167" fontId="0" fillId="0" borderId="0" xfId="0" applyNumberFormat="1" applyFont="1"/>
    <xf numFmtId="168" fontId="0" fillId="0" borderId="0" xfId="0" applyNumberFormat="1" applyFont="1"/>
    <xf numFmtId="2" fontId="0" fillId="0" borderId="0" xfId="0" applyNumberFormat="1" applyFont="1" applyAlignment="1">
      <alignment horizontal="left"/>
    </xf>
    <xf numFmtId="0" fontId="5" fillId="0" borderId="0" xfId="0" applyFont="1" applyAlignme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00"/>
  <sheetViews>
    <sheetView topLeftCell="A40" workbookViewId="0">
      <selection activeCell="G66" sqref="B62:G66"/>
    </sheetView>
  </sheetViews>
  <sheetFormatPr defaultColWidth="14.42578125" defaultRowHeight="15" customHeight="1"/>
  <cols>
    <col min="1" max="1" width="23.5703125" customWidth="1"/>
    <col min="2" max="2" width="8.7109375" customWidth="1"/>
    <col min="3" max="3" width="14.85546875" customWidth="1"/>
    <col min="4" max="4" width="19.5703125" customWidth="1"/>
    <col min="5" max="5" width="22.28515625" customWidth="1"/>
    <col min="6" max="6" width="9.42578125" customWidth="1"/>
    <col min="7" max="9" width="8.7109375" customWidth="1"/>
    <col min="10" max="10" width="10.85546875" customWidth="1"/>
    <col min="11" max="11" width="26.42578125" customWidth="1"/>
    <col min="12" max="16" width="8.7109375" customWidth="1"/>
  </cols>
  <sheetData>
    <row r="1" spans="1:16">
      <c r="B1" t="s">
        <v>0</v>
      </c>
      <c r="C1" t="s">
        <v>1</v>
      </c>
      <c r="D1" t="s">
        <v>2</v>
      </c>
      <c r="E1" s="1" t="s">
        <v>3</v>
      </c>
      <c r="G1" s="2" t="s">
        <v>4</v>
      </c>
    </row>
    <row r="2" spans="1:16">
      <c r="A2" t="s">
        <v>0</v>
      </c>
      <c r="B2">
        <v>1</v>
      </c>
      <c r="C2" s="1">
        <v>5</v>
      </c>
      <c r="D2" s="1">
        <v>7</v>
      </c>
      <c r="E2" s="1">
        <v>9</v>
      </c>
      <c r="F2" s="3">
        <f>POWER(315,1/4)</f>
        <v>4.2128659306105209</v>
      </c>
      <c r="G2" s="3">
        <f t="shared" ref="G2:G5" si="0">F2/$F$6</f>
        <v>0.65446700193420437</v>
      </c>
      <c r="P2" s="1"/>
    </row>
    <row r="3" spans="1:16">
      <c r="A3" t="s">
        <v>1</v>
      </c>
      <c r="B3">
        <f>1/5</f>
        <v>0.2</v>
      </c>
      <c r="C3">
        <v>1</v>
      </c>
      <c r="D3">
        <v>3</v>
      </c>
      <c r="E3">
        <v>5</v>
      </c>
      <c r="F3" s="3">
        <f>POWER(3,1/4)</f>
        <v>1.3160740129524926</v>
      </c>
      <c r="G3" s="3">
        <f t="shared" si="0"/>
        <v>0.20445156047387272</v>
      </c>
      <c r="J3" s="4" t="s">
        <v>5</v>
      </c>
      <c r="N3" s="1"/>
      <c r="O3" s="1"/>
      <c r="P3" s="1"/>
    </row>
    <row r="4" spans="1:16">
      <c r="A4" t="s">
        <v>2</v>
      </c>
      <c r="B4" s="5">
        <f>1/7</f>
        <v>0.14285714285714285</v>
      </c>
      <c r="C4">
        <f>1/3</f>
        <v>0.33333333333333331</v>
      </c>
      <c r="D4">
        <v>1</v>
      </c>
      <c r="E4">
        <v>3</v>
      </c>
      <c r="F4" s="3">
        <f>POWER(0.142857,1/4)</f>
        <v>0.61478799925416849</v>
      </c>
      <c r="G4" s="3">
        <f t="shared" si="0"/>
        <v>9.550706462635862E-2</v>
      </c>
    </row>
    <row r="5" spans="1:16">
      <c r="A5" s="7" t="s">
        <v>3</v>
      </c>
      <c r="B5">
        <f>1/9</f>
        <v>0.1111111111111111</v>
      </c>
      <c r="C5">
        <f>1/5</f>
        <v>0.2</v>
      </c>
      <c r="D5">
        <f>1/3</f>
        <v>0.33333333333333331</v>
      </c>
      <c r="E5">
        <v>1</v>
      </c>
      <c r="F5" s="3">
        <f>POWER(0.007407,1/4)</f>
        <v>0.29336654500247011</v>
      </c>
      <c r="G5" s="3">
        <f t="shared" si="0"/>
        <v>4.5574372965564165E-2</v>
      </c>
      <c r="J5">
        <f t="shared" ref="J5:J8" si="1">PRODUCT(B2:E2)</f>
        <v>315</v>
      </c>
      <c r="M5" s="5"/>
    </row>
    <row r="6" spans="1:16">
      <c r="F6" s="9">
        <f>SUM(F2:F5)</f>
        <v>6.4370944878196532</v>
      </c>
      <c r="G6" s="1">
        <v>1</v>
      </c>
      <c r="J6">
        <f t="shared" si="1"/>
        <v>3.0000000000000004</v>
      </c>
      <c r="L6" s="7"/>
    </row>
    <row r="7" spans="1:16" ht="15" customHeight="1">
      <c r="J7">
        <f t="shared" si="1"/>
        <v>0.14285714285714285</v>
      </c>
    </row>
    <row r="8" spans="1:16" ht="15" customHeight="1">
      <c r="J8">
        <f t="shared" si="1"/>
        <v>7.4074074074074077E-3</v>
      </c>
    </row>
    <row r="10" spans="1:16">
      <c r="B10" t="s">
        <v>0</v>
      </c>
      <c r="C10" t="s">
        <v>1</v>
      </c>
      <c r="D10" t="s">
        <v>2</v>
      </c>
      <c r="E10" s="7" t="s">
        <v>3</v>
      </c>
    </row>
    <row r="11" spans="1:16">
      <c r="A11" t="s">
        <v>0</v>
      </c>
      <c r="B11">
        <v>1</v>
      </c>
      <c r="C11" s="1">
        <v>3</v>
      </c>
      <c r="D11" s="1">
        <v>5</v>
      </c>
      <c r="E11">
        <v>9</v>
      </c>
      <c r="F11" s="3">
        <f t="shared" ref="F11:F14" si="2">POWER(J14,1/4)</f>
        <v>3.4086580994024982</v>
      </c>
      <c r="G11" s="3">
        <f t="shared" ref="G11:G14" si="3">F11/$F$15</f>
        <v>0.5706169228915523</v>
      </c>
    </row>
    <row r="12" spans="1:16">
      <c r="A12" t="s">
        <v>1</v>
      </c>
      <c r="B12" s="1">
        <v>0.33329999999999999</v>
      </c>
      <c r="C12">
        <v>1</v>
      </c>
      <c r="D12" s="1">
        <v>3</v>
      </c>
      <c r="E12" s="1">
        <v>7</v>
      </c>
      <c r="F12" s="3">
        <f t="shared" si="2"/>
        <v>1.6265358957587388</v>
      </c>
      <c r="G12" s="3">
        <f t="shared" si="3"/>
        <v>0.27228571500708665</v>
      </c>
      <c r="J12" s="4" t="s">
        <v>30</v>
      </c>
    </row>
    <row r="13" spans="1:16">
      <c r="A13" t="s">
        <v>2</v>
      </c>
      <c r="B13" s="1">
        <f>1/5</f>
        <v>0.2</v>
      </c>
      <c r="C13" s="1">
        <f>1/3</f>
        <v>0.33333333333333331</v>
      </c>
      <c r="D13" s="1">
        <v>1</v>
      </c>
      <c r="E13" s="1">
        <v>3</v>
      </c>
      <c r="F13" s="3">
        <f t="shared" si="2"/>
        <v>0.66874030497642201</v>
      </c>
      <c r="G13" s="3">
        <f t="shared" si="3"/>
        <v>0.11194860966140713</v>
      </c>
    </row>
    <row r="14" spans="1:16">
      <c r="A14" s="7" t="s">
        <v>3</v>
      </c>
      <c r="B14" s="1">
        <f>1/9</f>
        <v>0.1111111111111111</v>
      </c>
      <c r="C14" s="1">
        <f>1/7</f>
        <v>0.14285714285714285</v>
      </c>
      <c r="D14">
        <f>1/3</f>
        <v>0.33333333333333331</v>
      </c>
      <c r="E14">
        <v>1</v>
      </c>
      <c r="F14" s="3">
        <f t="shared" si="2"/>
        <v>0.26970223719007375</v>
      </c>
      <c r="G14" s="3">
        <f t="shared" si="3"/>
        <v>4.5148752439953983E-2</v>
      </c>
      <c r="J14">
        <f t="shared" ref="J14:J17" si="4">PRODUCT(B11:E11)</f>
        <v>135</v>
      </c>
    </row>
    <row r="15" spans="1:16">
      <c r="F15" s="9">
        <f t="shared" ref="F15:G15" si="5">SUM(F11:F14)</f>
        <v>5.9736365373277325</v>
      </c>
      <c r="G15" s="3">
        <f t="shared" si="5"/>
        <v>1.0000000000000002</v>
      </c>
      <c r="J15" s="8">
        <f t="shared" si="4"/>
        <v>6.9992999999999999</v>
      </c>
    </row>
    <row r="16" spans="1:16" ht="15" customHeight="1">
      <c r="J16">
        <f t="shared" si="4"/>
        <v>0.2</v>
      </c>
    </row>
    <row r="17" spans="1:10" ht="15" customHeight="1">
      <c r="J17" s="8">
        <f t="shared" si="4"/>
        <v>5.2910052910052907E-3</v>
      </c>
    </row>
    <row r="20" spans="1:10">
      <c r="B20" t="s">
        <v>0</v>
      </c>
      <c r="C20" t="s">
        <v>1</v>
      </c>
      <c r="D20" t="s">
        <v>2</v>
      </c>
      <c r="E20" s="7" t="s">
        <v>3</v>
      </c>
    </row>
    <row r="21" spans="1:10" ht="15.75" customHeight="1">
      <c r="A21" t="s">
        <v>0</v>
      </c>
      <c r="B21">
        <v>1</v>
      </c>
      <c r="C21" s="1">
        <v>5</v>
      </c>
      <c r="D21" s="1">
        <v>7</v>
      </c>
      <c r="E21">
        <v>9</v>
      </c>
      <c r="F21" s="3">
        <f t="shared" ref="F21:F24" si="6">POWER(J23,1/4)</f>
        <v>4.2128659306105209</v>
      </c>
      <c r="G21" s="3">
        <f t="shared" ref="G21:G24" si="7">F21/$F$25</f>
        <v>0.66021037733504628</v>
      </c>
      <c r="J21" s="4" t="s">
        <v>32</v>
      </c>
    </row>
    <row r="22" spans="1:10" ht="15.75" customHeight="1">
      <c r="A22" t="s">
        <v>1</v>
      </c>
      <c r="B22" s="1">
        <f>1/5</f>
        <v>0.2</v>
      </c>
      <c r="C22">
        <v>1</v>
      </c>
      <c r="D22" s="1">
        <v>3</v>
      </c>
      <c r="E22" s="1">
        <v>5</v>
      </c>
      <c r="F22" s="3">
        <f t="shared" si="6"/>
        <v>1.3160740129524926</v>
      </c>
      <c r="G22" s="3">
        <f t="shared" si="7"/>
        <v>0.20624575645261428</v>
      </c>
    </row>
    <row r="23" spans="1:10" ht="15.75" customHeight="1">
      <c r="A23" t="s">
        <v>2</v>
      </c>
      <c r="B23" s="1">
        <f>1/7</f>
        <v>0.14285714285714285</v>
      </c>
      <c r="C23" s="1">
        <f>1/3</f>
        <v>0.33333333333333331</v>
      </c>
      <c r="D23" s="1">
        <v>1</v>
      </c>
      <c r="E23" s="1">
        <v>3</v>
      </c>
      <c r="F23" s="3">
        <f t="shared" si="6"/>
        <v>0.61478815295126432</v>
      </c>
      <c r="G23" s="3">
        <f t="shared" si="7"/>
        <v>9.6345225584297103E-2</v>
      </c>
      <c r="J23">
        <f t="shared" ref="J23:J26" si="8">PRODUCT(B21:E21)</f>
        <v>315</v>
      </c>
    </row>
    <row r="24" spans="1:10" ht="15.75" customHeight="1">
      <c r="A24" s="7" t="s">
        <v>3</v>
      </c>
      <c r="B24" s="1">
        <f>1/9</f>
        <v>0.1111111111111111</v>
      </c>
      <c r="C24" s="1">
        <f>1/7</f>
        <v>0.14285714285714285</v>
      </c>
      <c r="D24" s="1">
        <f>1/5</f>
        <v>0.2</v>
      </c>
      <c r="E24">
        <v>1</v>
      </c>
      <c r="F24" s="10">
        <f t="shared" si="6"/>
        <v>0.23736810439041953</v>
      </c>
      <c r="G24" s="3">
        <f t="shared" si="7"/>
        <v>3.7198640628042248E-2</v>
      </c>
      <c r="J24">
        <f t="shared" si="8"/>
        <v>3.0000000000000004</v>
      </c>
    </row>
    <row r="25" spans="1:10" ht="15.75" customHeight="1">
      <c r="F25" s="8">
        <f t="shared" ref="F25:G25" si="9">SUM(F21:F24)</f>
        <v>6.3810962009046976</v>
      </c>
      <c r="G25" s="3">
        <f t="shared" si="9"/>
        <v>1</v>
      </c>
      <c r="J25" s="8">
        <f t="shared" si="8"/>
        <v>0.14285714285714285</v>
      </c>
    </row>
    <row r="26" spans="1:10" ht="15.75" customHeight="1">
      <c r="J26" s="11">
        <f t="shared" si="8"/>
        <v>3.1746031746031746E-3</v>
      </c>
    </row>
    <row r="27" spans="1:10" ht="15.75" customHeight="1"/>
    <row r="28" spans="1:10" ht="15.75" customHeight="1"/>
    <row r="29" spans="1:10" ht="15.75" customHeight="1">
      <c r="B29" t="s">
        <v>0</v>
      </c>
      <c r="C29" t="s">
        <v>1</v>
      </c>
      <c r="D29" t="s">
        <v>2</v>
      </c>
      <c r="E29" s="7" t="s">
        <v>3</v>
      </c>
    </row>
    <row r="30" spans="1:10" ht="15.75" customHeight="1">
      <c r="A30" t="s">
        <v>0</v>
      </c>
      <c r="B30">
        <v>1</v>
      </c>
      <c r="C30" s="1">
        <v>0.33300000000000002</v>
      </c>
      <c r="D30" s="1">
        <v>5</v>
      </c>
      <c r="E30" s="1">
        <v>3</v>
      </c>
      <c r="F30" s="1">
        <f t="shared" ref="F30:F33" si="10">POWER(J32,1/4)</f>
        <v>1.4949748037551338</v>
      </c>
      <c r="G30" s="3">
        <f>F30/F34</f>
        <v>0.26585635576874561</v>
      </c>
      <c r="J30" s="4" t="s">
        <v>33</v>
      </c>
    </row>
    <row r="31" spans="1:10" ht="15.75" customHeight="1">
      <c r="A31" t="s">
        <v>1</v>
      </c>
      <c r="B31" s="1">
        <v>3</v>
      </c>
      <c r="C31">
        <v>1</v>
      </c>
      <c r="D31" s="1">
        <v>7</v>
      </c>
      <c r="E31" s="1">
        <v>5</v>
      </c>
      <c r="F31" s="1">
        <f t="shared" si="10"/>
        <v>3.2010858729436791</v>
      </c>
      <c r="G31" s="3">
        <f>F31/F34</f>
        <v>0.56925977785443183</v>
      </c>
    </row>
    <row r="32" spans="1:10" ht="15.75" customHeight="1">
      <c r="A32" t="s">
        <v>2</v>
      </c>
      <c r="B32" s="1">
        <f>1/5</f>
        <v>0.2</v>
      </c>
      <c r="C32" s="1">
        <f>1/7</f>
        <v>0.14285714285714285</v>
      </c>
      <c r="D32" s="1">
        <v>1</v>
      </c>
      <c r="E32" s="1">
        <f>1/3</f>
        <v>0.33333333333333331</v>
      </c>
      <c r="F32" s="1">
        <f t="shared" si="10"/>
        <v>0.31239399369202558</v>
      </c>
      <c r="G32" s="3">
        <f>F32/F34</f>
        <v>5.5554065873480586E-2</v>
      </c>
      <c r="J32">
        <f t="shared" ref="J32:J35" si="11">PRODUCT(B30:E30)</f>
        <v>4.9950000000000001</v>
      </c>
    </row>
    <row r="33" spans="1:11" ht="15.75" customHeight="1">
      <c r="A33" s="7" t="s">
        <v>3</v>
      </c>
      <c r="B33" s="1">
        <f>1/3</f>
        <v>0.33333333333333331</v>
      </c>
      <c r="C33" s="1">
        <v>0.14285700000000001</v>
      </c>
      <c r="D33" s="1">
        <v>3</v>
      </c>
      <c r="E33">
        <v>1</v>
      </c>
      <c r="F33" s="1">
        <f t="shared" si="10"/>
        <v>0.61478799925416849</v>
      </c>
      <c r="G33" s="3">
        <f>F33/F34</f>
        <v>0.10932980050334193</v>
      </c>
      <c r="J33">
        <f t="shared" si="11"/>
        <v>105</v>
      </c>
    </row>
    <row r="34" spans="1:11" ht="15.75" customHeight="1">
      <c r="F34">
        <f t="shared" ref="F34:G34" si="12">SUM(F30:F33)</f>
        <v>5.6232426696450073</v>
      </c>
      <c r="G34" s="3">
        <f t="shared" si="12"/>
        <v>0.99999999999999989</v>
      </c>
      <c r="J34">
        <f t="shared" si="11"/>
        <v>9.5238095238095229E-3</v>
      </c>
      <c r="K34" s="8"/>
    </row>
    <row r="35" spans="1:11" ht="15.75" customHeight="1">
      <c r="B35" t="s">
        <v>0</v>
      </c>
      <c r="C35" t="s">
        <v>1</v>
      </c>
      <c r="D35" t="s">
        <v>2</v>
      </c>
      <c r="E35" s="7" t="s">
        <v>3</v>
      </c>
      <c r="J35">
        <f t="shared" si="11"/>
        <v>0.14285700000000001</v>
      </c>
    </row>
    <row r="36" spans="1:11" ht="15.75" customHeight="1">
      <c r="A36" t="s">
        <v>0</v>
      </c>
      <c r="B36">
        <v>1</v>
      </c>
      <c r="C36" s="1">
        <v>3</v>
      </c>
      <c r="D36" s="1">
        <v>5</v>
      </c>
      <c r="E36" s="1">
        <v>7</v>
      </c>
      <c r="F36" s="1">
        <f t="shared" ref="F36:F39" si="13">POWER(J39,1/4)</f>
        <v>3.2010858729436791</v>
      </c>
      <c r="G36" s="3">
        <f>F36/$F$40</f>
        <v>0.59618129898630445</v>
      </c>
    </row>
    <row r="37" spans="1:11" ht="15.75" customHeight="1">
      <c r="A37" t="s">
        <v>1</v>
      </c>
      <c r="B37" s="1">
        <f>1/5</f>
        <v>0.2</v>
      </c>
      <c r="C37">
        <v>1</v>
      </c>
      <c r="D37" s="1">
        <v>3</v>
      </c>
      <c r="E37" s="1">
        <v>5</v>
      </c>
      <c r="F37" s="1">
        <f t="shared" si="13"/>
        <v>1.3160740129524926</v>
      </c>
      <c r="G37" s="3">
        <f>F37/F40</f>
        <v>0.24511017378068956</v>
      </c>
      <c r="J37" s="4" t="s">
        <v>34</v>
      </c>
    </row>
    <row r="38" spans="1:11" ht="15.75" customHeight="1">
      <c r="A38" t="s">
        <v>2</v>
      </c>
      <c r="B38" s="1">
        <f>1/7</f>
        <v>0.14285714285714285</v>
      </c>
      <c r="C38" s="1">
        <f>1/3</f>
        <v>0.33333333333333331</v>
      </c>
      <c r="D38" s="1">
        <v>1</v>
      </c>
      <c r="E38" s="1">
        <v>3</v>
      </c>
      <c r="F38" s="1">
        <f t="shared" si="13"/>
        <v>0.61478815295126432</v>
      </c>
      <c r="G38" s="3">
        <f>F38/F40</f>
        <v>0.11450027090051899</v>
      </c>
    </row>
    <row r="39" spans="1:11" ht="15.75" customHeight="1">
      <c r="A39" s="7" t="s">
        <v>3</v>
      </c>
      <c r="B39" s="1">
        <f>1/9</f>
        <v>0.1111111111111111</v>
      </c>
      <c r="C39" s="1">
        <f>1/7</f>
        <v>0.14285714285714285</v>
      </c>
      <c r="D39" s="1">
        <f>1/5</f>
        <v>0.2</v>
      </c>
      <c r="E39">
        <v>1</v>
      </c>
      <c r="F39" s="1">
        <f t="shared" si="13"/>
        <v>0.23736810439041953</v>
      </c>
      <c r="G39" s="3">
        <f>F39/F40</f>
        <v>4.4208256332486984E-2</v>
      </c>
      <c r="J39">
        <f t="shared" ref="J39:J42" si="14">PRODUCT(B36:E36)</f>
        <v>105</v>
      </c>
    </row>
    <row r="40" spans="1:11" ht="15.75" customHeight="1">
      <c r="F40">
        <f t="shared" ref="F40:G40" si="15">SUM(F36:F39)</f>
        <v>5.3693161432378558</v>
      </c>
      <c r="G40" s="3">
        <f t="shared" si="15"/>
        <v>1</v>
      </c>
      <c r="J40">
        <f t="shared" si="14"/>
        <v>3.0000000000000004</v>
      </c>
    </row>
    <row r="41" spans="1:11" ht="15.75" customHeight="1">
      <c r="J41">
        <f t="shared" si="14"/>
        <v>0.14285714285714285</v>
      </c>
    </row>
    <row r="42" spans="1:11" ht="15.75" customHeight="1">
      <c r="B42" t="s">
        <v>0</v>
      </c>
      <c r="C42" t="s">
        <v>1</v>
      </c>
      <c r="D42" t="s">
        <v>2</v>
      </c>
      <c r="E42" s="7" t="s">
        <v>3</v>
      </c>
      <c r="J42">
        <f t="shared" si="14"/>
        <v>3.1746031746031746E-3</v>
      </c>
    </row>
    <row r="43" spans="1:11" ht="15.75" customHeight="1">
      <c r="A43" t="s">
        <v>0</v>
      </c>
      <c r="B43">
        <v>1</v>
      </c>
      <c r="C43" s="1">
        <v>7</v>
      </c>
      <c r="D43" s="1">
        <v>3</v>
      </c>
      <c r="E43" s="1">
        <v>5</v>
      </c>
      <c r="F43" s="1">
        <f t="shared" ref="F43:F46" si="16">POWER(J47,1/4)</f>
        <v>3.2010858729436791</v>
      </c>
      <c r="G43" s="3">
        <f t="shared" ref="G43:G46" si="17">F43/$F$47</f>
        <v>0.56381276908071754</v>
      </c>
    </row>
    <row r="44" spans="1:11" ht="15.75" customHeight="1">
      <c r="A44" t="s">
        <v>1</v>
      </c>
      <c r="B44" s="1">
        <f>1/7</f>
        <v>0.14285714285714285</v>
      </c>
      <c r="C44">
        <v>1</v>
      </c>
      <c r="D44" s="1">
        <f>1/5</f>
        <v>0.2</v>
      </c>
      <c r="E44" s="1">
        <f>1/3</f>
        <v>0.33333333333333331</v>
      </c>
      <c r="F44" s="1">
        <f t="shared" si="16"/>
        <v>0.31239399369202558</v>
      </c>
      <c r="G44" s="3">
        <f t="shared" si="17"/>
        <v>5.5022492247518678E-2</v>
      </c>
    </row>
    <row r="45" spans="1:11" ht="15.75" customHeight="1">
      <c r="A45" t="s">
        <v>2</v>
      </c>
      <c r="B45" s="1">
        <f>1/3</f>
        <v>0.33333333333333331</v>
      </c>
      <c r="C45" s="1">
        <v>5</v>
      </c>
      <c r="D45" s="1">
        <v>1</v>
      </c>
      <c r="E45" s="1">
        <v>3</v>
      </c>
      <c r="F45" s="1">
        <f t="shared" si="16"/>
        <v>1.4953487812212205</v>
      </c>
      <c r="G45" s="3">
        <f t="shared" si="17"/>
        <v>0.26337835676570309</v>
      </c>
      <c r="J45" s="4" t="s">
        <v>35</v>
      </c>
    </row>
    <row r="46" spans="1:11" ht="15.75" customHeight="1">
      <c r="A46" s="7" t="s">
        <v>3</v>
      </c>
      <c r="B46" s="1">
        <f>1/5</f>
        <v>0.2</v>
      </c>
      <c r="C46" s="1">
        <v>3</v>
      </c>
      <c r="D46" s="1">
        <f>1/3</f>
        <v>0.33333333333333331</v>
      </c>
      <c r="E46">
        <v>1</v>
      </c>
      <c r="F46" s="1">
        <f t="shared" si="16"/>
        <v>0.66874030497642201</v>
      </c>
      <c r="G46" s="3">
        <f t="shared" si="17"/>
        <v>0.11778638190606074</v>
      </c>
    </row>
    <row r="47" spans="1:11" ht="15.75" customHeight="1">
      <c r="F47">
        <f t="shared" ref="F47:G47" si="18">SUM(F43:F46)</f>
        <v>5.6775689528333473</v>
      </c>
      <c r="G47" s="3">
        <f t="shared" si="18"/>
        <v>1</v>
      </c>
      <c r="J47">
        <f t="shared" ref="J47:J50" si="19">PRODUCT(B43:E43)</f>
        <v>105</v>
      </c>
    </row>
    <row r="48" spans="1:11" ht="15.75" customHeight="1">
      <c r="J48">
        <f t="shared" si="19"/>
        <v>9.5238095238095229E-3</v>
      </c>
    </row>
    <row r="49" spans="1:11" ht="15.75" customHeight="1">
      <c r="J49">
        <f t="shared" si="19"/>
        <v>5</v>
      </c>
    </row>
    <row r="50" spans="1:11" ht="15.75" customHeight="1">
      <c r="J50">
        <f t="shared" si="19"/>
        <v>0.2</v>
      </c>
    </row>
    <row r="51" spans="1:11" ht="15.75" customHeight="1"/>
    <row r="52" spans="1:11" ht="15.75" customHeight="1"/>
    <row r="53" spans="1:11" ht="15.75" customHeight="1">
      <c r="K53" s="4"/>
    </row>
    <row r="54" spans="1:11" ht="15.75" customHeight="1">
      <c r="B54" t="s">
        <v>0</v>
      </c>
      <c r="C54" t="s">
        <v>1</v>
      </c>
      <c r="D54" t="s">
        <v>2</v>
      </c>
      <c r="E54" s="7" t="s">
        <v>3</v>
      </c>
      <c r="K54" s="4"/>
    </row>
    <row r="55" spans="1:11" ht="15.75" customHeight="1">
      <c r="A55" t="s">
        <v>0</v>
      </c>
      <c r="B55">
        <v>1</v>
      </c>
      <c r="C55" s="1">
        <v>9</v>
      </c>
      <c r="D55" s="1">
        <v>5</v>
      </c>
      <c r="E55" s="1">
        <v>3</v>
      </c>
      <c r="F55" s="1">
        <f t="shared" ref="F55:F58" si="20">POWER(J58,1/4)</f>
        <v>3.4086580994024982</v>
      </c>
      <c r="G55" s="3">
        <f t="shared" ref="G55:G58" si="21">F55/$F$59</f>
        <v>0.56505476632870388</v>
      </c>
      <c r="I55" s="4"/>
      <c r="J55" s="4"/>
    </row>
    <row r="56" spans="1:11" ht="15.75" customHeight="1">
      <c r="A56" t="s">
        <v>1</v>
      </c>
      <c r="B56" s="1">
        <f>1/9</f>
        <v>0.1111111111111111</v>
      </c>
      <c r="C56">
        <v>1</v>
      </c>
      <c r="D56" s="1">
        <f>1/5</f>
        <v>0.2</v>
      </c>
      <c r="E56" s="1">
        <f>1/7</f>
        <v>0.14285714285714285</v>
      </c>
      <c r="F56" s="1">
        <f t="shared" si="20"/>
        <v>0.23736810439041953</v>
      </c>
      <c r="G56" s="3">
        <f t="shared" si="21"/>
        <v>3.9348616038589135E-2</v>
      </c>
      <c r="I56" s="4"/>
      <c r="J56" s="4" t="s">
        <v>36</v>
      </c>
    </row>
    <row r="57" spans="1:11" ht="15.75" customHeight="1">
      <c r="A57" t="s">
        <v>2</v>
      </c>
      <c r="B57" s="1">
        <f>1/5</f>
        <v>0.2</v>
      </c>
      <c r="C57" s="1">
        <v>5</v>
      </c>
      <c r="D57" s="1">
        <v>1</v>
      </c>
      <c r="E57" s="1">
        <f>1/3</f>
        <v>0.33333333333333331</v>
      </c>
      <c r="F57" s="1">
        <f t="shared" si="20"/>
        <v>0.75983568565159254</v>
      </c>
      <c r="G57" s="3">
        <f t="shared" si="21"/>
        <v>0.12595829892101276</v>
      </c>
      <c r="I57" s="4"/>
      <c r="J57" s="4"/>
    </row>
    <row r="58" spans="1:11" ht="15.75" customHeight="1">
      <c r="A58" s="7" t="s">
        <v>3</v>
      </c>
      <c r="B58" s="1">
        <f>1/3</f>
        <v>0.33333333333333331</v>
      </c>
      <c r="C58" s="1">
        <v>7</v>
      </c>
      <c r="D58" s="1">
        <v>3</v>
      </c>
      <c r="E58">
        <v>1</v>
      </c>
      <c r="F58" s="1">
        <f t="shared" si="20"/>
        <v>1.6265765616977856</v>
      </c>
      <c r="G58" s="3">
        <f t="shared" si="21"/>
        <v>0.26963831871169425</v>
      </c>
      <c r="I58" s="4"/>
      <c r="J58" s="7">
        <f t="shared" ref="J58:J61" si="22">PRODUCT(B55:E55)</f>
        <v>135</v>
      </c>
    </row>
    <row r="59" spans="1:11" ht="15.75" customHeight="1">
      <c r="F59">
        <f t="shared" ref="F59:G59" si="23">SUM(F55:F58)</f>
        <v>6.0324384511422959</v>
      </c>
      <c r="G59" s="3">
        <f t="shared" si="23"/>
        <v>1</v>
      </c>
      <c r="I59" s="4"/>
      <c r="J59" s="7">
        <f t="shared" si="22"/>
        <v>3.1746031746031746E-3</v>
      </c>
    </row>
    <row r="60" spans="1:11" ht="15.75" customHeight="1">
      <c r="I60" s="4"/>
      <c r="J60" s="7">
        <f t="shared" si="22"/>
        <v>0.33333333333333331</v>
      </c>
    </row>
    <row r="61" spans="1:11" ht="15.75" customHeight="1">
      <c r="B61" t="s">
        <v>0</v>
      </c>
      <c r="C61" t="s">
        <v>1</v>
      </c>
      <c r="D61" t="s">
        <v>2</v>
      </c>
      <c r="E61" s="7" t="s">
        <v>3</v>
      </c>
      <c r="I61" s="4"/>
      <c r="J61" s="7">
        <f t="shared" si="22"/>
        <v>6.9999999999999991</v>
      </c>
      <c r="K61" s="4"/>
    </row>
    <row r="62" spans="1:11" ht="15.75" customHeight="1">
      <c r="A62" t="s">
        <v>0</v>
      </c>
      <c r="B62">
        <v>1</v>
      </c>
      <c r="C62" s="1">
        <v>3</v>
      </c>
      <c r="D62" s="1">
        <v>7</v>
      </c>
      <c r="E62" s="1">
        <v>9</v>
      </c>
      <c r="F62" s="1">
        <f t="shared" ref="F62:F65" si="24">POWER(J67,1/4)</f>
        <v>3.7077927510673412</v>
      </c>
      <c r="G62" s="3">
        <f t="shared" ref="G62:G66" si="25">F62/$F$66</f>
        <v>0.58237048455156026</v>
      </c>
      <c r="I62" s="4"/>
      <c r="K62" s="4"/>
    </row>
    <row r="63" spans="1:11" ht="15.75" customHeight="1">
      <c r="A63" t="s">
        <v>1</v>
      </c>
      <c r="B63" s="1">
        <f>1/3</f>
        <v>0.33333333333333331</v>
      </c>
      <c r="C63">
        <v>1</v>
      </c>
      <c r="D63" s="1">
        <v>5</v>
      </c>
      <c r="E63" s="1">
        <v>7</v>
      </c>
      <c r="F63" s="1">
        <f t="shared" si="24"/>
        <v>1.8481477904431416</v>
      </c>
      <c r="G63" s="3">
        <f t="shared" si="25"/>
        <v>0.29028233143112908</v>
      </c>
      <c r="I63" s="4"/>
      <c r="J63" s="4"/>
      <c r="K63" s="4"/>
    </row>
    <row r="64" spans="1:11" ht="15.75" customHeight="1">
      <c r="A64" t="s">
        <v>2</v>
      </c>
      <c r="B64" s="1">
        <f>1/7</f>
        <v>0.14285714285714285</v>
      </c>
      <c r="C64" s="1">
        <f>1/5</f>
        <v>0.2</v>
      </c>
      <c r="D64" s="1">
        <v>1</v>
      </c>
      <c r="E64" s="1">
        <v>3</v>
      </c>
      <c r="F64" s="1">
        <f t="shared" si="24"/>
        <v>0.54108226905393964</v>
      </c>
      <c r="G64" s="3">
        <f t="shared" si="25"/>
        <v>8.498596452579274E-2</v>
      </c>
      <c r="I64" s="4"/>
      <c r="J64" s="4" t="s">
        <v>39</v>
      </c>
      <c r="K64" s="4"/>
    </row>
    <row r="65" spans="1:11" ht="15.75" customHeight="1">
      <c r="A65" s="7" t="s">
        <v>3</v>
      </c>
      <c r="B65" s="1">
        <f>1/9</f>
        <v>0.1111111111111111</v>
      </c>
      <c r="C65" s="1">
        <f>1/7</f>
        <v>0.14285714285714285</v>
      </c>
      <c r="D65" s="1">
        <f>1/3</f>
        <v>0.33333333333333331</v>
      </c>
      <c r="E65">
        <v>1</v>
      </c>
      <c r="F65" s="1">
        <f t="shared" si="24"/>
        <v>0.26970223719007375</v>
      </c>
      <c r="G65" s="3">
        <f t="shared" si="25"/>
        <v>4.2361219491518026E-2</v>
      </c>
      <c r="I65" s="4"/>
      <c r="J65" s="4"/>
      <c r="K65" s="4"/>
    </row>
    <row r="66" spans="1:11" ht="15.75" customHeight="1">
      <c r="F66">
        <f>SUM(F62:F65)</f>
        <v>6.3667250477544952</v>
      </c>
      <c r="G66" s="3">
        <f t="shared" si="25"/>
        <v>1</v>
      </c>
    </row>
    <row r="67" spans="1:11" ht="15.75" customHeight="1">
      <c r="J67">
        <f t="shared" ref="J67:J70" si="26">PRODUCT(B62:E62)</f>
        <v>189</v>
      </c>
    </row>
    <row r="68" spans="1:11" ht="15.75" customHeight="1">
      <c r="J68">
        <f t="shared" si="26"/>
        <v>11.666666666666666</v>
      </c>
    </row>
    <row r="69" spans="1:11" ht="15.75" customHeight="1">
      <c r="J69">
        <f t="shared" si="26"/>
        <v>8.5714285714285715E-2</v>
      </c>
    </row>
    <row r="70" spans="1:11" ht="15.75" customHeight="1">
      <c r="J70">
        <f t="shared" si="26"/>
        <v>5.2910052910052907E-3</v>
      </c>
    </row>
    <row r="71" spans="1:11" ht="15.75" customHeight="1"/>
    <row r="72" spans="1:11" ht="15.75" customHeight="1"/>
    <row r="73" spans="1:11" ht="15.75" customHeight="1"/>
    <row r="74" spans="1:11" ht="15.75" customHeight="1"/>
    <row r="75" spans="1:11" ht="15.75" customHeight="1"/>
    <row r="76" spans="1:11" ht="15.75" customHeight="1"/>
    <row r="77" spans="1:11" ht="15.75" customHeight="1"/>
    <row r="78" spans="1:11" ht="15.75" customHeight="1"/>
    <row r="79" spans="1:11" ht="15.75" customHeight="1"/>
    <row r="80" spans="1:11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C6:S1000"/>
  <sheetViews>
    <sheetView workbookViewId="0">
      <selection activeCell="Q17" sqref="L14:Q17"/>
    </sheetView>
  </sheetViews>
  <sheetFormatPr defaultColWidth="14.42578125" defaultRowHeight="15" customHeight="1"/>
  <cols>
    <col min="1" max="2" width="8.7109375" customWidth="1"/>
    <col min="3" max="3" width="25.140625" customWidth="1"/>
    <col min="4" max="4" width="25.85546875" customWidth="1"/>
    <col min="5" max="5" width="17" customWidth="1"/>
    <col min="6" max="6" width="25.28515625" customWidth="1"/>
    <col min="7" max="7" width="27.42578125" customWidth="1"/>
    <col min="8" max="11" width="8.7109375" customWidth="1"/>
    <col min="12" max="12" width="17.140625" customWidth="1"/>
    <col min="13" max="19" width="8.7109375" customWidth="1"/>
  </cols>
  <sheetData>
    <row r="6" spans="3:19" ht="15" customHeight="1">
      <c r="G6" s="1"/>
    </row>
    <row r="7" spans="3:19" ht="15" customHeight="1">
      <c r="C7" s="6" t="s">
        <v>6</v>
      </c>
      <c r="D7" s="6" t="s">
        <v>0</v>
      </c>
      <c r="E7" s="6" t="s">
        <v>1</v>
      </c>
      <c r="F7" s="6" t="s">
        <v>7</v>
      </c>
      <c r="G7" s="6" t="s">
        <v>3</v>
      </c>
      <c r="H7" s="3"/>
      <c r="I7" s="3"/>
      <c r="M7" s="6" t="s">
        <v>6</v>
      </c>
      <c r="N7" s="6" t="s">
        <v>0</v>
      </c>
      <c r="O7" s="6" t="s">
        <v>1</v>
      </c>
      <c r="P7" s="6" t="s">
        <v>7</v>
      </c>
      <c r="Q7" s="6" t="s">
        <v>3</v>
      </c>
    </row>
    <row r="8" spans="3:19" ht="15" customHeight="1">
      <c r="C8" s="6" t="s">
        <v>9</v>
      </c>
      <c r="D8" s="6">
        <f>32*26</f>
        <v>832</v>
      </c>
      <c r="E8" s="6" t="s">
        <v>10</v>
      </c>
      <c r="F8" s="6" t="s">
        <v>13</v>
      </c>
      <c r="G8" s="6" t="s">
        <v>14</v>
      </c>
      <c r="H8" s="3"/>
      <c r="I8" s="3"/>
      <c r="M8" s="6" t="s">
        <v>9</v>
      </c>
      <c r="N8" s="6" t="s">
        <v>16</v>
      </c>
      <c r="O8" s="6" t="s">
        <v>10</v>
      </c>
      <c r="P8" s="6" t="s">
        <v>13</v>
      </c>
      <c r="Q8" s="6" t="s">
        <v>14</v>
      </c>
    </row>
    <row r="9" spans="3:19" ht="15" customHeight="1">
      <c r="C9" s="6" t="s">
        <v>17</v>
      </c>
      <c r="D9" s="6">
        <f t="shared" ref="D9:D10" si="0">2200/5</f>
        <v>440</v>
      </c>
      <c r="E9" s="6" t="s">
        <v>18</v>
      </c>
      <c r="F9" s="6" t="s">
        <v>20</v>
      </c>
      <c r="G9" s="6" t="s">
        <v>21</v>
      </c>
      <c r="H9" s="3"/>
      <c r="I9" s="3"/>
      <c r="M9" s="6" t="s">
        <v>17</v>
      </c>
      <c r="N9" s="6" t="s">
        <v>22</v>
      </c>
      <c r="O9" s="6" t="s">
        <v>18</v>
      </c>
      <c r="P9" s="6" t="s">
        <v>20</v>
      </c>
      <c r="Q9" s="6" t="s">
        <v>21</v>
      </c>
    </row>
    <row r="10" spans="3:19" ht="15" customHeight="1">
      <c r="C10" s="6" t="s">
        <v>23</v>
      </c>
      <c r="D10" s="6">
        <f t="shared" si="0"/>
        <v>440</v>
      </c>
      <c r="E10" s="6" t="s">
        <v>25</v>
      </c>
      <c r="F10" s="6" t="s">
        <v>20</v>
      </c>
      <c r="G10" s="6" t="s">
        <v>21</v>
      </c>
      <c r="H10" s="3"/>
      <c r="I10" s="3"/>
      <c r="M10" s="6" t="s">
        <v>23</v>
      </c>
      <c r="N10" s="6" t="s">
        <v>22</v>
      </c>
      <c r="O10" s="6" t="s">
        <v>27</v>
      </c>
      <c r="P10" s="6" t="s">
        <v>20</v>
      </c>
      <c r="Q10" s="6" t="s">
        <v>21</v>
      </c>
    </row>
    <row r="11" spans="3:19" ht="15" customHeight="1">
      <c r="D11">
        <v>0.65</v>
      </c>
      <c r="E11">
        <v>0.2</v>
      </c>
      <c r="F11">
        <v>0.1</v>
      </c>
      <c r="G11">
        <v>0.05</v>
      </c>
      <c r="I11" s="1"/>
    </row>
    <row r="14" spans="3:19" ht="15" customHeight="1">
      <c r="L14" s="16" t="s">
        <v>31</v>
      </c>
      <c r="M14" s="8">
        <v>5.9090909090909104E-2</v>
      </c>
      <c r="N14">
        <v>0.14941056638486311</v>
      </c>
      <c r="O14">
        <v>7.1428571428571425E-2</v>
      </c>
      <c r="P14">
        <v>7.1428571428571444E-3</v>
      </c>
      <c r="Q14" s="9">
        <f>0.28</f>
        <v>0.28000000000000003</v>
      </c>
    </row>
    <row r="15" spans="3:19" ht="15" customHeight="1">
      <c r="C15" s="7">
        <v>0.65</v>
      </c>
      <c r="D15" s="7" t="s">
        <v>9</v>
      </c>
      <c r="E15" s="7" t="s">
        <v>28</v>
      </c>
      <c r="F15" s="7" t="s">
        <v>23</v>
      </c>
      <c r="L15" s="16" t="s">
        <v>55</v>
      </c>
      <c r="M15" s="8">
        <v>0.29545454545454547</v>
      </c>
      <c r="N15">
        <v>2.3877706920694977E-2</v>
      </c>
      <c r="O15">
        <v>1.4285714285714289E-2</v>
      </c>
      <c r="P15">
        <v>2.1428571428571432E-2</v>
      </c>
      <c r="Q15" s="9">
        <f t="shared" ref="Q14:Q16" si="1">SUM(M15:P15)</f>
        <v>0.35504653808952613</v>
      </c>
    </row>
    <row r="16" spans="3:19" ht="15" customHeight="1">
      <c r="C16" s="6" t="s">
        <v>9</v>
      </c>
      <c r="D16" s="6">
        <v>1</v>
      </c>
      <c r="E16">
        <f t="shared" ref="E16:F16" si="2">1/5</f>
        <v>0.2</v>
      </c>
      <c r="F16">
        <f t="shared" si="2"/>
        <v>0.2</v>
      </c>
      <c r="G16" s="8">
        <f t="shared" ref="G16:G18" si="3">POWER(F21,1/3)</f>
        <v>0.34199518933533946</v>
      </c>
      <c r="H16" s="8">
        <f t="shared" ref="H16:H18" si="4">G16/$G$19</f>
        <v>9.0909090909090925E-2</v>
      </c>
      <c r="I16" s="8">
        <f t="shared" ref="I16:I18" si="5">$C$15*H16</f>
        <v>5.9090909090909104E-2</v>
      </c>
      <c r="L16" s="16" t="s">
        <v>54</v>
      </c>
      <c r="M16" s="8">
        <v>0.29545454545454547</v>
      </c>
      <c r="N16">
        <v>2.6711726694441912E-2</v>
      </c>
      <c r="O16">
        <v>1.4285714285714289E-2</v>
      </c>
      <c r="P16">
        <v>2.1428571428571432E-2</v>
      </c>
      <c r="Q16" s="9">
        <f t="shared" si="1"/>
        <v>0.35788055786327311</v>
      </c>
      <c r="S16" s="4" t="s">
        <v>29</v>
      </c>
    </row>
    <row r="17" spans="3:17" ht="15" customHeight="1">
      <c r="C17" s="6" t="s">
        <v>17</v>
      </c>
      <c r="D17">
        <v>5</v>
      </c>
      <c r="E17" s="6">
        <v>1</v>
      </c>
      <c r="F17" s="6">
        <v>1</v>
      </c>
      <c r="G17" s="8">
        <f t="shared" si="3"/>
        <v>1.7099759466766968</v>
      </c>
      <c r="H17" s="8">
        <f t="shared" si="4"/>
        <v>0.45454545454545453</v>
      </c>
      <c r="I17" s="8">
        <f t="shared" si="5"/>
        <v>0.29545454545454547</v>
      </c>
      <c r="Q17" s="9">
        <f>1</f>
        <v>1</v>
      </c>
    </row>
    <row r="18" spans="3:17" ht="15" customHeight="1">
      <c r="C18" s="6" t="s">
        <v>23</v>
      </c>
      <c r="D18">
        <v>5</v>
      </c>
      <c r="E18" s="6">
        <v>1</v>
      </c>
      <c r="F18" s="6">
        <v>1</v>
      </c>
      <c r="G18" s="8">
        <f t="shared" si="3"/>
        <v>1.7099759466766968</v>
      </c>
      <c r="H18" s="8">
        <f t="shared" si="4"/>
        <v>0.45454545454545453</v>
      </c>
      <c r="I18" s="8">
        <f t="shared" si="5"/>
        <v>0.29545454545454547</v>
      </c>
    </row>
    <row r="19" spans="3:17" ht="15" customHeight="1">
      <c r="G19" s="8">
        <f t="shared" ref="G19:I19" si="6">SUM(G16:G18)</f>
        <v>3.7619470826887333</v>
      </c>
      <c r="H19" s="9">
        <f t="shared" si="6"/>
        <v>1</v>
      </c>
      <c r="I19" s="8">
        <f t="shared" si="6"/>
        <v>0.65</v>
      </c>
    </row>
    <row r="21" spans="3:17" ht="15.75" customHeight="1">
      <c r="F21">
        <f t="shared" ref="F21:F23" si="7">PRODUCT(D16:F16)</f>
        <v>4.0000000000000008E-2</v>
      </c>
    </row>
    <row r="22" spans="3:17" ht="15.75" customHeight="1">
      <c r="F22">
        <f t="shared" si="7"/>
        <v>5</v>
      </c>
    </row>
    <row r="23" spans="3:17" ht="15.75" customHeight="1">
      <c r="F23">
        <f t="shared" si="7"/>
        <v>5</v>
      </c>
    </row>
    <row r="24" spans="3:17" ht="15.75" customHeight="1"/>
    <row r="25" spans="3:17" ht="15.75" customHeight="1"/>
    <row r="26" spans="3:17" ht="15.75" customHeight="1">
      <c r="D26" s="7">
        <v>0.2</v>
      </c>
      <c r="E26" s="7" t="s">
        <v>9</v>
      </c>
      <c r="F26" s="7" t="s">
        <v>28</v>
      </c>
      <c r="G26" s="7" t="s">
        <v>23</v>
      </c>
    </row>
    <row r="27" spans="3:17" ht="15.75" customHeight="1">
      <c r="D27" s="6" t="s">
        <v>9</v>
      </c>
      <c r="E27" s="6">
        <v>1</v>
      </c>
      <c r="F27">
        <v>7</v>
      </c>
      <c r="G27">
        <v>5</v>
      </c>
      <c r="H27">
        <f t="shared" ref="H27:H29" si="8">POWER(L27,1/3)</f>
        <v>3.2710663101885888</v>
      </c>
      <c r="I27">
        <f t="shared" ref="I27:I29" si="9">H27/$H$30</f>
        <v>0.74705283192431549</v>
      </c>
      <c r="J27" s="8">
        <f t="shared" ref="J27:J29" si="10">$D$26*I27</f>
        <v>0.14941056638486311</v>
      </c>
      <c r="L27">
        <f t="shared" ref="L27:L29" si="11">PRODUCT(E27:G27)</f>
        <v>35</v>
      </c>
    </row>
    <row r="28" spans="3:17" ht="15.75" customHeight="1">
      <c r="D28" s="6" t="s">
        <v>17</v>
      </c>
      <c r="E28">
        <f>1/7</f>
        <v>0.14285714285714285</v>
      </c>
      <c r="F28" s="6">
        <v>1</v>
      </c>
      <c r="G28" s="6">
        <v>1</v>
      </c>
      <c r="H28">
        <f t="shared" si="8"/>
        <v>0.52275795857471019</v>
      </c>
      <c r="I28">
        <f t="shared" si="9"/>
        <v>0.11938853460347489</v>
      </c>
      <c r="J28" s="8">
        <f t="shared" si="10"/>
        <v>2.3877706920694977E-2</v>
      </c>
      <c r="L28">
        <f t="shared" si="11"/>
        <v>0.14285714285714285</v>
      </c>
    </row>
    <row r="29" spans="3:17" ht="15.75" customHeight="1">
      <c r="D29" s="6" t="s">
        <v>23</v>
      </c>
      <c r="E29">
        <f>1/5</f>
        <v>0.2</v>
      </c>
      <c r="F29" s="6">
        <v>1</v>
      </c>
      <c r="G29" s="6">
        <v>1</v>
      </c>
      <c r="H29">
        <f t="shared" si="8"/>
        <v>0.58480354764257325</v>
      </c>
      <c r="I29">
        <f t="shared" si="9"/>
        <v>0.13355863347220956</v>
      </c>
      <c r="J29" s="8">
        <f t="shared" si="10"/>
        <v>2.6711726694441912E-2</v>
      </c>
      <c r="L29">
        <f t="shared" si="11"/>
        <v>0.2</v>
      </c>
    </row>
    <row r="30" spans="3:17" ht="15.75" customHeight="1">
      <c r="H30">
        <f t="shared" ref="H30:J30" si="12">SUM(H27:H29)</f>
        <v>4.3786278164058725</v>
      </c>
      <c r="I30">
        <f t="shared" si="12"/>
        <v>0.99999999999999989</v>
      </c>
      <c r="J30" s="8">
        <f t="shared" si="12"/>
        <v>0.19999999999999998</v>
      </c>
    </row>
    <row r="31" spans="3:17" ht="15.75" customHeight="1"/>
    <row r="32" spans="3:17" ht="15.75" customHeight="1"/>
    <row r="33" spans="3:11" ht="15.75" customHeight="1"/>
    <row r="34" spans="3:11" ht="15.75" customHeight="1">
      <c r="C34" s="7">
        <v>0.1</v>
      </c>
      <c r="D34" s="7" t="s">
        <v>9</v>
      </c>
      <c r="E34" s="7" t="s">
        <v>28</v>
      </c>
      <c r="F34" s="7" t="s">
        <v>23</v>
      </c>
    </row>
    <row r="35" spans="3:11" ht="15.75" customHeight="1">
      <c r="C35" s="6" t="s">
        <v>9</v>
      </c>
      <c r="D35" s="6">
        <v>1</v>
      </c>
      <c r="E35">
        <v>5</v>
      </c>
      <c r="F35">
        <v>5</v>
      </c>
      <c r="G35">
        <f t="shared" ref="G35:G37" si="13">POWER(K35,1/3)</f>
        <v>2.9240177382128656</v>
      </c>
      <c r="H35">
        <f t="shared" ref="H35:H38" si="14">G35/$G$38</f>
        <v>0.71428571428571419</v>
      </c>
      <c r="I35" s="8">
        <f t="shared" ref="I35:I37" si="15">$C$34*H35</f>
        <v>7.1428571428571425E-2</v>
      </c>
      <c r="K35">
        <f t="shared" ref="K35:K37" si="16">PRODUCT(D35:F35)</f>
        <v>25</v>
      </c>
    </row>
    <row r="36" spans="3:11" ht="15.75" customHeight="1">
      <c r="C36" s="6" t="s">
        <v>17</v>
      </c>
      <c r="D36">
        <f t="shared" ref="D36:D37" si="17">1/5</f>
        <v>0.2</v>
      </c>
      <c r="E36" s="6">
        <v>1</v>
      </c>
      <c r="F36" s="6">
        <v>1</v>
      </c>
      <c r="G36">
        <f t="shared" si="13"/>
        <v>0.58480354764257325</v>
      </c>
      <c r="H36">
        <f t="shared" si="14"/>
        <v>0.14285714285714288</v>
      </c>
      <c r="I36" s="8">
        <f t="shared" si="15"/>
        <v>1.4285714285714289E-2</v>
      </c>
      <c r="K36">
        <f t="shared" si="16"/>
        <v>0.2</v>
      </c>
    </row>
    <row r="37" spans="3:11" ht="15.75" customHeight="1">
      <c r="C37" s="6" t="s">
        <v>23</v>
      </c>
      <c r="D37">
        <f t="shared" si="17"/>
        <v>0.2</v>
      </c>
      <c r="E37" s="6">
        <v>1</v>
      </c>
      <c r="F37" s="6">
        <v>1</v>
      </c>
      <c r="G37">
        <f t="shared" si="13"/>
        <v>0.58480354764257325</v>
      </c>
      <c r="H37">
        <f t="shared" si="14"/>
        <v>0.14285714285714288</v>
      </c>
      <c r="I37" s="8">
        <f t="shared" si="15"/>
        <v>1.4285714285714289E-2</v>
      </c>
      <c r="K37">
        <f t="shared" si="16"/>
        <v>0.2</v>
      </c>
    </row>
    <row r="38" spans="3:11" ht="15.75" customHeight="1">
      <c r="G38">
        <f>SUM(G35:G37)</f>
        <v>4.0936248334980121</v>
      </c>
      <c r="H38">
        <f t="shared" si="14"/>
        <v>1</v>
      </c>
      <c r="I38" s="8">
        <f>SUM(I35:I37)</f>
        <v>0.1</v>
      </c>
    </row>
    <row r="39" spans="3:11" ht="15.75" customHeight="1"/>
    <row r="40" spans="3:11" ht="15.75" customHeight="1"/>
    <row r="41" spans="3:11" ht="15.75" customHeight="1"/>
    <row r="42" spans="3:11" ht="15.75" customHeight="1">
      <c r="C42" s="7">
        <v>0.05</v>
      </c>
      <c r="D42" s="7" t="s">
        <v>9</v>
      </c>
      <c r="E42" s="7" t="s">
        <v>28</v>
      </c>
      <c r="F42" s="7" t="s">
        <v>23</v>
      </c>
    </row>
    <row r="43" spans="3:11" ht="15.75" customHeight="1">
      <c r="C43" s="6" t="s">
        <v>9</v>
      </c>
      <c r="D43" s="6">
        <v>1</v>
      </c>
      <c r="E43">
        <f t="shared" ref="E43:F43" si="18">1/3</f>
        <v>0.33333333333333331</v>
      </c>
      <c r="F43">
        <f t="shared" si="18"/>
        <v>0.33333333333333331</v>
      </c>
      <c r="G43">
        <f t="shared" ref="G43:G45" si="19">POWER(K43,1/3)</f>
        <v>0.48074985676913612</v>
      </c>
      <c r="H43">
        <f t="shared" ref="H43:H45" si="20">G43/$G$46</f>
        <v>0.14285714285714288</v>
      </c>
      <c r="I43" s="8">
        <f t="shared" ref="I43:I45" si="21">$C$42*H43</f>
        <v>7.1428571428571444E-3</v>
      </c>
      <c r="K43">
        <f t="shared" ref="K43:K45" si="22">PRODUCT(D43:F43)</f>
        <v>0.1111111111111111</v>
      </c>
    </row>
    <row r="44" spans="3:11" ht="15.75" customHeight="1">
      <c r="C44" s="6" t="s">
        <v>17</v>
      </c>
      <c r="D44">
        <v>3</v>
      </c>
      <c r="E44" s="6">
        <v>1</v>
      </c>
      <c r="F44" s="6">
        <v>1</v>
      </c>
      <c r="G44">
        <f t="shared" si="19"/>
        <v>1.4422495703074083</v>
      </c>
      <c r="H44">
        <f t="shared" si="20"/>
        <v>0.4285714285714286</v>
      </c>
      <c r="I44" s="8">
        <f t="shared" si="21"/>
        <v>2.1428571428571432E-2</v>
      </c>
      <c r="K44">
        <f t="shared" si="22"/>
        <v>3</v>
      </c>
    </row>
    <row r="45" spans="3:11" ht="15.75" customHeight="1">
      <c r="C45" s="6" t="s">
        <v>23</v>
      </c>
      <c r="D45">
        <v>3</v>
      </c>
      <c r="E45" s="6">
        <v>1</v>
      </c>
      <c r="F45" s="6">
        <v>1</v>
      </c>
      <c r="G45">
        <f t="shared" si="19"/>
        <v>1.4422495703074083</v>
      </c>
      <c r="H45">
        <f t="shared" si="20"/>
        <v>0.4285714285714286</v>
      </c>
      <c r="I45" s="8">
        <f t="shared" si="21"/>
        <v>2.1428571428571432E-2</v>
      </c>
      <c r="K45">
        <f t="shared" si="22"/>
        <v>3</v>
      </c>
    </row>
    <row r="46" spans="3:11" ht="15.75" customHeight="1">
      <c r="G46">
        <f t="shared" ref="G46:I46" si="23">SUM(G43:G45)</f>
        <v>3.3652489973839526</v>
      </c>
      <c r="H46">
        <f t="shared" si="23"/>
        <v>1</v>
      </c>
      <c r="I46" s="8">
        <f t="shared" si="23"/>
        <v>5.000000000000001E-2</v>
      </c>
    </row>
    <row r="47" spans="3:11" ht="15.75" customHeight="1"/>
    <row r="48" spans="3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3:T1000"/>
  <sheetViews>
    <sheetView topLeftCell="A3" workbookViewId="0">
      <selection activeCell="E3" sqref="E3"/>
    </sheetView>
  </sheetViews>
  <sheetFormatPr defaultColWidth="14.42578125" defaultRowHeight="15" customHeight="1"/>
  <cols>
    <col min="1" max="2" width="8.7109375" customWidth="1"/>
    <col min="3" max="3" width="16.140625" customWidth="1"/>
    <col min="4" max="4" width="18.28515625" customWidth="1"/>
    <col min="5" max="5" width="21.85546875" customWidth="1"/>
    <col min="6" max="6" width="31.5703125" customWidth="1"/>
    <col min="7" max="7" width="16" customWidth="1"/>
    <col min="8" max="8" width="19.7109375" customWidth="1"/>
    <col min="9" max="26" width="8.7109375" customWidth="1"/>
  </cols>
  <sheetData>
    <row r="3" spans="1:10">
      <c r="E3" s="1"/>
    </row>
    <row r="4" spans="1:10">
      <c r="C4" s="1"/>
      <c r="D4" s="1"/>
      <c r="E4" s="1"/>
      <c r="F4" s="3"/>
      <c r="G4" s="3"/>
    </row>
    <row r="5" spans="1:10" ht="31.5">
      <c r="C5" s="6" t="s">
        <v>6</v>
      </c>
      <c r="D5" s="6" t="s">
        <v>0</v>
      </c>
      <c r="E5" s="6" t="s">
        <v>1</v>
      </c>
      <c r="F5" s="6" t="s">
        <v>7</v>
      </c>
      <c r="G5" s="6" t="s">
        <v>3</v>
      </c>
    </row>
    <row r="6" spans="1:10" ht="31.5">
      <c r="B6" s="5"/>
      <c r="C6" s="6" t="s">
        <v>8</v>
      </c>
      <c r="D6" s="6">
        <f>22*26</f>
        <v>572</v>
      </c>
      <c r="E6" s="6" t="s">
        <v>11</v>
      </c>
      <c r="F6" s="6" t="s">
        <v>12</v>
      </c>
      <c r="G6" s="6" t="s">
        <v>15</v>
      </c>
    </row>
    <row r="7" spans="1:10" ht="31.5">
      <c r="A7" s="7"/>
      <c r="C7" s="6" t="s">
        <v>19</v>
      </c>
      <c r="D7" s="6">
        <f t="shared" ref="D7:D8" si="0">1250/5</f>
        <v>250</v>
      </c>
      <c r="E7" s="6" t="s">
        <v>18</v>
      </c>
      <c r="F7" s="6" t="s">
        <v>20</v>
      </c>
      <c r="G7" s="6" t="s">
        <v>24</v>
      </c>
    </row>
    <row r="8" spans="1:10" ht="47.25">
      <c r="C8" s="6" t="s">
        <v>26</v>
      </c>
      <c r="D8" s="6">
        <f t="shared" si="0"/>
        <v>250</v>
      </c>
      <c r="E8" s="6" t="s">
        <v>25</v>
      </c>
      <c r="F8" s="6" t="s">
        <v>20</v>
      </c>
      <c r="G8" s="6" t="s">
        <v>24</v>
      </c>
    </row>
    <row r="9" spans="1:10">
      <c r="D9">
        <v>0.56999999999999995</v>
      </c>
      <c r="E9">
        <v>0.27</v>
      </c>
      <c r="F9">
        <v>0.11</v>
      </c>
      <c r="G9">
        <v>0.05</v>
      </c>
    </row>
    <row r="15" spans="1:10">
      <c r="C15" s="7">
        <v>0.56999999999999995</v>
      </c>
      <c r="D15" s="17" t="s">
        <v>8</v>
      </c>
      <c r="E15" s="17" t="s">
        <v>59</v>
      </c>
      <c r="F15" s="17" t="s">
        <v>26</v>
      </c>
    </row>
    <row r="16" spans="1:10" ht="15.75">
      <c r="C16" s="6" t="s">
        <v>8</v>
      </c>
      <c r="D16" s="6">
        <v>1</v>
      </c>
      <c r="E16">
        <f t="shared" ref="E16:F16" si="1">1/3</f>
        <v>0.33333333333333331</v>
      </c>
      <c r="F16">
        <f t="shared" si="1"/>
        <v>0.33333333333333331</v>
      </c>
      <c r="H16" s="8">
        <f t="shared" ref="H16:H18" si="2">POWER(G22,1/3)</f>
        <v>0.48074985676913612</v>
      </c>
      <c r="I16" s="8">
        <f t="shared" ref="I16:I18" si="3">H16/$H$19</f>
        <v>0.12324701747680009</v>
      </c>
      <c r="J16" s="8">
        <f t="shared" ref="J16:J18" si="4">$C$15*I16</f>
        <v>7.0250799961776036E-2</v>
      </c>
    </row>
    <row r="17" spans="3:20" ht="31.5">
      <c r="C17" s="6" t="s">
        <v>19</v>
      </c>
      <c r="D17">
        <v>5</v>
      </c>
      <c r="E17" s="6">
        <v>1</v>
      </c>
      <c r="F17" s="6">
        <v>1</v>
      </c>
      <c r="H17" s="8">
        <f t="shared" si="2"/>
        <v>1.7099759466766968</v>
      </c>
      <c r="I17" s="8">
        <f t="shared" si="3"/>
        <v>0.43837649126159994</v>
      </c>
      <c r="J17" s="8">
        <f t="shared" si="4"/>
        <v>0.24987460001911194</v>
      </c>
    </row>
    <row r="18" spans="3:20" ht="47.25">
      <c r="C18" s="6" t="s">
        <v>26</v>
      </c>
      <c r="D18">
        <v>5</v>
      </c>
      <c r="E18" s="6">
        <v>1</v>
      </c>
      <c r="F18" s="6">
        <v>1</v>
      </c>
      <c r="H18" s="8">
        <f t="shared" si="2"/>
        <v>1.7099759466766968</v>
      </c>
      <c r="I18" s="8">
        <f t="shared" si="3"/>
        <v>0.43837649126159994</v>
      </c>
      <c r="J18" s="8">
        <f t="shared" si="4"/>
        <v>0.24987460001911194</v>
      </c>
    </row>
    <row r="19" spans="3:20">
      <c r="H19" s="8">
        <f t="shared" ref="H19:J19" si="5">SUM(H16:H18)</f>
        <v>3.9007017501225301</v>
      </c>
      <c r="I19" s="9">
        <f t="shared" si="5"/>
        <v>1</v>
      </c>
      <c r="J19" s="8">
        <f t="shared" si="5"/>
        <v>0.56999999999999984</v>
      </c>
    </row>
    <row r="20" spans="3:20">
      <c r="N20">
        <v>7.0250799961776036E-2</v>
      </c>
      <c r="O20">
        <v>0.20540512917415643</v>
      </c>
      <c r="P20">
        <v>7.8571428571428556E-2</v>
      </c>
      <c r="Q20">
        <v>7.1428571428571444E-3</v>
      </c>
      <c r="R20">
        <f t="shared" ref="R20:R22" si="6">SUM(N20:Q20)</f>
        <v>0.36137021485021814</v>
      </c>
    </row>
    <row r="21" spans="3:20" ht="15.75" customHeight="1">
      <c r="N21">
        <v>0.24987460001911194</v>
      </c>
      <c r="O21">
        <v>1.2973313647290742E-2</v>
      </c>
      <c r="P21">
        <v>1.5714285714285715E-2</v>
      </c>
      <c r="Q21">
        <v>2.1428571428571432E-2</v>
      </c>
      <c r="R21">
        <f t="shared" si="6"/>
        <v>0.29999077080925984</v>
      </c>
      <c r="T21" s="4" t="s">
        <v>31</v>
      </c>
    </row>
    <row r="22" spans="3:20" ht="15.75" customHeight="1">
      <c r="G22">
        <f t="shared" ref="G22:G24" si="7">PRODUCT(D16:F16)</f>
        <v>0.1111111111111111</v>
      </c>
      <c r="N22">
        <v>0.24987460001911194</v>
      </c>
      <c r="O22">
        <v>5.1621557178552852E-2</v>
      </c>
      <c r="P22">
        <v>1.5714285714285715E-2</v>
      </c>
      <c r="Q22">
        <v>2.1428571428571432E-2</v>
      </c>
      <c r="R22">
        <f t="shared" si="6"/>
        <v>0.3386390143405219</v>
      </c>
    </row>
    <row r="23" spans="3:20" ht="15.75" customHeight="1">
      <c r="G23">
        <f t="shared" si="7"/>
        <v>5</v>
      </c>
      <c r="R23">
        <f>SUM(R20:R22)</f>
        <v>0.99999999999999989</v>
      </c>
    </row>
    <row r="24" spans="3:20" ht="15.75" customHeight="1">
      <c r="G24">
        <f t="shared" si="7"/>
        <v>5</v>
      </c>
    </row>
    <row r="25" spans="3:20" ht="15.75" customHeight="1"/>
    <row r="26" spans="3:20" ht="15.75" customHeight="1">
      <c r="C26" s="7">
        <v>0.27</v>
      </c>
      <c r="D26" s="17" t="s">
        <v>8</v>
      </c>
      <c r="E26" s="17" t="s">
        <v>59</v>
      </c>
      <c r="F26" s="17" t="s">
        <v>26</v>
      </c>
    </row>
    <row r="27" spans="3:20" ht="15.75" customHeight="1">
      <c r="C27" s="6" t="s">
        <v>8</v>
      </c>
      <c r="D27" s="6">
        <v>1</v>
      </c>
      <c r="E27">
        <v>9</v>
      </c>
      <c r="F27">
        <v>7</v>
      </c>
      <c r="H27" s="8">
        <f t="shared" ref="H27:H29" si="8">POWER(G33,1/3)</f>
        <v>3.9790572078963913</v>
      </c>
      <c r="I27" s="8">
        <f t="shared" ref="I27:I29" si="9">H27/$H$30</f>
        <v>0.76075973768206084</v>
      </c>
      <c r="J27" s="8">
        <f t="shared" ref="J27:J29" si="10">$C$26*I27</f>
        <v>0.20540512917415643</v>
      </c>
    </row>
    <row r="28" spans="3:20" ht="15.75" customHeight="1">
      <c r="C28" s="6" t="s">
        <v>19</v>
      </c>
      <c r="D28">
        <f>1/9</f>
        <v>0.1111111111111111</v>
      </c>
      <c r="E28" s="6">
        <v>1</v>
      </c>
      <c r="F28" s="6">
        <f>1/7</f>
        <v>0.14285714285714285</v>
      </c>
      <c r="H28" s="8">
        <f t="shared" si="8"/>
        <v>0.25131581370971795</v>
      </c>
      <c r="I28" s="8">
        <f t="shared" si="9"/>
        <v>4.8049309804780525E-2</v>
      </c>
      <c r="J28" s="8">
        <f t="shared" si="10"/>
        <v>1.2973313647290742E-2</v>
      </c>
    </row>
    <row r="29" spans="3:20" ht="15.75" customHeight="1">
      <c r="C29" s="6" t="s">
        <v>26</v>
      </c>
      <c r="D29">
        <f>1/7</f>
        <v>0.14285714285714285</v>
      </c>
      <c r="E29" s="6">
        <v>7</v>
      </c>
      <c r="F29" s="6">
        <v>1</v>
      </c>
      <c r="H29" s="8">
        <f t="shared" si="8"/>
        <v>1</v>
      </c>
      <c r="I29" s="8">
        <f t="shared" si="9"/>
        <v>0.19119095251315871</v>
      </c>
      <c r="J29" s="8">
        <f t="shared" si="10"/>
        <v>5.1621557178552852E-2</v>
      </c>
    </row>
    <row r="30" spans="3:20" ht="15.75" customHeight="1">
      <c r="H30" s="8">
        <f t="shared" ref="H30:J30" si="11">SUM(H27:H29)</f>
        <v>5.2303730216061091</v>
      </c>
      <c r="I30" s="9">
        <f t="shared" si="11"/>
        <v>1</v>
      </c>
      <c r="J30" s="8">
        <f t="shared" si="11"/>
        <v>0.27</v>
      </c>
    </row>
    <row r="31" spans="3:20" ht="15.75" customHeight="1"/>
    <row r="32" spans="3:20" ht="15.75" customHeight="1"/>
    <row r="33" spans="3:10" ht="15.75" customHeight="1">
      <c r="G33">
        <f t="shared" ref="G33:G35" si="12">PRODUCT(D27:F27)</f>
        <v>63</v>
      </c>
    </row>
    <row r="34" spans="3:10" ht="15.75" customHeight="1">
      <c r="G34">
        <f t="shared" si="12"/>
        <v>1.5873015873015872E-2</v>
      </c>
    </row>
    <row r="35" spans="3:10" ht="15.75" customHeight="1">
      <c r="G35">
        <f t="shared" si="12"/>
        <v>1</v>
      </c>
    </row>
    <row r="36" spans="3:10" ht="15.75" customHeight="1">
      <c r="C36" s="7"/>
      <c r="D36" s="7"/>
      <c r="E36" s="7"/>
      <c r="F36" s="7"/>
    </row>
    <row r="37" spans="3:10" ht="15.75" customHeight="1">
      <c r="C37" s="6"/>
      <c r="D37" s="6"/>
      <c r="H37" s="8"/>
      <c r="I37" s="8"/>
      <c r="J37" s="8"/>
    </row>
    <row r="38" spans="3:10" ht="15.75" customHeight="1">
      <c r="C38" s="6"/>
      <c r="E38" s="6"/>
      <c r="F38" s="6"/>
      <c r="H38" s="8"/>
      <c r="I38" s="8"/>
      <c r="J38" s="8"/>
    </row>
    <row r="39" spans="3:10" ht="15.75" customHeight="1">
      <c r="C39" s="6"/>
      <c r="E39" s="6"/>
      <c r="F39" s="6"/>
      <c r="H39" s="8"/>
      <c r="I39" s="8"/>
      <c r="J39" s="8"/>
    </row>
    <row r="40" spans="3:10" ht="15.75" customHeight="1">
      <c r="C40" s="7">
        <v>0.11</v>
      </c>
      <c r="D40" s="17" t="s">
        <v>8</v>
      </c>
      <c r="E40" s="17" t="s">
        <v>59</v>
      </c>
      <c r="F40" s="17" t="s">
        <v>26</v>
      </c>
    </row>
    <row r="41" spans="3:10" ht="15.75" customHeight="1">
      <c r="C41" s="6" t="s">
        <v>8</v>
      </c>
      <c r="D41" s="6">
        <v>1</v>
      </c>
      <c r="E41">
        <v>5</v>
      </c>
      <c r="F41">
        <v>5</v>
      </c>
      <c r="H41" s="8">
        <f t="shared" ref="H41:H43" si="13">POWER(G47,1/3)</f>
        <v>2.9240177382128656</v>
      </c>
      <c r="I41" s="8">
        <f t="shared" ref="I41:I43" si="14">H41/$H$44</f>
        <v>0.71428571428571419</v>
      </c>
      <c r="J41" s="8">
        <f t="shared" ref="J41:J43" si="15">$C$40*I41</f>
        <v>7.8571428571428556E-2</v>
      </c>
    </row>
    <row r="42" spans="3:10" ht="15.75" customHeight="1">
      <c r="C42" s="6" t="s">
        <v>19</v>
      </c>
      <c r="D42">
        <f t="shared" ref="D42:D43" si="16">1/5</f>
        <v>0.2</v>
      </c>
      <c r="E42" s="6">
        <v>1</v>
      </c>
      <c r="F42" s="6">
        <v>1</v>
      </c>
      <c r="H42" s="8">
        <f t="shared" si="13"/>
        <v>0.58480354764257325</v>
      </c>
      <c r="I42" s="8">
        <f t="shared" si="14"/>
        <v>0.14285714285714288</v>
      </c>
      <c r="J42" s="8">
        <f t="shared" si="15"/>
        <v>1.5714285714285715E-2</v>
      </c>
    </row>
    <row r="43" spans="3:10" ht="15.75" customHeight="1">
      <c r="C43" s="6" t="s">
        <v>26</v>
      </c>
      <c r="D43">
        <f t="shared" si="16"/>
        <v>0.2</v>
      </c>
      <c r="E43" s="6">
        <v>1</v>
      </c>
      <c r="F43" s="6">
        <v>1</v>
      </c>
      <c r="H43" s="8">
        <f t="shared" si="13"/>
        <v>0.58480354764257325</v>
      </c>
      <c r="I43" s="8">
        <f t="shared" si="14"/>
        <v>0.14285714285714288</v>
      </c>
      <c r="J43" s="8">
        <f t="shared" si="15"/>
        <v>1.5714285714285715E-2</v>
      </c>
    </row>
    <row r="44" spans="3:10" ht="15.75" customHeight="1">
      <c r="H44" s="8">
        <f t="shared" ref="H44:J44" si="17">SUM(H41:H43)</f>
        <v>4.0936248334980121</v>
      </c>
      <c r="I44" s="9">
        <f t="shared" si="17"/>
        <v>1</v>
      </c>
      <c r="J44" s="8">
        <f t="shared" si="17"/>
        <v>0.10999999999999999</v>
      </c>
    </row>
    <row r="45" spans="3:10" ht="15.75" customHeight="1"/>
    <row r="46" spans="3:10" ht="15.75" customHeight="1"/>
    <row r="47" spans="3:10" ht="15.75" customHeight="1">
      <c r="G47">
        <f t="shared" ref="G47:G49" si="18">PRODUCT(D41:F41)</f>
        <v>25</v>
      </c>
    </row>
    <row r="48" spans="3:10" ht="15.75" customHeight="1">
      <c r="G48">
        <f t="shared" si="18"/>
        <v>0.2</v>
      </c>
    </row>
    <row r="49" spans="3:10" ht="15.75" customHeight="1">
      <c r="G49">
        <f t="shared" si="18"/>
        <v>0.2</v>
      </c>
    </row>
    <row r="50" spans="3:10" ht="15.75" customHeight="1"/>
    <row r="51" spans="3:10" ht="15.75" customHeight="1"/>
    <row r="52" spans="3:10" ht="15.75" customHeight="1"/>
    <row r="53" spans="3:10" ht="15.75" customHeight="1"/>
    <row r="54" spans="3:10" ht="15.75" customHeight="1">
      <c r="C54" s="7">
        <v>0.05</v>
      </c>
      <c r="D54" s="17" t="s">
        <v>8</v>
      </c>
      <c r="E54" s="17" t="s">
        <v>59</v>
      </c>
      <c r="F54" s="17" t="s">
        <v>26</v>
      </c>
    </row>
    <row r="55" spans="3:10" ht="15.75" customHeight="1">
      <c r="C55" s="6" t="s">
        <v>9</v>
      </c>
      <c r="D55" s="6">
        <v>1</v>
      </c>
      <c r="E55">
        <f t="shared" ref="E55:F55" si="19">1/3</f>
        <v>0.33333333333333331</v>
      </c>
      <c r="F55">
        <f t="shared" si="19"/>
        <v>0.33333333333333331</v>
      </c>
      <c r="H55" s="8">
        <f t="shared" ref="H55:H57" si="20">POWER(G61,1/3)</f>
        <v>0.48074985676913612</v>
      </c>
      <c r="I55" s="8">
        <f t="shared" ref="I55:I57" si="21">H55/$H$58</f>
        <v>0.14285714285714288</v>
      </c>
      <c r="J55" s="8">
        <f t="shared" ref="J55:J57" si="22">$C$54*I55</f>
        <v>7.1428571428571444E-3</v>
      </c>
    </row>
    <row r="56" spans="3:10" ht="15.75" customHeight="1">
      <c r="C56" s="6" t="s">
        <v>17</v>
      </c>
      <c r="D56">
        <v>3</v>
      </c>
      <c r="E56" s="6">
        <v>1</v>
      </c>
      <c r="F56" s="6">
        <v>1</v>
      </c>
      <c r="H56" s="8">
        <f t="shared" si="20"/>
        <v>1.4422495703074083</v>
      </c>
      <c r="I56" s="8">
        <f t="shared" si="21"/>
        <v>0.4285714285714286</v>
      </c>
      <c r="J56" s="8">
        <f t="shared" si="22"/>
        <v>2.1428571428571432E-2</v>
      </c>
    </row>
    <row r="57" spans="3:10" ht="15.75" customHeight="1">
      <c r="C57" s="6" t="s">
        <v>23</v>
      </c>
      <c r="D57">
        <v>3</v>
      </c>
      <c r="E57" s="6">
        <v>1</v>
      </c>
      <c r="F57" s="6">
        <v>1</v>
      </c>
      <c r="H57" s="8">
        <f t="shared" si="20"/>
        <v>1.4422495703074083</v>
      </c>
      <c r="I57" s="8">
        <f t="shared" si="21"/>
        <v>0.4285714285714286</v>
      </c>
      <c r="J57" s="8">
        <f t="shared" si="22"/>
        <v>2.1428571428571432E-2</v>
      </c>
    </row>
    <row r="58" spans="3:10" ht="15.75" customHeight="1">
      <c r="H58" s="8">
        <f t="shared" ref="H58:J58" si="23">SUM(H55:H57)</f>
        <v>3.3652489973839526</v>
      </c>
      <c r="I58" s="8">
        <f t="shared" si="23"/>
        <v>1</v>
      </c>
      <c r="J58" s="8">
        <f t="shared" si="23"/>
        <v>5.000000000000001E-2</v>
      </c>
    </row>
    <row r="59" spans="3:10" ht="15.75" customHeight="1"/>
    <row r="60" spans="3:10" ht="15.75" customHeight="1"/>
    <row r="61" spans="3:10" ht="15.75" customHeight="1">
      <c r="G61">
        <f t="shared" ref="G61:G63" si="24">PRODUCT(D55:F55)</f>
        <v>0.1111111111111111</v>
      </c>
    </row>
    <row r="62" spans="3:10" ht="15.75" customHeight="1">
      <c r="G62">
        <f t="shared" si="24"/>
        <v>3</v>
      </c>
    </row>
    <row r="63" spans="3:10" ht="15.75" customHeight="1">
      <c r="G63">
        <f t="shared" si="24"/>
        <v>3</v>
      </c>
    </row>
    <row r="64" spans="3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D8:T1000"/>
  <sheetViews>
    <sheetView topLeftCell="C51" workbookViewId="0">
      <selection activeCell="G88" sqref="G88"/>
    </sheetView>
  </sheetViews>
  <sheetFormatPr defaultColWidth="14.42578125" defaultRowHeight="15" customHeight="1"/>
  <cols>
    <col min="1" max="4" width="8.7109375" customWidth="1"/>
    <col min="5" max="5" width="18.85546875" customWidth="1"/>
    <col min="6" max="6" width="20.7109375" customWidth="1"/>
    <col min="7" max="7" width="27.7109375" customWidth="1"/>
    <col min="8" max="8" width="32.5703125" customWidth="1"/>
    <col min="9" max="9" width="24.5703125" customWidth="1"/>
    <col min="10" max="19" width="8.7109375" customWidth="1"/>
    <col min="20" max="20" width="15.28515625" customWidth="1"/>
    <col min="21" max="26" width="8.7109375" customWidth="1"/>
  </cols>
  <sheetData>
    <row r="8" spans="4:9" ht="15.75">
      <c r="D8" s="6"/>
      <c r="E8" s="6" t="s">
        <v>6</v>
      </c>
      <c r="F8" s="6" t="s">
        <v>0</v>
      </c>
      <c r="G8" s="6" t="s">
        <v>1</v>
      </c>
      <c r="H8" s="6" t="s">
        <v>7</v>
      </c>
      <c r="I8" s="6" t="s">
        <v>3</v>
      </c>
    </row>
    <row r="9" spans="4:9" ht="15.75">
      <c r="D9" s="6"/>
      <c r="E9" s="6" t="s">
        <v>56</v>
      </c>
      <c r="F9" s="6">
        <f>12*26</f>
        <v>312</v>
      </c>
      <c r="G9" s="6" t="s">
        <v>37</v>
      </c>
      <c r="H9" s="6" t="s">
        <v>20</v>
      </c>
      <c r="I9" s="6" t="s">
        <v>38</v>
      </c>
    </row>
    <row r="10" spans="4:9" ht="31.5">
      <c r="D10" s="6"/>
      <c r="E10" s="6" t="s">
        <v>57</v>
      </c>
      <c r="F10" s="6">
        <f t="shared" ref="F10:F11" si="0">750/5</f>
        <v>150</v>
      </c>
      <c r="G10" s="6" t="s">
        <v>18</v>
      </c>
      <c r="H10" s="6" t="s">
        <v>20</v>
      </c>
      <c r="I10" s="6" t="s">
        <v>24</v>
      </c>
    </row>
    <row r="11" spans="4:9" ht="31.5">
      <c r="E11" s="6" t="s">
        <v>58</v>
      </c>
      <c r="F11" s="6">
        <f t="shared" si="0"/>
        <v>150</v>
      </c>
      <c r="G11" s="6" t="s">
        <v>25</v>
      </c>
      <c r="H11" s="6" t="s">
        <v>20</v>
      </c>
      <c r="I11" s="6" t="s">
        <v>24</v>
      </c>
    </row>
    <row r="12" spans="4:9">
      <c r="F12">
        <v>0.66</v>
      </c>
      <c r="G12">
        <v>0.21</v>
      </c>
      <c r="H12">
        <v>0.1</v>
      </c>
      <c r="I12">
        <v>0.04</v>
      </c>
    </row>
    <row r="19" spans="5:20">
      <c r="E19" s="7">
        <v>0.66</v>
      </c>
      <c r="F19" s="17" t="s">
        <v>56</v>
      </c>
      <c r="G19" s="17" t="s">
        <v>60</v>
      </c>
      <c r="H19" s="17" t="s">
        <v>58</v>
      </c>
    </row>
    <row r="20" spans="5:20" ht="15.75">
      <c r="E20" s="6" t="s">
        <v>56</v>
      </c>
      <c r="F20" s="6">
        <v>1</v>
      </c>
      <c r="G20">
        <f t="shared" ref="G20:H20" si="1">1/5</f>
        <v>0.2</v>
      </c>
      <c r="H20">
        <f t="shared" si="1"/>
        <v>0.2</v>
      </c>
      <c r="I20">
        <f t="shared" ref="I20:I22" si="2">POWER(I26,1/3)</f>
        <v>0.34199518933533946</v>
      </c>
      <c r="J20">
        <f t="shared" ref="J20:J22" si="3">I20/$I$23</f>
        <v>9.0909090909090925E-2</v>
      </c>
      <c r="K20">
        <f t="shared" ref="K20:K22" si="4">$E$19*J20</f>
        <v>6.0000000000000012E-2</v>
      </c>
    </row>
    <row r="21" spans="5:20" ht="15.75" customHeight="1">
      <c r="E21" s="6" t="s">
        <v>57</v>
      </c>
      <c r="F21">
        <v>5</v>
      </c>
      <c r="G21" s="6">
        <v>1</v>
      </c>
      <c r="H21" s="6">
        <v>1</v>
      </c>
      <c r="I21">
        <f t="shared" si="2"/>
        <v>1.7099759466766968</v>
      </c>
      <c r="J21">
        <f t="shared" si="3"/>
        <v>0.45454545454545453</v>
      </c>
      <c r="K21">
        <f t="shared" si="4"/>
        <v>0.3</v>
      </c>
    </row>
    <row r="22" spans="5:20" ht="15.75" customHeight="1">
      <c r="E22" s="6" t="s">
        <v>58</v>
      </c>
      <c r="F22">
        <v>5</v>
      </c>
      <c r="G22" s="6">
        <v>1</v>
      </c>
      <c r="H22" s="6">
        <v>1</v>
      </c>
      <c r="I22">
        <f t="shared" si="2"/>
        <v>1.7099759466766968</v>
      </c>
      <c r="J22">
        <f t="shared" si="3"/>
        <v>0.45454545454545453</v>
      </c>
      <c r="K22">
        <f t="shared" si="4"/>
        <v>0.3</v>
      </c>
      <c r="N22" s="12">
        <v>6.0000000000000012E-2</v>
      </c>
      <c r="O22">
        <v>0.13376697006639901</v>
      </c>
      <c r="P22">
        <v>3.3333333333333333E-2</v>
      </c>
      <c r="Q22">
        <v>5.7142857142857151E-3</v>
      </c>
      <c r="R22" s="8">
        <f t="shared" ref="R22:R24" si="5">SUM(N22:Q22)</f>
        <v>0.23281458911401809</v>
      </c>
    </row>
    <row r="23" spans="5:20" ht="15.75" customHeight="1">
      <c r="I23">
        <f t="shared" ref="I23:K23" si="6">SUM(I20:I22)</f>
        <v>3.7619470826887333</v>
      </c>
      <c r="J23">
        <f t="shared" si="6"/>
        <v>1</v>
      </c>
      <c r="K23">
        <f t="shared" si="6"/>
        <v>0.65999999999999992</v>
      </c>
      <c r="N23">
        <v>0.3</v>
      </c>
      <c r="O23">
        <v>2.1993181114957051E-2</v>
      </c>
      <c r="P23">
        <v>3.3333333333333333E-2</v>
      </c>
      <c r="Q23">
        <v>1.7142857142857144E-2</v>
      </c>
      <c r="R23" s="8">
        <f t="shared" si="5"/>
        <v>0.37246937159114751</v>
      </c>
    </row>
    <row r="24" spans="5:20" ht="15.75" customHeight="1">
      <c r="N24">
        <v>0.3</v>
      </c>
      <c r="O24">
        <v>5.4239848818643945E-2</v>
      </c>
      <c r="P24">
        <v>3.3333333333333333E-2</v>
      </c>
      <c r="Q24">
        <v>1.7142857142857144E-2</v>
      </c>
      <c r="R24" s="8">
        <f t="shared" si="5"/>
        <v>0.40471603929483441</v>
      </c>
      <c r="T24" s="4" t="s">
        <v>40</v>
      </c>
    </row>
    <row r="25" spans="5:20" ht="15.75" customHeight="1">
      <c r="R25" s="12">
        <f>SUM(R22:R24)</f>
        <v>1.01</v>
      </c>
    </row>
    <row r="26" spans="5:20" ht="15.75" customHeight="1">
      <c r="I26">
        <f t="shared" ref="I26:I28" si="7">PRODUCT(F20:H20)</f>
        <v>4.0000000000000008E-2</v>
      </c>
    </row>
    <row r="27" spans="5:20" ht="15.75" customHeight="1">
      <c r="I27">
        <f t="shared" si="7"/>
        <v>5</v>
      </c>
    </row>
    <row r="28" spans="5:20" ht="15.75" customHeight="1">
      <c r="I28">
        <f t="shared" si="7"/>
        <v>5</v>
      </c>
    </row>
    <row r="29" spans="5:20" ht="15.75" customHeight="1"/>
    <row r="30" spans="5:20" ht="15.75" customHeight="1"/>
    <row r="31" spans="5:20" ht="15.75" customHeight="1">
      <c r="E31" s="7">
        <v>0.21</v>
      </c>
      <c r="F31" s="17" t="s">
        <v>56</v>
      </c>
      <c r="G31" s="17" t="s">
        <v>60</v>
      </c>
      <c r="H31" s="17" t="s">
        <v>58</v>
      </c>
    </row>
    <row r="32" spans="5:20" ht="15.75" customHeight="1">
      <c r="E32" s="6" t="s">
        <v>56</v>
      </c>
      <c r="F32" s="6">
        <v>1</v>
      </c>
      <c r="G32">
        <v>5</v>
      </c>
      <c r="H32">
        <v>3</v>
      </c>
      <c r="I32">
        <f t="shared" ref="I32:I34" si="8">POWER(I38,1/3)</f>
        <v>2.4662120743304703</v>
      </c>
      <c r="J32">
        <f t="shared" ref="J32:J34" si="9">I32/$I$35</f>
        <v>0.63698557174475723</v>
      </c>
      <c r="K32">
        <f t="shared" ref="K32:K34" si="10">$E$31*J32</f>
        <v>0.13376697006639901</v>
      </c>
    </row>
    <row r="33" spans="5:11" ht="15.75" customHeight="1">
      <c r="E33" s="6" t="s">
        <v>57</v>
      </c>
      <c r="F33">
        <f>1/5</f>
        <v>0.2</v>
      </c>
      <c r="G33" s="6">
        <v>1</v>
      </c>
      <c r="H33" s="6">
        <f>1/3</f>
        <v>0.33333333333333331</v>
      </c>
      <c r="I33">
        <f t="shared" si="8"/>
        <v>0.40548013303822666</v>
      </c>
      <c r="J33">
        <f t="shared" si="9"/>
        <v>0.10472943388074786</v>
      </c>
      <c r="K33">
        <f t="shared" si="10"/>
        <v>2.1993181114957051E-2</v>
      </c>
    </row>
    <row r="34" spans="5:11" ht="15.75" customHeight="1">
      <c r="E34" s="6" t="s">
        <v>58</v>
      </c>
      <c r="F34">
        <f>1/3</f>
        <v>0.33333333333333331</v>
      </c>
      <c r="G34" s="6">
        <v>3</v>
      </c>
      <c r="H34" s="6">
        <v>1</v>
      </c>
      <c r="I34">
        <f t="shared" si="8"/>
        <v>1</v>
      </c>
      <c r="J34">
        <f t="shared" si="9"/>
        <v>0.25828499437449498</v>
      </c>
      <c r="K34">
        <f t="shared" si="10"/>
        <v>5.4239848818643945E-2</v>
      </c>
    </row>
    <row r="35" spans="5:11" ht="15.75" customHeight="1">
      <c r="I35">
        <f t="shared" ref="I35:K35" si="11">SUM(I32:I34)</f>
        <v>3.8716922073686968</v>
      </c>
      <c r="J35">
        <f t="shared" si="11"/>
        <v>1</v>
      </c>
      <c r="K35">
        <f t="shared" si="11"/>
        <v>0.21</v>
      </c>
    </row>
    <row r="36" spans="5:11" ht="15.75" customHeight="1"/>
    <row r="37" spans="5:11" ht="15.75" customHeight="1"/>
    <row r="38" spans="5:11" ht="15.75" customHeight="1">
      <c r="I38">
        <f t="shared" ref="I38:I40" si="12">PRODUCT(F32:H32)</f>
        <v>15</v>
      </c>
    </row>
    <row r="39" spans="5:11" ht="15.75" customHeight="1">
      <c r="I39">
        <f t="shared" si="12"/>
        <v>6.6666666666666666E-2</v>
      </c>
    </row>
    <row r="40" spans="5:11" ht="15.75" customHeight="1">
      <c r="I40">
        <f t="shared" si="12"/>
        <v>1</v>
      </c>
    </row>
    <row r="41" spans="5:11" ht="15.75" customHeight="1"/>
    <row r="42" spans="5:11" ht="15.75" customHeight="1"/>
    <row r="43" spans="5:11" ht="15.75" customHeight="1"/>
    <row r="44" spans="5:11" ht="15.75" customHeight="1">
      <c r="E44" s="7"/>
      <c r="F44" s="7"/>
      <c r="G44" s="7"/>
      <c r="H44" s="7"/>
    </row>
    <row r="45" spans="5:11" ht="15.75" customHeight="1">
      <c r="E45" s="7">
        <v>0.1</v>
      </c>
      <c r="F45" s="17" t="s">
        <v>56</v>
      </c>
      <c r="G45" s="17" t="s">
        <v>60</v>
      </c>
      <c r="H45" s="17" t="s">
        <v>58</v>
      </c>
    </row>
    <row r="46" spans="5:11" ht="15.75" customHeight="1">
      <c r="E46" s="6" t="s">
        <v>56</v>
      </c>
      <c r="F46" s="6">
        <v>1</v>
      </c>
      <c r="G46">
        <v>1</v>
      </c>
      <c r="H46">
        <v>1</v>
      </c>
      <c r="I46">
        <f t="shared" ref="I46:I48" si="13">POWER(I52,1/3)</f>
        <v>1</v>
      </c>
      <c r="J46">
        <f t="shared" ref="J46:J48" si="14">I46/$I$49</f>
        <v>0.33333333333333331</v>
      </c>
      <c r="K46">
        <f t="shared" ref="K46:K48" si="15">$E$45*J46</f>
        <v>3.3333333333333333E-2</v>
      </c>
    </row>
    <row r="47" spans="5:11" ht="15.75" customHeight="1">
      <c r="E47" s="6" t="s">
        <v>57</v>
      </c>
      <c r="F47">
        <v>1</v>
      </c>
      <c r="G47" s="6">
        <v>1</v>
      </c>
      <c r="H47" s="6">
        <v>1</v>
      </c>
      <c r="I47">
        <f t="shared" si="13"/>
        <v>1</v>
      </c>
      <c r="J47">
        <f t="shared" si="14"/>
        <v>0.33333333333333331</v>
      </c>
      <c r="K47">
        <f t="shared" si="15"/>
        <v>3.3333333333333333E-2</v>
      </c>
    </row>
    <row r="48" spans="5:11" ht="15.75" customHeight="1">
      <c r="E48" s="6" t="s">
        <v>58</v>
      </c>
      <c r="F48">
        <v>1</v>
      </c>
      <c r="G48" s="6">
        <v>1</v>
      </c>
      <c r="H48" s="6">
        <v>1</v>
      </c>
      <c r="I48">
        <f t="shared" si="13"/>
        <v>1</v>
      </c>
      <c r="J48">
        <f t="shared" si="14"/>
        <v>0.33333333333333331</v>
      </c>
      <c r="K48">
        <f t="shared" si="15"/>
        <v>3.3333333333333333E-2</v>
      </c>
    </row>
    <row r="49" spans="5:11" ht="15.75" customHeight="1">
      <c r="I49">
        <f t="shared" ref="I49:K49" si="16">SUM(I46:I48)</f>
        <v>3</v>
      </c>
      <c r="J49">
        <f t="shared" si="16"/>
        <v>1</v>
      </c>
      <c r="K49">
        <f t="shared" si="16"/>
        <v>0.1</v>
      </c>
    </row>
    <row r="50" spans="5:11" ht="15.75" customHeight="1"/>
    <row r="51" spans="5:11" ht="15.75" customHeight="1"/>
    <row r="52" spans="5:11" ht="15.75" customHeight="1">
      <c r="I52">
        <f t="shared" ref="I52:I54" si="17">PRODUCT(F46:H46)</f>
        <v>1</v>
      </c>
    </row>
    <row r="53" spans="5:11" ht="15.75" customHeight="1">
      <c r="I53">
        <f t="shared" si="17"/>
        <v>1</v>
      </c>
    </row>
    <row r="54" spans="5:11" ht="15.75" customHeight="1">
      <c r="I54">
        <f t="shared" si="17"/>
        <v>1</v>
      </c>
    </row>
    <row r="55" spans="5:11" ht="15.75" customHeight="1"/>
    <row r="56" spans="5:11" ht="15.75" customHeight="1">
      <c r="E56" s="7"/>
      <c r="F56" s="7"/>
      <c r="G56" s="7"/>
      <c r="H56" s="7"/>
    </row>
    <row r="57" spans="5:11" ht="15.75" customHeight="1">
      <c r="E57" s="7">
        <v>0.04</v>
      </c>
      <c r="F57" s="17" t="s">
        <v>56</v>
      </c>
      <c r="G57" s="17" t="s">
        <v>60</v>
      </c>
      <c r="H57" s="17" t="s">
        <v>58</v>
      </c>
    </row>
    <row r="58" spans="5:11" ht="15.75" customHeight="1">
      <c r="E58" s="6" t="s">
        <v>56</v>
      </c>
      <c r="F58" s="6">
        <v>1</v>
      </c>
      <c r="G58">
        <f t="shared" ref="G58:H58" si="18">1/3</f>
        <v>0.33333333333333331</v>
      </c>
      <c r="H58">
        <f t="shared" si="18"/>
        <v>0.33333333333333331</v>
      </c>
      <c r="I58">
        <f t="shared" ref="I58:I60" si="19">POWER(I64,1/3)</f>
        <v>0.48074985676913612</v>
      </c>
      <c r="J58">
        <f t="shared" ref="J58:J60" si="20">I58/$I$61</f>
        <v>0.14285714285714288</v>
      </c>
      <c r="K58">
        <f t="shared" ref="K58:K60" si="21">$E$57*J58</f>
        <v>5.7142857142857151E-3</v>
      </c>
    </row>
    <row r="59" spans="5:11" ht="15.75" customHeight="1">
      <c r="E59" s="6" t="s">
        <v>57</v>
      </c>
      <c r="F59">
        <v>3</v>
      </c>
      <c r="G59" s="6">
        <v>1</v>
      </c>
      <c r="H59" s="6">
        <v>1</v>
      </c>
      <c r="I59">
        <f t="shared" si="19"/>
        <v>1.4422495703074083</v>
      </c>
      <c r="J59">
        <f t="shared" si="20"/>
        <v>0.4285714285714286</v>
      </c>
      <c r="K59">
        <f t="shared" si="21"/>
        <v>1.7142857142857144E-2</v>
      </c>
    </row>
    <row r="60" spans="5:11" ht="15.75" customHeight="1">
      <c r="E60" s="6" t="s">
        <v>58</v>
      </c>
      <c r="F60">
        <v>3</v>
      </c>
      <c r="G60" s="6">
        <v>1</v>
      </c>
      <c r="H60" s="6">
        <v>1</v>
      </c>
      <c r="I60">
        <f t="shared" si="19"/>
        <v>1.4422495703074083</v>
      </c>
      <c r="J60">
        <f t="shared" si="20"/>
        <v>0.4285714285714286</v>
      </c>
      <c r="K60">
        <f t="shared" si="21"/>
        <v>1.7142857142857144E-2</v>
      </c>
    </row>
    <row r="61" spans="5:11" ht="15.75" customHeight="1">
      <c r="I61">
        <f t="shared" ref="I61:K61" si="22">SUM(I58:I60)</f>
        <v>3.3652489973839526</v>
      </c>
      <c r="J61">
        <f t="shared" si="22"/>
        <v>1</v>
      </c>
      <c r="K61">
        <f t="shared" si="22"/>
        <v>4.0000000000000008E-2</v>
      </c>
    </row>
    <row r="62" spans="5:11" ht="15.75" customHeight="1"/>
    <row r="63" spans="5:11" ht="15.75" customHeight="1"/>
    <row r="64" spans="5:11" ht="15.75" customHeight="1">
      <c r="I64">
        <f t="shared" ref="I64:I66" si="23">PRODUCT(F58:H58)</f>
        <v>0.1111111111111111</v>
      </c>
    </row>
    <row r="65" spans="9:9" ht="15.75" customHeight="1">
      <c r="I65">
        <f t="shared" si="23"/>
        <v>3</v>
      </c>
    </row>
    <row r="66" spans="9:9" ht="15.75" customHeight="1">
      <c r="I66">
        <f t="shared" si="23"/>
        <v>3</v>
      </c>
    </row>
    <row r="67" spans="9:9" ht="15.75" customHeight="1"/>
    <row r="68" spans="9:9" ht="15.75" customHeight="1"/>
    <row r="69" spans="9:9" ht="15.75" customHeight="1"/>
    <row r="70" spans="9:9" ht="15.75" customHeight="1"/>
    <row r="71" spans="9:9" ht="15.75" customHeight="1"/>
    <row r="72" spans="9:9" ht="15.75" customHeight="1"/>
    <row r="73" spans="9:9" ht="15.75" customHeight="1"/>
    <row r="74" spans="9:9" ht="15.75" customHeight="1"/>
    <row r="75" spans="9:9" ht="15.75" customHeight="1"/>
    <row r="76" spans="9:9" ht="15.75" customHeight="1"/>
    <row r="77" spans="9:9" ht="15.75" customHeight="1"/>
    <row r="78" spans="9:9" ht="15.75" customHeight="1"/>
    <row r="79" spans="9:9" ht="15.75" customHeight="1"/>
    <row r="80" spans="9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C5:S1000"/>
  <sheetViews>
    <sheetView topLeftCell="A24" workbookViewId="0">
      <selection activeCell="D57" sqref="D57"/>
    </sheetView>
  </sheetViews>
  <sheetFormatPr defaultColWidth="14.42578125" defaultRowHeight="15" customHeight="1"/>
  <cols>
    <col min="1" max="2" width="8.7109375" customWidth="1"/>
    <col min="3" max="3" width="16.5703125" customWidth="1"/>
    <col min="4" max="4" width="21.42578125" customWidth="1"/>
    <col min="5" max="5" width="20.42578125" customWidth="1"/>
    <col min="6" max="6" width="20.140625" customWidth="1"/>
    <col min="7" max="7" width="19.28515625" customWidth="1"/>
    <col min="8" max="12" width="8.7109375" customWidth="1"/>
    <col min="13" max="13" width="10.5703125" customWidth="1"/>
    <col min="14" max="16" width="8.7109375" customWidth="1"/>
    <col min="17" max="17" width="9.5703125" customWidth="1"/>
    <col min="18" max="26" width="8.7109375" customWidth="1"/>
  </cols>
  <sheetData>
    <row r="5" spans="3:9" ht="47.25">
      <c r="C5" s="6" t="s">
        <v>6</v>
      </c>
      <c r="D5" s="6" t="s">
        <v>0</v>
      </c>
      <c r="E5" s="6" t="s">
        <v>1</v>
      </c>
      <c r="F5" s="6" t="s">
        <v>7</v>
      </c>
      <c r="G5" s="6" t="s">
        <v>3</v>
      </c>
    </row>
    <row r="6" spans="3:9" ht="15.75">
      <c r="C6" s="6" t="s">
        <v>61</v>
      </c>
      <c r="D6" s="6">
        <f>22*26</f>
        <v>572</v>
      </c>
      <c r="E6" s="6" t="s">
        <v>10</v>
      </c>
      <c r="F6" s="6" t="s">
        <v>13</v>
      </c>
      <c r="G6" s="6" t="s">
        <v>24</v>
      </c>
    </row>
    <row r="7" spans="3:9" ht="31.5">
      <c r="C7" s="6" t="s">
        <v>62</v>
      </c>
      <c r="D7" s="6">
        <f t="shared" ref="D7:D8" si="0">1250/5</f>
        <v>250</v>
      </c>
      <c r="E7" s="6" t="s">
        <v>18</v>
      </c>
      <c r="F7" s="6" t="s">
        <v>20</v>
      </c>
      <c r="G7" s="6" t="s">
        <v>24</v>
      </c>
    </row>
    <row r="8" spans="3:9" ht="31.5">
      <c r="C8" s="6" t="s">
        <v>63</v>
      </c>
      <c r="D8" s="6">
        <f t="shared" si="0"/>
        <v>250</v>
      </c>
      <c r="E8" s="6" t="s">
        <v>25</v>
      </c>
      <c r="F8" s="6" t="s">
        <v>20</v>
      </c>
      <c r="G8" s="6" t="s">
        <v>24</v>
      </c>
    </row>
    <row r="9" spans="3:9">
      <c r="D9">
        <v>0.27</v>
      </c>
      <c r="E9">
        <v>0.56999999999999995</v>
      </c>
      <c r="F9">
        <v>0.06</v>
      </c>
      <c r="G9">
        <v>0.11</v>
      </c>
    </row>
    <row r="13" spans="3:9">
      <c r="C13" s="7">
        <v>0.27</v>
      </c>
      <c r="D13" s="17" t="s">
        <v>61</v>
      </c>
      <c r="E13" s="17" t="s">
        <v>64</v>
      </c>
      <c r="F13" s="17" t="s">
        <v>63</v>
      </c>
    </row>
    <row r="14" spans="3:9" ht="15.75">
      <c r="C14" s="6" t="s">
        <v>61</v>
      </c>
      <c r="D14" s="6">
        <v>1</v>
      </c>
      <c r="E14">
        <f t="shared" ref="E14:F14" si="1">1/5</f>
        <v>0.2</v>
      </c>
      <c r="F14">
        <f t="shared" si="1"/>
        <v>0.2</v>
      </c>
      <c r="G14" s="8">
        <f t="shared" ref="G14:G16" si="2">POWER(F19,1/3)</f>
        <v>0.34199518933533946</v>
      </c>
      <c r="H14" s="8">
        <f t="shared" ref="H14:H16" si="3">G14/$G$17</f>
        <v>9.0909090909090925E-2</v>
      </c>
      <c r="I14" s="8">
        <f t="shared" ref="I14:I16" si="4">$C$13*H14</f>
        <v>2.4545454545454551E-2</v>
      </c>
    </row>
    <row r="15" spans="3:9" ht="31.5">
      <c r="C15" s="6" t="s">
        <v>62</v>
      </c>
      <c r="D15">
        <v>5</v>
      </c>
      <c r="E15" s="6">
        <v>1</v>
      </c>
      <c r="F15" s="6">
        <v>1</v>
      </c>
      <c r="G15" s="8">
        <f t="shared" si="2"/>
        <v>1.7099759466766968</v>
      </c>
      <c r="H15" s="8">
        <f t="shared" si="3"/>
        <v>0.45454545454545453</v>
      </c>
      <c r="I15" s="8">
        <f t="shared" si="4"/>
        <v>0.12272727272727273</v>
      </c>
    </row>
    <row r="16" spans="3:9" ht="31.5">
      <c r="C16" s="6" t="s">
        <v>63</v>
      </c>
      <c r="D16">
        <v>5</v>
      </c>
      <c r="E16" s="6">
        <v>1</v>
      </c>
      <c r="F16" s="6">
        <v>1</v>
      </c>
      <c r="G16" s="8">
        <f t="shared" si="2"/>
        <v>1.7099759466766968</v>
      </c>
      <c r="H16" s="8">
        <f t="shared" si="3"/>
        <v>0.45454545454545453</v>
      </c>
      <c r="I16" s="8">
        <f t="shared" si="4"/>
        <v>0.12272727272727273</v>
      </c>
    </row>
    <row r="17" spans="3:19">
      <c r="G17" s="8">
        <f t="shared" ref="G17:I17" si="5">SUM(G14:G16)</f>
        <v>3.7619470826887333</v>
      </c>
      <c r="H17" s="9">
        <f t="shared" si="5"/>
        <v>1</v>
      </c>
      <c r="I17" s="8">
        <f t="shared" si="5"/>
        <v>0.27</v>
      </c>
    </row>
    <row r="18" spans="3:19">
      <c r="M18" s="8">
        <v>2.4545454545454551E-2</v>
      </c>
      <c r="N18" s="8">
        <v>0.42582011419685978</v>
      </c>
      <c r="O18" s="8">
        <v>3.6000000000000004E-2</v>
      </c>
      <c r="P18" s="8">
        <v>3.6666666666666667E-2</v>
      </c>
      <c r="Q18" s="8">
        <v>0.51</v>
      </c>
    </row>
    <row r="19" spans="3:19">
      <c r="F19">
        <f t="shared" ref="F19:F21" si="6">PRODUCT(D14:F14)</f>
        <v>4.0000000000000008E-2</v>
      </c>
      <c r="M19" s="8">
        <v>0.12272727272727273</v>
      </c>
      <c r="N19" s="8">
        <v>6.8051464723980673E-2</v>
      </c>
      <c r="O19" s="8">
        <v>1.2E-2</v>
      </c>
      <c r="P19" s="8">
        <v>3.6666666666666667E-2</v>
      </c>
      <c r="Q19" s="8">
        <f t="shared" ref="Q18:Q20" si="7">SUM(M19:P19)</f>
        <v>0.23944540411792009</v>
      </c>
      <c r="S19" s="4" t="s">
        <v>31</v>
      </c>
    </row>
    <row r="20" spans="3:19">
      <c r="F20">
        <f t="shared" si="6"/>
        <v>5</v>
      </c>
      <c r="M20" s="8">
        <v>0.12272727272727273</v>
      </c>
      <c r="N20" s="8">
        <v>7.6128421079159445E-2</v>
      </c>
      <c r="O20" s="8">
        <v>1.2E-2</v>
      </c>
      <c r="P20" s="8">
        <v>3.6666666666666667E-2</v>
      </c>
      <c r="Q20" s="8">
        <f t="shared" si="7"/>
        <v>0.24752236047309883</v>
      </c>
    </row>
    <row r="21" spans="3:19" ht="15.75" customHeight="1">
      <c r="F21">
        <f t="shared" si="6"/>
        <v>5</v>
      </c>
      <c r="Q21" s="8">
        <f>SUM(Q18:Q20)</f>
        <v>0.99696776459101899</v>
      </c>
    </row>
    <row r="22" spans="3:19" ht="15.75" customHeight="1"/>
    <row r="23" spans="3:19" ht="15.75" customHeight="1"/>
    <row r="24" spans="3:19" ht="15.75" customHeight="1">
      <c r="C24" s="7">
        <v>0.56999999999999995</v>
      </c>
      <c r="D24" s="17" t="s">
        <v>61</v>
      </c>
      <c r="E24" s="17" t="s">
        <v>64</v>
      </c>
      <c r="F24" s="17" t="s">
        <v>63</v>
      </c>
    </row>
    <row r="25" spans="3:19" ht="15.75" customHeight="1">
      <c r="C25" s="6" t="s">
        <v>61</v>
      </c>
      <c r="D25" s="6">
        <v>1</v>
      </c>
      <c r="E25">
        <v>7</v>
      </c>
      <c r="F25">
        <v>5</v>
      </c>
      <c r="G25" s="8">
        <f t="shared" ref="G25:G27" si="8">POWER(F30,1/3)</f>
        <v>3.2710663101885888</v>
      </c>
      <c r="H25" s="8">
        <f t="shared" ref="H25:H27" si="9">G25/$G$28</f>
        <v>0.74705283192431549</v>
      </c>
      <c r="I25" s="8">
        <f t="shared" ref="I25:I27" si="10">$C$24*H25</f>
        <v>0.42582011419685978</v>
      </c>
    </row>
    <row r="26" spans="3:19" ht="15.75" customHeight="1">
      <c r="C26" s="6" t="s">
        <v>62</v>
      </c>
      <c r="D26">
        <f>1/7</f>
        <v>0.14285714285714285</v>
      </c>
      <c r="E26" s="6">
        <v>1</v>
      </c>
      <c r="F26" s="6">
        <v>1</v>
      </c>
      <c r="G26" s="8">
        <f t="shared" si="8"/>
        <v>0.52275795857471019</v>
      </c>
      <c r="H26" s="8">
        <f t="shared" si="9"/>
        <v>0.11938853460347489</v>
      </c>
      <c r="I26" s="8">
        <f t="shared" si="10"/>
        <v>6.8051464723980673E-2</v>
      </c>
    </row>
    <row r="27" spans="3:19" ht="15.75" customHeight="1">
      <c r="C27" s="6" t="s">
        <v>63</v>
      </c>
      <c r="D27">
        <f>1/5</f>
        <v>0.2</v>
      </c>
      <c r="E27" s="6">
        <v>1</v>
      </c>
      <c r="F27" s="6">
        <v>1</v>
      </c>
      <c r="G27" s="8">
        <f t="shared" si="8"/>
        <v>0.58480354764257325</v>
      </c>
      <c r="H27" s="8">
        <f t="shared" si="9"/>
        <v>0.13355863347220956</v>
      </c>
      <c r="I27" s="8">
        <f t="shared" si="10"/>
        <v>7.6128421079159445E-2</v>
      </c>
    </row>
    <row r="28" spans="3:19" ht="15.75" customHeight="1">
      <c r="G28" s="8">
        <f t="shared" ref="G28:I28" si="11">SUM(G25:G27)</f>
        <v>4.3786278164058725</v>
      </c>
      <c r="H28" s="9">
        <f t="shared" si="11"/>
        <v>0.99999999999999989</v>
      </c>
      <c r="I28" s="8">
        <f t="shared" si="11"/>
        <v>0.56999999999999984</v>
      </c>
    </row>
    <row r="29" spans="3:19" ht="15.75" customHeight="1"/>
    <row r="30" spans="3:19" ht="15.75" customHeight="1">
      <c r="F30">
        <f t="shared" ref="F30:F32" si="12">PRODUCT(D25:F25)</f>
        <v>35</v>
      </c>
    </row>
    <row r="31" spans="3:19" ht="15.75" customHeight="1">
      <c r="F31">
        <f t="shared" si="12"/>
        <v>0.14285714285714285</v>
      </c>
    </row>
    <row r="32" spans="3:19" ht="15.75" customHeight="1">
      <c r="F32">
        <f t="shared" si="12"/>
        <v>0.2</v>
      </c>
    </row>
    <row r="33" spans="3:10" ht="15.75" customHeight="1"/>
    <row r="34" spans="3:10" ht="15.75" customHeight="1"/>
    <row r="35" spans="3:10" ht="15.75" customHeight="1"/>
    <row r="36" spans="3:10" ht="15.75" customHeight="1"/>
    <row r="37" spans="3:10" ht="15.75" customHeight="1">
      <c r="C37" s="7">
        <v>0.06</v>
      </c>
      <c r="D37" s="17" t="s">
        <v>61</v>
      </c>
      <c r="E37" s="17" t="s">
        <v>64</v>
      </c>
      <c r="F37" s="17" t="s">
        <v>63</v>
      </c>
    </row>
    <row r="38" spans="3:10" ht="15.75" customHeight="1">
      <c r="C38" s="6" t="s">
        <v>61</v>
      </c>
      <c r="D38" s="6">
        <v>1</v>
      </c>
      <c r="E38">
        <v>3</v>
      </c>
      <c r="F38">
        <v>3</v>
      </c>
      <c r="G38" s="8">
        <f t="shared" ref="G38:G40" si="13">POWER(F43,1/3)</f>
        <v>2.0800838230519041</v>
      </c>
      <c r="H38" s="8">
        <f t="shared" ref="H38:H40" si="14">G38/$G$41</f>
        <v>0.60000000000000009</v>
      </c>
      <c r="I38" s="8">
        <f t="shared" ref="I38:I40" si="15">$C$37*H38</f>
        <v>3.6000000000000004E-2</v>
      </c>
    </row>
    <row r="39" spans="3:10" ht="15.75" customHeight="1">
      <c r="C39" s="6" t="s">
        <v>62</v>
      </c>
      <c r="D39">
        <f t="shared" ref="D39:D40" si="16">1/3</f>
        <v>0.33333333333333331</v>
      </c>
      <c r="E39" s="6">
        <v>1</v>
      </c>
      <c r="F39" s="6">
        <v>1</v>
      </c>
      <c r="G39" s="8">
        <f t="shared" si="13"/>
        <v>0.69336127435063466</v>
      </c>
      <c r="H39" s="8">
        <f t="shared" si="14"/>
        <v>0.2</v>
      </c>
      <c r="I39" s="8">
        <f t="shared" si="15"/>
        <v>1.2E-2</v>
      </c>
    </row>
    <row r="40" spans="3:10" ht="15.75" customHeight="1">
      <c r="C40" s="6" t="s">
        <v>63</v>
      </c>
      <c r="D40">
        <f t="shared" si="16"/>
        <v>0.33333333333333331</v>
      </c>
      <c r="E40" s="6">
        <v>1</v>
      </c>
      <c r="F40" s="6">
        <v>1</v>
      </c>
      <c r="G40" s="8">
        <f t="shared" si="13"/>
        <v>0.69336127435063466</v>
      </c>
      <c r="H40" s="8">
        <f t="shared" si="14"/>
        <v>0.2</v>
      </c>
      <c r="I40" s="8">
        <f t="shared" si="15"/>
        <v>1.2E-2</v>
      </c>
    </row>
    <row r="41" spans="3:10" ht="15.75" customHeight="1">
      <c r="G41" s="8">
        <f t="shared" ref="G41:I41" si="17">SUM(G38:G40)</f>
        <v>3.4668063717531732</v>
      </c>
      <c r="H41" s="9">
        <f t="shared" si="17"/>
        <v>1</v>
      </c>
      <c r="I41" s="8">
        <f t="shared" si="17"/>
        <v>0.06</v>
      </c>
    </row>
    <row r="42" spans="3:10" ht="15.75" customHeight="1"/>
    <row r="43" spans="3:10" ht="15.75" customHeight="1">
      <c r="F43">
        <f t="shared" ref="F43:F45" si="18">PRODUCT(D38:F38)</f>
        <v>9</v>
      </c>
    </row>
    <row r="44" spans="3:10" ht="15.75" customHeight="1">
      <c r="F44">
        <f t="shared" si="18"/>
        <v>0.33333333333333331</v>
      </c>
    </row>
    <row r="45" spans="3:10" ht="15.75" customHeight="1">
      <c r="F45">
        <f t="shared" si="18"/>
        <v>0.33333333333333331</v>
      </c>
    </row>
    <row r="46" spans="3:10" ht="15.75" customHeight="1">
      <c r="D46" s="7"/>
      <c r="E46" s="7"/>
      <c r="F46" s="7"/>
      <c r="G46" s="7"/>
    </row>
    <row r="47" spans="3:10" ht="15.75" customHeight="1">
      <c r="D47" s="6"/>
      <c r="E47" s="6"/>
      <c r="H47" s="8"/>
      <c r="I47" s="8"/>
      <c r="J47" s="8"/>
    </row>
    <row r="48" spans="3:10" ht="15.75" customHeight="1">
      <c r="D48" s="6"/>
      <c r="F48" s="6"/>
      <c r="G48" s="6"/>
      <c r="H48" s="8"/>
      <c r="I48" s="8"/>
      <c r="J48" s="8"/>
    </row>
    <row r="49" spans="3:10" ht="15.75" customHeight="1">
      <c r="C49" s="7">
        <v>0.11</v>
      </c>
      <c r="D49" s="17" t="s">
        <v>61</v>
      </c>
      <c r="E49" s="17" t="s">
        <v>64</v>
      </c>
      <c r="F49" s="17" t="s">
        <v>63</v>
      </c>
      <c r="J49" s="8"/>
    </row>
    <row r="50" spans="3:10" ht="15.75" customHeight="1">
      <c r="C50" s="6" t="s">
        <v>61</v>
      </c>
      <c r="D50" s="6">
        <v>1</v>
      </c>
      <c r="E50">
        <v>1</v>
      </c>
      <c r="F50">
        <v>1</v>
      </c>
      <c r="G50" s="8">
        <f t="shared" ref="G50:G52" si="19">POWER(F55,1/3)</f>
        <v>1</v>
      </c>
      <c r="H50" s="8">
        <f t="shared" ref="H50:H52" si="20">G50/$G$53</f>
        <v>0.33333333333333331</v>
      </c>
      <c r="I50" s="8">
        <f t="shared" ref="I50:I52" si="21">$C$49*H50</f>
        <v>3.6666666666666667E-2</v>
      </c>
      <c r="J50" s="8"/>
    </row>
    <row r="51" spans="3:10" ht="15.75" customHeight="1">
      <c r="C51" s="6" t="s">
        <v>62</v>
      </c>
      <c r="D51">
        <v>1</v>
      </c>
      <c r="E51" s="6">
        <v>1</v>
      </c>
      <c r="F51" s="6">
        <v>1</v>
      </c>
      <c r="G51" s="8">
        <f t="shared" si="19"/>
        <v>1</v>
      </c>
      <c r="H51" s="8">
        <f t="shared" si="20"/>
        <v>0.33333333333333331</v>
      </c>
      <c r="I51" s="8">
        <f t="shared" si="21"/>
        <v>3.6666666666666667E-2</v>
      </c>
    </row>
    <row r="52" spans="3:10" ht="15.75" customHeight="1">
      <c r="C52" s="6" t="s">
        <v>63</v>
      </c>
      <c r="D52">
        <v>1</v>
      </c>
      <c r="E52" s="6">
        <v>1</v>
      </c>
      <c r="F52" s="6">
        <v>1</v>
      </c>
      <c r="G52" s="8">
        <f t="shared" si="19"/>
        <v>1</v>
      </c>
      <c r="H52" s="8">
        <f t="shared" si="20"/>
        <v>0.33333333333333331</v>
      </c>
      <c r="I52" s="8">
        <f t="shared" si="21"/>
        <v>3.6666666666666667E-2</v>
      </c>
    </row>
    <row r="53" spans="3:10" ht="15.75" customHeight="1">
      <c r="G53" s="8">
        <f t="shared" ref="G53:I53" si="22">SUM(G50:G52)</f>
        <v>3</v>
      </c>
      <c r="H53" s="9">
        <f t="shared" si="22"/>
        <v>1</v>
      </c>
      <c r="I53" s="8">
        <f t="shared" si="22"/>
        <v>0.11</v>
      </c>
    </row>
    <row r="54" spans="3:10" ht="15.75" customHeight="1"/>
    <row r="55" spans="3:10" ht="15.75" customHeight="1">
      <c r="F55">
        <f t="shared" ref="F55:F57" si="23">PRODUCT(D50:F50)</f>
        <v>1</v>
      </c>
    </row>
    <row r="56" spans="3:10" ht="15.75" customHeight="1">
      <c r="F56">
        <f t="shared" si="23"/>
        <v>1</v>
      </c>
    </row>
    <row r="57" spans="3:10" ht="15.75" customHeight="1">
      <c r="F57">
        <f t="shared" si="23"/>
        <v>1</v>
      </c>
    </row>
    <row r="58" spans="3:10" ht="15.75" customHeight="1"/>
    <row r="59" spans="3:10" ht="15.75" customHeight="1"/>
    <row r="60" spans="3:10" ht="15.75" customHeight="1"/>
    <row r="61" spans="3:10" ht="15.75" customHeight="1"/>
    <row r="62" spans="3:10" ht="15.75" customHeight="1"/>
    <row r="63" spans="3:10" ht="15.75" customHeight="1"/>
    <row r="64" spans="3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C8:S1000"/>
  <sheetViews>
    <sheetView topLeftCell="A36" workbookViewId="0">
      <selection activeCell="F66" sqref="F66"/>
    </sheetView>
  </sheetViews>
  <sheetFormatPr defaultColWidth="14.42578125" defaultRowHeight="15" customHeight="1"/>
  <cols>
    <col min="1" max="2" width="8.7109375" customWidth="1"/>
    <col min="3" max="3" width="13.85546875" customWidth="1"/>
    <col min="4" max="4" width="13.42578125" customWidth="1"/>
    <col min="5" max="5" width="16.28515625" customWidth="1"/>
    <col min="6" max="6" width="26.140625" customWidth="1"/>
    <col min="7" max="7" width="16.42578125" customWidth="1"/>
    <col min="8" max="26" width="8.7109375" customWidth="1"/>
  </cols>
  <sheetData>
    <row r="8" spans="3:7" ht="31.5">
      <c r="C8" s="6" t="s">
        <v>6</v>
      </c>
      <c r="D8" s="6" t="s">
        <v>41</v>
      </c>
      <c r="E8" s="6" t="s">
        <v>1</v>
      </c>
      <c r="F8" s="6" t="s">
        <v>7</v>
      </c>
      <c r="G8" s="6" t="s">
        <v>3</v>
      </c>
    </row>
    <row r="9" spans="3:7" ht="31.5">
      <c r="C9" s="6" t="s">
        <v>42</v>
      </c>
      <c r="D9" s="6">
        <f>2*26</f>
        <v>52</v>
      </c>
      <c r="E9" s="6" t="s">
        <v>11</v>
      </c>
      <c r="F9" s="6" t="s">
        <v>12</v>
      </c>
      <c r="G9" s="6" t="s">
        <v>38</v>
      </c>
    </row>
    <row r="10" spans="3:7" ht="47.25">
      <c r="C10" s="6" t="s">
        <v>43</v>
      </c>
      <c r="D10" s="6">
        <f t="shared" ref="D10:D11" si="0">160/5</f>
        <v>32</v>
      </c>
      <c r="E10" s="6" t="s">
        <v>18</v>
      </c>
      <c r="F10" s="6" t="s">
        <v>20</v>
      </c>
      <c r="G10" s="6" t="s">
        <v>24</v>
      </c>
    </row>
    <row r="11" spans="3:7" ht="47.25">
      <c r="C11" s="6" t="s">
        <v>44</v>
      </c>
      <c r="D11" s="6">
        <f t="shared" si="0"/>
        <v>32</v>
      </c>
      <c r="E11" s="6" t="s">
        <v>25</v>
      </c>
      <c r="F11" s="6" t="s">
        <v>20</v>
      </c>
      <c r="G11" s="6" t="s">
        <v>24</v>
      </c>
    </row>
    <row r="12" spans="3:7">
      <c r="D12">
        <v>0.6</v>
      </c>
      <c r="E12">
        <v>0.25</v>
      </c>
      <c r="F12">
        <v>0.11</v>
      </c>
      <c r="G12">
        <v>0.04</v>
      </c>
    </row>
    <row r="17" spans="3:19">
      <c r="C17" s="7">
        <v>0.6</v>
      </c>
      <c r="D17" s="17" t="s">
        <v>42</v>
      </c>
      <c r="E17" s="17" t="s">
        <v>65</v>
      </c>
      <c r="F17" s="17" t="s">
        <v>44</v>
      </c>
    </row>
    <row r="18" spans="3:19" ht="15.75">
      <c r="C18" s="6" t="s">
        <v>42</v>
      </c>
      <c r="D18" s="6">
        <v>1</v>
      </c>
      <c r="E18">
        <v>0.3</v>
      </c>
      <c r="F18">
        <v>0.3</v>
      </c>
      <c r="G18" s="8">
        <f t="shared" ref="G18:G20" si="1">POWER(F23,1/3)</f>
        <v>0.44814047465571644</v>
      </c>
      <c r="H18" s="8">
        <f t="shared" ref="H18:H20" si="2">G18/$G$21</f>
        <v>0.13447012770366346</v>
      </c>
      <c r="I18" s="8">
        <f t="shared" ref="I18:I20" si="3">$C$17*H18</f>
        <v>8.0682076622198076E-2</v>
      </c>
    </row>
    <row r="19" spans="3:19" ht="47.25">
      <c r="C19" s="6" t="s">
        <v>43</v>
      </c>
      <c r="D19">
        <v>3</v>
      </c>
      <c r="E19" s="6">
        <v>1</v>
      </c>
      <c r="F19" s="6">
        <v>1</v>
      </c>
      <c r="G19" s="8">
        <f t="shared" si="1"/>
        <v>1.4422495703074083</v>
      </c>
      <c r="H19" s="8">
        <f t="shared" si="2"/>
        <v>0.43276493614816824</v>
      </c>
      <c r="I19" s="8">
        <f t="shared" si="3"/>
        <v>0.25965896168890096</v>
      </c>
      <c r="M19">
        <v>8.0682076622198076E-2</v>
      </c>
      <c r="N19">
        <v>0.18266116784028236</v>
      </c>
      <c r="O19">
        <v>7.8571428571428556E-2</v>
      </c>
      <c r="P19">
        <v>5.7142857142857151E-3</v>
      </c>
      <c r="Q19">
        <f t="shared" ref="Q19:Q21" si="4">SUM(M19:P19)</f>
        <v>0.34762895874819472</v>
      </c>
      <c r="S19" s="4" t="s">
        <v>31</v>
      </c>
    </row>
    <row r="20" spans="3:19" ht="47.25">
      <c r="C20" s="6" t="s">
        <v>44</v>
      </c>
      <c r="D20">
        <v>3</v>
      </c>
      <c r="E20" s="6">
        <v>1</v>
      </c>
      <c r="F20" s="6">
        <v>1</v>
      </c>
      <c r="G20" s="8">
        <f t="shared" si="1"/>
        <v>1.4422495703074083</v>
      </c>
      <c r="H20" s="8">
        <f t="shared" si="2"/>
        <v>0.43276493614816824</v>
      </c>
      <c r="I20" s="8">
        <f t="shared" si="3"/>
        <v>0.25965896168890096</v>
      </c>
      <c r="M20">
        <v>0.25965896168890096</v>
      </c>
      <c r="N20">
        <v>2.0240307999937673E-2</v>
      </c>
      <c r="O20">
        <v>1.5714285714285715E-2</v>
      </c>
      <c r="P20">
        <v>1.7142857142857144E-2</v>
      </c>
      <c r="Q20">
        <f t="shared" si="4"/>
        <v>0.31275641254598147</v>
      </c>
    </row>
    <row r="21" spans="3:19" ht="15.75" customHeight="1">
      <c r="G21" s="8">
        <f t="shared" ref="G21:I21" si="5">SUM(G18:G20)</f>
        <v>3.3326396152705331</v>
      </c>
      <c r="H21" s="9">
        <f t="shared" si="5"/>
        <v>1</v>
      </c>
      <c r="I21" s="8">
        <f t="shared" si="5"/>
        <v>0.6</v>
      </c>
      <c r="M21">
        <v>0.25965896168890096</v>
      </c>
      <c r="N21">
        <v>4.7098524159779956E-2</v>
      </c>
      <c r="O21">
        <v>1.5714285714285715E-2</v>
      </c>
      <c r="P21">
        <v>1.7142857142857144E-2</v>
      </c>
      <c r="Q21">
        <f t="shared" si="4"/>
        <v>0.33961462870582376</v>
      </c>
    </row>
    <row r="22" spans="3:19" ht="15.75" customHeight="1">
      <c r="Q22">
        <f>SUM(Q19:Q21)</f>
        <v>1</v>
      </c>
    </row>
    <row r="23" spans="3:19" ht="15.75" customHeight="1">
      <c r="F23">
        <f t="shared" ref="F23:F25" si="6">PRODUCT(D18:F18)</f>
        <v>0.09</v>
      </c>
    </row>
    <row r="24" spans="3:19" ht="15.75" customHeight="1">
      <c r="F24">
        <f t="shared" si="6"/>
        <v>3</v>
      </c>
    </row>
    <row r="25" spans="3:19" ht="15.75" customHeight="1">
      <c r="F25">
        <f t="shared" si="6"/>
        <v>3</v>
      </c>
    </row>
    <row r="26" spans="3:19" ht="15.75" customHeight="1"/>
    <row r="27" spans="3:19" ht="15.75" customHeight="1"/>
    <row r="28" spans="3:19" ht="15.75" customHeight="1"/>
    <row r="29" spans="3:19" ht="15.75" customHeight="1"/>
    <row r="30" spans="3:19" ht="15.75" customHeight="1">
      <c r="C30" s="7">
        <v>0.25</v>
      </c>
      <c r="D30" s="17" t="s">
        <v>42</v>
      </c>
      <c r="E30" s="17" t="s">
        <v>65</v>
      </c>
      <c r="F30" s="17" t="s">
        <v>44</v>
      </c>
    </row>
    <row r="31" spans="3:19" ht="15.75" customHeight="1">
      <c r="C31" s="6" t="s">
        <v>42</v>
      </c>
      <c r="D31" s="6">
        <v>1</v>
      </c>
      <c r="E31">
        <v>7</v>
      </c>
      <c r="F31">
        <v>5</v>
      </c>
      <c r="G31" s="8">
        <f t="shared" ref="G31:G33" si="7">POWER(F36,1/3)</f>
        <v>3.2710663101885888</v>
      </c>
      <c r="H31" s="8">
        <f t="shared" ref="H31:H33" si="8">G31/$G$34</f>
        <v>0.73064467136112943</v>
      </c>
      <c r="I31" s="8">
        <f t="shared" ref="I31:I33" si="9">$C$30*H31</f>
        <v>0.18266116784028236</v>
      </c>
    </row>
    <row r="32" spans="3:19" ht="15.75" customHeight="1">
      <c r="C32" s="6" t="s">
        <v>43</v>
      </c>
      <c r="D32">
        <f>1/7</f>
        <v>0.14285714285714285</v>
      </c>
      <c r="E32" s="6">
        <v>1</v>
      </c>
      <c r="F32" s="6">
        <f>1/3</f>
        <v>0.33333333333333331</v>
      </c>
      <c r="G32" s="8">
        <f t="shared" si="7"/>
        <v>0.36246012433429736</v>
      </c>
      <c r="H32" s="8">
        <f t="shared" si="8"/>
        <v>8.0961231999750694E-2</v>
      </c>
      <c r="I32" s="8">
        <f t="shared" si="9"/>
        <v>2.0240307999937673E-2</v>
      </c>
    </row>
    <row r="33" spans="3:9" ht="15.75" customHeight="1">
      <c r="C33" s="6" t="s">
        <v>44</v>
      </c>
      <c r="D33">
        <f>1/5</f>
        <v>0.2</v>
      </c>
      <c r="E33" s="6">
        <v>3</v>
      </c>
      <c r="F33" s="6">
        <v>1</v>
      </c>
      <c r="G33" s="8">
        <f t="shared" si="7"/>
        <v>0.84343266530174932</v>
      </c>
      <c r="H33" s="8">
        <f t="shared" si="8"/>
        <v>0.18839409663911982</v>
      </c>
      <c r="I33" s="8">
        <f t="shared" si="9"/>
        <v>4.7098524159779956E-2</v>
      </c>
    </row>
    <row r="34" spans="3:9" ht="15.75" customHeight="1">
      <c r="G34" s="8">
        <f t="shared" ref="G34:I34" si="10">SUM(G31:G33)</f>
        <v>4.4769590998246356</v>
      </c>
      <c r="H34" s="9">
        <f t="shared" si="10"/>
        <v>1</v>
      </c>
      <c r="I34" s="8">
        <f t="shared" si="10"/>
        <v>0.25</v>
      </c>
    </row>
    <row r="35" spans="3:9" ht="15.75" customHeight="1"/>
    <row r="36" spans="3:9" ht="15.75" customHeight="1">
      <c r="F36">
        <f t="shared" ref="F36:F38" si="11">PRODUCT(D31:F31)</f>
        <v>35</v>
      </c>
    </row>
    <row r="37" spans="3:9" ht="15.75" customHeight="1">
      <c r="F37">
        <f t="shared" si="11"/>
        <v>4.7619047619047616E-2</v>
      </c>
    </row>
    <row r="38" spans="3:9" ht="15.75" customHeight="1">
      <c r="F38">
        <f t="shared" si="11"/>
        <v>0.60000000000000009</v>
      </c>
    </row>
    <row r="39" spans="3:9" ht="15.75" customHeight="1"/>
    <row r="40" spans="3:9" ht="15.75" customHeight="1"/>
    <row r="41" spans="3:9" ht="15.75" customHeight="1"/>
    <row r="42" spans="3:9" ht="15.75" customHeight="1">
      <c r="C42" s="7"/>
      <c r="D42" s="7"/>
      <c r="E42" s="7"/>
      <c r="F42" s="7"/>
    </row>
    <row r="43" spans="3:9" ht="15.75" customHeight="1">
      <c r="C43" s="6"/>
      <c r="D43" s="6"/>
      <c r="G43" s="8"/>
      <c r="H43" s="8"/>
      <c r="I43" s="8"/>
    </row>
    <row r="44" spans="3:9" ht="15.75" customHeight="1">
      <c r="C44" s="7">
        <v>0.11</v>
      </c>
      <c r="D44" s="17" t="s">
        <v>42</v>
      </c>
      <c r="E44" s="17" t="s">
        <v>65</v>
      </c>
      <c r="F44" s="17" t="s">
        <v>44</v>
      </c>
    </row>
    <row r="45" spans="3:9" ht="15.75" customHeight="1">
      <c r="C45" s="6" t="s">
        <v>42</v>
      </c>
      <c r="D45" s="6">
        <v>1</v>
      </c>
      <c r="E45">
        <v>5</v>
      </c>
      <c r="F45">
        <v>5</v>
      </c>
      <c r="G45" s="8">
        <f t="shared" ref="G45:G47" si="12">POWER(F50,1/3)</f>
        <v>2.9240177382128656</v>
      </c>
      <c r="H45" s="8">
        <f t="shared" ref="H45:H47" si="13">G45/$G$48</f>
        <v>0.71428571428571419</v>
      </c>
      <c r="I45" s="8">
        <f t="shared" ref="I45:I47" si="14">$C$44*H45</f>
        <v>7.8571428571428556E-2</v>
      </c>
    </row>
    <row r="46" spans="3:9" ht="15.75" customHeight="1">
      <c r="C46" s="6" t="s">
        <v>43</v>
      </c>
      <c r="D46">
        <f t="shared" ref="D46:D47" si="15">1/5</f>
        <v>0.2</v>
      </c>
      <c r="E46" s="6">
        <v>1</v>
      </c>
      <c r="F46" s="6">
        <v>1</v>
      </c>
      <c r="G46" s="8">
        <f t="shared" si="12"/>
        <v>0.58480354764257325</v>
      </c>
      <c r="H46" s="8">
        <f t="shared" si="13"/>
        <v>0.14285714285714288</v>
      </c>
      <c r="I46" s="8">
        <f t="shared" si="14"/>
        <v>1.5714285714285715E-2</v>
      </c>
    </row>
    <row r="47" spans="3:9" ht="15.75" customHeight="1">
      <c r="C47" s="6" t="s">
        <v>44</v>
      </c>
      <c r="D47">
        <f t="shared" si="15"/>
        <v>0.2</v>
      </c>
      <c r="E47" s="6">
        <v>1</v>
      </c>
      <c r="F47" s="6">
        <v>1</v>
      </c>
      <c r="G47" s="8">
        <f t="shared" si="12"/>
        <v>0.58480354764257325</v>
      </c>
      <c r="H47" s="8">
        <f t="shared" si="13"/>
        <v>0.14285714285714288</v>
      </c>
      <c r="I47" s="8">
        <f t="shared" si="14"/>
        <v>1.5714285714285715E-2</v>
      </c>
    </row>
    <row r="48" spans="3:9" ht="15.75" customHeight="1">
      <c r="G48" s="8">
        <f t="shared" ref="G48:I48" si="16">SUM(G45:G47)</f>
        <v>4.0936248334980121</v>
      </c>
      <c r="H48" s="9">
        <f t="shared" si="16"/>
        <v>1</v>
      </c>
      <c r="I48" s="8">
        <f t="shared" si="16"/>
        <v>0.10999999999999999</v>
      </c>
    </row>
    <row r="49" spans="3:9" ht="15.75" customHeight="1"/>
    <row r="50" spans="3:9" ht="15.75" customHeight="1">
      <c r="F50">
        <f t="shared" ref="F50:F52" si="17">PRODUCT(D45:F45)</f>
        <v>25</v>
      </c>
    </row>
    <row r="51" spans="3:9" ht="15.75" customHeight="1">
      <c r="F51">
        <f t="shared" si="17"/>
        <v>0.2</v>
      </c>
    </row>
    <row r="52" spans="3:9" ht="15.75" customHeight="1">
      <c r="F52">
        <f t="shared" si="17"/>
        <v>0.2</v>
      </c>
    </row>
    <row r="53" spans="3:9" ht="15.75" customHeight="1"/>
    <row r="54" spans="3:9" ht="15.75" customHeight="1"/>
    <row r="55" spans="3:9" ht="15.75" customHeight="1"/>
    <row r="56" spans="3:9" ht="15.75" customHeight="1">
      <c r="C56" s="7">
        <v>0.04</v>
      </c>
      <c r="D56" s="17" t="s">
        <v>42</v>
      </c>
      <c r="E56" s="17" t="s">
        <v>65</v>
      </c>
      <c r="F56" s="17" t="s">
        <v>44</v>
      </c>
    </row>
    <row r="57" spans="3:9" ht="15.75" customHeight="1">
      <c r="C57" s="6" t="s">
        <v>42</v>
      </c>
      <c r="D57" s="6">
        <v>1</v>
      </c>
      <c r="E57">
        <f t="shared" ref="E57:F57" si="18">1/3</f>
        <v>0.33333333333333331</v>
      </c>
      <c r="F57">
        <f t="shared" si="18"/>
        <v>0.33333333333333331</v>
      </c>
      <c r="G57" s="8">
        <f t="shared" ref="G57:G59" si="19">POWER(F62,1/3)</f>
        <v>0.48074985676913612</v>
      </c>
      <c r="H57" s="8">
        <f t="shared" ref="H57:H59" si="20">G57/$G$60</f>
        <v>0.14285714285714288</v>
      </c>
      <c r="I57" s="8">
        <f t="shared" ref="I57:I59" si="21">$C$56*H57</f>
        <v>5.7142857142857151E-3</v>
      </c>
    </row>
    <row r="58" spans="3:9" ht="15.75" customHeight="1">
      <c r="C58" s="6" t="s">
        <v>43</v>
      </c>
      <c r="D58">
        <v>3</v>
      </c>
      <c r="E58" s="6">
        <v>1</v>
      </c>
      <c r="F58" s="6">
        <v>1</v>
      </c>
      <c r="G58" s="8">
        <f t="shared" si="19"/>
        <v>1.4422495703074083</v>
      </c>
      <c r="H58" s="8">
        <f t="shared" si="20"/>
        <v>0.4285714285714286</v>
      </c>
      <c r="I58" s="8">
        <f t="shared" si="21"/>
        <v>1.7142857142857144E-2</v>
      </c>
    </row>
    <row r="59" spans="3:9" ht="15.75" customHeight="1">
      <c r="C59" s="6" t="s">
        <v>44</v>
      </c>
      <c r="D59">
        <v>3</v>
      </c>
      <c r="E59" s="6">
        <v>1</v>
      </c>
      <c r="F59" s="6">
        <v>1</v>
      </c>
      <c r="G59" s="8">
        <f t="shared" si="19"/>
        <v>1.4422495703074083</v>
      </c>
      <c r="H59" s="8">
        <f t="shared" si="20"/>
        <v>0.4285714285714286</v>
      </c>
      <c r="I59" s="8">
        <f t="shared" si="21"/>
        <v>1.7142857142857144E-2</v>
      </c>
    </row>
    <row r="60" spans="3:9" ht="15.75" customHeight="1">
      <c r="G60" s="8">
        <f t="shared" ref="G60:I60" si="22">SUM(G57:G59)</f>
        <v>3.3652489973839526</v>
      </c>
      <c r="H60" s="9">
        <f t="shared" si="22"/>
        <v>1</v>
      </c>
      <c r="I60" s="8">
        <f t="shared" si="22"/>
        <v>4.0000000000000008E-2</v>
      </c>
    </row>
    <row r="61" spans="3:9" ht="15.75" customHeight="1"/>
    <row r="62" spans="3:9" ht="15.75" customHeight="1">
      <c r="F62">
        <f t="shared" ref="F62:F64" si="23">PRODUCT(D57:F57)</f>
        <v>0.1111111111111111</v>
      </c>
    </row>
    <row r="63" spans="3:9" ht="15.75" customHeight="1">
      <c r="F63">
        <f t="shared" si="23"/>
        <v>3</v>
      </c>
    </row>
    <row r="64" spans="3:9" ht="15.75" customHeight="1">
      <c r="F64">
        <f t="shared" si="23"/>
        <v>3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C6:S1000"/>
  <sheetViews>
    <sheetView workbookViewId="0">
      <selection activeCell="D59" sqref="D59"/>
    </sheetView>
  </sheetViews>
  <sheetFormatPr defaultColWidth="14.42578125" defaultRowHeight="15" customHeight="1"/>
  <cols>
    <col min="1" max="2" width="8.7109375" customWidth="1"/>
    <col min="3" max="3" width="14.7109375" customWidth="1"/>
    <col min="4" max="4" width="17.140625" customWidth="1"/>
    <col min="5" max="5" width="27.28515625" customWidth="1"/>
    <col min="6" max="6" width="17" customWidth="1"/>
    <col min="7" max="7" width="17.5703125" customWidth="1"/>
    <col min="8" max="26" width="8.7109375" customWidth="1"/>
  </cols>
  <sheetData>
    <row r="6" spans="3:7" ht="31.5">
      <c r="C6" s="6" t="s">
        <v>6</v>
      </c>
      <c r="D6" s="6" t="s">
        <v>41</v>
      </c>
      <c r="E6" s="6" t="s">
        <v>1</v>
      </c>
      <c r="F6" s="6" t="s">
        <v>7</v>
      </c>
      <c r="G6" s="6" t="s">
        <v>3</v>
      </c>
    </row>
    <row r="7" spans="3:7" ht="31.5">
      <c r="C7" s="6" t="s">
        <v>45</v>
      </c>
      <c r="D7" s="6">
        <f>5*26</f>
        <v>130</v>
      </c>
      <c r="E7" s="6" t="s">
        <v>11</v>
      </c>
      <c r="F7" s="6" t="s">
        <v>12</v>
      </c>
      <c r="G7" s="6" t="s">
        <v>38</v>
      </c>
    </row>
    <row r="8" spans="3:7" ht="47.25">
      <c r="C8" s="6" t="s">
        <v>46</v>
      </c>
      <c r="D8" s="6">
        <f t="shared" ref="D8:D9" si="0">400/5</f>
        <v>80</v>
      </c>
      <c r="E8" s="6" t="s">
        <v>18</v>
      </c>
      <c r="F8" s="6" t="s">
        <v>20</v>
      </c>
      <c r="G8" s="6" t="s">
        <v>24</v>
      </c>
    </row>
    <row r="9" spans="3:7" ht="47.25">
      <c r="C9" s="6" t="s">
        <v>47</v>
      </c>
      <c r="D9" s="6">
        <f t="shared" si="0"/>
        <v>80</v>
      </c>
      <c r="E9" s="6" t="s">
        <v>25</v>
      </c>
      <c r="F9" s="6" t="s">
        <v>20</v>
      </c>
      <c r="G9" s="6" t="s">
        <v>24</v>
      </c>
    </row>
    <row r="10" spans="3:7">
      <c r="D10">
        <v>0.56000000000000005</v>
      </c>
      <c r="E10">
        <v>0.06</v>
      </c>
      <c r="F10">
        <v>0.26</v>
      </c>
      <c r="G10">
        <v>0.12</v>
      </c>
    </row>
    <row r="17" spans="3:19">
      <c r="C17" s="7">
        <v>0.56000000000000005</v>
      </c>
      <c r="D17" s="17" t="s">
        <v>66</v>
      </c>
      <c r="E17" s="17" t="s">
        <v>67</v>
      </c>
      <c r="F17" s="17" t="s">
        <v>47</v>
      </c>
    </row>
    <row r="18" spans="3:19" ht="15.75">
      <c r="C18" s="6" t="s">
        <v>45</v>
      </c>
      <c r="D18" s="6">
        <v>1</v>
      </c>
      <c r="E18">
        <f t="shared" ref="E18:F18" si="1">1/3</f>
        <v>0.33333333333333331</v>
      </c>
      <c r="F18">
        <f t="shared" si="1"/>
        <v>0.33333333333333331</v>
      </c>
      <c r="G18" s="8">
        <f t="shared" ref="G18:G20" si="2">POWER(F23,1/3)</f>
        <v>0.48074985676913612</v>
      </c>
      <c r="H18" s="8">
        <f t="shared" ref="H18:H20" si="3">G18/$G$21</f>
        <v>0.14285714285714288</v>
      </c>
      <c r="I18" s="8">
        <f t="shared" ref="I18:I20" si="4">$C$17*H18</f>
        <v>8.0000000000000016E-2</v>
      </c>
      <c r="M18">
        <v>8.0000000000000016E-2</v>
      </c>
      <c r="N18">
        <v>4.6168968883604021E-2</v>
      </c>
      <c r="O18">
        <v>0.18571428571428569</v>
      </c>
      <c r="P18" s="8">
        <v>1.7142857142857144E-2</v>
      </c>
      <c r="Q18">
        <f>SUM(M18:P18)</f>
        <v>0.32902611174074686</v>
      </c>
    </row>
    <row r="19" spans="3:19" ht="47.25">
      <c r="C19" s="6" t="s">
        <v>46</v>
      </c>
      <c r="D19">
        <v>3</v>
      </c>
      <c r="E19" s="6">
        <v>1</v>
      </c>
      <c r="F19" s="6">
        <v>1</v>
      </c>
      <c r="G19" s="8">
        <f t="shared" si="2"/>
        <v>1.4422495703074083</v>
      </c>
      <c r="H19" s="8">
        <f t="shared" si="3"/>
        <v>0.4285714285714286</v>
      </c>
      <c r="I19" s="8">
        <f t="shared" si="4"/>
        <v>0.24000000000000005</v>
      </c>
      <c r="M19">
        <v>0.24000000000000005</v>
      </c>
      <c r="N19">
        <v>6.2401998817205031E-3</v>
      </c>
      <c r="O19">
        <v>3.7142857142857151E-2</v>
      </c>
      <c r="P19" s="8">
        <v>5.1428571428571428E-2</v>
      </c>
      <c r="Q19">
        <f>SUM(M19:P19)</f>
        <v>0.33481162845314916</v>
      </c>
      <c r="S19" s="4" t="s">
        <v>31</v>
      </c>
    </row>
    <row r="20" spans="3:19" ht="47.25">
      <c r="C20" s="6" t="s">
        <v>47</v>
      </c>
      <c r="D20">
        <v>3</v>
      </c>
      <c r="E20" s="6">
        <v>1</v>
      </c>
      <c r="F20" s="6">
        <v>1</v>
      </c>
      <c r="G20" s="8">
        <f t="shared" si="2"/>
        <v>1.4422495703074083</v>
      </c>
      <c r="H20" s="8">
        <f t="shared" si="3"/>
        <v>0.4285714285714286</v>
      </c>
      <c r="I20" s="8">
        <f t="shared" si="4"/>
        <v>0.24000000000000005</v>
      </c>
      <c r="M20">
        <v>0.24000000000000005</v>
      </c>
      <c r="N20">
        <v>7.5908312346754676E-3</v>
      </c>
      <c r="O20">
        <v>3.7142857142857151E-2</v>
      </c>
      <c r="P20" s="8">
        <v>5.1428571428571428E-2</v>
      </c>
      <c r="Q20">
        <f>SUM(M20:P20)</f>
        <v>0.33616225980610409</v>
      </c>
    </row>
    <row r="21" spans="3:19" ht="15.75" customHeight="1">
      <c r="G21" s="8">
        <f t="shared" ref="G21:I21" si="5">SUM(G18:G20)</f>
        <v>3.3652489973839526</v>
      </c>
      <c r="H21" s="9">
        <f t="shared" si="5"/>
        <v>1</v>
      </c>
      <c r="I21" s="8">
        <f t="shared" si="5"/>
        <v>0.56000000000000005</v>
      </c>
      <c r="P21" s="8"/>
      <c r="Q21">
        <f>SUM(Q18:Q20)</f>
        <v>1</v>
      </c>
    </row>
    <row r="22" spans="3:19" ht="15.75" customHeight="1"/>
    <row r="23" spans="3:19" ht="15.75" customHeight="1">
      <c r="F23">
        <f t="shared" ref="F23:F25" si="6">PRODUCT(D18:F18)</f>
        <v>0.1111111111111111</v>
      </c>
    </row>
    <row r="24" spans="3:19" ht="15.75" customHeight="1">
      <c r="F24">
        <f t="shared" si="6"/>
        <v>3</v>
      </c>
    </row>
    <row r="25" spans="3:19" ht="15.75" customHeight="1">
      <c r="F25">
        <f t="shared" si="6"/>
        <v>3</v>
      </c>
    </row>
    <row r="26" spans="3:19" ht="15.75" customHeight="1"/>
    <row r="27" spans="3:19" ht="15.75" customHeight="1"/>
    <row r="28" spans="3:19" ht="15.75" customHeight="1">
      <c r="C28" s="7">
        <v>0.06</v>
      </c>
      <c r="D28" s="17" t="s">
        <v>66</v>
      </c>
      <c r="E28" s="17" t="s">
        <v>67</v>
      </c>
      <c r="F28" s="17" t="s">
        <v>47</v>
      </c>
    </row>
    <row r="29" spans="3:19" ht="15.75" customHeight="1">
      <c r="C29" s="6" t="s">
        <v>45</v>
      </c>
      <c r="D29" s="6">
        <v>1</v>
      </c>
      <c r="E29">
        <v>9</v>
      </c>
      <c r="F29" s="7">
        <v>5</v>
      </c>
      <c r="G29" s="8">
        <f t="shared" ref="G29:G31" si="7">POWER(F34,1/3)</f>
        <v>3.5568933044900626</v>
      </c>
      <c r="H29" s="8">
        <f t="shared" ref="H29:H31" si="8">G29/$G$32</f>
        <v>0.76948281472673374</v>
      </c>
      <c r="I29" s="8">
        <f t="shared" ref="I29:I31" si="9">$C$28*H29</f>
        <v>4.6168968883604021E-2</v>
      </c>
    </row>
    <row r="30" spans="3:19" ht="15.75" customHeight="1">
      <c r="C30" s="6" t="s">
        <v>46</v>
      </c>
      <c r="D30">
        <f>1/9</f>
        <v>0.1111111111111111</v>
      </c>
      <c r="E30" s="6">
        <v>1</v>
      </c>
      <c r="F30" s="6">
        <v>1</v>
      </c>
      <c r="G30" s="8">
        <f t="shared" si="7"/>
        <v>0.48074985676913612</v>
      </c>
      <c r="H30" s="8">
        <f t="shared" si="8"/>
        <v>0.10400333136200839</v>
      </c>
      <c r="I30" s="8">
        <f t="shared" si="9"/>
        <v>6.2401998817205031E-3</v>
      </c>
    </row>
    <row r="31" spans="3:19" ht="15.75" customHeight="1">
      <c r="C31" s="6" t="s">
        <v>47</v>
      </c>
      <c r="D31">
        <f>1/5</f>
        <v>0.2</v>
      </c>
      <c r="E31" s="6">
        <v>1</v>
      </c>
      <c r="F31" s="6">
        <v>1</v>
      </c>
      <c r="G31" s="8">
        <f t="shared" si="7"/>
        <v>0.58480354764257325</v>
      </c>
      <c r="H31" s="8">
        <f t="shared" si="8"/>
        <v>0.1265138539112578</v>
      </c>
      <c r="I31" s="8">
        <f t="shared" si="9"/>
        <v>7.5908312346754676E-3</v>
      </c>
    </row>
    <row r="32" spans="3:19" ht="15.75" customHeight="1">
      <c r="G32" s="8">
        <f t="shared" ref="G32:I32" si="10">SUM(G29:G31)</f>
        <v>4.622446708901772</v>
      </c>
      <c r="H32" s="9">
        <f t="shared" si="10"/>
        <v>0.99999999999999989</v>
      </c>
      <c r="I32" s="8">
        <f t="shared" si="10"/>
        <v>5.9999999999999991E-2</v>
      </c>
    </row>
    <row r="33" spans="3:9" ht="15.75" customHeight="1"/>
    <row r="34" spans="3:9" ht="15.75" customHeight="1">
      <c r="F34">
        <f t="shared" ref="F34:F36" si="11">PRODUCT(D29:F29)</f>
        <v>45</v>
      </c>
    </row>
    <row r="35" spans="3:9" ht="15.75" customHeight="1">
      <c r="F35">
        <f t="shared" si="11"/>
        <v>0.1111111111111111</v>
      </c>
    </row>
    <row r="36" spans="3:9" ht="15.75" customHeight="1">
      <c r="F36">
        <f t="shared" si="11"/>
        <v>0.2</v>
      </c>
    </row>
    <row r="37" spans="3:9" ht="15.75" customHeight="1"/>
    <row r="38" spans="3:9" ht="15.75" customHeight="1"/>
    <row r="39" spans="3:9" ht="15.75" customHeight="1">
      <c r="C39" s="7">
        <v>0.26</v>
      </c>
      <c r="D39" s="17" t="s">
        <v>66</v>
      </c>
      <c r="E39" s="17" t="s">
        <v>67</v>
      </c>
      <c r="F39" s="17" t="s">
        <v>47</v>
      </c>
    </row>
    <row r="40" spans="3:9" ht="15.75" customHeight="1">
      <c r="C40" s="6" t="s">
        <v>45</v>
      </c>
      <c r="D40" s="6">
        <v>1</v>
      </c>
      <c r="E40">
        <v>5</v>
      </c>
      <c r="F40" s="7">
        <v>5</v>
      </c>
      <c r="G40" s="8">
        <f t="shared" ref="G40:G42" si="12">POWER(F45,1/3)</f>
        <v>2.9240177382128656</v>
      </c>
      <c r="H40" s="8">
        <f t="shared" ref="H40:H42" si="13">G40/$G$43</f>
        <v>0.71428571428571419</v>
      </c>
      <c r="I40" s="8">
        <f t="shared" ref="I40:I42" si="14">$C$39*H40</f>
        <v>0.18571428571428569</v>
      </c>
    </row>
    <row r="41" spans="3:9" ht="15.75" customHeight="1">
      <c r="C41" s="6" t="s">
        <v>46</v>
      </c>
      <c r="D41">
        <f t="shared" ref="D41:D42" si="15">1/5</f>
        <v>0.2</v>
      </c>
      <c r="E41" s="6">
        <v>1</v>
      </c>
      <c r="F41" s="6">
        <v>1</v>
      </c>
      <c r="G41" s="8">
        <f t="shared" si="12"/>
        <v>0.58480354764257325</v>
      </c>
      <c r="H41" s="8">
        <f t="shared" si="13"/>
        <v>0.14285714285714288</v>
      </c>
      <c r="I41" s="8">
        <f t="shared" si="14"/>
        <v>3.7142857142857151E-2</v>
      </c>
    </row>
    <row r="42" spans="3:9" ht="15.75" customHeight="1">
      <c r="C42" s="6" t="s">
        <v>47</v>
      </c>
      <c r="D42">
        <f t="shared" si="15"/>
        <v>0.2</v>
      </c>
      <c r="E42" s="6">
        <v>1</v>
      </c>
      <c r="F42" s="6">
        <v>1</v>
      </c>
      <c r="G42" s="8">
        <f t="shared" si="12"/>
        <v>0.58480354764257325</v>
      </c>
      <c r="H42" s="8">
        <f t="shared" si="13"/>
        <v>0.14285714285714288</v>
      </c>
      <c r="I42" s="8">
        <f t="shared" si="14"/>
        <v>3.7142857142857151E-2</v>
      </c>
    </row>
    <row r="43" spans="3:9" ht="15.75" customHeight="1">
      <c r="G43" s="8">
        <f t="shared" ref="G43:I43" si="16">SUM(G40:G42)</f>
        <v>4.0936248334980121</v>
      </c>
      <c r="H43" s="9">
        <f t="shared" si="16"/>
        <v>1</v>
      </c>
      <c r="I43" s="8">
        <f t="shared" si="16"/>
        <v>0.26</v>
      </c>
    </row>
    <row r="44" spans="3:9" ht="15.75" customHeight="1"/>
    <row r="45" spans="3:9" ht="15.75" customHeight="1">
      <c r="F45">
        <f t="shared" ref="F45:F47" si="17">PRODUCT(D40:F40)</f>
        <v>25</v>
      </c>
    </row>
    <row r="46" spans="3:9" ht="15.75" customHeight="1">
      <c r="F46">
        <f t="shared" si="17"/>
        <v>0.2</v>
      </c>
    </row>
    <row r="47" spans="3:9" ht="15.75" customHeight="1">
      <c r="F47">
        <f t="shared" si="17"/>
        <v>0.2</v>
      </c>
    </row>
    <row r="48" spans="3:9" ht="15.75" customHeight="1"/>
    <row r="49" spans="3:9" ht="15.75" customHeight="1"/>
    <row r="50" spans="3:9" ht="15.75" customHeight="1">
      <c r="C50" s="7">
        <v>0.12</v>
      </c>
      <c r="D50" s="17" t="s">
        <v>66</v>
      </c>
      <c r="E50" s="17" t="s">
        <v>67</v>
      </c>
      <c r="F50" s="17" t="s">
        <v>47</v>
      </c>
    </row>
    <row r="51" spans="3:9" ht="15.75" customHeight="1">
      <c r="C51" s="6" t="s">
        <v>45</v>
      </c>
      <c r="D51" s="6">
        <v>1</v>
      </c>
      <c r="E51">
        <f t="shared" ref="E51:F51" si="18">1/3</f>
        <v>0.33333333333333331</v>
      </c>
      <c r="F51" s="7">
        <f t="shared" si="18"/>
        <v>0.33333333333333331</v>
      </c>
      <c r="G51" s="8">
        <f t="shared" ref="G51:G53" si="19">POWER(F56,1/3)</f>
        <v>0.48074985676913612</v>
      </c>
      <c r="H51" s="8">
        <f t="shared" ref="H51:H53" si="20">G51/$G$54</f>
        <v>0.14285714285714288</v>
      </c>
      <c r="I51" s="8">
        <f t="shared" ref="I51:I53" si="21">$C$50*H51</f>
        <v>1.7142857142857144E-2</v>
      </c>
    </row>
    <row r="52" spans="3:9" ht="15.75" customHeight="1">
      <c r="C52" s="6" t="s">
        <v>46</v>
      </c>
      <c r="D52">
        <v>3</v>
      </c>
      <c r="E52" s="6">
        <v>1</v>
      </c>
      <c r="F52" s="6">
        <v>1</v>
      </c>
      <c r="G52" s="8">
        <f t="shared" si="19"/>
        <v>1.4422495703074083</v>
      </c>
      <c r="H52" s="8">
        <f t="shared" si="20"/>
        <v>0.4285714285714286</v>
      </c>
      <c r="I52" s="8">
        <f t="shared" si="21"/>
        <v>5.1428571428571428E-2</v>
      </c>
    </row>
    <row r="53" spans="3:9" ht="15.75" customHeight="1">
      <c r="C53" s="6" t="s">
        <v>47</v>
      </c>
      <c r="D53">
        <v>3</v>
      </c>
      <c r="E53" s="6">
        <v>1</v>
      </c>
      <c r="F53" s="6">
        <v>1</v>
      </c>
      <c r="G53" s="8">
        <f t="shared" si="19"/>
        <v>1.4422495703074083</v>
      </c>
      <c r="H53" s="8">
        <f t="shared" si="20"/>
        <v>0.4285714285714286</v>
      </c>
      <c r="I53" s="8">
        <f t="shared" si="21"/>
        <v>5.1428571428571428E-2</v>
      </c>
    </row>
    <row r="54" spans="3:9" ht="15.75" customHeight="1">
      <c r="G54" s="8">
        <f t="shared" ref="G54:I54" si="22">SUM(G51:G53)</f>
        <v>3.3652489973839526</v>
      </c>
      <c r="H54" s="9">
        <f t="shared" si="22"/>
        <v>1</v>
      </c>
      <c r="I54" s="8">
        <f t="shared" si="22"/>
        <v>0.12</v>
      </c>
    </row>
    <row r="55" spans="3:9" ht="15.75" customHeight="1"/>
    <row r="56" spans="3:9" ht="15.75" customHeight="1">
      <c r="F56">
        <f t="shared" ref="F56:F58" si="23">PRODUCT(D51:F51)</f>
        <v>0.1111111111111111</v>
      </c>
    </row>
    <row r="57" spans="3:9" ht="15.75" customHeight="1">
      <c r="F57">
        <f t="shared" si="23"/>
        <v>3</v>
      </c>
    </row>
    <row r="58" spans="3:9" ht="15.75" customHeight="1">
      <c r="F58">
        <f t="shared" si="23"/>
        <v>3</v>
      </c>
    </row>
    <row r="59" spans="3:9" ht="15.75" customHeight="1"/>
    <row r="60" spans="3:9" ht="15.75" customHeight="1"/>
    <row r="61" spans="3:9" ht="15.75" customHeight="1"/>
    <row r="62" spans="3:9" ht="15.75" customHeight="1"/>
    <row r="63" spans="3:9" ht="15.75" customHeight="1"/>
    <row r="64" spans="3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D6:T1000"/>
  <sheetViews>
    <sheetView topLeftCell="A32" workbookViewId="0">
      <selection activeCell="F69" sqref="F69"/>
    </sheetView>
  </sheetViews>
  <sheetFormatPr defaultColWidth="14.42578125" defaultRowHeight="15" customHeight="1"/>
  <cols>
    <col min="1" max="3" width="8.7109375" customWidth="1"/>
    <col min="4" max="4" width="19.42578125" customWidth="1"/>
    <col min="5" max="5" width="14.28515625" customWidth="1"/>
    <col min="6" max="6" width="23.7109375" customWidth="1"/>
    <col min="7" max="7" width="21.5703125" customWidth="1"/>
    <col min="8" max="8" width="15.5703125" customWidth="1"/>
    <col min="9" max="17" width="8.7109375" customWidth="1"/>
    <col min="18" max="18" width="9.5703125" customWidth="1"/>
    <col min="19" max="26" width="8.7109375" customWidth="1"/>
  </cols>
  <sheetData>
    <row r="6" spans="4:20" ht="78.75">
      <c r="D6" s="6" t="s">
        <v>6</v>
      </c>
      <c r="E6" s="6" t="s">
        <v>41</v>
      </c>
      <c r="F6" s="6" t="s">
        <v>1</v>
      </c>
      <c r="G6" s="6" t="s">
        <v>7</v>
      </c>
      <c r="H6" s="6" t="s">
        <v>3</v>
      </c>
    </row>
    <row r="7" spans="4:20" ht="31.5">
      <c r="D7" s="6" t="s">
        <v>68</v>
      </c>
      <c r="E7" s="6">
        <f>2*26</f>
        <v>52</v>
      </c>
      <c r="F7" s="6" t="s">
        <v>37</v>
      </c>
      <c r="G7" s="6" t="s">
        <v>20</v>
      </c>
      <c r="H7" s="6" t="s">
        <v>48</v>
      </c>
    </row>
    <row r="8" spans="4:20" ht="31.5">
      <c r="D8" s="6" t="s">
        <v>69</v>
      </c>
      <c r="E8" s="6">
        <f t="shared" ref="E8:E9" si="0">130/5</f>
        <v>26</v>
      </c>
      <c r="F8" s="6" t="s">
        <v>18</v>
      </c>
      <c r="G8" s="6" t="s">
        <v>20</v>
      </c>
      <c r="H8" s="6" t="s">
        <v>24</v>
      </c>
    </row>
    <row r="9" spans="4:20" ht="31.5">
      <c r="D9" s="6" t="s">
        <v>70</v>
      </c>
      <c r="E9" s="6">
        <f t="shared" si="0"/>
        <v>26</v>
      </c>
      <c r="F9" s="6" t="s">
        <v>25</v>
      </c>
      <c r="G9" s="6" t="s">
        <v>20</v>
      </c>
      <c r="H9" s="6" t="s">
        <v>24</v>
      </c>
    </row>
    <row r="10" spans="4:20">
      <c r="E10">
        <v>0.56999999999999995</v>
      </c>
      <c r="F10">
        <v>0.04</v>
      </c>
      <c r="G10">
        <v>0.13</v>
      </c>
      <c r="H10">
        <v>0.27</v>
      </c>
    </row>
    <row r="14" spans="4:20">
      <c r="D14" s="7">
        <v>0.56999999999999995</v>
      </c>
      <c r="E14" s="17" t="s">
        <v>68</v>
      </c>
      <c r="F14" s="17" t="s">
        <v>71</v>
      </c>
      <c r="G14" s="17" t="s">
        <v>70</v>
      </c>
    </row>
    <row r="15" spans="4:20" ht="15.75">
      <c r="D15" s="6" t="s">
        <v>68</v>
      </c>
      <c r="E15" s="6">
        <v>1</v>
      </c>
      <c r="F15">
        <f t="shared" ref="F15:G15" si="1">1/5</f>
        <v>0.2</v>
      </c>
      <c r="G15">
        <f t="shared" si="1"/>
        <v>0.2</v>
      </c>
      <c r="H15" s="8">
        <f t="shared" ref="H15:H17" si="2">POWER(G20,1/3)</f>
        <v>0.34199518933533946</v>
      </c>
      <c r="I15" s="8">
        <f t="shared" ref="I15:I17" si="3">H15/$H$18</f>
        <v>9.0909090909090925E-2</v>
      </c>
      <c r="J15" s="8">
        <f t="shared" ref="J15:J17" si="4">$D$14*I15</f>
        <v>5.1818181818181826E-2</v>
      </c>
      <c r="N15" s="8">
        <v>5.1818181818181826E-2</v>
      </c>
      <c r="O15" s="8">
        <v>2.6345767454679665E-2</v>
      </c>
      <c r="P15" s="8">
        <v>4.3333333333333335E-2</v>
      </c>
      <c r="Q15" s="8">
        <v>1.8000000000000006E-2</v>
      </c>
      <c r="R15" s="13">
        <f t="shared" ref="R15:R17" si="5">SUM(N15:Q15)</f>
        <v>0.13949728260619484</v>
      </c>
    </row>
    <row r="16" spans="4:20" ht="31.5">
      <c r="D16" s="6" t="s">
        <v>69</v>
      </c>
      <c r="E16">
        <v>5</v>
      </c>
      <c r="F16" s="6">
        <v>1</v>
      </c>
      <c r="G16" s="6">
        <v>1</v>
      </c>
      <c r="H16" s="8">
        <f t="shared" si="2"/>
        <v>1.7099759466766968</v>
      </c>
      <c r="I16" s="8">
        <f t="shared" si="3"/>
        <v>0.45454545454545453</v>
      </c>
      <c r="J16" s="8">
        <f t="shared" si="4"/>
        <v>0.25909090909090904</v>
      </c>
      <c r="N16" s="8">
        <v>0.25909090909090904</v>
      </c>
      <c r="O16" s="8">
        <v>6.247272257413488E-3</v>
      </c>
      <c r="P16" s="8">
        <v>4.3333333333333335E-2</v>
      </c>
      <c r="Q16" s="12">
        <v>0.12600000000000003</v>
      </c>
      <c r="R16" s="14">
        <f t="shared" si="5"/>
        <v>0.43467151468165588</v>
      </c>
      <c r="T16" s="4" t="s">
        <v>49</v>
      </c>
    </row>
    <row r="17" spans="4:18" ht="31.5">
      <c r="D17" s="6" t="s">
        <v>70</v>
      </c>
      <c r="E17">
        <v>5</v>
      </c>
      <c r="F17" s="6">
        <v>1</v>
      </c>
      <c r="G17" s="6">
        <v>1</v>
      </c>
      <c r="H17" s="8">
        <f t="shared" si="2"/>
        <v>1.7099759466766968</v>
      </c>
      <c r="I17" s="8">
        <f t="shared" si="3"/>
        <v>0.45454545454545453</v>
      </c>
      <c r="J17" s="8">
        <f t="shared" si="4"/>
        <v>0.25909090909090904</v>
      </c>
      <c r="N17" s="8">
        <v>0.25909090909090904</v>
      </c>
      <c r="O17" s="8">
        <v>7.40696028790685E-3</v>
      </c>
      <c r="P17" s="8">
        <v>4.3333333333333335E-2</v>
      </c>
      <c r="Q17" s="8">
        <v>0.12600000000000003</v>
      </c>
      <c r="R17" s="13">
        <f t="shared" si="5"/>
        <v>0.43583120271214926</v>
      </c>
    </row>
    <row r="18" spans="4:18">
      <c r="H18" s="8">
        <f t="shared" ref="H18:J18" si="6">SUM(H15:H17)</f>
        <v>3.7619470826887333</v>
      </c>
      <c r="I18" s="9">
        <f t="shared" si="6"/>
        <v>1</v>
      </c>
      <c r="J18" s="8">
        <f t="shared" si="6"/>
        <v>0.56999999999999984</v>
      </c>
      <c r="R18" s="12">
        <f>SUM(R15:R17)</f>
        <v>1.01</v>
      </c>
    </row>
    <row r="20" spans="4:18">
      <c r="G20">
        <f t="shared" ref="G20:G22" si="7">PRODUCT(E15:G15)</f>
        <v>4.0000000000000008E-2</v>
      </c>
    </row>
    <row r="21" spans="4:18" ht="15.75" customHeight="1">
      <c r="G21">
        <f t="shared" si="7"/>
        <v>5</v>
      </c>
    </row>
    <row r="22" spans="4:18" ht="15.75" customHeight="1">
      <c r="G22">
        <f t="shared" si="7"/>
        <v>5</v>
      </c>
    </row>
    <row r="23" spans="4:18" ht="15.75" customHeight="1"/>
    <row r="24" spans="4:18" ht="15.75" customHeight="1"/>
    <row r="25" spans="4:18" ht="15.75" customHeight="1">
      <c r="D25" s="7">
        <v>0.04</v>
      </c>
      <c r="E25" s="17" t="s">
        <v>68</v>
      </c>
      <c r="F25" s="17" t="s">
        <v>71</v>
      </c>
      <c r="G25" s="17" t="s">
        <v>70</v>
      </c>
    </row>
    <row r="26" spans="4:18" ht="15.75" customHeight="1">
      <c r="D26" s="6" t="s">
        <v>68</v>
      </c>
      <c r="E26" s="6">
        <v>1</v>
      </c>
      <c r="F26">
        <v>5</v>
      </c>
      <c r="G26">
        <v>3</v>
      </c>
      <c r="H26" s="8">
        <f t="shared" ref="H26:H28" si="8">POWER(G31,1/3)</f>
        <v>2.4662120743304703</v>
      </c>
      <c r="I26" s="8">
        <f t="shared" ref="I26:I28" si="9">H26/$H$29</f>
        <v>0.65864418636699162</v>
      </c>
      <c r="J26" s="8">
        <f t="shared" ref="J26:J28" si="10">$D$25*I26</f>
        <v>2.6345767454679665E-2</v>
      </c>
    </row>
    <row r="27" spans="4:18" ht="15.75" customHeight="1">
      <c r="D27" s="6" t="s">
        <v>69</v>
      </c>
      <c r="E27">
        <f>1/5</f>
        <v>0.2</v>
      </c>
      <c r="F27" s="6">
        <v>1</v>
      </c>
      <c r="G27" s="6">
        <v>1</v>
      </c>
      <c r="H27" s="8">
        <f t="shared" si="8"/>
        <v>0.58480354764257325</v>
      </c>
      <c r="I27" s="8">
        <f t="shared" si="9"/>
        <v>0.15618180643533719</v>
      </c>
      <c r="J27" s="8">
        <f t="shared" si="10"/>
        <v>6.247272257413488E-3</v>
      </c>
    </row>
    <row r="28" spans="4:18" ht="15.75" customHeight="1">
      <c r="D28" s="6" t="s">
        <v>70</v>
      </c>
      <c r="E28">
        <f>1/3</f>
        <v>0.33333333333333331</v>
      </c>
      <c r="F28" s="6">
        <v>1</v>
      </c>
      <c r="G28" s="6">
        <v>1</v>
      </c>
      <c r="H28" s="8">
        <f t="shared" si="8"/>
        <v>0.69336127435063466</v>
      </c>
      <c r="I28" s="8">
        <f t="shared" si="9"/>
        <v>0.18517400719767124</v>
      </c>
      <c r="J28" s="8">
        <f t="shared" si="10"/>
        <v>7.40696028790685E-3</v>
      </c>
    </row>
    <row r="29" spans="4:18" ht="15.75" customHeight="1">
      <c r="H29" s="8">
        <f t="shared" ref="H29:J29" si="11">SUM(H26:H28)</f>
        <v>3.7443768963236779</v>
      </c>
      <c r="I29" s="9">
        <f t="shared" si="11"/>
        <v>1</v>
      </c>
      <c r="J29" s="8">
        <f t="shared" si="11"/>
        <v>0.04</v>
      </c>
    </row>
    <row r="30" spans="4:18" ht="15.75" customHeight="1"/>
    <row r="31" spans="4:18" ht="15.75" customHeight="1">
      <c r="G31">
        <f t="shared" ref="G31:G33" si="12">PRODUCT(E26:G26)</f>
        <v>15</v>
      </c>
    </row>
    <row r="32" spans="4:18" ht="15.75" customHeight="1">
      <c r="G32">
        <f t="shared" si="12"/>
        <v>0.2</v>
      </c>
    </row>
    <row r="33" spans="4:10" ht="15.75" customHeight="1">
      <c r="G33">
        <f t="shared" si="12"/>
        <v>0.33333333333333331</v>
      </c>
    </row>
    <row r="34" spans="4:10" ht="15.75" customHeight="1"/>
    <row r="35" spans="4:10" ht="15.75" customHeight="1"/>
    <row r="36" spans="4:10" ht="15.75" customHeight="1"/>
    <row r="37" spans="4:10" ht="15.75" customHeight="1">
      <c r="D37" s="7">
        <v>0.13</v>
      </c>
      <c r="E37" s="17" t="s">
        <v>68</v>
      </c>
      <c r="F37" s="17" t="s">
        <v>71</v>
      </c>
      <c r="G37" s="17" t="s">
        <v>70</v>
      </c>
    </row>
    <row r="38" spans="4:10" ht="15.75" customHeight="1">
      <c r="D38" s="6" t="s">
        <v>68</v>
      </c>
      <c r="E38" s="6">
        <v>1</v>
      </c>
      <c r="F38">
        <v>1</v>
      </c>
      <c r="G38">
        <v>1</v>
      </c>
      <c r="H38" s="8">
        <f t="shared" ref="H38:H40" si="13">POWER(G43,1/3)</f>
        <v>1</v>
      </c>
      <c r="I38" s="8">
        <f t="shared" ref="I38:I40" si="14">H38/$H$41</f>
        <v>0.33333333333333331</v>
      </c>
      <c r="J38" s="8">
        <f t="shared" ref="J38:J40" si="15">$D$37*I38</f>
        <v>4.3333333333333335E-2</v>
      </c>
    </row>
    <row r="39" spans="4:10" ht="15.75" customHeight="1">
      <c r="D39" s="6" t="s">
        <v>69</v>
      </c>
      <c r="E39">
        <v>1</v>
      </c>
      <c r="F39" s="6">
        <v>1</v>
      </c>
      <c r="G39" s="6">
        <v>1</v>
      </c>
      <c r="H39" s="8">
        <f t="shared" si="13"/>
        <v>1</v>
      </c>
      <c r="I39" s="8">
        <f t="shared" si="14"/>
        <v>0.33333333333333331</v>
      </c>
      <c r="J39" s="8">
        <f t="shared" si="15"/>
        <v>4.3333333333333335E-2</v>
      </c>
    </row>
    <row r="40" spans="4:10" ht="15.75" customHeight="1">
      <c r="D40" s="6" t="s">
        <v>70</v>
      </c>
      <c r="E40">
        <v>1</v>
      </c>
      <c r="F40" s="6">
        <v>1</v>
      </c>
      <c r="G40" s="6">
        <v>1</v>
      </c>
      <c r="H40" s="8">
        <f t="shared" si="13"/>
        <v>1</v>
      </c>
      <c r="I40" s="8">
        <f t="shared" si="14"/>
        <v>0.33333333333333331</v>
      </c>
      <c r="J40" s="8">
        <f t="shared" si="15"/>
        <v>4.3333333333333335E-2</v>
      </c>
    </row>
    <row r="41" spans="4:10" ht="15.75" customHeight="1">
      <c r="H41" s="8">
        <f t="shared" ref="H41:J41" si="16">SUM(H38:H40)</f>
        <v>3</v>
      </c>
      <c r="I41" s="9">
        <f t="shared" si="16"/>
        <v>1</v>
      </c>
      <c r="J41" s="8">
        <f t="shared" si="16"/>
        <v>0.13</v>
      </c>
    </row>
    <row r="42" spans="4:10" ht="15.75" customHeight="1"/>
    <row r="43" spans="4:10" ht="15.75" customHeight="1">
      <c r="G43">
        <f t="shared" ref="G43:G45" si="17">PRODUCT(E38:G38)</f>
        <v>1</v>
      </c>
    </row>
    <row r="44" spans="4:10" ht="15.75" customHeight="1">
      <c r="G44">
        <f t="shared" si="17"/>
        <v>1</v>
      </c>
    </row>
    <row r="45" spans="4:10" ht="15.75" customHeight="1">
      <c r="G45">
        <f t="shared" si="17"/>
        <v>1</v>
      </c>
    </row>
    <row r="46" spans="4:10" ht="15.75" customHeight="1"/>
    <row r="47" spans="4:10" ht="15.75" customHeight="1">
      <c r="D47" s="7">
        <v>0.27</v>
      </c>
      <c r="E47" s="17" t="s">
        <v>68</v>
      </c>
      <c r="F47" s="17" t="s">
        <v>71</v>
      </c>
      <c r="G47" s="17" t="s">
        <v>70</v>
      </c>
    </row>
    <row r="48" spans="4:10" ht="15.75" customHeight="1">
      <c r="D48" s="6" t="s">
        <v>68</v>
      </c>
      <c r="E48" s="6">
        <v>1</v>
      </c>
      <c r="F48">
        <f t="shared" ref="F48:G48" si="18">1/7</f>
        <v>0.14285714285714285</v>
      </c>
      <c r="G48">
        <f t="shared" si="18"/>
        <v>0.14285714285714285</v>
      </c>
      <c r="H48" s="8">
        <f t="shared" ref="H48:H50" si="19">POWER(G53,1/3)</f>
        <v>0.27327588325319846</v>
      </c>
      <c r="I48" s="8">
        <f t="shared" ref="I48:I50" si="20">H48/$H$51</f>
        <v>6.666666666666668E-2</v>
      </c>
      <c r="J48" s="8">
        <f t="shared" ref="J48:J50" si="21">$D$47*I48</f>
        <v>1.8000000000000006E-2</v>
      </c>
    </row>
    <row r="49" spans="4:10" ht="15.75" customHeight="1">
      <c r="D49" s="6" t="s">
        <v>69</v>
      </c>
      <c r="E49">
        <v>7</v>
      </c>
      <c r="F49" s="6">
        <v>1</v>
      </c>
      <c r="G49" s="6">
        <v>1</v>
      </c>
      <c r="H49" s="8">
        <f t="shared" si="19"/>
        <v>1.9129311827723889</v>
      </c>
      <c r="I49" s="8">
        <f t="shared" si="20"/>
        <v>0.46666666666666673</v>
      </c>
      <c r="J49" s="8">
        <f t="shared" si="21"/>
        <v>0.12600000000000003</v>
      </c>
    </row>
    <row r="50" spans="4:10" ht="15.75" customHeight="1">
      <c r="D50" s="6" t="s">
        <v>70</v>
      </c>
      <c r="E50">
        <v>7</v>
      </c>
      <c r="F50" s="6">
        <v>1</v>
      </c>
      <c r="G50" s="6">
        <v>1</v>
      </c>
      <c r="H50" s="8">
        <f t="shared" si="19"/>
        <v>1.9129311827723889</v>
      </c>
      <c r="I50" s="8">
        <f t="shared" si="20"/>
        <v>0.46666666666666673</v>
      </c>
      <c r="J50" s="8">
        <f t="shared" si="21"/>
        <v>0.12600000000000003</v>
      </c>
    </row>
    <row r="51" spans="4:10" ht="15.75" customHeight="1">
      <c r="H51" s="8">
        <f t="shared" ref="H51:J51" si="22">SUM(H48:H50)</f>
        <v>4.0991382487979759</v>
      </c>
      <c r="I51" s="9">
        <f t="shared" si="22"/>
        <v>1.0000000000000002</v>
      </c>
      <c r="J51" s="8">
        <f t="shared" si="22"/>
        <v>0.27000000000000007</v>
      </c>
    </row>
    <row r="52" spans="4:10" ht="15.75" customHeight="1"/>
    <row r="53" spans="4:10" ht="15.75" customHeight="1">
      <c r="G53">
        <f t="shared" ref="G53:G55" si="23">PRODUCT(E48:G48)</f>
        <v>2.0408163265306121E-2</v>
      </c>
    </row>
    <row r="54" spans="4:10" ht="15.75" customHeight="1">
      <c r="G54">
        <f t="shared" si="23"/>
        <v>7</v>
      </c>
    </row>
    <row r="55" spans="4:10" ht="15.75" customHeight="1">
      <c r="G55">
        <f t="shared" si="23"/>
        <v>7</v>
      </c>
    </row>
    <row r="56" spans="4:10" ht="15.75" customHeight="1"/>
    <row r="57" spans="4:10" ht="15.75" customHeight="1"/>
    <row r="58" spans="4:10" ht="15.75" customHeight="1"/>
    <row r="59" spans="4:10" ht="15.75" customHeight="1"/>
    <row r="60" spans="4:10" ht="15.75" customHeight="1"/>
    <row r="61" spans="4:10" ht="15.75" customHeight="1"/>
    <row r="62" spans="4:10" ht="15.75" customHeight="1"/>
    <row r="63" spans="4:10" ht="15.75" customHeight="1"/>
    <row r="64" spans="4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D5:S1000"/>
  <sheetViews>
    <sheetView tabSelected="1" workbookViewId="0">
      <selection activeCell="F1" sqref="F1"/>
    </sheetView>
  </sheetViews>
  <sheetFormatPr defaultColWidth="14.42578125" defaultRowHeight="15" customHeight="1"/>
  <cols>
    <col min="1" max="3" width="8.7109375" customWidth="1"/>
    <col min="4" max="4" width="11.85546875" customWidth="1"/>
    <col min="5" max="5" width="19" customWidth="1"/>
    <col min="6" max="6" width="28" customWidth="1"/>
    <col min="7" max="7" width="29" customWidth="1"/>
    <col min="8" max="8" width="16.5703125" customWidth="1"/>
    <col min="9" max="16" width="8.7109375" customWidth="1"/>
    <col min="17" max="17" width="9.7109375" customWidth="1"/>
    <col min="18" max="26" width="8.7109375" customWidth="1"/>
  </cols>
  <sheetData>
    <row r="5" spans="4:19" ht="31.5">
      <c r="D5" s="6" t="s">
        <v>6</v>
      </c>
      <c r="E5" s="6" t="s">
        <v>0</v>
      </c>
      <c r="F5" s="6" t="s">
        <v>1</v>
      </c>
      <c r="G5" s="6" t="s">
        <v>7</v>
      </c>
      <c r="H5" s="6" t="s">
        <v>3</v>
      </c>
    </row>
    <row r="6" spans="4:19" ht="47.25">
      <c r="D6" s="6" t="s">
        <v>50</v>
      </c>
      <c r="E6" s="6">
        <f>2*26</f>
        <v>52</v>
      </c>
      <c r="F6" s="6" t="s">
        <v>51</v>
      </c>
      <c r="G6" s="6" t="s">
        <v>13</v>
      </c>
      <c r="H6" s="6" t="s">
        <v>38</v>
      </c>
    </row>
    <row r="7" spans="4:19" ht="78.75">
      <c r="D7" s="6" t="s">
        <v>52</v>
      </c>
      <c r="E7" s="6">
        <f t="shared" ref="E7:E8" si="0">160/5</f>
        <v>32</v>
      </c>
      <c r="F7" s="6" t="s">
        <v>18</v>
      </c>
      <c r="G7" s="6" t="s">
        <v>20</v>
      </c>
      <c r="H7" s="6" t="s">
        <v>24</v>
      </c>
    </row>
    <row r="8" spans="4:19" ht="78.75">
      <c r="D8" s="6" t="s">
        <v>53</v>
      </c>
      <c r="E8" s="6">
        <f t="shared" si="0"/>
        <v>32</v>
      </c>
      <c r="F8" s="6" t="s">
        <v>25</v>
      </c>
      <c r="G8" s="6" t="s">
        <v>20</v>
      </c>
      <c r="H8" s="6" t="s">
        <v>24</v>
      </c>
    </row>
    <row r="9" spans="4:19">
      <c r="E9">
        <v>0.57999999999999996</v>
      </c>
      <c r="F9">
        <v>0.28999999999999998</v>
      </c>
      <c r="G9">
        <v>0.08</v>
      </c>
      <c r="H9">
        <v>0.04</v>
      </c>
    </row>
    <row r="13" spans="4:19">
      <c r="D13" s="7">
        <v>0.57999999999999996</v>
      </c>
      <c r="E13" s="17" t="s">
        <v>50</v>
      </c>
      <c r="F13" s="17" t="s">
        <v>72</v>
      </c>
      <c r="G13" s="17" t="s">
        <v>53</v>
      </c>
    </row>
    <row r="14" spans="4:19" ht="31.5">
      <c r="D14" s="6" t="s">
        <v>50</v>
      </c>
      <c r="E14" s="6">
        <v>1</v>
      </c>
      <c r="F14">
        <f t="shared" ref="F14:G14" si="1">1/3</f>
        <v>0.33333333333333331</v>
      </c>
      <c r="G14">
        <f t="shared" si="1"/>
        <v>0.33333333333333331</v>
      </c>
      <c r="H14" s="8">
        <f t="shared" ref="H14:H16" si="2">POWER(G19,1/3)</f>
        <v>0.48074985676913612</v>
      </c>
      <c r="I14" s="8">
        <f t="shared" ref="I14:I16" si="3">H14/$H$17</f>
        <v>0.14285714285714288</v>
      </c>
      <c r="J14" s="8">
        <f t="shared" ref="J14:J16" si="4">$D$13*I14</f>
        <v>8.2857142857142865E-2</v>
      </c>
      <c r="M14">
        <v>8.2857142857142865E-2</v>
      </c>
      <c r="N14">
        <v>0.23159288135883421</v>
      </c>
      <c r="O14">
        <v>5.7142857142857134E-2</v>
      </c>
      <c r="P14">
        <v>5.7142857142857151E-3</v>
      </c>
      <c r="Q14" s="15">
        <f t="shared" ref="Q14:Q16" si="5">SUM(M14:P14)</f>
        <v>0.3773071670731199</v>
      </c>
    </row>
    <row r="15" spans="4:19" ht="63">
      <c r="D15" s="6" t="s">
        <v>52</v>
      </c>
      <c r="E15">
        <v>3</v>
      </c>
      <c r="F15" s="6">
        <v>1</v>
      </c>
      <c r="G15" s="6">
        <v>1</v>
      </c>
      <c r="H15" s="8">
        <f t="shared" si="2"/>
        <v>1.4422495703074083</v>
      </c>
      <c r="I15" s="8">
        <f t="shared" si="3"/>
        <v>0.4285714285714286</v>
      </c>
      <c r="J15" s="8">
        <f t="shared" si="4"/>
        <v>0.24857142857142858</v>
      </c>
      <c r="M15">
        <v>0.24857142857142858</v>
      </c>
      <c r="N15">
        <v>2.7981061524087081E-2</v>
      </c>
      <c r="O15">
        <v>1.142857142857143E-2</v>
      </c>
      <c r="P15">
        <v>1.7142857142857144E-2</v>
      </c>
      <c r="Q15" s="8">
        <f t="shared" si="5"/>
        <v>0.30512391866694422</v>
      </c>
      <c r="S15" s="7" t="s">
        <v>31</v>
      </c>
    </row>
    <row r="16" spans="4:19" ht="63">
      <c r="D16" s="6" t="s">
        <v>53</v>
      </c>
      <c r="E16">
        <v>3</v>
      </c>
      <c r="F16" s="6">
        <v>1</v>
      </c>
      <c r="G16" s="6">
        <v>1</v>
      </c>
      <c r="H16" s="8">
        <f t="shared" si="2"/>
        <v>1.4422495703074083</v>
      </c>
      <c r="I16" s="8">
        <f t="shared" si="3"/>
        <v>0.4285714285714286</v>
      </c>
      <c r="J16" s="8">
        <f t="shared" si="4"/>
        <v>0.24857142857142858</v>
      </c>
      <c r="M16">
        <v>0.24857142857142858</v>
      </c>
      <c r="N16">
        <v>3.0426057117078683E-2</v>
      </c>
      <c r="O16">
        <v>1.142857142857143E-2</v>
      </c>
      <c r="P16">
        <v>1.7142857142857144E-2</v>
      </c>
      <c r="Q16" s="8">
        <f t="shared" si="5"/>
        <v>0.30756891425993582</v>
      </c>
    </row>
    <row r="17" spans="4:17">
      <c r="H17" s="8">
        <f t="shared" ref="H17:J17" si="6">SUM(H14:H16)</f>
        <v>3.3652489973839526</v>
      </c>
      <c r="I17" s="9">
        <f t="shared" si="6"/>
        <v>1</v>
      </c>
      <c r="J17" s="8">
        <f t="shared" si="6"/>
        <v>0.58000000000000007</v>
      </c>
      <c r="Q17" s="8">
        <v>1</v>
      </c>
    </row>
    <row r="19" spans="4:17">
      <c r="G19">
        <f t="shared" ref="G19:G21" si="7">PRODUCT(E14:G14)</f>
        <v>0.1111111111111111</v>
      </c>
    </row>
    <row r="20" spans="4:17">
      <c r="G20">
        <f t="shared" si="7"/>
        <v>3</v>
      </c>
    </row>
    <row r="21" spans="4:17" ht="15.75" customHeight="1">
      <c r="G21">
        <f t="shared" si="7"/>
        <v>3</v>
      </c>
    </row>
    <row r="22" spans="4:17" ht="15.75" customHeight="1"/>
    <row r="23" spans="4:17" ht="15.75" customHeight="1"/>
    <row r="24" spans="4:17" ht="15.75" customHeight="1">
      <c r="D24" s="7">
        <v>0.28999999999999998</v>
      </c>
      <c r="E24" s="17" t="s">
        <v>50</v>
      </c>
      <c r="F24" s="17" t="s">
        <v>72</v>
      </c>
      <c r="G24" s="17" t="s">
        <v>53</v>
      </c>
    </row>
    <row r="25" spans="4:17" ht="15.75" customHeight="1">
      <c r="D25" s="6" t="s">
        <v>50</v>
      </c>
      <c r="E25" s="6">
        <v>1</v>
      </c>
      <c r="F25">
        <v>9</v>
      </c>
      <c r="G25">
        <v>7</v>
      </c>
      <c r="H25" s="8">
        <f t="shared" ref="H25:H27" si="8">POWER(G30,1/3)</f>
        <v>3.9790572078963913</v>
      </c>
      <c r="I25" s="8">
        <f t="shared" ref="I25:I27" si="9">H25/$H$28</f>
        <v>0.79859614261666978</v>
      </c>
      <c r="J25" s="8">
        <f t="shared" ref="J25:J27" si="10">$D$24*I25</f>
        <v>0.23159288135883421</v>
      </c>
    </row>
    <row r="26" spans="4:17" ht="15.75" customHeight="1">
      <c r="D26" s="6" t="s">
        <v>52</v>
      </c>
      <c r="E26">
        <f>1/9</f>
        <v>0.1111111111111111</v>
      </c>
      <c r="F26" s="6">
        <v>1</v>
      </c>
      <c r="G26" s="6">
        <v>1</v>
      </c>
      <c r="H26" s="8">
        <f t="shared" si="8"/>
        <v>0.48074985676913612</v>
      </c>
      <c r="I26" s="8">
        <f t="shared" si="9"/>
        <v>9.6486419048576147E-2</v>
      </c>
      <c r="J26" s="8">
        <f t="shared" si="10"/>
        <v>2.7981061524087081E-2</v>
      </c>
    </row>
    <row r="27" spans="4:17" ht="15.75" customHeight="1">
      <c r="D27" s="6" t="s">
        <v>53</v>
      </c>
      <c r="E27">
        <f>1/7</f>
        <v>0.14285714285714285</v>
      </c>
      <c r="F27" s="6">
        <v>1</v>
      </c>
      <c r="G27" s="6">
        <v>1</v>
      </c>
      <c r="H27" s="8">
        <f t="shared" si="8"/>
        <v>0.52275795857471019</v>
      </c>
      <c r="I27" s="8">
        <f t="shared" si="9"/>
        <v>0.10491743833475409</v>
      </c>
      <c r="J27" s="8">
        <f t="shared" si="10"/>
        <v>3.0426057117078683E-2</v>
      </c>
    </row>
    <row r="28" spans="4:17" ht="15.75" customHeight="1">
      <c r="H28" s="8">
        <f t="shared" ref="H28:J28" si="11">SUM(H25:H27)</f>
        <v>4.9825650232402374</v>
      </c>
      <c r="I28" s="9">
        <f t="shared" si="11"/>
        <v>1</v>
      </c>
      <c r="J28" s="8">
        <f t="shared" si="11"/>
        <v>0.28999999999999998</v>
      </c>
    </row>
    <row r="29" spans="4:17" ht="15.75" customHeight="1"/>
    <row r="30" spans="4:17" ht="15.75" customHeight="1">
      <c r="G30">
        <f t="shared" ref="G30:G32" si="12">PRODUCT(E25:G25)</f>
        <v>63</v>
      </c>
    </row>
    <row r="31" spans="4:17" ht="15.75" customHeight="1">
      <c r="G31">
        <f t="shared" si="12"/>
        <v>0.1111111111111111</v>
      </c>
    </row>
    <row r="32" spans="4:17" ht="15.75" customHeight="1">
      <c r="G32">
        <f t="shared" si="12"/>
        <v>0.14285714285714285</v>
      </c>
    </row>
    <row r="33" spans="4:10" ht="15.75" customHeight="1"/>
    <row r="34" spans="4:10" ht="15.75" customHeight="1"/>
    <row r="35" spans="4:10" ht="15.75" customHeight="1"/>
    <row r="36" spans="4:10" ht="15.75" customHeight="1">
      <c r="D36" s="7">
        <v>0.08</v>
      </c>
      <c r="E36" s="17" t="s">
        <v>50</v>
      </c>
      <c r="F36" s="17" t="s">
        <v>72</v>
      </c>
      <c r="G36" s="17" t="s">
        <v>53</v>
      </c>
    </row>
    <row r="37" spans="4:10" ht="15.75" customHeight="1">
      <c r="D37" s="6" t="s">
        <v>50</v>
      </c>
      <c r="E37" s="6">
        <v>1</v>
      </c>
      <c r="F37">
        <v>5</v>
      </c>
      <c r="G37">
        <v>5</v>
      </c>
      <c r="H37" s="8">
        <f t="shared" ref="H37:H39" si="13">POWER(G42,1/3)</f>
        <v>2.9240177382128656</v>
      </c>
      <c r="I37" s="8">
        <f t="shared" ref="I37:I39" si="14">H37/$H$40</f>
        <v>0.71428571428571419</v>
      </c>
      <c r="J37" s="8">
        <f t="shared" ref="J37:J39" si="15">$D$36*I37</f>
        <v>5.7142857142857134E-2</v>
      </c>
    </row>
    <row r="38" spans="4:10" ht="15.75" customHeight="1">
      <c r="D38" s="6" t="s">
        <v>52</v>
      </c>
      <c r="E38">
        <f t="shared" ref="E38:E39" si="16">1/5</f>
        <v>0.2</v>
      </c>
      <c r="F38" s="6">
        <v>1</v>
      </c>
      <c r="G38" s="6">
        <v>1</v>
      </c>
      <c r="H38" s="8">
        <f t="shared" si="13"/>
        <v>0.58480354764257325</v>
      </c>
      <c r="I38" s="8">
        <f t="shared" si="14"/>
        <v>0.14285714285714288</v>
      </c>
      <c r="J38" s="8">
        <f t="shared" si="15"/>
        <v>1.142857142857143E-2</v>
      </c>
    </row>
    <row r="39" spans="4:10" ht="15.75" customHeight="1">
      <c r="D39" s="6" t="s">
        <v>53</v>
      </c>
      <c r="E39">
        <f t="shared" si="16"/>
        <v>0.2</v>
      </c>
      <c r="F39" s="6">
        <v>1</v>
      </c>
      <c r="G39" s="6">
        <v>1</v>
      </c>
      <c r="H39" s="8">
        <f t="shared" si="13"/>
        <v>0.58480354764257325</v>
      </c>
      <c r="I39" s="8">
        <f t="shared" si="14"/>
        <v>0.14285714285714288</v>
      </c>
      <c r="J39" s="8">
        <f t="shared" si="15"/>
        <v>1.142857142857143E-2</v>
      </c>
    </row>
    <row r="40" spans="4:10" ht="15.75" customHeight="1">
      <c r="H40" s="8">
        <f t="shared" ref="H40:J40" si="17">SUM(H37:H39)</f>
        <v>4.0936248334980121</v>
      </c>
      <c r="I40" s="9">
        <f t="shared" si="17"/>
        <v>1</v>
      </c>
      <c r="J40" s="8">
        <f t="shared" si="17"/>
        <v>7.9999999999999988E-2</v>
      </c>
    </row>
    <row r="41" spans="4:10" ht="15.75" customHeight="1"/>
    <row r="42" spans="4:10" ht="15.75" customHeight="1">
      <c r="G42">
        <f t="shared" ref="G42:G44" si="18">PRODUCT(E37:G37)</f>
        <v>25</v>
      </c>
    </row>
    <row r="43" spans="4:10" ht="15.75" customHeight="1">
      <c r="G43">
        <f t="shared" si="18"/>
        <v>0.2</v>
      </c>
    </row>
    <row r="44" spans="4:10" ht="15.75" customHeight="1">
      <c r="G44">
        <f t="shared" si="18"/>
        <v>0.2</v>
      </c>
    </row>
    <row r="45" spans="4:10" ht="15.75" customHeight="1"/>
    <row r="46" spans="4:10" ht="15.75" customHeight="1"/>
    <row r="47" spans="4:10" ht="15.75" customHeight="1"/>
    <row r="48" spans="4:10" ht="15.75" customHeight="1">
      <c r="D48" s="7">
        <v>0.04</v>
      </c>
      <c r="E48" s="17" t="s">
        <v>50</v>
      </c>
      <c r="F48" s="17" t="s">
        <v>72</v>
      </c>
      <c r="G48" s="17" t="s">
        <v>53</v>
      </c>
    </row>
    <row r="49" spans="4:10" ht="15.75" customHeight="1">
      <c r="D49" s="6" t="s">
        <v>50</v>
      </c>
      <c r="E49" s="6">
        <v>1</v>
      </c>
      <c r="F49">
        <f t="shared" ref="F49:G49" si="19">1/3</f>
        <v>0.33333333333333331</v>
      </c>
      <c r="G49">
        <f t="shared" si="19"/>
        <v>0.33333333333333331</v>
      </c>
      <c r="H49" s="8">
        <f t="shared" ref="H49:H51" si="20">POWER(G54,1/3)</f>
        <v>0.48074985676913612</v>
      </c>
      <c r="I49" s="8">
        <f t="shared" ref="I49:I51" si="21">H49/$H$52</f>
        <v>0.14285714285714288</v>
      </c>
      <c r="J49" s="8">
        <f t="shared" ref="J49:J51" si="22">$D$48*I49</f>
        <v>5.7142857142857151E-3</v>
      </c>
    </row>
    <row r="50" spans="4:10" ht="15.75" customHeight="1">
      <c r="D50" s="6" t="s">
        <v>52</v>
      </c>
      <c r="E50">
        <v>3</v>
      </c>
      <c r="F50" s="6">
        <v>1</v>
      </c>
      <c r="G50" s="6">
        <v>1</v>
      </c>
      <c r="H50" s="8">
        <f t="shared" si="20"/>
        <v>1.4422495703074083</v>
      </c>
      <c r="I50" s="8">
        <f t="shared" si="21"/>
        <v>0.4285714285714286</v>
      </c>
      <c r="J50" s="8">
        <f t="shared" si="22"/>
        <v>1.7142857142857144E-2</v>
      </c>
    </row>
    <row r="51" spans="4:10" ht="15.75" customHeight="1">
      <c r="D51" s="6" t="s">
        <v>53</v>
      </c>
      <c r="E51">
        <v>3</v>
      </c>
      <c r="F51" s="6">
        <v>1</v>
      </c>
      <c r="G51" s="6">
        <v>1</v>
      </c>
      <c r="H51" s="8">
        <f t="shared" si="20"/>
        <v>1.4422495703074083</v>
      </c>
      <c r="I51" s="8">
        <f t="shared" si="21"/>
        <v>0.4285714285714286</v>
      </c>
      <c r="J51" s="8">
        <f t="shared" si="22"/>
        <v>1.7142857142857144E-2</v>
      </c>
    </row>
    <row r="52" spans="4:10" ht="15.75" customHeight="1">
      <c r="H52" s="8">
        <f t="shared" ref="H52:J52" si="23">SUM(H49:H51)</f>
        <v>3.3652489973839526</v>
      </c>
      <c r="I52" s="9">
        <f t="shared" si="23"/>
        <v>1</v>
      </c>
      <c r="J52" s="8">
        <f t="shared" si="23"/>
        <v>4.0000000000000008E-2</v>
      </c>
    </row>
    <row r="53" spans="4:10" ht="15.75" customHeight="1"/>
    <row r="54" spans="4:10" ht="15.75" customHeight="1">
      <c r="G54">
        <f t="shared" ref="G54:G56" si="24">PRODUCT(E49:G49)</f>
        <v>0.1111111111111111</v>
      </c>
    </row>
    <row r="55" spans="4:10" ht="15.75" customHeight="1">
      <c r="G55">
        <f t="shared" si="24"/>
        <v>3</v>
      </c>
    </row>
    <row r="56" spans="4:10" ht="15.75" customHeight="1">
      <c r="G56">
        <f t="shared" si="24"/>
        <v>3</v>
      </c>
    </row>
    <row r="57" spans="4:10" ht="15.75" customHeight="1"/>
    <row r="58" spans="4:10" ht="15.75" customHeight="1"/>
    <row r="59" spans="4:10" ht="15.75" customHeight="1"/>
    <row r="60" spans="4:10" ht="15.75" customHeight="1"/>
    <row r="61" spans="4:10" ht="15.75" customHeight="1"/>
    <row r="62" spans="4:10" ht="15.75" customHeight="1"/>
    <row r="63" spans="4:10" ht="15.75" customHeight="1"/>
    <row r="64" spans="4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List1</vt:lpstr>
      <vt:lpstr>alkohol</vt:lpstr>
      <vt:lpstr>keramika</vt:lpstr>
      <vt:lpstr>rýžové víno</vt:lpstr>
      <vt:lpstr>čaje</vt:lpstr>
      <vt:lpstr>sladkosti</vt:lpstr>
      <vt:lpstr>polévky</vt:lpstr>
      <vt:lpstr>mořské řasy</vt:lpstr>
      <vt:lpstr>rýžové krekry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japashop</cp:lastModifiedBy>
  <dcterms:modified xsi:type="dcterms:W3CDTF">2018-11-30T08:22:02Z</dcterms:modified>
</cp:coreProperties>
</file>