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KLARA\Documents\KLÁRA\EMM II\Bakalářka\Výpočty\"/>
    </mc:Choice>
  </mc:AlternateContent>
  <xr:revisionPtr revIDLastSave="0" documentId="13_ncr:1_{CE86E6ED-E030-493C-B39D-00988F248DDF}" xr6:coauthVersionLast="47" xr6:coauthVersionMax="47" xr10:uidLastSave="{00000000-0000-0000-0000-000000000000}"/>
  <bookViews>
    <workbookView xWindow="-120" yWindow="-120" windowWidth="24240" windowHeight="13140" xr2:uid="{D89B7709-FA72-4CE8-8062-C07CD6285678}"/>
  </bookViews>
  <sheets>
    <sheet name="Kriteriální matice" sheetId="2" r:id="rId1"/>
    <sheet name="Váhy kritérií" sheetId="3" r:id="rId2"/>
    <sheet name="Výpočet modelu - WSA" sheetId="5" r:id="rId3"/>
    <sheet name="Výpočet - TOPSIS"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9" i="6" l="1"/>
  <c r="D31" i="6"/>
  <c r="D20" i="6"/>
  <c r="C20" i="6"/>
  <c r="C29" i="6" s="1"/>
  <c r="E84" i="5"/>
  <c r="G18" i="3"/>
  <c r="H50" i="6"/>
  <c r="H51" i="6"/>
  <c r="H49" i="6"/>
  <c r="G50" i="6"/>
  <c r="G51" i="6"/>
  <c r="G49" i="6"/>
  <c r="F50" i="6"/>
  <c r="F51" i="6"/>
  <c r="F49" i="6"/>
  <c r="E50" i="6"/>
  <c r="E51" i="6"/>
  <c r="E49" i="6"/>
  <c r="H44" i="6"/>
  <c r="H45" i="6"/>
  <c r="H43" i="6"/>
  <c r="G44" i="6"/>
  <c r="G45" i="6"/>
  <c r="G43" i="6"/>
  <c r="F44" i="6"/>
  <c r="F45" i="6"/>
  <c r="F43" i="6"/>
  <c r="E44" i="6"/>
  <c r="E45" i="6"/>
  <c r="E43" i="6"/>
  <c r="E33" i="6"/>
  <c r="F33" i="6"/>
  <c r="G33" i="6"/>
  <c r="H33" i="6"/>
  <c r="E32" i="6"/>
  <c r="F32" i="6"/>
  <c r="G32" i="6"/>
  <c r="H32" i="6"/>
  <c r="H30" i="6"/>
  <c r="H31" i="6"/>
  <c r="H29" i="6"/>
  <c r="G30" i="6"/>
  <c r="G31" i="6"/>
  <c r="G29" i="6"/>
  <c r="F30" i="6"/>
  <c r="F31" i="6"/>
  <c r="F29" i="6"/>
  <c r="E30" i="6"/>
  <c r="E31" i="6"/>
  <c r="E29" i="6"/>
  <c r="D29" i="6"/>
  <c r="D30" i="6"/>
  <c r="C30" i="6"/>
  <c r="C31" i="6"/>
  <c r="H21" i="6"/>
  <c r="H22" i="6"/>
  <c r="H20" i="6"/>
  <c r="G21" i="6"/>
  <c r="G22" i="6"/>
  <c r="G20" i="6"/>
  <c r="F21" i="6"/>
  <c r="F22" i="6"/>
  <c r="F20" i="6"/>
  <c r="E21" i="6"/>
  <c r="E22" i="6"/>
  <c r="E20" i="6"/>
  <c r="D21" i="6"/>
  <c r="D22" i="6"/>
  <c r="C21" i="6"/>
  <c r="C22" i="6"/>
  <c r="H10" i="6"/>
  <c r="G10" i="6"/>
  <c r="F10" i="6"/>
  <c r="E10" i="6"/>
  <c r="D10" i="6"/>
  <c r="C10" i="6"/>
  <c r="C102" i="5"/>
  <c r="C101" i="5"/>
  <c r="C100" i="5"/>
  <c r="I95" i="5"/>
  <c r="I96" i="5"/>
  <c r="I94" i="5"/>
  <c r="D32" i="6" l="1"/>
  <c r="D33" i="6"/>
  <c r="D49" i="6"/>
  <c r="C33" i="6"/>
  <c r="C32" i="6"/>
  <c r="C43" i="6" s="1"/>
  <c r="E97" i="5"/>
  <c r="H95" i="5"/>
  <c r="H96" i="5"/>
  <c r="H94" i="5"/>
  <c r="G95" i="5"/>
  <c r="G96" i="5"/>
  <c r="G94" i="5"/>
  <c r="F95" i="5"/>
  <c r="F96" i="5"/>
  <c r="F94" i="5"/>
  <c r="E95" i="5"/>
  <c r="E96" i="5"/>
  <c r="E94" i="5"/>
  <c r="D95" i="5"/>
  <c r="D96" i="5"/>
  <c r="D94" i="5"/>
  <c r="C95" i="5"/>
  <c r="C96" i="5"/>
  <c r="C94" i="5"/>
  <c r="H84" i="5"/>
  <c r="H85" i="5"/>
  <c r="H83" i="5"/>
  <c r="G84" i="5"/>
  <c r="G85" i="5"/>
  <c r="G83" i="5"/>
  <c r="F84" i="5"/>
  <c r="F85" i="5"/>
  <c r="F83" i="5"/>
  <c r="E85" i="5"/>
  <c r="E83" i="5"/>
  <c r="D84" i="5"/>
  <c r="D85" i="5"/>
  <c r="D83" i="5"/>
  <c r="C84" i="5"/>
  <c r="C85" i="5"/>
  <c r="C83" i="5"/>
  <c r="F24" i="3"/>
  <c r="G21" i="3" s="1"/>
  <c r="G23" i="3"/>
  <c r="H97" i="5" s="1"/>
  <c r="G22" i="3"/>
  <c r="G97" i="5" s="1"/>
  <c r="G20" i="3"/>
  <c r="E71" i="5" s="1"/>
  <c r="G19" i="3"/>
  <c r="D97" i="5" s="1"/>
  <c r="C97" i="5"/>
  <c r="D50" i="6" l="1"/>
  <c r="D51" i="6"/>
  <c r="I43" i="6"/>
  <c r="D45" i="6"/>
  <c r="D44" i="6"/>
  <c r="D43" i="6"/>
  <c r="C51" i="6"/>
  <c r="I51" i="6" s="1"/>
  <c r="C50" i="6"/>
  <c r="I50" i="6" s="1"/>
  <c r="C60" i="6" s="1"/>
  <c r="C44" i="6"/>
  <c r="I44" i="6" s="1"/>
  <c r="C45" i="6"/>
  <c r="C49" i="6"/>
  <c r="I49" i="6" s="1"/>
  <c r="E62" i="5"/>
  <c r="F71" i="5"/>
  <c r="F54" i="5"/>
  <c r="F97" i="5"/>
  <c r="F62" i="5"/>
  <c r="C54" i="5"/>
  <c r="G54" i="5"/>
  <c r="C71" i="5"/>
  <c r="G71" i="5"/>
  <c r="D54" i="5"/>
  <c r="H54" i="5"/>
  <c r="D71" i="5"/>
  <c r="H71" i="5"/>
  <c r="E54" i="5"/>
  <c r="C62" i="5"/>
  <c r="G62" i="5"/>
  <c r="D62" i="5"/>
  <c r="H62" i="5"/>
  <c r="I45" i="6" l="1"/>
  <c r="C61" i="6" s="1"/>
</calcChain>
</file>

<file path=xl/sharedStrings.xml><?xml version="1.0" encoding="utf-8"?>
<sst xmlns="http://schemas.openxmlformats.org/spreadsheetml/2006/main" count="389" uniqueCount="140">
  <si>
    <t>CÍL</t>
  </si>
  <si>
    <t>KRITÉRIA</t>
  </si>
  <si>
    <t>VARIANTY</t>
  </si>
  <si>
    <t>1.</t>
  </si>
  <si>
    <t>2.</t>
  </si>
  <si>
    <t>3.</t>
  </si>
  <si>
    <t>4.</t>
  </si>
  <si>
    <t>5.</t>
  </si>
  <si>
    <t>Aktivní zapojení žáků</t>
  </si>
  <si>
    <r>
      <t xml:space="preserve">Práce se sociální a emociální složkou </t>
    </r>
    <r>
      <rPr>
        <b/>
        <sz val="11"/>
        <color theme="1"/>
        <rFont val="Calibri"/>
        <family val="2"/>
        <charset val="238"/>
        <scheme val="minor"/>
      </rPr>
      <t>(sociální interakce žáků)</t>
    </r>
  </si>
  <si>
    <t>Škála kritérií:</t>
  </si>
  <si>
    <t>špatný</t>
  </si>
  <si>
    <t>průměrný</t>
  </si>
  <si>
    <t>dobrý</t>
  </si>
  <si>
    <t>výborný</t>
  </si>
  <si>
    <t>≤</t>
  </si>
  <si>
    <t>KRITERIÁLNÍ MATICE</t>
  </si>
  <si>
    <t>Kritéria/Varianty</t>
  </si>
  <si>
    <t>Pobytový program</t>
  </si>
  <si>
    <t>Vl. projekty žáků</t>
  </si>
  <si>
    <t>D</t>
  </si>
  <si>
    <t>Vlastní účinnost (VÚ)</t>
  </si>
  <si>
    <t>Blízkost (B)</t>
  </si>
  <si>
    <t>Aktivní zapojení (AZ)</t>
  </si>
  <si>
    <t>Sociální interakce (SI)</t>
  </si>
  <si>
    <t>Blízkost a hmatatelnost - Zlepšení vztahu k místu bydliště (přírodě) - větší angažovanost v ochraně svého okolí</t>
  </si>
  <si>
    <t>.</t>
  </si>
  <si>
    <t>Délka trvání</t>
  </si>
  <si>
    <t>Délka</t>
  </si>
  <si>
    <t>Délka (D)</t>
  </si>
  <si>
    <t>6.</t>
  </si>
  <si>
    <t>Poznámky:</t>
  </si>
  <si>
    <t>Jednorázový výukový program</t>
  </si>
  <si>
    <t xml:space="preserve">Jednorázový výukový program </t>
  </si>
  <si>
    <t>Vl. účinnost</t>
  </si>
  <si>
    <t>Blízkost</t>
  </si>
  <si>
    <t>Aktiv. zapojení</t>
  </si>
  <si>
    <t>Soc. interakce</t>
  </si>
  <si>
    <t>Intenzita</t>
  </si>
  <si>
    <t>Intenzita (I)</t>
  </si>
  <si>
    <t>předpoklad - výuka několikrát za den -min. 5 vyuč. h (spíše více)/den</t>
  </si>
  <si>
    <t>předpoklad - jedna třída za den cca 1 max 2 vyuč. h (několikrát za školní rok)</t>
  </si>
  <si>
    <t>intenzivní kurz - celý školní den (min. 5 vyuč. h/den)</t>
  </si>
  <si>
    <t>žáci se zapojí do aktivit v rámci třídy - získaji doporučení, jak se chovat - praktická stránka je oproti pobytovému programu a vl. projektům omezenější - VÚ - DOBRÁ</t>
  </si>
  <si>
    <t>žáci sami vymýšlí projekty, na kterých by se mohli podílet sami i se spolužáky popř. zapojit okolí (veřejnost, město) - VÚ - VÝBORNÁ</t>
  </si>
  <si>
    <t xml:space="preserve">Posílení vědomí vlastní účinnosti a naděje </t>
  </si>
  <si>
    <t>Pozn.</t>
  </si>
  <si>
    <t xml:space="preserve">pobytový program zahrnuje praktické činnosti - žáci si sami vyzkouší jak mohou prospět (zapojit doporučení do své denní rutiny,…)- vědomí. vl. účin. VÝBORNÉ </t>
  </si>
  <si>
    <t>jednorázový program se může snažit být co nejbližší (rozebírání konkrétních témat z okolí), ovšem hmatatelnost opět bude nižší  - blízkost nižší než u vl. projektů, jelikož vlastní projekty vymýšlí žáci sami - už jen tím jse jim projekt blízký - B - PRŮMĚRNÁ</t>
  </si>
  <si>
    <t>žáci vytváří projekty svou aktivitou a zapojením - akt. zapojení - VÝBORNÉ</t>
  </si>
  <si>
    <t>zapojení do jednotlivých aktivit programu může být podobné jako u pobytového programu - akt. zapojení - DOBRÉ</t>
  </si>
  <si>
    <t>projekt je založen na práci ve skupině - SI - VÝBORNÁ</t>
  </si>
  <si>
    <t>Výpočet vah kritérií</t>
  </si>
  <si>
    <t>Kritéria</t>
  </si>
  <si>
    <t>Předpoklad, že žáci (alespoň při některých aktivitách) spolupracují ve skupinkách (podobně jako při pobyt. programu)- SI - DOBRÁ</t>
  </si>
  <si>
    <t>Výuková vycházka</t>
  </si>
  <si>
    <t>vycházka žákům přibližuje nejbližší okolí (zlepšuje se vztah k okolí - větší angažovanost v ochraně,…) - B - VÝBORNÁ</t>
  </si>
  <si>
    <t>předpoklad - cca 5ti denní pobyt</t>
  </si>
  <si>
    <t>Vybrat pro Muzeum Říčany nejvhodnější formu výuky o klimatické změně, která by nejvíce oslovila žáky na Říčanských základních školách.</t>
  </si>
  <si>
    <r>
      <t xml:space="preserve">Jdnodenní výuková výcházka po nejbližším okolí zaměřená na klimatickou změnu </t>
    </r>
    <r>
      <rPr>
        <sz val="11"/>
        <color theme="1"/>
        <rFont val="Calibri"/>
        <family val="2"/>
        <charset val="238"/>
        <scheme val="minor"/>
      </rPr>
      <t>(vycházka po nejbližším okolí školy zaměřená na změnu klimatu - konkrétní ukázky (nedostatky,…) v nejbližším okolí dané školy(Říčan))</t>
    </r>
  </si>
  <si>
    <r>
      <rPr>
        <b/>
        <sz val="11"/>
        <color theme="1"/>
        <rFont val="Calibri"/>
        <family val="2"/>
        <charset val="238"/>
        <scheme val="minor"/>
      </rPr>
      <t>Vlastní projekty žáků zaměřené na klimatickou změnu</t>
    </r>
    <r>
      <rPr>
        <sz val="11"/>
        <color theme="1"/>
        <rFont val="Calibri"/>
        <family val="2"/>
        <charset val="238"/>
        <scheme val="minor"/>
      </rPr>
      <t xml:space="preserve"> (pod vedením lektora/ s odborným poradenstvím lektora) - probíhající po celý školní rok (lektor by doškoly docházel cca 1 krát měsíčně - cca 10 návštěv za školní rok) - nejepší projekt by mohl být odměněn (motivace) nebo (pokud by to bylo možné) realizován (spolupráce s městem)</t>
    </r>
  </si>
  <si>
    <r>
      <t>Jednorázový výukový program pro třídu</t>
    </r>
    <r>
      <rPr>
        <sz val="11"/>
        <color theme="1"/>
        <rFont val="Calibri"/>
        <family val="2"/>
        <charset val="238"/>
        <scheme val="minor"/>
      </rPr>
      <t xml:space="preserve"> (program vedený lektorem buď v dané škole nebo přímo v muzeu)</t>
    </r>
  </si>
  <si>
    <t>díky délce pobytu mají žáci delší čas se s přírodou sblížit a uvědomit si dopady svého chování (lidského chování) na konkrétních případech - blízkost a hmatatelnost - VÝBORNÁ</t>
  </si>
  <si>
    <t xml:space="preserve">Zážitkový program </t>
  </si>
  <si>
    <t>Zážitkový program</t>
  </si>
  <si>
    <t>vycházka je spíše popisná, není zde tolik prostoru pro společné aktivity a zapojení žáků- AZ -  PRŮMĚRNÉ</t>
  </si>
  <si>
    <t>délka je cca 4 vyučovací hodiny - což je cca 0,6 dne (pokud jako jeden den bereme 6 vyučovacích hodin)</t>
  </si>
  <si>
    <t>předpoklad - cca 4 vyučovací hodiny</t>
  </si>
  <si>
    <t>vycházka je spíše popisná, není zde tolik prostoru pro společné aktivity, tedy ani pro sociální interakci- SI - PRŮMĚRNÁ</t>
  </si>
  <si>
    <t>vycházka zaměřená především na ukázku konkrétních problémů a jejich možného řešení (žáci se tolik nezapojují , proto VÚ dobrá)- VÚ DOBRÁ</t>
  </si>
  <si>
    <t>předpoklad - jeden školní den - cca 6 vyuč. h</t>
  </si>
  <si>
    <t>velmi dobrý</t>
  </si>
  <si>
    <t>žáci se zapojují do různých aktivit, vlastní účinnost je však oproti pobytovému programu a vlastním projektům o něco nižší, jelikož je tento zážitkový program časově více omezen - nemohou například pozorovat důsledky tolik jako na pobytu, proto je zážitkový p . ohodnocen mezistupněm (velmi dobrý) - VÚ - VELMI DOBRÁ</t>
  </si>
  <si>
    <t>Program je založen na aktivním zapojení žáků - AZ - VÝBORNÉ</t>
  </si>
  <si>
    <t>Předpoklad, že žáci spolupracují ve skupinkách, tráví spolu i volný čas a pod. - SI - VÝBORNÁ</t>
  </si>
  <si>
    <t>žáci se zapojují do různých aktivit - intenzita aktivního zapojení při jednotlivých aktivitách může být různá - aktivní zapojení (předpoklad - že zapojení není až tak vysoké jako u vl. projektu) - VELMI DOBRÉ</t>
  </si>
  <si>
    <t>žáci se zapojují do konkrétních aktivit, díky kterým se naučí jak se lépe chovat (vzhledem ke klmatické změně) - blízkost a hmatatelnost - VÝBORNÁ</t>
  </si>
  <si>
    <t>blízkost je dána tím, že žáci vymýšlí projekty pro své okolí, "hmatatelnost" je ovšem nižší, jelikož sice vymyslí projekt na "papíře", ale stále pro ně jeho samotná realizace může být vzdálená - blízkost a hmatatelnost - VELMI DOBRÁ</t>
  </si>
  <si>
    <t>Výpočet modelu - METODA VÁŽENÉHO SOUČTU</t>
  </si>
  <si>
    <t>Kvantifikace slovních kritérií pomocí bodů</t>
  </si>
  <si>
    <t>nejlépe hodnocené kritérium - nejvíce bodů</t>
  </si>
  <si>
    <t>Slovní hodnocení</t>
  </si>
  <si>
    <t>Body</t>
  </si>
  <si>
    <t>Výborný</t>
  </si>
  <si>
    <t>Velmi dobrý</t>
  </si>
  <si>
    <t>Dobrý</t>
  </si>
  <si>
    <t>Průměrný</t>
  </si>
  <si>
    <t>Špatný</t>
  </si>
  <si>
    <t>Váhy</t>
  </si>
  <si>
    <t>Povaha</t>
  </si>
  <si>
    <t>MAX</t>
  </si>
  <si>
    <t>METODA POŘADÍ</t>
  </si>
  <si>
    <t>Pořadí</t>
  </si>
  <si>
    <t>Body (p_j)</t>
  </si>
  <si>
    <t>Váha (v_j)</t>
  </si>
  <si>
    <t>V1</t>
  </si>
  <si>
    <t>V2</t>
  </si>
  <si>
    <t>V3</t>
  </si>
  <si>
    <t>V4</t>
  </si>
  <si>
    <t>V5</t>
  </si>
  <si>
    <t>dominovaná varianta -  V5, V2</t>
  </si>
  <si>
    <t>dominovaná varianta -  V5, V3, V2</t>
  </si>
  <si>
    <t>Stanovení H a D varianty</t>
  </si>
  <si>
    <t>H</t>
  </si>
  <si>
    <t>Žáci pracují jak ve skupině, tak na některých aktivitách samostatně - SI - VELMI DOBRÁ</t>
  </si>
  <si>
    <t xml:space="preserve">Výpočet hodnoty standardizované kriteriální matice R </t>
  </si>
  <si>
    <t>Výpočet  fce. užitku + uspořádání variant</t>
  </si>
  <si>
    <t>Užitek</t>
  </si>
  <si>
    <t>Varianta</t>
  </si>
  <si>
    <t>Výpočet modelu - TOPSIS</t>
  </si>
  <si>
    <t>Ohodnocená matice bez dominovaných variant:</t>
  </si>
  <si>
    <t>Krok 1</t>
  </si>
  <si>
    <r>
      <t xml:space="preserve">normalizovaná matice </t>
    </r>
    <r>
      <rPr>
        <b/>
        <sz val="11"/>
        <color theme="1"/>
        <rFont val="Calibri"/>
        <family val="2"/>
        <charset val="238"/>
        <scheme val="minor"/>
      </rPr>
      <t>R</t>
    </r>
  </si>
  <si>
    <t xml:space="preserve">Krok 2 </t>
  </si>
  <si>
    <r>
      <t xml:space="preserve">vážená krit. matice </t>
    </r>
    <r>
      <rPr>
        <b/>
        <sz val="11"/>
        <color theme="1"/>
        <rFont val="Calibri"/>
        <family val="2"/>
        <charset val="238"/>
        <scheme val="minor"/>
      </rPr>
      <t>W</t>
    </r>
  </si>
  <si>
    <t xml:space="preserve">Krok 3 </t>
  </si>
  <si>
    <t>vzdálenost od ideální a bazální varianty</t>
  </si>
  <si>
    <t>Vzdálenost od ideální varianty</t>
  </si>
  <si>
    <t>di+</t>
  </si>
  <si>
    <t>Vzdálenost od bazální varianty</t>
  </si>
  <si>
    <t>di-</t>
  </si>
  <si>
    <t xml:space="preserve">Krok 4 </t>
  </si>
  <si>
    <t>Sečtení relativních vzdáleností</t>
  </si>
  <si>
    <t>ci</t>
  </si>
  <si>
    <r>
      <t xml:space="preserve">Práce se sociální a emocionální složkou </t>
    </r>
    <r>
      <rPr>
        <b/>
        <sz val="11"/>
        <color theme="1"/>
        <rFont val="Calibri"/>
        <family val="2"/>
        <charset val="238"/>
        <scheme val="minor"/>
      </rPr>
      <t>(sociální interakce žáků)</t>
    </r>
  </si>
  <si>
    <t>K1</t>
  </si>
  <si>
    <t>K2</t>
  </si>
  <si>
    <t>K3</t>
  </si>
  <si>
    <t>K4</t>
  </si>
  <si>
    <t>K5</t>
  </si>
  <si>
    <t>K6</t>
  </si>
  <si>
    <r>
      <rPr>
        <b/>
        <sz val="11"/>
        <color theme="1"/>
        <rFont val="Calibri"/>
        <family val="2"/>
        <charset val="238"/>
        <scheme val="minor"/>
      </rPr>
      <t>Pobytový program environmentální výchovy</t>
    </r>
    <r>
      <rPr>
        <sz val="11"/>
        <color theme="1"/>
        <rFont val="Calibri"/>
        <family val="2"/>
        <charset val="238"/>
        <scheme val="minor"/>
      </rPr>
      <t xml:space="preserve"> ("škola v přírodě" zaměřená na klimatickou změnu) </t>
    </r>
  </si>
  <si>
    <r>
      <rPr>
        <b/>
        <sz val="11"/>
        <color theme="1"/>
        <rFont val="Calibri"/>
        <family val="2"/>
        <charset val="238"/>
        <scheme val="minor"/>
      </rPr>
      <t>Zážitkový program pro třídu s výukovými materiály pro učitele</t>
    </r>
    <r>
      <rPr>
        <sz val="11"/>
        <color theme="1"/>
        <rFont val="Calibri"/>
        <family val="2"/>
        <charset val="238"/>
        <scheme val="minor"/>
      </rPr>
      <t xml:space="preserve"> (založen více na praktických ukázkách, co mohou žáci pro klima dělat, založeno jak na práci ve skupinách, tak některé aktivity dělají sami - méně "teorie" než při výukovém programu, spíše prakticky zaměřený program)</t>
    </r>
  </si>
  <si>
    <t>Intenzita (I) vyuč. hod./den</t>
  </si>
  <si>
    <t>Délka (D) dny ve kterých výuka probíhá</t>
  </si>
  <si>
    <t>Intenzita (I) (vyuč. hod./den)</t>
  </si>
  <si>
    <t>Délka (D) (dny ve kterých výuka probíhá)</t>
  </si>
  <si>
    <t>žáci by na svém projektu pracovali průběžně po celý školní rok - několikrát za rok (každý měsíc - tzn. 10 návštěv lektora za školní rok) by docházel do škol lektor, který by vedl hodiny na nichž by byl projekt zpracováván - 10 návštěv lektora za školní rok - 10 dní</t>
  </si>
  <si>
    <t>Pozn. Délka - jako jeden den se počítá i takový, kdy výuka probíhá např. 2 vyučovací hodiny (výuka v tom dni alespoň nějakou dobu probíhala, počet vyučovacích hodin v jednom dni řeší kritérium intenzita)</t>
  </si>
  <si>
    <t>Klára Boudová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</si>
</sst>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000"/>
  </numFmts>
  <fonts count="6" x14ac:knownFonts="1">
    <font>
      <sz val="11"/>
      <color theme="1"/>
      <name val="Calibri"/>
      <family val="2"/>
      <charset val="238"/>
      <scheme val="minor"/>
    </font>
    <font>
      <sz val="8"/>
      <name val="Calibri"/>
      <family val="2"/>
      <charset val="238"/>
      <scheme val="minor"/>
    </font>
    <font>
      <b/>
      <sz val="11"/>
      <color theme="1"/>
      <name val="Calibri"/>
      <family val="2"/>
      <charset val="238"/>
      <scheme val="minor"/>
    </font>
    <font>
      <sz val="11"/>
      <color theme="1"/>
      <name val="Calibri"/>
      <family val="2"/>
      <charset val="238"/>
    </font>
    <font>
      <sz val="16"/>
      <color theme="1"/>
      <name val="Calibri"/>
      <family val="2"/>
      <charset val="238"/>
      <scheme val="minor"/>
    </font>
    <font>
      <b/>
      <sz val="12"/>
      <color theme="1"/>
      <name val="Calibri"/>
      <family val="2"/>
      <charset val="238"/>
      <scheme val="minor"/>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0000"/>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86">
    <xf numFmtId="0" fontId="0" fillId="0" borderId="0" xfId="0"/>
    <xf numFmtId="0" fontId="0" fillId="0" borderId="1" xfId="0" applyBorder="1"/>
    <xf numFmtId="0" fontId="0" fillId="0" borderId="3" xfId="0" applyBorder="1"/>
    <xf numFmtId="0" fontId="0" fillId="2" borderId="0" xfId="0" applyFill="1"/>
    <xf numFmtId="0" fontId="0" fillId="0" borderId="0" xfId="0" applyAlignment="1">
      <alignment horizontal="right"/>
    </xf>
    <xf numFmtId="0" fontId="0" fillId="0" borderId="0" xfId="0" applyFill="1"/>
    <xf numFmtId="0" fontId="0" fillId="3" borderId="0" xfId="0" applyFill="1"/>
    <xf numFmtId="0" fontId="3" fillId="0" borderId="0" xfId="0" applyFont="1" applyAlignment="1">
      <alignment horizontal="center"/>
    </xf>
    <xf numFmtId="0" fontId="0" fillId="5" borderId="7" xfId="0" applyFill="1" applyBorder="1"/>
    <xf numFmtId="0" fontId="0" fillId="5" borderId="8" xfId="0" applyFill="1" applyBorder="1"/>
    <xf numFmtId="0" fontId="0" fillId="2" borderId="4" xfId="0" applyFill="1" applyBorder="1"/>
    <xf numFmtId="0" fontId="0" fillId="0" borderId="2" xfId="0" applyBorder="1"/>
    <xf numFmtId="0" fontId="0" fillId="0" borderId="0" xfId="0" applyAlignment="1">
      <alignment horizontal="center"/>
    </xf>
    <xf numFmtId="0" fontId="0" fillId="4" borderId="5" xfId="0" applyFill="1" applyBorder="1" applyAlignment="1">
      <alignment wrapText="1"/>
    </xf>
    <xf numFmtId="0" fontId="0" fillId="4" borderId="9" xfId="0" applyFill="1" applyBorder="1" applyAlignment="1">
      <alignment wrapText="1"/>
    </xf>
    <xf numFmtId="0" fontId="0" fillId="4" borderId="6" xfId="0" applyFill="1" applyBorder="1" applyAlignment="1">
      <alignment wrapText="1"/>
    </xf>
    <xf numFmtId="0" fontId="0" fillId="0" borderId="0" xfId="0" applyFill="1" applyBorder="1" applyAlignment="1">
      <alignment horizontal="center"/>
    </xf>
    <xf numFmtId="0" fontId="0" fillId="0" borderId="0" xfId="0" applyAlignment="1"/>
    <xf numFmtId="0" fontId="0" fillId="0" borderId="0" xfId="0" applyBorder="1" applyAlignment="1">
      <alignment horizontal="center"/>
    </xf>
    <xf numFmtId="0" fontId="2" fillId="0" borderId="0" xfId="0" applyFont="1" applyFill="1" applyBorder="1" applyAlignment="1">
      <alignment horizontal="center"/>
    </xf>
    <xf numFmtId="0" fontId="2" fillId="0" borderId="0" xfId="0" applyFont="1" applyAlignment="1">
      <alignment horizontal="center"/>
    </xf>
    <xf numFmtId="0" fontId="0" fillId="0" borderId="10" xfId="0" applyBorder="1"/>
    <xf numFmtId="0" fontId="0" fillId="0" borderId="0" xfId="0" applyFill="1" applyBorder="1"/>
    <xf numFmtId="0" fontId="2" fillId="0" borderId="0" xfId="0" applyFont="1"/>
    <xf numFmtId="0" fontId="0" fillId="0" borderId="0" xfId="0" applyFont="1" applyAlignment="1">
      <alignment horizontal="center"/>
    </xf>
    <xf numFmtId="0" fontId="0" fillId="0" borderId="1" xfId="0" applyFill="1" applyBorder="1"/>
    <xf numFmtId="0" fontId="0" fillId="0" borderId="11" xfId="0" applyBorder="1"/>
    <xf numFmtId="0" fontId="3" fillId="0" borderId="0" xfId="0" applyFont="1"/>
    <xf numFmtId="0" fontId="0" fillId="0" borderId="1" xfId="0" applyBorder="1" applyAlignment="1">
      <alignment wrapText="1"/>
    </xf>
    <xf numFmtId="0" fontId="0" fillId="0" borderId="1" xfId="0" applyFill="1" applyBorder="1" applyAlignment="1">
      <alignment horizontal="left" vertical="center"/>
    </xf>
    <xf numFmtId="0" fontId="0" fillId="0" borderId="1" xfId="0" applyBorder="1" applyAlignment="1">
      <alignment horizontal="center" wrapText="1"/>
    </xf>
    <xf numFmtId="0" fontId="0" fillId="0" borderId="0" xfId="0" applyFont="1" applyFill="1" applyBorder="1" applyAlignment="1">
      <alignment horizontal="center"/>
    </xf>
    <xf numFmtId="0" fontId="0" fillId="0" borderId="0" xfId="0" applyBorder="1"/>
    <xf numFmtId="0" fontId="4" fillId="0" borderId="0" xfId="0" applyFont="1"/>
    <xf numFmtId="164" fontId="2" fillId="0" borderId="0" xfId="0" applyNumberFormat="1" applyFont="1"/>
    <xf numFmtId="0" fontId="0" fillId="0" borderId="12" xfId="0" applyBorder="1"/>
    <xf numFmtId="0" fontId="0" fillId="0" borderId="13" xfId="0" applyBorder="1"/>
    <xf numFmtId="0" fontId="0" fillId="0" borderId="1" xfId="0" applyFill="1" applyBorder="1" applyAlignment="1">
      <alignment wrapText="1"/>
    </xf>
    <xf numFmtId="0" fontId="0" fillId="5" borderId="14" xfId="0" applyFill="1" applyBorder="1"/>
    <xf numFmtId="0" fontId="0" fillId="0" borderId="15" xfId="0" applyBorder="1"/>
    <xf numFmtId="0" fontId="0" fillId="0" borderId="10" xfId="0" applyFill="1" applyBorder="1"/>
    <xf numFmtId="0" fontId="0" fillId="5" borderId="16" xfId="0" applyFill="1" applyBorder="1"/>
    <xf numFmtId="0" fontId="0" fillId="0" borderId="17" xfId="0" applyBorder="1"/>
    <xf numFmtId="0" fontId="0" fillId="0" borderId="18" xfId="0" applyBorder="1"/>
    <xf numFmtId="0" fontId="2" fillId="0" borderId="15" xfId="0" applyFont="1" applyBorder="1"/>
    <xf numFmtId="0" fontId="0" fillId="6" borderId="0" xfId="0" applyFill="1"/>
    <xf numFmtId="0" fontId="0" fillId="0" borderId="18" xfId="0" applyFill="1" applyBorder="1"/>
    <xf numFmtId="0" fontId="0" fillId="0" borderId="20" xfId="0" applyBorder="1"/>
    <xf numFmtId="0" fontId="0" fillId="0" borderId="21" xfId="0" applyBorder="1"/>
    <xf numFmtId="0" fontId="0" fillId="0" borderId="23" xfId="0" applyBorder="1"/>
    <xf numFmtId="0" fontId="0" fillId="0" borderId="24" xfId="0" applyBorder="1"/>
    <xf numFmtId="0" fontId="2" fillId="0" borderId="19" xfId="0" applyFont="1" applyFill="1" applyBorder="1"/>
    <xf numFmtId="0" fontId="2" fillId="0" borderId="22" xfId="0" applyFont="1" applyFill="1" applyBorder="1"/>
    <xf numFmtId="0" fontId="0" fillId="0" borderId="4" xfId="0" applyFill="1" applyBorder="1"/>
    <xf numFmtId="0" fontId="0" fillId="0" borderId="5" xfId="0" applyFill="1" applyBorder="1" applyAlignment="1">
      <alignment wrapText="1"/>
    </xf>
    <xf numFmtId="0" fontId="0" fillId="0" borderId="9" xfId="0" applyFill="1" applyBorder="1" applyAlignment="1">
      <alignment wrapText="1"/>
    </xf>
    <xf numFmtId="0" fontId="0" fillId="0" borderId="6" xfId="0" applyFill="1" applyBorder="1" applyAlignment="1">
      <alignment wrapText="1"/>
    </xf>
    <xf numFmtId="0" fontId="0" fillId="0" borderId="7" xfId="0" applyFill="1" applyBorder="1"/>
    <xf numFmtId="0" fontId="0" fillId="0" borderId="14" xfId="0" applyFill="1" applyBorder="1"/>
    <xf numFmtId="0" fontId="0" fillId="0" borderId="8" xfId="0" applyFill="1" applyBorder="1"/>
    <xf numFmtId="0" fontId="0" fillId="0" borderId="3" xfId="0" applyFill="1" applyBorder="1"/>
    <xf numFmtId="0" fontId="2" fillId="0" borderId="4" xfId="0" applyFont="1" applyFill="1" applyBorder="1" applyAlignment="1">
      <alignment wrapText="1"/>
    </xf>
    <xf numFmtId="0" fontId="0" fillId="7" borderId="3" xfId="0" applyFill="1" applyBorder="1"/>
    <xf numFmtId="0" fontId="0" fillId="7" borderId="14" xfId="0" applyFill="1" applyBorder="1"/>
    <xf numFmtId="0" fontId="0" fillId="7" borderId="0" xfId="0" applyFill="1"/>
    <xf numFmtId="0" fontId="0" fillId="0" borderId="16" xfId="0" applyFill="1"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2" fillId="0" borderId="4" xfId="0" applyFont="1" applyBorder="1"/>
    <xf numFmtId="0" fontId="0" fillId="0" borderId="30" xfId="0" applyBorder="1"/>
    <xf numFmtId="0" fontId="0" fillId="0" borderId="31" xfId="0" applyBorder="1"/>
    <xf numFmtId="0" fontId="0" fillId="0" borderId="32" xfId="0" applyBorder="1"/>
    <xf numFmtId="0" fontId="2" fillId="0" borderId="30" xfId="0" applyFont="1" applyBorder="1"/>
    <xf numFmtId="0" fontId="0" fillId="7" borderId="0" xfId="0" applyFill="1" applyBorder="1"/>
    <xf numFmtId="165" fontId="0" fillId="0" borderId="13" xfId="0" applyNumberFormat="1" applyBorder="1"/>
    <xf numFmtId="0" fontId="2" fillId="0" borderId="0" xfId="0" applyFont="1" applyBorder="1"/>
    <xf numFmtId="0" fontId="2" fillId="0" borderId="0" xfId="0" applyFont="1" applyBorder="1" applyAlignment="1">
      <alignment horizontal="center"/>
    </xf>
    <xf numFmtId="0" fontId="0" fillId="0" borderId="0" xfId="0" applyFont="1" applyBorder="1" applyAlignment="1">
      <alignment horizontal="center"/>
    </xf>
    <xf numFmtId="164" fontId="2" fillId="0" borderId="0" xfId="0" applyNumberFormat="1" applyFont="1" applyBorder="1"/>
    <xf numFmtId="0" fontId="5" fillId="0" borderId="0" xfId="0" applyFont="1" applyBorder="1"/>
    <xf numFmtId="0" fontId="0" fillId="0" borderId="0" xfId="0" applyFill="1" applyBorder="1" applyAlignment="1">
      <alignment wrapText="1"/>
    </xf>
    <xf numFmtId="0" fontId="2" fillId="0" borderId="0" xfId="0" applyFont="1" applyBorder="1" applyAlignment="1">
      <alignment horizontal="center"/>
    </xf>
    <xf numFmtId="0" fontId="2" fillId="0" borderId="15" xfId="0" applyFont="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78</xdr:row>
      <xdr:rowOff>0</xdr:rowOff>
    </xdr:from>
    <xdr:to>
      <xdr:col>4</xdr:col>
      <xdr:colOff>733527</xdr:colOff>
      <xdr:row>79</xdr:row>
      <xdr:rowOff>123869</xdr:rowOff>
    </xdr:to>
    <xdr:pic>
      <xdr:nvPicPr>
        <xdr:cNvPr id="2" name="Obrázek 1">
          <a:extLst>
            <a:ext uri="{FF2B5EF4-FFF2-40B4-BE49-F238E27FC236}">
              <a16:creationId xmlns:a16="http://schemas.microsoft.com/office/drawing/2014/main" id="{267D3F83-56D1-4E1A-8A04-E8903B0912E6}"/>
            </a:ext>
          </a:extLst>
        </xdr:cNvPr>
        <xdr:cNvPicPr>
          <a:picLocks noChangeAspect="1"/>
        </xdr:cNvPicPr>
      </xdr:nvPicPr>
      <xdr:blipFill>
        <a:blip xmlns:r="http://schemas.openxmlformats.org/officeDocument/2006/relationships" r:embed="rId1"/>
        <a:stretch>
          <a:fillRect/>
        </a:stretch>
      </xdr:blipFill>
      <xdr:spPr>
        <a:xfrm>
          <a:off x="4143375" y="16563975"/>
          <a:ext cx="733527" cy="314369"/>
        </a:xfrm>
        <a:prstGeom prst="rect">
          <a:avLst/>
        </a:prstGeom>
      </xdr:spPr>
    </xdr:pic>
    <xdr:clientData/>
  </xdr:twoCellAnchor>
  <xdr:twoCellAnchor editAs="oneCell">
    <xdr:from>
      <xdr:col>5</xdr:col>
      <xdr:colOff>0</xdr:colOff>
      <xdr:row>78</xdr:row>
      <xdr:rowOff>0</xdr:rowOff>
    </xdr:from>
    <xdr:to>
      <xdr:col>6</xdr:col>
      <xdr:colOff>200159</xdr:colOff>
      <xdr:row>80</xdr:row>
      <xdr:rowOff>104843</xdr:rowOff>
    </xdr:to>
    <xdr:pic>
      <xdr:nvPicPr>
        <xdr:cNvPr id="3" name="Obrázek 2">
          <a:extLst>
            <a:ext uri="{FF2B5EF4-FFF2-40B4-BE49-F238E27FC236}">
              <a16:creationId xmlns:a16="http://schemas.microsoft.com/office/drawing/2014/main" id="{8831212C-1AFE-4920-A0DD-73D9700120B5}"/>
            </a:ext>
          </a:extLst>
        </xdr:cNvPr>
        <xdr:cNvPicPr>
          <a:picLocks noChangeAspect="1"/>
        </xdr:cNvPicPr>
      </xdr:nvPicPr>
      <xdr:blipFill>
        <a:blip xmlns:r="http://schemas.openxmlformats.org/officeDocument/2006/relationships" r:embed="rId2"/>
        <a:stretch>
          <a:fillRect/>
        </a:stretch>
      </xdr:blipFill>
      <xdr:spPr>
        <a:xfrm>
          <a:off x="5000625" y="16563975"/>
          <a:ext cx="962159" cy="485843"/>
        </a:xfrm>
        <a:prstGeom prst="rect">
          <a:avLst/>
        </a:prstGeom>
      </xdr:spPr>
    </xdr:pic>
    <xdr:clientData/>
  </xdr:twoCellAnchor>
  <xdr:twoCellAnchor editAs="oneCell">
    <xdr:from>
      <xdr:col>1</xdr:col>
      <xdr:colOff>1524000</xdr:colOff>
      <xdr:row>88</xdr:row>
      <xdr:rowOff>95250</xdr:rowOff>
    </xdr:from>
    <xdr:to>
      <xdr:col>2</xdr:col>
      <xdr:colOff>733573</xdr:colOff>
      <xdr:row>91</xdr:row>
      <xdr:rowOff>76277</xdr:rowOff>
    </xdr:to>
    <xdr:pic>
      <xdr:nvPicPr>
        <xdr:cNvPr id="4" name="Obrázek 3">
          <a:extLst>
            <a:ext uri="{FF2B5EF4-FFF2-40B4-BE49-F238E27FC236}">
              <a16:creationId xmlns:a16="http://schemas.microsoft.com/office/drawing/2014/main" id="{EE0D88A6-E029-4585-BF9B-51F9AEE8729C}"/>
            </a:ext>
          </a:extLst>
        </xdr:cNvPr>
        <xdr:cNvPicPr>
          <a:picLocks noChangeAspect="1"/>
        </xdr:cNvPicPr>
      </xdr:nvPicPr>
      <xdr:blipFill>
        <a:blip xmlns:r="http://schemas.openxmlformats.org/officeDocument/2006/relationships" r:embed="rId3"/>
        <a:stretch>
          <a:fillRect/>
        </a:stretch>
      </xdr:blipFill>
      <xdr:spPr>
        <a:xfrm>
          <a:off x="2133600" y="18973800"/>
          <a:ext cx="1057423" cy="5525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438150</xdr:colOff>
      <xdr:row>14</xdr:row>
      <xdr:rowOff>180975</xdr:rowOff>
    </xdr:from>
    <xdr:to>
      <xdr:col>3</xdr:col>
      <xdr:colOff>581149</xdr:colOff>
      <xdr:row>17</xdr:row>
      <xdr:rowOff>85791</xdr:rowOff>
    </xdr:to>
    <xdr:pic>
      <xdr:nvPicPr>
        <xdr:cNvPr id="2" name="Obrázek 1">
          <a:extLst>
            <a:ext uri="{FF2B5EF4-FFF2-40B4-BE49-F238E27FC236}">
              <a16:creationId xmlns:a16="http://schemas.microsoft.com/office/drawing/2014/main" id="{1A391450-8370-4BC6-A3BD-6BC2FF6161B4}"/>
            </a:ext>
          </a:extLst>
        </xdr:cNvPr>
        <xdr:cNvPicPr>
          <a:picLocks noChangeAspect="1"/>
        </xdr:cNvPicPr>
      </xdr:nvPicPr>
      <xdr:blipFill>
        <a:blip xmlns:r="http://schemas.openxmlformats.org/officeDocument/2006/relationships" r:embed="rId1"/>
        <a:stretch>
          <a:fillRect/>
        </a:stretch>
      </xdr:blipFill>
      <xdr:spPr>
        <a:xfrm>
          <a:off x="2419350" y="3324225"/>
          <a:ext cx="885949" cy="476316"/>
        </a:xfrm>
        <a:prstGeom prst="rect">
          <a:avLst/>
        </a:prstGeom>
      </xdr:spPr>
    </xdr:pic>
    <xdr:clientData/>
  </xdr:twoCellAnchor>
  <xdr:twoCellAnchor editAs="oneCell">
    <xdr:from>
      <xdr:col>2</xdr:col>
      <xdr:colOff>0</xdr:colOff>
      <xdr:row>25</xdr:row>
      <xdr:rowOff>0</xdr:rowOff>
    </xdr:from>
    <xdr:to>
      <xdr:col>3</xdr:col>
      <xdr:colOff>104893</xdr:colOff>
      <xdr:row>26</xdr:row>
      <xdr:rowOff>57185</xdr:rowOff>
    </xdr:to>
    <xdr:pic>
      <xdr:nvPicPr>
        <xdr:cNvPr id="3" name="Obrázek 2">
          <a:extLst>
            <a:ext uri="{FF2B5EF4-FFF2-40B4-BE49-F238E27FC236}">
              <a16:creationId xmlns:a16="http://schemas.microsoft.com/office/drawing/2014/main" id="{59F09E17-D2B8-4421-8BA7-30B5E149AE8A}"/>
            </a:ext>
          </a:extLst>
        </xdr:cNvPr>
        <xdr:cNvPicPr>
          <a:picLocks noChangeAspect="1"/>
        </xdr:cNvPicPr>
      </xdr:nvPicPr>
      <xdr:blipFill>
        <a:blip xmlns:r="http://schemas.openxmlformats.org/officeDocument/2006/relationships" r:embed="rId2"/>
        <a:stretch>
          <a:fillRect/>
        </a:stretch>
      </xdr:blipFill>
      <xdr:spPr>
        <a:xfrm>
          <a:off x="1981200" y="5648325"/>
          <a:ext cx="847843" cy="247685"/>
        </a:xfrm>
        <a:prstGeom prst="rect">
          <a:avLst/>
        </a:prstGeom>
      </xdr:spPr>
    </xdr:pic>
    <xdr:clientData/>
  </xdr:twoCellAnchor>
  <xdr:twoCellAnchor editAs="oneCell">
    <xdr:from>
      <xdr:col>1</xdr:col>
      <xdr:colOff>0</xdr:colOff>
      <xdr:row>36</xdr:row>
      <xdr:rowOff>0</xdr:rowOff>
    </xdr:from>
    <xdr:to>
      <xdr:col>2</xdr:col>
      <xdr:colOff>219297</xdr:colOff>
      <xdr:row>39</xdr:row>
      <xdr:rowOff>171554</xdr:rowOff>
    </xdr:to>
    <xdr:pic>
      <xdr:nvPicPr>
        <xdr:cNvPr id="4" name="Obrázek 3">
          <a:extLst>
            <a:ext uri="{FF2B5EF4-FFF2-40B4-BE49-F238E27FC236}">
              <a16:creationId xmlns:a16="http://schemas.microsoft.com/office/drawing/2014/main" id="{D86890B7-D2F2-44FB-B824-F0653DF20FEB}"/>
            </a:ext>
          </a:extLst>
        </xdr:cNvPr>
        <xdr:cNvPicPr>
          <a:picLocks noChangeAspect="1"/>
        </xdr:cNvPicPr>
      </xdr:nvPicPr>
      <xdr:blipFill>
        <a:blip xmlns:r="http://schemas.openxmlformats.org/officeDocument/2006/relationships" r:embed="rId3"/>
        <a:stretch>
          <a:fillRect/>
        </a:stretch>
      </xdr:blipFill>
      <xdr:spPr>
        <a:xfrm>
          <a:off x="609600" y="8162925"/>
          <a:ext cx="1590897" cy="743054"/>
        </a:xfrm>
        <a:prstGeom prst="rect">
          <a:avLst/>
        </a:prstGeom>
      </xdr:spPr>
    </xdr:pic>
    <xdr:clientData/>
  </xdr:twoCellAnchor>
  <xdr:twoCellAnchor editAs="oneCell">
    <xdr:from>
      <xdr:col>2</xdr:col>
      <xdr:colOff>714375</xdr:colOff>
      <xdr:row>55</xdr:row>
      <xdr:rowOff>38100</xdr:rowOff>
    </xdr:from>
    <xdr:to>
      <xdr:col>4</xdr:col>
      <xdr:colOff>38213</xdr:colOff>
      <xdr:row>56</xdr:row>
      <xdr:rowOff>133390</xdr:rowOff>
    </xdr:to>
    <xdr:pic>
      <xdr:nvPicPr>
        <xdr:cNvPr id="5" name="Obrázek 4">
          <a:extLst>
            <a:ext uri="{FF2B5EF4-FFF2-40B4-BE49-F238E27FC236}">
              <a16:creationId xmlns:a16="http://schemas.microsoft.com/office/drawing/2014/main" id="{BAA4901F-55A5-44A1-92FE-0BDF0EADA1C8}"/>
            </a:ext>
          </a:extLst>
        </xdr:cNvPr>
        <xdr:cNvPicPr>
          <a:picLocks noChangeAspect="1"/>
        </xdr:cNvPicPr>
      </xdr:nvPicPr>
      <xdr:blipFill>
        <a:blip xmlns:r="http://schemas.openxmlformats.org/officeDocument/2006/relationships" r:embed="rId4"/>
        <a:stretch>
          <a:fillRect/>
        </a:stretch>
      </xdr:blipFill>
      <xdr:spPr>
        <a:xfrm>
          <a:off x="2695575" y="11877675"/>
          <a:ext cx="809738" cy="285790"/>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D8011-30A9-496E-B8FF-95A6E1449431}">
  <dimension ref="A1:AF57"/>
  <sheetViews>
    <sheetView tabSelected="1" zoomScaleNormal="100" workbookViewId="0"/>
  </sheetViews>
  <sheetFormatPr defaultRowHeight="15" x14ac:dyDescent="0.25"/>
  <cols>
    <col min="2" max="2" width="12.28515625" customWidth="1"/>
    <col min="4" max="4" width="27.5703125" customWidth="1"/>
    <col min="5" max="5" width="29.28515625" customWidth="1"/>
    <col min="6" max="6" width="33.85546875" customWidth="1"/>
    <col min="7" max="7" width="25.42578125" customWidth="1"/>
    <col min="8" max="8" width="25.85546875" customWidth="1"/>
    <col min="9" max="9" width="33.5703125" customWidth="1"/>
    <col min="10" max="10" width="25.140625" customWidth="1"/>
    <col min="11" max="11" width="29.28515625" customWidth="1"/>
    <col min="12" max="12" width="11.140625" customWidth="1"/>
    <col min="13" max="13" width="13.42578125" customWidth="1"/>
    <col min="14" max="14" width="22.140625" customWidth="1"/>
    <col min="15" max="15" width="12.85546875" customWidth="1"/>
    <col min="16" max="16" width="11.140625" customWidth="1"/>
  </cols>
  <sheetData>
    <row r="1" spans="1:18" x14ac:dyDescent="0.25">
      <c r="A1" t="s">
        <v>139</v>
      </c>
    </row>
    <row r="2" spans="1:18" x14ac:dyDescent="0.25">
      <c r="A2" s="5"/>
      <c r="B2" s="3" t="s">
        <v>0</v>
      </c>
      <c r="C2" t="s">
        <v>58</v>
      </c>
    </row>
    <row r="3" spans="1:18" x14ac:dyDescent="0.25">
      <c r="A3" s="5"/>
      <c r="B3" s="5"/>
    </row>
    <row r="4" spans="1:18" x14ac:dyDescent="0.25">
      <c r="A4" s="5"/>
      <c r="H4" s="5"/>
    </row>
    <row r="5" spans="1:18" ht="19.5" customHeight="1" x14ac:dyDescent="0.25">
      <c r="A5" s="5"/>
      <c r="B5" s="3" t="s">
        <v>1</v>
      </c>
      <c r="C5" s="4"/>
      <c r="D5" s="17"/>
      <c r="E5" s="17"/>
      <c r="F5" s="17"/>
      <c r="G5" s="17"/>
      <c r="H5" s="12"/>
      <c r="I5" s="6" t="s">
        <v>10</v>
      </c>
      <c r="J5" t="s">
        <v>11</v>
      </c>
      <c r="L5" t="s">
        <v>11</v>
      </c>
      <c r="M5" s="7" t="s">
        <v>15</v>
      </c>
      <c r="N5" t="s">
        <v>12</v>
      </c>
      <c r="R5" s="7"/>
    </row>
    <row r="6" spans="1:18" x14ac:dyDescent="0.25">
      <c r="C6" s="4" t="s">
        <v>3</v>
      </c>
      <c r="D6" t="s">
        <v>45</v>
      </c>
      <c r="H6" s="12"/>
      <c r="J6" t="s">
        <v>12</v>
      </c>
      <c r="L6" t="s">
        <v>12</v>
      </c>
      <c r="M6" s="7" t="s">
        <v>15</v>
      </c>
      <c r="N6" t="s">
        <v>13</v>
      </c>
      <c r="R6" s="7"/>
    </row>
    <row r="7" spans="1:18" x14ac:dyDescent="0.25">
      <c r="C7" s="4" t="s">
        <v>4</v>
      </c>
      <c r="D7" t="s">
        <v>25</v>
      </c>
      <c r="H7" s="12"/>
      <c r="J7" t="s">
        <v>13</v>
      </c>
      <c r="L7" t="s">
        <v>13</v>
      </c>
      <c r="M7" s="7" t="s">
        <v>15</v>
      </c>
      <c r="N7" t="s">
        <v>71</v>
      </c>
      <c r="R7" s="7"/>
    </row>
    <row r="8" spans="1:18" x14ac:dyDescent="0.25">
      <c r="C8" s="4" t="s">
        <v>5</v>
      </c>
      <c r="D8" t="s">
        <v>8</v>
      </c>
      <c r="H8" s="12"/>
      <c r="J8" t="s">
        <v>71</v>
      </c>
      <c r="L8" t="s">
        <v>71</v>
      </c>
      <c r="M8" s="7" t="s">
        <v>15</v>
      </c>
      <c r="N8" t="s">
        <v>14</v>
      </c>
    </row>
    <row r="9" spans="1:18" x14ac:dyDescent="0.25">
      <c r="C9" s="4" t="s">
        <v>6</v>
      </c>
      <c r="D9" s="17" t="s">
        <v>124</v>
      </c>
      <c r="H9" s="12"/>
      <c r="J9" t="s">
        <v>14</v>
      </c>
    </row>
    <row r="10" spans="1:18" ht="18.75" customHeight="1" x14ac:dyDescent="0.25">
      <c r="C10" s="4" t="s">
        <v>7</v>
      </c>
      <c r="D10" t="s">
        <v>27</v>
      </c>
      <c r="E10" s="17"/>
      <c r="F10" s="17"/>
      <c r="G10" s="17"/>
      <c r="H10" s="12"/>
    </row>
    <row r="11" spans="1:18" x14ac:dyDescent="0.25">
      <c r="C11" s="4" t="s">
        <v>30</v>
      </c>
      <c r="D11" t="s">
        <v>38</v>
      </c>
      <c r="H11" s="12"/>
      <c r="I11" s="5"/>
      <c r="M11" s="12"/>
      <c r="R11" s="12"/>
    </row>
    <row r="12" spans="1:18" x14ac:dyDescent="0.25">
      <c r="C12" s="4"/>
      <c r="M12" s="12"/>
      <c r="R12" s="12"/>
    </row>
    <row r="13" spans="1:18" x14ac:dyDescent="0.25">
      <c r="K13" s="27"/>
      <c r="M13" s="12"/>
      <c r="P13" s="27"/>
      <c r="R13" s="12"/>
    </row>
    <row r="17" spans="1:32" x14ac:dyDescent="0.25">
      <c r="A17" s="5"/>
      <c r="B17" s="3" t="s">
        <v>2</v>
      </c>
    </row>
    <row r="18" spans="1:32" x14ac:dyDescent="0.25">
      <c r="C18" t="s">
        <v>3</v>
      </c>
      <c r="D18" s="23" t="s">
        <v>59</v>
      </c>
      <c r="AF18" t="s">
        <v>26</v>
      </c>
    </row>
    <row r="19" spans="1:32" x14ac:dyDescent="0.25">
      <c r="C19" t="s">
        <v>4</v>
      </c>
      <c r="D19" t="s">
        <v>131</v>
      </c>
    </row>
    <row r="20" spans="1:32" x14ac:dyDescent="0.25">
      <c r="C20" t="s">
        <v>5</v>
      </c>
      <c r="D20" t="s">
        <v>60</v>
      </c>
    </row>
    <row r="21" spans="1:32" x14ac:dyDescent="0.25">
      <c r="C21" t="s">
        <v>6</v>
      </c>
      <c r="D21" s="23" t="s">
        <v>61</v>
      </c>
    </row>
    <row r="22" spans="1:32" x14ac:dyDescent="0.25">
      <c r="C22" t="s">
        <v>7</v>
      </c>
      <c r="D22" t="s">
        <v>132</v>
      </c>
    </row>
    <row r="25" spans="1:32" x14ac:dyDescent="0.25">
      <c r="B25" t="s">
        <v>16</v>
      </c>
    </row>
    <row r="26" spans="1:32" ht="15.75" thickBot="1" x14ac:dyDescent="0.3"/>
    <row r="27" spans="1:32" ht="36" customHeight="1" thickBot="1" x14ac:dyDescent="0.3">
      <c r="D27" s="10" t="s">
        <v>17</v>
      </c>
      <c r="E27" s="13" t="s">
        <v>21</v>
      </c>
      <c r="F27" s="13" t="s">
        <v>22</v>
      </c>
      <c r="G27" s="13" t="s">
        <v>23</v>
      </c>
      <c r="H27" s="14" t="s">
        <v>24</v>
      </c>
      <c r="I27" s="14" t="s">
        <v>136</v>
      </c>
      <c r="J27" s="15" t="s">
        <v>135</v>
      </c>
    </row>
    <row r="28" spans="1:32" x14ac:dyDescent="0.25">
      <c r="D28" s="38" t="s">
        <v>55</v>
      </c>
      <c r="E28" s="35" t="s">
        <v>13</v>
      </c>
      <c r="F28" s="2" t="s">
        <v>14</v>
      </c>
      <c r="G28" s="2" t="s">
        <v>12</v>
      </c>
      <c r="H28" s="26" t="s">
        <v>12</v>
      </c>
      <c r="I28" s="26">
        <v>1</v>
      </c>
      <c r="J28" s="2">
        <v>4</v>
      </c>
    </row>
    <row r="29" spans="1:32" x14ac:dyDescent="0.25">
      <c r="D29" s="8" t="s">
        <v>18</v>
      </c>
      <c r="E29" s="36" t="s">
        <v>14</v>
      </c>
      <c r="F29" s="1" t="s">
        <v>14</v>
      </c>
      <c r="G29" s="1" t="s">
        <v>71</v>
      </c>
      <c r="H29" s="11" t="s">
        <v>14</v>
      </c>
      <c r="I29" s="11">
        <v>5</v>
      </c>
      <c r="J29" s="1">
        <v>6</v>
      </c>
    </row>
    <row r="30" spans="1:32" x14ac:dyDescent="0.25">
      <c r="D30" s="8" t="s">
        <v>19</v>
      </c>
      <c r="E30" s="36" t="s">
        <v>14</v>
      </c>
      <c r="F30" s="1" t="s">
        <v>71</v>
      </c>
      <c r="G30" s="1" t="s">
        <v>14</v>
      </c>
      <c r="H30" s="11" t="s">
        <v>14</v>
      </c>
      <c r="I30" s="11">
        <v>10</v>
      </c>
      <c r="J30" s="1">
        <v>2</v>
      </c>
    </row>
    <row r="31" spans="1:32" x14ac:dyDescent="0.25">
      <c r="D31" s="8" t="s">
        <v>33</v>
      </c>
      <c r="E31" s="36" t="s">
        <v>13</v>
      </c>
      <c r="F31" s="1" t="s">
        <v>12</v>
      </c>
      <c r="G31" s="1" t="s">
        <v>13</v>
      </c>
      <c r="H31" s="1" t="s">
        <v>13</v>
      </c>
      <c r="I31" s="11">
        <v>1</v>
      </c>
      <c r="J31" s="1">
        <v>6</v>
      </c>
    </row>
    <row r="32" spans="1:32" ht="15.75" thickBot="1" x14ac:dyDescent="0.3">
      <c r="D32" s="9" t="s">
        <v>63</v>
      </c>
      <c r="E32" s="36" t="s">
        <v>71</v>
      </c>
      <c r="F32" s="1" t="s">
        <v>14</v>
      </c>
      <c r="G32" s="1" t="s">
        <v>14</v>
      </c>
      <c r="H32" s="1" t="s">
        <v>71</v>
      </c>
      <c r="I32" s="1">
        <v>1</v>
      </c>
      <c r="J32" s="1">
        <v>6</v>
      </c>
    </row>
    <row r="33" spans="2:15" x14ac:dyDescent="0.25">
      <c r="D33" s="22"/>
    </row>
    <row r="34" spans="2:15" x14ac:dyDescent="0.25">
      <c r="D34" s="22"/>
    </row>
    <row r="35" spans="2:15" x14ac:dyDescent="0.25">
      <c r="B35" s="23" t="s">
        <v>31</v>
      </c>
      <c r="D35" s="22"/>
    </row>
    <row r="36" spans="2:15" x14ac:dyDescent="0.25">
      <c r="D36" s="25" t="s">
        <v>17</v>
      </c>
      <c r="E36" s="1" t="s">
        <v>34</v>
      </c>
      <c r="F36" s="1" t="s">
        <v>35</v>
      </c>
      <c r="G36" s="1" t="s">
        <v>36</v>
      </c>
      <c r="H36" s="1" t="s">
        <v>37</v>
      </c>
      <c r="I36" s="1" t="s">
        <v>28</v>
      </c>
      <c r="J36" s="1" t="s">
        <v>38</v>
      </c>
    </row>
    <row r="37" spans="2:15" ht="90" customHeight="1" x14ac:dyDescent="0.25">
      <c r="D37" s="29" t="s">
        <v>55</v>
      </c>
      <c r="E37" s="28" t="s">
        <v>69</v>
      </c>
      <c r="F37" s="28" t="s">
        <v>56</v>
      </c>
      <c r="G37" s="28" t="s">
        <v>65</v>
      </c>
      <c r="H37" s="28" t="s">
        <v>68</v>
      </c>
      <c r="I37" s="28" t="s">
        <v>66</v>
      </c>
      <c r="J37" s="28" t="s">
        <v>67</v>
      </c>
    </row>
    <row r="38" spans="2:15" ht="119.25" customHeight="1" x14ac:dyDescent="0.25">
      <c r="D38" s="29" t="s">
        <v>18</v>
      </c>
      <c r="E38" s="30" t="s">
        <v>47</v>
      </c>
      <c r="F38" s="28" t="s">
        <v>62</v>
      </c>
      <c r="G38" s="37" t="s">
        <v>75</v>
      </c>
      <c r="H38" s="28" t="s">
        <v>74</v>
      </c>
      <c r="I38" s="28" t="s">
        <v>57</v>
      </c>
      <c r="J38" s="28" t="s">
        <v>40</v>
      </c>
    </row>
    <row r="39" spans="2:15" ht="123" customHeight="1" x14ac:dyDescent="0.25">
      <c r="D39" s="29" t="s">
        <v>19</v>
      </c>
      <c r="E39" s="28" t="s">
        <v>44</v>
      </c>
      <c r="F39" s="28" t="s">
        <v>77</v>
      </c>
      <c r="G39" s="28" t="s">
        <v>49</v>
      </c>
      <c r="H39" s="28" t="s">
        <v>51</v>
      </c>
      <c r="I39" s="28" t="s">
        <v>137</v>
      </c>
      <c r="J39" s="28" t="s">
        <v>41</v>
      </c>
    </row>
    <row r="40" spans="2:15" ht="123" customHeight="1" x14ac:dyDescent="0.25">
      <c r="D40" s="29" t="s">
        <v>32</v>
      </c>
      <c r="E40" s="28" t="s">
        <v>43</v>
      </c>
      <c r="F40" s="28" t="s">
        <v>48</v>
      </c>
      <c r="G40" s="37" t="s">
        <v>50</v>
      </c>
      <c r="H40" s="28" t="s">
        <v>54</v>
      </c>
      <c r="I40" s="28" t="s">
        <v>42</v>
      </c>
      <c r="J40" s="28" t="s">
        <v>70</v>
      </c>
    </row>
    <row r="41" spans="2:15" ht="168.75" customHeight="1" x14ac:dyDescent="0.25">
      <c r="D41" s="29" t="s">
        <v>64</v>
      </c>
      <c r="E41" s="28" t="s">
        <v>72</v>
      </c>
      <c r="F41" s="28" t="s">
        <v>76</v>
      </c>
      <c r="G41" s="28" t="s">
        <v>73</v>
      </c>
      <c r="H41" s="28" t="s">
        <v>104</v>
      </c>
      <c r="I41" s="28" t="s">
        <v>42</v>
      </c>
      <c r="J41" s="28" t="s">
        <v>70</v>
      </c>
    </row>
    <row r="43" spans="2:15" ht="105" x14ac:dyDescent="0.25">
      <c r="I43" s="83" t="s">
        <v>138</v>
      </c>
    </row>
    <row r="44" spans="2:15" x14ac:dyDescent="0.25">
      <c r="M44" s="23"/>
      <c r="O44" s="23"/>
    </row>
    <row r="45" spans="2:15" x14ac:dyDescent="0.25">
      <c r="C45" s="16"/>
      <c r="D45" s="19"/>
      <c r="E45" s="19"/>
      <c r="F45" s="31"/>
      <c r="G45" s="19"/>
      <c r="H45" s="12"/>
      <c r="I45" s="20"/>
      <c r="K45" s="24"/>
      <c r="M45" s="23"/>
      <c r="O45" s="23"/>
    </row>
    <row r="46" spans="2:15" x14ac:dyDescent="0.25">
      <c r="C46" s="19"/>
      <c r="D46" s="16"/>
      <c r="E46" s="31"/>
      <c r="F46" s="19"/>
      <c r="G46" s="31"/>
      <c r="H46" s="19"/>
      <c r="I46" s="19"/>
      <c r="K46" s="24"/>
      <c r="M46" s="23"/>
      <c r="O46" s="23"/>
    </row>
    <row r="47" spans="2:15" x14ac:dyDescent="0.25">
      <c r="C47" s="16"/>
      <c r="D47" s="19"/>
      <c r="E47" s="19"/>
      <c r="F47" s="31"/>
      <c r="G47" s="19"/>
      <c r="H47" s="12"/>
      <c r="I47" s="20"/>
      <c r="K47" s="24"/>
      <c r="M47" s="23"/>
      <c r="O47" s="23"/>
    </row>
    <row r="48" spans="2:15" x14ac:dyDescent="0.25">
      <c r="C48" s="16"/>
      <c r="D48" s="16"/>
      <c r="E48" s="16"/>
      <c r="F48" s="19"/>
      <c r="G48" s="31"/>
      <c r="H48" s="19"/>
      <c r="I48" s="20"/>
      <c r="K48" s="24"/>
      <c r="M48" s="23"/>
      <c r="O48" s="23"/>
    </row>
    <row r="49" spans="2:24" x14ac:dyDescent="0.25">
      <c r="C49" s="16"/>
      <c r="D49" s="16"/>
      <c r="E49" s="19"/>
      <c r="F49" s="16"/>
      <c r="G49" s="19"/>
      <c r="H49" s="16"/>
      <c r="I49" s="20"/>
      <c r="K49" s="24"/>
      <c r="M49" s="23"/>
      <c r="N49" s="32"/>
      <c r="O49" s="23"/>
    </row>
    <row r="50" spans="2:24" x14ac:dyDescent="0.25">
      <c r="C50" s="16"/>
      <c r="D50" s="16"/>
      <c r="E50" s="16"/>
      <c r="F50" s="19"/>
      <c r="G50" s="31"/>
      <c r="H50" s="16"/>
      <c r="I50" s="20"/>
      <c r="K50" s="24"/>
      <c r="L50" s="32"/>
      <c r="M50" s="23"/>
      <c r="N50" s="32"/>
      <c r="O50" s="23"/>
    </row>
    <row r="51" spans="2:24" x14ac:dyDescent="0.25">
      <c r="C51" s="16"/>
      <c r="D51" s="16"/>
      <c r="E51" s="16"/>
      <c r="F51" s="16"/>
      <c r="G51" s="19"/>
      <c r="H51" s="31"/>
      <c r="L51" s="22"/>
      <c r="M51" s="23"/>
      <c r="N51" s="22"/>
    </row>
    <row r="52" spans="2:24" x14ac:dyDescent="0.25">
      <c r="C52" s="16"/>
      <c r="D52" s="16"/>
      <c r="E52" s="22"/>
      <c r="F52" s="19"/>
      <c r="G52" s="31"/>
      <c r="H52" s="16"/>
      <c r="K52" s="24"/>
      <c r="X52" t="s">
        <v>26</v>
      </c>
    </row>
    <row r="53" spans="2:24" x14ac:dyDescent="0.25">
      <c r="C53" s="16"/>
      <c r="D53" s="16"/>
      <c r="E53" s="22"/>
      <c r="F53" s="16"/>
      <c r="G53" s="19"/>
      <c r="H53" s="31"/>
    </row>
    <row r="54" spans="2:24" x14ac:dyDescent="0.25">
      <c r="C54" s="12"/>
      <c r="D54" s="12"/>
      <c r="G54" s="16"/>
    </row>
    <row r="55" spans="2:24" x14ac:dyDescent="0.25">
      <c r="C55" s="12"/>
      <c r="D55" s="12"/>
      <c r="G55" s="16"/>
    </row>
    <row r="56" spans="2:24" x14ac:dyDescent="0.25">
      <c r="C56" s="12"/>
      <c r="D56" s="12"/>
    </row>
    <row r="57" spans="2:24" x14ac:dyDescent="0.25">
      <c r="B57" t="s">
        <v>46</v>
      </c>
    </row>
  </sheetData>
  <phoneticPr fontId="1" type="noConversion"/>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B20A2-99E3-4F77-8C3A-0D16E405C9EC}">
  <dimension ref="B3:O39"/>
  <sheetViews>
    <sheetView workbookViewId="0">
      <selection activeCell="J23" sqref="J23"/>
    </sheetView>
  </sheetViews>
  <sheetFormatPr defaultRowHeight="15" x14ac:dyDescent="0.25"/>
  <cols>
    <col min="3" max="3" width="14.7109375" customWidth="1"/>
    <col min="5" max="5" width="12" customWidth="1"/>
    <col min="6" max="6" width="10.5703125" customWidth="1"/>
    <col min="7" max="7" width="9.5703125" bestFit="1" customWidth="1"/>
    <col min="10" max="10" width="14" customWidth="1"/>
    <col min="12" max="12" width="11.42578125" customWidth="1"/>
    <col min="14" max="14" width="11.42578125" customWidth="1"/>
    <col min="15" max="15" width="18" customWidth="1"/>
  </cols>
  <sheetData>
    <row r="3" spans="2:3" ht="21" x14ac:dyDescent="0.35">
      <c r="B3" s="33" t="s">
        <v>52</v>
      </c>
    </row>
    <row r="8" spans="2:3" x14ac:dyDescent="0.25">
      <c r="B8" s="23" t="s">
        <v>1</v>
      </c>
    </row>
    <row r="9" spans="2:3" x14ac:dyDescent="0.25">
      <c r="B9" s="4" t="s">
        <v>3</v>
      </c>
      <c r="C9" t="s">
        <v>45</v>
      </c>
    </row>
    <row r="10" spans="2:3" x14ac:dyDescent="0.25">
      <c r="B10" s="4" t="s">
        <v>4</v>
      </c>
      <c r="C10" t="s">
        <v>25</v>
      </c>
    </row>
    <row r="11" spans="2:3" x14ac:dyDescent="0.25">
      <c r="B11" s="4" t="s">
        <v>5</v>
      </c>
      <c r="C11" t="s">
        <v>8</v>
      </c>
    </row>
    <row r="12" spans="2:3" x14ac:dyDescent="0.25">
      <c r="B12" s="4" t="s">
        <v>6</v>
      </c>
      <c r="C12" s="17" t="s">
        <v>9</v>
      </c>
    </row>
    <row r="13" spans="2:3" x14ac:dyDescent="0.25">
      <c r="B13" s="4" t="s">
        <v>7</v>
      </c>
      <c r="C13" t="s">
        <v>27</v>
      </c>
    </row>
    <row r="14" spans="2:3" x14ac:dyDescent="0.25">
      <c r="B14" s="4" t="s">
        <v>30</v>
      </c>
      <c r="C14" t="s">
        <v>38</v>
      </c>
    </row>
    <row r="15" spans="2:3" x14ac:dyDescent="0.25">
      <c r="B15" s="4"/>
    </row>
    <row r="16" spans="2:3" x14ac:dyDescent="0.25">
      <c r="B16" s="4"/>
      <c r="C16" s="23" t="s">
        <v>91</v>
      </c>
    </row>
    <row r="17" spans="2:15" x14ac:dyDescent="0.25">
      <c r="B17" s="4"/>
      <c r="C17" s="85" t="s">
        <v>53</v>
      </c>
      <c r="D17" s="85"/>
      <c r="E17" s="44" t="s">
        <v>92</v>
      </c>
      <c r="F17" s="44" t="s">
        <v>93</v>
      </c>
      <c r="G17" s="44" t="s">
        <v>94</v>
      </c>
    </row>
    <row r="18" spans="2:15" x14ac:dyDescent="0.25">
      <c r="B18" s="4"/>
      <c r="C18" t="s">
        <v>34</v>
      </c>
      <c r="D18" t="s">
        <v>125</v>
      </c>
      <c r="E18" t="s">
        <v>5</v>
      </c>
      <c r="F18">
        <v>4</v>
      </c>
      <c r="G18" s="34">
        <f>F18/$F$24</f>
        <v>0.19047619047619047</v>
      </c>
    </row>
    <row r="19" spans="2:15" x14ac:dyDescent="0.25">
      <c r="B19" s="4"/>
      <c r="C19" t="s">
        <v>35</v>
      </c>
      <c r="D19" t="s">
        <v>126</v>
      </c>
      <c r="E19" t="s">
        <v>3</v>
      </c>
      <c r="F19">
        <v>6</v>
      </c>
      <c r="G19" s="34">
        <f t="shared" ref="G19:G23" si="0">F19/$F$24</f>
        <v>0.2857142857142857</v>
      </c>
    </row>
    <row r="20" spans="2:15" x14ac:dyDescent="0.25">
      <c r="B20" s="4"/>
      <c r="C20" t="s">
        <v>36</v>
      </c>
      <c r="D20" t="s">
        <v>127</v>
      </c>
      <c r="E20" t="s">
        <v>4</v>
      </c>
      <c r="F20">
        <v>5</v>
      </c>
      <c r="G20" s="34">
        <f t="shared" si="0"/>
        <v>0.23809523809523808</v>
      </c>
    </row>
    <row r="21" spans="2:15" x14ac:dyDescent="0.25">
      <c r="B21" s="4"/>
      <c r="C21" t="s">
        <v>37</v>
      </c>
      <c r="D21" t="s">
        <v>128</v>
      </c>
      <c r="E21" t="s">
        <v>7</v>
      </c>
      <c r="F21">
        <v>2</v>
      </c>
      <c r="G21" s="34">
        <f t="shared" si="0"/>
        <v>9.5238095238095233E-2</v>
      </c>
    </row>
    <row r="22" spans="2:15" x14ac:dyDescent="0.25">
      <c r="B22" s="4"/>
      <c r="C22" t="s">
        <v>28</v>
      </c>
      <c r="D22" t="s">
        <v>129</v>
      </c>
      <c r="E22" t="s">
        <v>6</v>
      </c>
      <c r="F22">
        <v>3</v>
      </c>
      <c r="G22" s="34">
        <f t="shared" si="0"/>
        <v>0.14285714285714285</v>
      </c>
    </row>
    <row r="23" spans="2:15" x14ac:dyDescent="0.25">
      <c r="B23" s="4"/>
      <c r="C23" t="s">
        <v>38</v>
      </c>
      <c r="D23" t="s">
        <v>130</v>
      </c>
      <c r="E23" t="s">
        <v>30</v>
      </c>
      <c r="F23" s="21">
        <v>1</v>
      </c>
      <c r="G23" s="34">
        <f t="shared" si="0"/>
        <v>4.7619047619047616E-2</v>
      </c>
    </row>
    <row r="24" spans="2:15" x14ac:dyDescent="0.25">
      <c r="F24">
        <f>SUM(F18:F23)</f>
        <v>21</v>
      </c>
    </row>
    <row r="27" spans="2:15" ht="15.75" x14ac:dyDescent="0.25">
      <c r="C27" s="82"/>
      <c r="D27" s="32"/>
      <c r="E27" s="32"/>
      <c r="F27" s="32"/>
      <c r="G27" s="32"/>
    </row>
    <row r="28" spans="2:15" x14ac:dyDescent="0.25">
      <c r="C28" s="22"/>
      <c r="D28" s="22"/>
      <c r="E28" s="22"/>
      <c r="F28" s="22"/>
      <c r="G28" s="22"/>
    </row>
    <row r="29" spans="2:15" x14ac:dyDescent="0.25">
      <c r="C29" s="16"/>
      <c r="D29" s="19"/>
      <c r="E29" s="19"/>
      <c r="F29" s="31"/>
      <c r="G29" s="19"/>
      <c r="J29" s="84"/>
      <c r="K29" s="84"/>
      <c r="L29" s="78"/>
      <c r="M29" s="78"/>
      <c r="N29" s="78"/>
      <c r="O29" s="78"/>
    </row>
    <row r="30" spans="2:15" x14ac:dyDescent="0.25">
      <c r="C30" s="19"/>
      <c r="D30" s="16"/>
      <c r="E30" s="31"/>
      <c r="F30" s="19"/>
      <c r="G30" s="31"/>
      <c r="J30" s="32"/>
      <c r="K30" s="79"/>
      <c r="L30" s="32"/>
      <c r="M30" s="80"/>
      <c r="N30" s="32"/>
      <c r="O30" s="81"/>
    </row>
    <row r="31" spans="2:15" x14ac:dyDescent="0.25">
      <c r="C31" s="16"/>
      <c r="D31" s="19"/>
      <c r="E31" s="19"/>
      <c r="F31" s="19"/>
      <c r="G31" s="19"/>
      <c r="J31" s="32"/>
      <c r="K31" s="19"/>
      <c r="L31" s="32"/>
      <c r="M31" s="80"/>
      <c r="N31" s="32"/>
      <c r="O31" s="81"/>
    </row>
    <row r="32" spans="2:15" x14ac:dyDescent="0.25">
      <c r="C32" s="16"/>
      <c r="D32" s="16"/>
      <c r="E32" s="16"/>
      <c r="F32" s="31"/>
      <c r="G32" s="31"/>
      <c r="J32" s="32"/>
      <c r="K32" s="79"/>
      <c r="L32" s="32"/>
      <c r="M32" s="80"/>
      <c r="N32" s="32"/>
      <c r="O32" s="81"/>
    </row>
    <row r="33" spans="3:15" x14ac:dyDescent="0.25">
      <c r="C33" s="16"/>
      <c r="D33" s="16"/>
      <c r="E33" s="19"/>
      <c r="F33" s="16"/>
      <c r="G33" s="19"/>
      <c r="J33" s="32"/>
      <c r="K33" s="79"/>
      <c r="L33" s="32"/>
      <c r="M33" s="80"/>
      <c r="N33" s="32"/>
      <c r="O33" s="81"/>
    </row>
    <row r="34" spans="3:15" x14ac:dyDescent="0.25">
      <c r="C34" s="16"/>
      <c r="D34" s="16"/>
      <c r="E34" s="16"/>
      <c r="F34" s="19"/>
      <c r="G34" s="31"/>
      <c r="J34" s="32"/>
      <c r="K34" s="79"/>
      <c r="L34" s="32"/>
      <c r="M34" s="80"/>
      <c r="N34" s="32"/>
      <c r="O34" s="81"/>
    </row>
    <row r="35" spans="3:15" x14ac:dyDescent="0.25">
      <c r="C35" s="16"/>
      <c r="D35" s="16"/>
      <c r="E35" s="16"/>
      <c r="F35" s="16"/>
      <c r="G35" s="19"/>
      <c r="J35" s="32"/>
      <c r="K35" s="79"/>
      <c r="L35" s="32"/>
      <c r="M35" s="80"/>
      <c r="N35" s="32"/>
      <c r="O35" s="81"/>
    </row>
    <row r="36" spans="3:15" x14ac:dyDescent="0.25">
      <c r="C36" s="16"/>
      <c r="D36" s="16"/>
      <c r="E36" s="22"/>
      <c r="F36" s="19"/>
      <c r="G36" s="31"/>
      <c r="J36" s="32"/>
      <c r="K36" s="32"/>
      <c r="L36" s="32"/>
      <c r="M36" s="32"/>
      <c r="N36" s="22"/>
      <c r="O36" s="78"/>
    </row>
    <row r="37" spans="3:15" x14ac:dyDescent="0.25">
      <c r="C37" s="16"/>
      <c r="D37" s="16"/>
      <c r="E37" s="22"/>
      <c r="F37" s="16"/>
      <c r="G37" s="19"/>
    </row>
    <row r="38" spans="3:15" x14ac:dyDescent="0.25">
      <c r="C38" s="18"/>
      <c r="D38" s="18"/>
      <c r="E38" s="32"/>
      <c r="F38" s="32"/>
      <c r="G38" s="16"/>
    </row>
    <row r="39" spans="3:15" x14ac:dyDescent="0.25">
      <c r="C39" s="32"/>
      <c r="D39" s="32"/>
      <c r="E39" s="32"/>
      <c r="F39" s="32"/>
      <c r="G39" s="32"/>
    </row>
  </sheetData>
  <mergeCells count="2">
    <mergeCell ref="J29:K29"/>
    <mergeCell ref="C17:D17"/>
  </mergeCells>
  <phoneticPr fontId="1"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1EC9E-2A09-4898-84F7-B4A7953B7953}">
  <dimension ref="A2:L102"/>
  <sheetViews>
    <sheetView workbookViewId="0">
      <selection activeCell="E43" sqref="E43"/>
    </sheetView>
  </sheetViews>
  <sheetFormatPr defaultRowHeight="15" x14ac:dyDescent="0.25"/>
  <cols>
    <col min="2" max="2" width="27.7109375" customWidth="1"/>
    <col min="3" max="3" width="12.42578125" customWidth="1"/>
    <col min="4" max="5" width="12.85546875" customWidth="1"/>
    <col min="6" max="6" width="11.42578125" customWidth="1"/>
    <col min="7" max="7" width="35.28515625" customWidth="1"/>
    <col min="8" max="8" width="11.5703125" customWidth="1"/>
  </cols>
  <sheetData>
    <row r="2" spans="2:8" ht="21" x14ac:dyDescent="0.35">
      <c r="B2" s="33" t="s">
        <v>78</v>
      </c>
    </row>
    <row r="3" spans="2:8" ht="15.75" thickBot="1" x14ac:dyDescent="0.3"/>
    <row r="4" spans="2:8" ht="45.75" thickBot="1" x14ac:dyDescent="0.3">
      <c r="B4" s="10" t="s">
        <v>17</v>
      </c>
      <c r="C4" s="13" t="s">
        <v>21</v>
      </c>
      <c r="D4" s="13" t="s">
        <v>22</v>
      </c>
      <c r="E4" s="13" t="s">
        <v>23</v>
      </c>
      <c r="F4" s="14" t="s">
        <v>24</v>
      </c>
      <c r="G4" s="14" t="s">
        <v>134</v>
      </c>
      <c r="H4" s="15" t="s">
        <v>133</v>
      </c>
    </row>
    <row r="5" spans="2:8" x14ac:dyDescent="0.25">
      <c r="B5" s="38" t="s">
        <v>55</v>
      </c>
      <c r="C5" s="35" t="s">
        <v>13</v>
      </c>
      <c r="D5" s="2" t="s">
        <v>14</v>
      </c>
      <c r="E5" s="2" t="s">
        <v>12</v>
      </c>
      <c r="F5" s="26" t="s">
        <v>12</v>
      </c>
      <c r="G5" s="26">
        <v>1</v>
      </c>
      <c r="H5" s="2">
        <v>4</v>
      </c>
    </row>
    <row r="6" spans="2:8" x14ac:dyDescent="0.25">
      <c r="B6" s="8" t="s">
        <v>18</v>
      </c>
      <c r="C6" s="36" t="s">
        <v>14</v>
      </c>
      <c r="D6" s="1" t="s">
        <v>14</v>
      </c>
      <c r="E6" s="1" t="s">
        <v>71</v>
      </c>
      <c r="F6" s="11" t="s">
        <v>14</v>
      </c>
      <c r="G6" s="11">
        <v>5</v>
      </c>
      <c r="H6" s="1">
        <v>6</v>
      </c>
    </row>
    <row r="7" spans="2:8" x14ac:dyDescent="0.25">
      <c r="B7" s="8" t="s">
        <v>19</v>
      </c>
      <c r="C7" s="36" t="s">
        <v>14</v>
      </c>
      <c r="D7" s="1" t="s">
        <v>71</v>
      </c>
      <c r="E7" s="1" t="s">
        <v>14</v>
      </c>
      <c r="F7" s="11" t="s">
        <v>14</v>
      </c>
      <c r="G7" s="11">
        <v>10</v>
      </c>
      <c r="H7" s="1">
        <v>2</v>
      </c>
    </row>
    <row r="8" spans="2:8" x14ac:dyDescent="0.25">
      <c r="B8" s="8" t="s">
        <v>33</v>
      </c>
      <c r="C8" s="36" t="s">
        <v>13</v>
      </c>
      <c r="D8" s="1" t="s">
        <v>12</v>
      </c>
      <c r="E8" s="1" t="s">
        <v>13</v>
      </c>
      <c r="F8" s="1" t="s">
        <v>13</v>
      </c>
      <c r="G8" s="11">
        <v>1</v>
      </c>
      <c r="H8" s="1">
        <v>6</v>
      </c>
    </row>
    <row r="9" spans="2:8" ht="15.75" thickBot="1" x14ac:dyDescent="0.3">
      <c r="B9" s="9" t="s">
        <v>63</v>
      </c>
      <c r="C9" s="36" t="s">
        <v>71</v>
      </c>
      <c r="D9" s="1" t="s">
        <v>14</v>
      </c>
      <c r="E9" s="1" t="s">
        <v>14</v>
      </c>
      <c r="F9" s="1" t="s">
        <v>71</v>
      </c>
      <c r="G9" s="1">
        <v>1</v>
      </c>
      <c r="H9" s="1">
        <v>6</v>
      </c>
    </row>
    <row r="12" spans="2:8" x14ac:dyDescent="0.25">
      <c r="B12" s="6" t="s">
        <v>10</v>
      </c>
      <c r="C12" t="s">
        <v>11</v>
      </c>
      <c r="E12" t="s">
        <v>11</v>
      </c>
      <c r="F12" s="7" t="s">
        <v>15</v>
      </c>
      <c r="G12" t="s">
        <v>12</v>
      </c>
    </row>
    <row r="13" spans="2:8" x14ac:dyDescent="0.25">
      <c r="C13" t="s">
        <v>12</v>
      </c>
      <c r="E13" t="s">
        <v>12</v>
      </c>
      <c r="F13" s="7" t="s">
        <v>15</v>
      </c>
      <c r="G13" t="s">
        <v>13</v>
      </c>
    </row>
    <row r="14" spans="2:8" x14ac:dyDescent="0.25">
      <c r="C14" t="s">
        <v>13</v>
      </c>
      <c r="E14" t="s">
        <v>13</v>
      </c>
      <c r="F14" s="7" t="s">
        <v>15</v>
      </c>
      <c r="G14" t="s">
        <v>71</v>
      </c>
    </row>
    <row r="15" spans="2:8" x14ac:dyDescent="0.25">
      <c r="C15" t="s">
        <v>71</v>
      </c>
      <c r="E15" t="s">
        <v>71</v>
      </c>
      <c r="F15" s="7" t="s">
        <v>15</v>
      </c>
      <c r="G15" t="s">
        <v>14</v>
      </c>
    </row>
    <row r="16" spans="2:8" x14ac:dyDescent="0.25">
      <c r="C16" t="s">
        <v>14</v>
      </c>
    </row>
    <row r="18" spans="1:8" x14ac:dyDescent="0.25">
      <c r="B18" s="5"/>
      <c r="F18" s="12"/>
    </row>
    <row r="19" spans="1:8" x14ac:dyDescent="0.25">
      <c r="F19" s="12"/>
    </row>
    <row r="20" spans="1:8" x14ac:dyDescent="0.25">
      <c r="D20" s="27"/>
      <c r="F20" s="12"/>
    </row>
    <row r="22" spans="1:8" x14ac:dyDescent="0.25">
      <c r="A22" s="23" t="s">
        <v>3</v>
      </c>
      <c r="B22" s="23" t="s">
        <v>79</v>
      </c>
    </row>
    <row r="23" spans="1:8" x14ac:dyDescent="0.25">
      <c r="B23" t="s">
        <v>80</v>
      </c>
    </row>
    <row r="25" spans="1:8" x14ac:dyDescent="0.25">
      <c r="B25" s="39" t="s">
        <v>81</v>
      </c>
      <c r="C25" s="39" t="s">
        <v>82</v>
      </c>
    </row>
    <row r="26" spans="1:8" x14ac:dyDescent="0.25">
      <c r="B26" t="s">
        <v>83</v>
      </c>
      <c r="C26">
        <v>9</v>
      </c>
    </row>
    <row r="27" spans="1:8" x14ac:dyDescent="0.25">
      <c r="B27" t="s">
        <v>84</v>
      </c>
      <c r="C27">
        <v>7</v>
      </c>
    </row>
    <row r="28" spans="1:8" x14ac:dyDescent="0.25">
      <c r="B28" t="s">
        <v>85</v>
      </c>
      <c r="C28">
        <v>5</v>
      </c>
    </row>
    <row r="29" spans="1:8" x14ac:dyDescent="0.25">
      <c r="B29" t="s">
        <v>86</v>
      </c>
      <c r="C29">
        <v>3</v>
      </c>
    </row>
    <row r="30" spans="1:8" x14ac:dyDescent="0.25">
      <c r="B30" s="21" t="s">
        <v>87</v>
      </c>
      <c r="C30" s="21">
        <v>1</v>
      </c>
    </row>
    <row r="31" spans="1:8" x14ac:dyDescent="0.25">
      <c r="F31" s="32"/>
      <c r="G31" s="32"/>
      <c r="H31" s="32"/>
    </row>
    <row r="32" spans="1:8" x14ac:dyDescent="0.25">
      <c r="B32" s="32"/>
      <c r="C32" s="32"/>
      <c r="G32" s="32"/>
      <c r="H32" s="32"/>
    </row>
    <row r="33" spans="2:8" x14ac:dyDescent="0.25">
      <c r="B33" s="22"/>
      <c r="C33" s="32"/>
      <c r="G33" s="32"/>
      <c r="H33" s="32"/>
    </row>
    <row r="34" spans="2:8" x14ac:dyDescent="0.25">
      <c r="B34" s="22"/>
      <c r="C34" s="32"/>
      <c r="G34" s="32"/>
      <c r="H34" s="32"/>
    </row>
    <row r="35" spans="2:8" x14ac:dyDescent="0.25">
      <c r="B35" s="22"/>
      <c r="C35" s="32"/>
      <c r="G35" s="32"/>
      <c r="H35" s="32"/>
    </row>
    <row r="36" spans="2:8" x14ac:dyDescent="0.25">
      <c r="G36" s="32"/>
      <c r="H36" s="32"/>
    </row>
    <row r="37" spans="2:8" x14ac:dyDescent="0.25">
      <c r="G37" s="32"/>
      <c r="H37" s="32"/>
    </row>
    <row r="38" spans="2:8" x14ac:dyDescent="0.25">
      <c r="G38" s="32"/>
      <c r="H38" s="32"/>
    </row>
    <row r="39" spans="2:8" x14ac:dyDescent="0.25">
      <c r="B39" s="32"/>
      <c r="C39" s="32"/>
    </row>
    <row r="40" spans="2:8" x14ac:dyDescent="0.25">
      <c r="B40" s="32"/>
      <c r="C40" s="32"/>
    </row>
    <row r="41" spans="2:8" x14ac:dyDescent="0.25">
      <c r="B41" s="32"/>
      <c r="C41" s="32"/>
    </row>
    <row r="42" spans="2:8" x14ac:dyDescent="0.25">
      <c r="B42" s="32"/>
      <c r="C42" s="32"/>
    </row>
    <row r="43" spans="2:8" x14ac:dyDescent="0.25">
      <c r="B43" s="32"/>
      <c r="C43" s="32"/>
    </row>
    <row r="44" spans="2:8" x14ac:dyDescent="0.25">
      <c r="B44" s="32"/>
      <c r="C44" s="32"/>
    </row>
    <row r="47" spans="2:8" ht="15.75" thickBot="1" x14ac:dyDescent="0.3"/>
    <row r="48" spans="2:8" ht="45.75" thickBot="1" x14ac:dyDescent="0.3">
      <c r="B48" s="10" t="s">
        <v>17</v>
      </c>
      <c r="C48" s="13" t="s">
        <v>21</v>
      </c>
      <c r="D48" s="13" t="s">
        <v>22</v>
      </c>
      <c r="E48" s="13" t="s">
        <v>23</v>
      </c>
      <c r="F48" s="14" t="s">
        <v>24</v>
      </c>
      <c r="G48" s="14" t="s">
        <v>29</v>
      </c>
      <c r="H48" s="15" t="s">
        <v>39</v>
      </c>
    </row>
    <row r="49" spans="1:12" x14ac:dyDescent="0.25">
      <c r="A49" s="45" t="s">
        <v>95</v>
      </c>
      <c r="B49" s="38" t="s">
        <v>55</v>
      </c>
      <c r="C49" s="35">
        <v>5</v>
      </c>
      <c r="D49" s="2">
        <v>9</v>
      </c>
      <c r="E49" s="2">
        <v>3</v>
      </c>
      <c r="F49" s="26">
        <v>3</v>
      </c>
      <c r="G49" s="26">
        <v>1</v>
      </c>
      <c r="H49" s="2">
        <v>4</v>
      </c>
      <c r="I49" s="45" t="s">
        <v>100</v>
      </c>
    </row>
    <row r="50" spans="1:12" x14ac:dyDescent="0.25">
      <c r="A50" t="s">
        <v>96</v>
      </c>
      <c r="B50" s="8" t="s">
        <v>18</v>
      </c>
      <c r="C50" s="36">
        <v>9</v>
      </c>
      <c r="D50" s="1">
        <v>9</v>
      </c>
      <c r="E50" s="1">
        <v>7</v>
      </c>
      <c r="F50" s="11">
        <v>9</v>
      </c>
      <c r="G50" s="11">
        <v>5</v>
      </c>
      <c r="H50" s="1">
        <v>6</v>
      </c>
    </row>
    <row r="51" spans="1:12" x14ac:dyDescent="0.25">
      <c r="A51" t="s">
        <v>97</v>
      </c>
      <c r="B51" s="8" t="s">
        <v>19</v>
      </c>
      <c r="C51" s="36">
        <v>9</v>
      </c>
      <c r="D51" s="1">
        <v>7</v>
      </c>
      <c r="E51" s="1">
        <v>9</v>
      </c>
      <c r="F51" s="11">
        <v>9</v>
      </c>
      <c r="G51" s="11">
        <v>10</v>
      </c>
      <c r="H51" s="1">
        <v>2</v>
      </c>
    </row>
    <row r="52" spans="1:12" x14ac:dyDescent="0.25">
      <c r="A52" s="45" t="s">
        <v>98</v>
      </c>
      <c r="B52" s="8" t="s">
        <v>33</v>
      </c>
      <c r="C52" s="36">
        <v>5</v>
      </c>
      <c r="D52" s="1">
        <v>3</v>
      </c>
      <c r="E52" s="1">
        <v>5</v>
      </c>
      <c r="F52" s="1">
        <v>5</v>
      </c>
      <c r="G52" s="11">
        <v>1</v>
      </c>
      <c r="H52" s="1">
        <v>6</v>
      </c>
      <c r="I52" s="45" t="s">
        <v>101</v>
      </c>
    </row>
    <row r="53" spans="1:12" x14ac:dyDescent="0.25">
      <c r="A53" t="s">
        <v>99</v>
      </c>
      <c r="B53" s="41" t="s">
        <v>63</v>
      </c>
      <c r="C53" s="42">
        <v>7</v>
      </c>
      <c r="D53" s="43">
        <v>9</v>
      </c>
      <c r="E53" s="43">
        <v>9</v>
      </c>
      <c r="F53" s="43">
        <v>7</v>
      </c>
      <c r="G53" s="43">
        <v>1</v>
      </c>
      <c r="H53" s="43">
        <v>6</v>
      </c>
    </row>
    <row r="54" spans="1:12" x14ac:dyDescent="0.25">
      <c r="B54" s="25" t="s">
        <v>88</v>
      </c>
      <c r="C54" s="1">
        <f>'Váhy kritérií'!G18</f>
        <v>0.19047619047619047</v>
      </c>
      <c r="D54" s="1">
        <f>'Váhy kritérií'!G19</f>
        <v>0.2857142857142857</v>
      </c>
      <c r="E54" s="1">
        <f>'Váhy kritérií'!G20</f>
        <v>0.23809523809523808</v>
      </c>
      <c r="F54" s="1">
        <f>'Váhy kritérií'!G21</f>
        <v>9.5238095238095233E-2</v>
      </c>
      <c r="G54" s="1">
        <f>'Váhy kritérií'!G22</f>
        <v>0.14285714285714285</v>
      </c>
      <c r="H54" s="1">
        <f>'Váhy kritérií'!G23</f>
        <v>4.7619047619047616E-2</v>
      </c>
    </row>
    <row r="55" spans="1:12" x14ac:dyDescent="0.25">
      <c r="B55" s="25" t="s">
        <v>89</v>
      </c>
      <c r="C55" s="1" t="s">
        <v>90</v>
      </c>
      <c r="D55" s="1" t="s">
        <v>90</v>
      </c>
      <c r="E55" s="1" t="s">
        <v>90</v>
      </c>
      <c r="F55" s="1" t="s">
        <v>90</v>
      </c>
      <c r="G55" s="1" t="s">
        <v>90</v>
      </c>
      <c r="H55" s="1" t="s">
        <v>90</v>
      </c>
    </row>
    <row r="56" spans="1:12" x14ac:dyDescent="0.25">
      <c r="L56" s="5"/>
    </row>
    <row r="57" spans="1:12" ht="15.75" thickBot="1" x14ac:dyDescent="0.3"/>
    <row r="58" spans="1:12" ht="45.75" thickBot="1" x14ac:dyDescent="0.3">
      <c r="B58" s="10" t="s">
        <v>17</v>
      </c>
      <c r="C58" s="13" t="s">
        <v>21</v>
      </c>
      <c r="D58" s="13" t="s">
        <v>22</v>
      </c>
      <c r="E58" s="13" t="s">
        <v>23</v>
      </c>
      <c r="F58" s="14" t="s">
        <v>24</v>
      </c>
      <c r="G58" s="14" t="s">
        <v>29</v>
      </c>
      <c r="H58" s="15" t="s">
        <v>39</v>
      </c>
    </row>
    <row r="59" spans="1:12" x14ac:dyDescent="0.25">
      <c r="B59" s="8" t="s">
        <v>18</v>
      </c>
      <c r="C59" s="36">
        <v>9</v>
      </c>
      <c r="D59" s="1">
        <v>9</v>
      </c>
      <c r="E59" s="1">
        <v>7</v>
      </c>
      <c r="F59" s="11">
        <v>9</v>
      </c>
      <c r="G59" s="11">
        <v>5</v>
      </c>
      <c r="H59" s="1">
        <v>6</v>
      </c>
    </row>
    <row r="60" spans="1:12" x14ac:dyDescent="0.25">
      <c r="B60" s="8" t="s">
        <v>19</v>
      </c>
      <c r="C60" s="36">
        <v>9</v>
      </c>
      <c r="D60" s="1">
        <v>7</v>
      </c>
      <c r="E60" s="1">
        <v>9</v>
      </c>
      <c r="F60" s="11">
        <v>9</v>
      </c>
      <c r="G60" s="11">
        <v>10</v>
      </c>
      <c r="H60" s="1">
        <v>2</v>
      </c>
    </row>
    <row r="61" spans="1:12" x14ac:dyDescent="0.25">
      <c r="B61" s="41" t="s">
        <v>63</v>
      </c>
      <c r="C61" s="42">
        <v>7</v>
      </c>
      <c r="D61" s="43">
        <v>9</v>
      </c>
      <c r="E61" s="43">
        <v>9</v>
      </c>
      <c r="F61" s="43">
        <v>7</v>
      </c>
      <c r="G61" s="43">
        <v>1</v>
      </c>
      <c r="H61" s="43">
        <v>6</v>
      </c>
    </row>
    <row r="62" spans="1:12" x14ac:dyDescent="0.25">
      <c r="B62" s="25" t="s">
        <v>88</v>
      </c>
      <c r="C62" s="1">
        <f>'Váhy kritérií'!G18</f>
        <v>0.19047619047619047</v>
      </c>
      <c r="D62" s="1">
        <f>'Váhy kritérií'!G19</f>
        <v>0.2857142857142857</v>
      </c>
      <c r="E62" s="1">
        <f>'Váhy kritérií'!G20</f>
        <v>0.23809523809523808</v>
      </c>
      <c r="F62" s="1">
        <f>'Váhy kritérií'!G21</f>
        <v>9.5238095238095233E-2</v>
      </c>
      <c r="G62" s="1">
        <f>'Váhy kritérií'!G22</f>
        <v>0.14285714285714285</v>
      </c>
      <c r="H62" s="1">
        <f>'Váhy kritérií'!G23</f>
        <v>4.7619047619047616E-2</v>
      </c>
    </row>
    <row r="63" spans="1:12" x14ac:dyDescent="0.25">
      <c r="B63" s="25" t="s">
        <v>89</v>
      </c>
      <c r="C63" s="1" t="s">
        <v>90</v>
      </c>
      <c r="D63" s="1" t="s">
        <v>90</v>
      </c>
      <c r="E63" s="1" t="s">
        <v>90</v>
      </c>
      <c r="F63" s="1" t="s">
        <v>90</v>
      </c>
      <c r="G63" s="1" t="s">
        <v>90</v>
      </c>
      <c r="H63" s="1" t="s">
        <v>90</v>
      </c>
    </row>
    <row r="65" spans="2:8" x14ac:dyDescent="0.25">
      <c r="B65" s="23" t="s">
        <v>102</v>
      </c>
    </row>
    <row r="66" spans="2:8" ht="15.75" thickBot="1" x14ac:dyDescent="0.3"/>
    <row r="67" spans="2:8" ht="45.75" thickBot="1" x14ac:dyDescent="0.3">
      <c r="B67" s="10" t="s">
        <v>17</v>
      </c>
      <c r="C67" s="13" t="s">
        <v>21</v>
      </c>
      <c r="D67" s="13" t="s">
        <v>22</v>
      </c>
      <c r="E67" s="13" t="s">
        <v>23</v>
      </c>
      <c r="F67" s="14" t="s">
        <v>24</v>
      </c>
      <c r="G67" s="14" t="s">
        <v>29</v>
      </c>
      <c r="H67" s="15" t="s">
        <v>39</v>
      </c>
    </row>
    <row r="68" spans="2:8" x14ac:dyDescent="0.25">
      <c r="B68" s="8" t="s">
        <v>18</v>
      </c>
      <c r="C68" s="36">
        <v>9</v>
      </c>
      <c r="D68" s="1">
        <v>9</v>
      </c>
      <c r="E68" s="1">
        <v>7</v>
      </c>
      <c r="F68" s="11">
        <v>9</v>
      </c>
      <c r="G68" s="11">
        <v>5</v>
      </c>
      <c r="H68" s="1">
        <v>6</v>
      </c>
    </row>
    <row r="69" spans="2:8" x14ac:dyDescent="0.25">
      <c r="B69" s="8" t="s">
        <v>19</v>
      </c>
      <c r="C69" s="36">
        <v>9</v>
      </c>
      <c r="D69" s="1">
        <v>7</v>
      </c>
      <c r="E69" s="1">
        <v>9</v>
      </c>
      <c r="F69" s="11">
        <v>9</v>
      </c>
      <c r="G69" s="11">
        <v>10</v>
      </c>
      <c r="H69" s="1">
        <v>2</v>
      </c>
    </row>
    <row r="70" spans="2:8" x14ac:dyDescent="0.25">
      <c r="B70" s="41" t="s">
        <v>63</v>
      </c>
      <c r="C70" s="42">
        <v>7</v>
      </c>
      <c r="D70" s="43">
        <v>9</v>
      </c>
      <c r="E70" s="43">
        <v>9</v>
      </c>
      <c r="F70" s="43">
        <v>7</v>
      </c>
      <c r="G70" s="43">
        <v>1</v>
      </c>
      <c r="H70" s="43">
        <v>6</v>
      </c>
    </row>
    <row r="71" spans="2:8" x14ac:dyDescent="0.25">
      <c r="B71" s="25" t="s">
        <v>88</v>
      </c>
      <c r="C71" s="1">
        <f>'Váhy kritérií'!G18</f>
        <v>0.19047619047619047</v>
      </c>
      <c r="D71" s="1">
        <f>'Váhy kritérií'!G19</f>
        <v>0.2857142857142857</v>
      </c>
      <c r="E71" s="1">
        <f>'Váhy kritérií'!G20</f>
        <v>0.23809523809523808</v>
      </c>
      <c r="F71" s="1">
        <f>'Váhy kritérií'!G21</f>
        <v>9.5238095238095233E-2</v>
      </c>
      <c r="G71" s="1">
        <f>'Váhy kritérií'!G22</f>
        <v>0.14285714285714285</v>
      </c>
      <c r="H71" s="1">
        <f>'Váhy kritérií'!G23</f>
        <v>4.7619047619047616E-2</v>
      </c>
    </row>
    <row r="72" spans="2:8" ht="15.75" thickBot="1" x14ac:dyDescent="0.3">
      <c r="B72" s="46" t="s">
        <v>89</v>
      </c>
      <c r="C72" s="43" t="s">
        <v>90</v>
      </c>
      <c r="D72" s="43" t="s">
        <v>90</v>
      </c>
      <c r="E72" s="43" t="s">
        <v>90</v>
      </c>
      <c r="F72" s="43" t="s">
        <v>90</v>
      </c>
      <c r="G72" s="43" t="s">
        <v>90</v>
      </c>
      <c r="H72" s="43" t="s">
        <v>90</v>
      </c>
    </row>
    <row r="73" spans="2:8" x14ac:dyDescent="0.25">
      <c r="B73" s="51" t="s">
        <v>103</v>
      </c>
      <c r="C73" s="47">
        <v>9</v>
      </c>
      <c r="D73" s="47">
        <v>9</v>
      </c>
      <c r="E73" s="47">
        <v>9</v>
      </c>
      <c r="F73" s="47">
        <v>9</v>
      </c>
      <c r="G73" s="47">
        <v>10</v>
      </c>
      <c r="H73" s="48">
        <v>6</v>
      </c>
    </row>
    <row r="74" spans="2:8" ht="15.75" thickBot="1" x14ac:dyDescent="0.3">
      <c r="B74" s="52" t="s">
        <v>20</v>
      </c>
      <c r="C74" s="49">
        <v>7</v>
      </c>
      <c r="D74" s="49">
        <v>7</v>
      </c>
      <c r="E74" s="49">
        <v>7</v>
      </c>
      <c r="F74" s="49">
        <v>7</v>
      </c>
      <c r="G74" s="49">
        <v>1</v>
      </c>
      <c r="H74" s="50">
        <v>2</v>
      </c>
    </row>
    <row r="78" spans="2:8" x14ac:dyDescent="0.25">
      <c r="B78" s="23" t="s">
        <v>105</v>
      </c>
    </row>
    <row r="81" spans="2:10" ht="15.75" thickBot="1" x14ac:dyDescent="0.3"/>
    <row r="82" spans="2:10" ht="45.75" thickBot="1" x14ac:dyDescent="0.3">
      <c r="B82" s="53" t="s">
        <v>17</v>
      </c>
      <c r="C82" s="54" t="s">
        <v>21</v>
      </c>
      <c r="D82" s="54" t="s">
        <v>22</v>
      </c>
      <c r="E82" s="54" t="s">
        <v>23</v>
      </c>
      <c r="F82" s="55" t="s">
        <v>24</v>
      </c>
      <c r="G82" s="55" t="s">
        <v>29</v>
      </c>
      <c r="H82" s="56" t="s">
        <v>39</v>
      </c>
    </row>
    <row r="83" spans="2:10" x14ac:dyDescent="0.25">
      <c r="B83" s="58" t="s">
        <v>18</v>
      </c>
      <c r="C83" s="36">
        <f>(C68-$C$74)/($C$73-$C$74)</f>
        <v>1</v>
      </c>
      <c r="D83" s="36">
        <f>(D68-$D$74)/($D$73-$D$74)</f>
        <v>1</v>
      </c>
      <c r="E83" s="36">
        <f>(E68-$E$74)/($E$73-$E$74)</f>
        <v>0</v>
      </c>
      <c r="F83" s="36">
        <f>(F68-$F$74)/($F$73-$F$74)</f>
        <v>1</v>
      </c>
      <c r="G83" s="36">
        <f>(G68-$G$74)/($G$73-$G$74)</f>
        <v>0.44444444444444442</v>
      </c>
      <c r="H83" s="36">
        <f>(H68-$H$74)/($H$73-$H$74)</f>
        <v>1</v>
      </c>
    </row>
    <row r="84" spans="2:10" x14ac:dyDescent="0.25">
      <c r="B84" s="57" t="s">
        <v>19</v>
      </c>
      <c r="C84" s="36">
        <f t="shared" ref="C84:C85" si="0">(C69-$C$74)/($C$73-$C$74)</f>
        <v>1</v>
      </c>
      <c r="D84" s="36">
        <f t="shared" ref="D84:D85" si="1">(D69-$D$74)/($D$73-$D$74)</f>
        <v>0</v>
      </c>
      <c r="E84" s="36">
        <f>(E69-$E$74)/($E$73-$E$74)</f>
        <v>1</v>
      </c>
      <c r="F84" s="36">
        <f t="shared" ref="F84:F85" si="2">(F69-$F$74)/($F$73-$F$74)</f>
        <v>1</v>
      </c>
      <c r="G84" s="36">
        <f t="shared" ref="G84:G85" si="3">(G69-$G$74)/($G$73-$G$74)</f>
        <v>1</v>
      </c>
      <c r="H84" s="36">
        <f t="shared" ref="H84:H85" si="4">(H69-$H$74)/($H$73-$H$74)</f>
        <v>0</v>
      </c>
    </row>
    <row r="85" spans="2:10" ht="15.75" thickBot="1" x14ac:dyDescent="0.3">
      <c r="B85" s="59" t="s">
        <v>63</v>
      </c>
      <c r="C85" s="36">
        <f t="shared" si="0"/>
        <v>0</v>
      </c>
      <c r="D85" s="36">
        <f t="shared" si="1"/>
        <v>1</v>
      </c>
      <c r="E85" s="36">
        <f t="shared" ref="E85" si="5">(E70-$E$74)/($E$73-$E$74)</f>
        <v>1</v>
      </c>
      <c r="F85" s="36">
        <f t="shared" si="2"/>
        <v>0</v>
      </c>
      <c r="G85" s="36">
        <f t="shared" si="3"/>
        <v>0</v>
      </c>
      <c r="H85" s="36">
        <f t="shared" si="4"/>
        <v>1</v>
      </c>
    </row>
    <row r="88" spans="2:10" x14ac:dyDescent="0.25">
      <c r="B88" s="23" t="s">
        <v>106</v>
      </c>
    </row>
    <row r="92" spans="2:10" ht="15.75" thickBot="1" x14ac:dyDescent="0.3"/>
    <row r="93" spans="2:10" ht="45.75" thickBot="1" x14ac:dyDescent="0.3">
      <c r="B93" s="53" t="s">
        <v>17</v>
      </c>
      <c r="C93" s="54" t="s">
        <v>21</v>
      </c>
      <c r="D93" s="54" t="s">
        <v>22</v>
      </c>
      <c r="E93" s="54" t="s">
        <v>23</v>
      </c>
      <c r="F93" s="55" t="s">
        <v>24</v>
      </c>
      <c r="G93" s="55" t="s">
        <v>29</v>
      </c>
      <c r="H93" s="56" t="s">
        <v>39</v>
      </c>
      <c r="I93" s="61" t="s">
        <v>107</v>
      </c>
      <c r="J93" s="61" t="s">
        <v>92</v>
      </c>
    </row>
    <row r="94" spans="2:10" x14ac:dyDescent="0.25">
      <c r="B94" s="63" t="s">
        <v>18</v>
      </c>
      <c r="C94" s="36">
        <f>(C68-$C$74)/($C$73-$C$74)</f>
        <v>1</v>
      </c>
      <c r="D94" s="36">
        <f>(D68-$D$74)/($D$73-$D$74)</f>
        <v>1</v>
      </c>
      <c r="E94" s="36">
        <f>(E68-$E$74)/($E$73-$E$74)</f>
        <v>0</v>
      </c>
      <c r="F94" s="36">
        <f>(F59-$F$74)/($F$73-$F$74)</f>
        <v>1</v>
      </c>
      <c r="G94" s="36">
        <f>(G68-$G$74)/($G$73-$G$74)</f>
        <v>0.44444444444444442</v>
      </c>
      <c r="H94" s="36">
        <f>(H59-$H$74)/($H$73-$H$74)</f>
        <v>1</v>
      </c>
      <c r="I94" s="62">
        <f>(C94*$C$97)+(D94*$D$97)+(E94*$E$97)+(F94*$F$97)+(G94*$G$97)+(H94*$H$97)</f>
        <v>0.68253968253968256</v>
      </c>
      <c r="J94" s="62" t="s">
        <v>3</v>
      </c>
    </row>
    <row r="95" spans="2:10" x14ac:dyDescent="0.25">
      <c r="B95" s="57" t="s">
        <v>19</v>
      </c>
      <c r="C95" s="36">
        <f t="shared" ref="C95:C96" si="6">(C69-$C$74)/($C$73-$C$74)</f>
        <v>1</v>
      </c>
      <c r="D95" s="36">
        <f t="shared" ref="D95:D96" si="7">(D69-$D$74)/($D$73-$D$74)</f>
        <v>0</v>
      </c>
      <c r="E95" s="36">
        <f t="shared" ref="E95:E96" si="8">(E69-$E$74)/($E$73-$E$74)</f>
        <v>1</v>
      </c>
      <c r="F95" s="36">
        <f t="shared" ref="F95:F96" si="9">(F60-$F$74)/($F$73-$F$74)</f>
        <v>1</v>
      </c>
      <c r="G95" s="36">
        <f t="shared" ref="G95:G96" si="10">(G69-$G$74)/($G$73-$G$74)</f>
        <v>1</v>
      </c>
      <c r="H95" s="36">
        <f t="shared" ref="H95:H96" si="11">(H60-$H$74)/($H$73-$H$74)</f>
        <v>0</v>
      </c>
      <c r="I95" s="2">
        <f t="shared" ref="I95:I96" si="12">(C95*$C$97)+(D95*$D$97)+(E95*$E$97)+(F95*$F$97)+(G95*$G$97)+(H95*$H$97)</f>
        <v>0.66666666666666652</v>
      </c>
      <c r="J95" s="1" t="s">
        <v>4</v>
      </c>
    </row>
    <row r="96" spans="2:10" ht="15.75" thickBot="1" x14ac:dyDescent="0.3">
      <c r="B96" s="59" t="s">
        <v>63</v>
      </c>
      <c r="C96" s="42">
        <f t="shared" si="6"/>
        <v>0</v>
      </c>
      <c r="D96" s="42">
        <f t="shared" si="7"/>
        <v>1</v>
      </c>
      <c r="E96" s="42">
        <f t="shared" si="8"/>
        <v>1</v>
      </c>
      <c r="F96" s="42">
        <f t="shared" si="9"/>
        <v>0</v>
      </c>
      <c r="G96" s="42">
        <f t="shared" si="10"/>
        <v>0</v>
      </c>
      <c r="H96" s="42">
        <f t="shared" si="11"/>
        <v>1</v>
      </c>
      <c r="I96" s="1">
        <f t="shared" si="12"/>
        <v>0.5714285714285714</v>
      </c>
      <c r="J96" s="1" t="s">
        <v>5</v>
      </c>
    </row>
    <row r="97" spans="2:10" x14ac:dyDescent="0.25">
      <c r="B97" s="60" t="s">
        <v>88</v>
      </c>
      <c r="C97" s="1">
        <f>'Váhy kritérií'!G18</f>
        <v>0.19047619047619047</v>
      </c>
      <c r="D97" s="1">
        <f>'Váhy kritérií'!G19</f>
        <v>0.2857142857142857</v>
      </c>
      <c r="E97" s="1">
        <f>'Váhy kritérií'!G20</f>
        <v>0.23809523809523808</v>
      </c>
      <c r="F97" s="1">
        <f>'Váhy kritérií'!G21</f>
        <v>9.5238095238095233E-2</v>
      </c>
      <c r="G97" s="1">
        <f>'Váhy kritérií'!G22</f>
        <v>0.14285714285714285</v>
      </c>
      <c r="H97" s="1">
        <f>'Váhy kritérií'!G23</f>
        <v>4.7619047619047616E-2</v>
      </c>
      <c r="I97" s="32"/>
      <c r="J97" s="32"/>
    </row>
    <row r="99" spans="2:10" x14ac:dyDescent="0.25">
      <c r="B99" s="44" t="s">
        <v>108</v>
      </c>
      <c r="C99" s="44" t="s">
        <v>107</v>
      </c>
      <c r="D99" s="44" t="s">
        <v>92</v>
      </c>
    </row>
    <row r="100" spans="2:10" x14ac:dyDescent="0.25">
      <c r="B100" s="64" t="s">
        <v>18</v>
      </c>
      <c r="C100" s="64">
        <f>I94</f>
        <v>0.68253968253968256</v>
      </c>
      <c r="D100" s="64" t="s">
        <v>3</v>
      </c>
    </row>
    <row r="101" spans="2:10" x14ac:dyDescent="0.25">
      <c r="B101" t="s">
        <v>19</v>
      </c>
      <c r="C101">
        <f>I95</f>
        <v>0.66666666666666652</v>
      </c>
      <c r="D101" t="s">
        <v>4</v>
      </c>
    </row>
    <row r="102" spans="2:10" x14ac:dyDescent="0.25">
      <c r="B102" s="21" t="s">
        <v>63</v>
      </c>
      <c r="C102" s="21">
        <f>I96</f>
        <v>0.5714285714285714</v>
      </c>
      <c r="D102" s="21" t="s">
        <v>5</v>
      </c>
    </row>
  </sheetData>
  <phoneticPr fontId="1" type="noConversion"/>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9F9CF-3A7F-4D56-887E-E98D6C2B8CD9}">
  <dimension ref="B2:I61"/>
  <sheetViews>
    <sheetView workbookViewId="0">
      <selection activeCell="J56" sqref="J56"/>
    </sheetView>
  </sheetViews>
  <sheetFormatPr defaultRowHeight="15" x14ac:dyDescent="0.25"/>
  <cols>
    <col min="2" max="2" width="20.5703125" customWidth="1"/>
    <col min="3" max="4" width="11.140625" customWidth="1"/>
    <col min="5" max="5" width="10.42578125" customWidth="1"/>
    <col min="6" max="6" width="10.85546875" customWidth="1"/>
    <col min="7" max="7" width="10.5703125" customWidth="1"/>
    <col min="8" max="8" width="12.28515625" customWidth="1"/>
    <col min="9" max="9" width="10.28515625" customWidth="1"/>
  </cols>
  <sheetData>
    <row r="2" spans="2:8" ht="21" x14ac:dyDescent="0.35">
      <c r="B2" s="33" t="s">
        <v>109</v>
      </c>
    </row>
    <row r="4" spans="2:8" x14ac:dyDescent="0.25">
      <c r="B4" s="23" t="s">
        <v>110</v>
      </c>
    </row>
    <row r="5" spans="2:8" ht="15.75" thickBot="1" x14ac:dyDescent="0.3"/>
    <row r="6" spans="2:8" ht="45.75" thickBot="1" x14ac:dyDescent="0.3">
      <c r="B6" s="10" t="s">
        <v>17</v>
      </c>
      <c r="C6" s="13" t="s">
        <v>21</v>
      </c>
      <c r="D6" s="13" t="s">
        <v>22</v>
      </c>
      <c r="E6" s="13" t="s">
        <v>23</v>
      </c>
      <c r="F6" s="14" t="s">
        <v>24</v>
      </c>
      <c r="G6" s="14" t="s">
        <v>29</v>
      </c>
      <c r="H6" s="15" t="s">
        <v>39</v>
      </c>
    </row>
    <row r="7" spans="2:8" x14ac:dyDescent="0.25">
      <c r="B7" s="8" t="s">
        <v>18</v>
      </c>
      <c r="C7" s="36">
        <v>9</v>
      </c>
      <c r="D7" s="1">
        <v>9</v>
      </c>
      <c r="E7" s="1">
        <v>7</v>
      </c>
      <c r="F7" s="11">
        <v>9</v>
      </c>
      <c r="G7" s="11">
        <v>5</v>
      </c>
      <c r="H7" s="1">
        <v>6</v>
      </c>
    </row>
    <row r="8" spans="2:8" x14ac:dyDescent="0.25">
      <c r="B8" s="8" t="s">
        <v>19</v>
      </c>
      <c r="C8" s="36">
        <v>9</v>
      </c>
      <c r="D8" s="1">
        <v>7</v>
      </c>
      <c r="E8" s="1">
        <v>9</v>
      </c>
      <c r="F8" s="11">
        <v>9</v>
      </c>
      <c r="G8" s="11">
        <v>10</v>
      </c>
      <c r="H8" s="1">
        <v>2</v>
      </c>
    </row>
    <row r="9" spans="2:8" x14ac:dyDescent="0.25">
      <c r="B9" s="41" t="s">
        <v>63</v>
      </c>
      <c r="C9" s="42">
        <v>7</v>
      </c>
      <c r="D9" s="43">
        <v>9</v>
      </c>
      <c r="E9" s="43">
        <v>9</v>
      </c>
      <c r="F9" s="43">
        <v>7</v>
      </c>
      <c r="G9" s="43">
        <v>1</v>
      </c>
      <c r="H9" s="43">
        <v>6</v>
      </c>
    </row>
    <row r="10" spans="2:8" x14ac:dyDescent="0.25">
      <c r="B10" s="25" t="s">
        <v>88</v>
      </c>
      <c r="C10" s="1">
        <f>'Váhy kritérií'!G18</f>
        <v>0.19047619047619047</v>
      </c>
      <c r="D10" s="1">
        <f>'Váhy kritérií'!G19</f>
        <v>0.2857142857142857</v>
      </c>
      <c r="E10" s="1">
        <f>'Váhy kritérií'!G20</f>
        <v>0.23809523809523808</v>
      </c>
      <c r="F10" s="1">
        <f>'Váhy kritérií'!G21</f>
        <v>9.5238095238095233E-2</v>
      </c>
      <c r="G10" s="1">
        <f>'Váhy kritérií'!G22</f>
        <v>0.14285714285714285</v>
      </c>
      <c r="H10" s="1">
        <f>'Váhy kritérií'!G23</f>
        <v>4.7619047619047616E-2</v>
      </c>
    </row>
    <row r="11" spans="2:8" x14ac:dyDescent="0.25">
      <c r="B11" s="25" t="s">
        <v>89</v>
      </c>
      <c r="C11" s="1" t="s">
        <v>90</v>
      </c>
      <c r="D11" s="1" t="s">
        <v>90</v>
      </c>
      <c r="E11" s="1" t="s">
        <v>90</v>
      </c>
      <c r="F11" s="1" t="s">
        <v>90</v>
      </c>
      <c r="G11" s="1" t="s">
        <v>90</v>
      </c>
      <c r="H11" s="1" t="s">
        <v>90</v>
      </c>
    </row>
    <row r="15" spans="2:8" x14ac:dyDescent="0.25">
      <c r="B15" s="23" t="s">
        <v>111</v>
      </c>
    </row>
    <row r="16" spans="2:8" x14ac:dyDescent="0.25">
      <c r="B16" t="s">
        <v>112</v>
      </c>
    </row>
    <row r="18" spans="2:8" ht="15.75" thickBot="1" x14ac:dyDescent="0.3"/>
    <row r="19" spans="2:8" ht="45.75" thickBot="1" x14ac:dyDescent="0.3">
      <c r="B19" s="53" t="s">
        <v>17</v>
      </c>
      <c r="C19" s="54" t="s">
        <v>21</v>
      </c>
      <c r="D19" s="54" t="s">
        <v>22</v>
      </c>
      <c r="E19" s="54" t="s">
        <v>23</v>
      </c>
      <c r="F19" s="55" t="s">
        <v>24</v>
      </c>
      <c r="G19" s="55" t="s">
        <v>29</v>
      </c>
      <c r="H19" s="56" t="s">
        <v>39</v>
      </c>
    </row>
    <row r="20" spans="2:8" x14ac:dyDescent="0.25">
      <c r="B20" s="58" t="s">
        <v>18</v>
      </c>
      <c r="C20" s="36">
        <f>C7/(SQRT(($C$7^2)+($C$8^2)+($C$9^2)))</f>
        <v>0.61958555173936281</v>
      </c>
      <c r="D20" s="36">
        <f>D7/(SQRT(($D$7^2)+($D$8^2)+($D$9^2)))</f>
        <v>0.61958555173936281</v>
      </c>
      <c r="E20" s="36">
        <f>E7/(SQRT(($E$7^2)+($E$8^2)+($E$9^2)))</f>
        <v>0.48189987357505998</v>
      </c>
      <c r="F20" s="36">
        <f>F7/(SQRT(($CF$7^2)+($F$8^2)+($F$9^2)))</f>
        <v>0.78935221737632633</v>
      </c>
      <c r="G20" s="36">
        <f>G7/(SQRT(($G$7^2)+($G$8^2)+($G$9^2)))</f>
        <v>0.44543540318737396</v>
      </c>
      <c r="H20" s="36">
        <f>H7/(SQRT(($H$7^2)+($H$8^2)+($H$9^2)))</f>
        <v>0.68824720161168518</v>
      </c>
    </row>
    <row r="21" spans="2:8" x14ac:dyDescent="0.25">
      <c r="B21" s="57" t="s">
        <v>19</v>
      </c>
      <c r="C21" s="36">
        <f t="shared" ref="C21:C22" si="0">C8/(SQRT(($C$7^2)+($C$8^2)+($C$9^2)))</f>
        <v>0.61958555173936281</v>
      </c>
      <c r="D21" s="36">
        <f t="shared" ref="D21:D22" si="1">D8/(SQRT(($D$7^2)+($D$8^2)+($D$9^2)))</f>
        <v>0.48189987357505998</v>
      </c>
      <c r="E21" s="36">
        <f t="shared" ref="E21:E22" si="2">E8/(SQRT(($E$7^2)+($E$8^2)+($E$9^2)))</f>
        <v>0.61958555173936281</v>
      </c>
      <c r="F21" s="36">
        <f t="shared" ref="F21:F22" si="3">F8/(SQRT(($CF$7^2)+($F$8^2)+($F$9^2)))</f>
        <v>0.78935221737632633</v>
      </c>
      <c r="G21" s="36">
        <f t="shared" ref="G21:G22" si="4">G8/(SQRT(($G$7^2)+($G$8^2)+($G$9^2)))</f>
        <v>0.89087080637474791</v>
      </c>
      <c r="H21" s="36">
        <f t="shared" ref="H21:H22" si="5">H8/(SQRT(($H$7^2)+($H$8^2)+($H$9^2)))</f>
        <v>0.22941573387056174</v>
      </c>
    </row>
    <row r="22" spans="2:8" ht="15.75" thickBot="1" x14ac:dyDescent="0.3">
      <c r="B22" s="59" t="s">
        <v>63</v>
      </c>
      <c r="C22" s="36">
        <f t="shared" si="0"/>
        <v>0.48189987357505998</v>
      </c>
      <c r="D22" s="77">
        <f t="shared" si="1"/>
        <v>0.61958555173936281</v>
      </c>
      <c r="E22" s="36">
        <f t="shared" si="2"/>
        <v>0.61958555173936281</v>
      </c>
      <c r="F22" s="36">
        <f t="shared" si="3"/>
        <v>0.61394061351492046</v>
      </c>
      <c r="G22" s="36">
        <f t="shared" si="4"/>
        <v>8.9087080637474794E-2</v>
      </c>
      <c r="H22" s="36">
        <f t="shared" si="5"/>
        <v>0.68824720161168518</v>
      </c>
    </row>
    <row r="25" spans="2:8" x14ac:dyDescent="0.25">
      <c r="B25" s="23" t="s">
        <v>113</v>
      </c>
    </row>
    <row r="26" spans="2:8" x14ac:dyDescent="0.25">
      <c r="B26" t="s">
        <v>114</v>
      </c>
    </row>
    <row r="27" spans="2:8" ht="15.75" thickBot="1" x14ac:dyDescent="0.3"/>
    <row r="28" spans="2:8" ht="45.75" thickBot="1" x14ac:dyDescent="0.3">
      <c r="B28" s="53" t="s">
        <v>17</v>
      </c>
      <c r="C28" s="54" t="s">
        <v>21</v>
      </c>
      <c r="D28" s="54" t="s">
        <v>22</v>
      </c>
      <c r="E28" s="54" t="s">
        <v>23</v>
      </c>
      <c r="F28" s="55" t="s">
        <v>24</v>
      </c>
      <c r="G28" s="55" t="s">
        <v>29</v>
      </c>
      <c r="H28" s="56" t="s">
        <v>39</v>
      </c>
    </row>
    <row r="29" spans="2:8" x14ac:dyDescent="0.25">
      <c r="B29" s="58" t="s">
        <v>18</v>
      </c>
      <c r="C29" s="36">
        <f>C20*$C$10</f>
        <v>0.11801629556940244</v>
      </c>
      <c r="D29" s="36">
        <f>D20*$D$10</f>
        <v>0.17702444335410364</v>
      </c>
      <c r="E29" s="36">
        <f>E20*$E$10</f>
        <v>0.11473806513691903</v>
      </c>
      <c r="F29" s="36">
        <f>F20*$F$10</f>
        <v>7.5176401654888217E-2</v>
      </c>
      <c r="G29" s="36">
        <f>G20*$G$10</f>
        <v>6.363362902676771E-2</v>
      </c>
      <c r="H29" s="36">
        <f>H20*$H$10</f>
        <v>3.2773676267223099E-2</v>
      </c>
    </row>
    <row r="30" spans="2:8" x14ac:dyDescent="0.25">
      <c r="B30" s="57" t="s">
        <v>19</v>
      </c>
      <c r="C30" s="36">
        <f t="shared" ref="C30:C31" si="6">C21*$C$10</f>
        <v>0.11801629556940244</v>
      </c>
      <c r="D30" s="36">
        <f t="shared" ref="D30" si="7">D21*$D$10</f>
        <v>0.13768567816430285</v>
      </c>
      <c r="E30" s="36">
        <f t="shared" ref="E30:E31" si="8">E21*$E$10</f>
        <v>0.14752036946175304</v>
      </c>
      <c r="F30" s="36">
        <f t="shared" ref="F30:F31" si="9">F21*$F$10</f>
        <v>7.5176401654888217E-2</v>
      </c>
      <c r="G30" s="36">
        <f>G21*$G$10</f>
        <v>0.12726725805353542</v>
      </c>
      <c r="H30" s="36">
        <f t="shared" ref="H30:H31" si="10">H21*$H$10</f>
        <v>1.0924558755741035E-2</v>
      </c>
    </row>
    <row r="31" spans="2:8" ht="15.75" thickBot="1" x14ac:dyDescent="0.3">
      <c r="B31" s="65" t="s">
        <v>63</v>
      </c>
      <c r="C31" s="42">
        <f t="shared" si="6"/>
        <v>9.1790452109535223E-2</v>
      </c>
      <c r="D31" s="42">
        <f>D22*$D$10</f>
        <v>0.17702444335410364</v>
      </c>
      <c r="E31" s="42">
        <f t="shared" si="8"/>
        <v>0.14752036946175304</v>
      </c>
      <c r="F31" s="42">
        <f t="shared" si="9"/>
        <v>5.8470534620468612E-2</v>
      </c>
      <c r="G31" s="42">
        <f>G22*$G$10</f>
        <v>1.2726725805353542E-2</v>
      </c>
      <c r="H31" s="42">
        <f t="shared" si="10"/>
        <v>3.2773676267223099E-2</v>
      </c>
    </row>
    <row r="32" spans="2:8" x14ac:dyDescent="0.25">
      <c r="B32" s="51" t="s">
        <v>103</v>
      </c>
      <c r="C32" s="47">
        <f>MAX(C29:C31)</f>
        <v>0.11801629556940244</v>
      </c>
      <c r="D32" s="47">
        <f>MAX(D29:D31)</f>
        <v>0.17702444335410364</v>
      </c>
      <c r="E32" s="47">
        <f t="shared" ref="E32:H32" si="11">MAX(E29:E31)</f>
        <v>0.14752036946175304</v>
      </c>
      <c r="F32" s="47">
        <f t="shared" si="11"/>
        <v>7.5176401654888217E-2</v>
      </c>
      <c r="G32" s="47">
        <f t="shared" si="11"/>
        <v>0.12726725805353542</v>
      </c>
      <c r="H32" s="47">
        <f t="shared" si="11"/>
        <v>3.2773676267223099E-2</v>
      </c>
    </row>
    <row r="33" spans="2:9" ht="15.75" thickBot="1" x14ac:dyDescent="0.3">
      <c r="B33" s="52" t="s">
        <v>20</v>
      </c>
      <c r="C33" s="49">
        <f>MIN(C29:C31)</f>
        <v>9.1790452109535223E-2</v>
      </c>
      <c r="D33" s="49">
        <f>MIN(D29:D31)</f>
        <v>0.13768567816430285</v>
      </c>
      <c r="E33" s="49">
        <f t="shared" ref="E33:H33" si="12">MIN(E29:E31)</f>
        <v>0.11473806513691903</v>
      </c>
      <c r="F33" s="49">
        <f t="shared" si="12"/>
        <v>5.8470534620468612E-2</v>
      </c>
      <c r="G33" s="49">
        <f t="shared" si="12"/>
        <v>1.2726725805353542E-2</v>
      </c>
      <c r="H33" s="49">
        <f t="shared" si="12"/>
        <v>1.0924558755741035E-2</v>
      </c>
    </row>
    <row r="35" spans="2:9" x14ac:dyDescent="0.25">
      <c r="B35" s="23" t="s">
        <v>115</v>
      </c>
    </row>
    <row r="36" spans="2:9" x14ac:dyDescent="0.25">
      <c r="B36" t="s">
        <v>116</v>
      </c>
    </row>
    <row r="41" spans="2:9" ht="15.75" thickBot="1" x14ac:dyDescent="0.3"/>
    <row r="42" spans="2:9" ht="15.75" thickBot="1" x14ac:dyDescent="0.3">
      <c r="B42" t="s">
        <v>117</v>
      </c>
      <c r="I42" s="75" t="s">
        <v>118</v>
      </c>
    </row>
    <row r="43" spans="2:9" x14ac:dyDescent="0.25">
      <c r="C43" s="66">
        <f>(C29-$C$32)^2</f>
        <v>0</v>
      </c>
      <c r="D43" s="67">
        <f>(D29-$D$32)^2</f>
        <v>0</v>
      </c>
      <c r="E43" s="67">
        <f>(E29-$E$32)^2</f>
        <v>1.0746794768460304E-3</v>
      </c>
      <c r="F43" s="67">
        <f>(F29-$F$32)^2</f>
        <v>0</v>
      </c>
      <c r="G43" s="67">
        <f>(G29-$G$32)^2</f>
        <v>4.0492387431162943E-3</v>
      </c>
      <c r="H43" s="67">
        <f>(H29-$H$32)^2</f>
        <v>0</v>
      </c>
      <c r="I43" s="72">
        <f>SQRT(SUM(C43:H43))</f>
        <v>7.1581549438122144E-2</v>
      </c>
    </row>
    <row r="44" spans="2:9" x14ac:dyDescent="0.25">
      <c r="C44" s="68">
        <f t="shared" ref="C44:C45" si="13">(C30-$C$32)^2</f>
        <v>0</v>
      </c>
      <c r="D44" s="32">
        <f t="shared" ref="D44:D45" si="14">(D30-$D$32)^2</f>
        <v>1.547538446658282E-3</v>
      </c>
      <c r="E44" s="32">
        <f t="shared" ref="E44:E45" si="15">(E30-$E$32)^2</f>
        <v>0</v>
      </c>
      <c r="F44" s="32">
        <f t="shared" ref="F44:F45" si="16">(F30-$F$32)^2</f>
        <v>0</v>
      </c>
      <c r="G44" s="32">
        <f t="shared" ref="G44:G45" si="17">(G30-$G$32)^2</f>
        <v>0</v>
      </c>
      <c r="H44" s="32">
        <f t="shared" ref="H44:H45" si="18">(H30-$H$32)^2</f>
        <v>4.7738393603055228E-4</v>
      </c>
      <c r="I44" s="73">
        <f t="shared" ref="I44:I45" si="19">SQRT(SUM(C44:H44))</f>
        <v>4.499913757716735E-2</v>
      </c>
    </row>
    <row r="45" spans="2:9" ht="15.75" thickBot="1" x14ac:dyDescent="0.3">
      <c r="C45" s="69">
        <f t="shared" si="13"/>
        <v>6.8779486518145982E-4</v>
      </c>
      <c r="D45" s="70">
        <f t="shared" si="14"/>
        <v>0</v>
      </c>
      <c r="E45" s="70">
        <f t="shared" si="15"/>
        <v>0</v>
      </c>
      <c r="F45" s="70">
        <f t="shared" si="16"/>
        <v>2.7908599337170769E-4</v>
      </c>
      <c r="G45" s="70">
        <f t="shared" si="17"/>
        <v>1.3119533527696793E-2</v>
      </c>
      <c r="H45" s="70">
        <f t="shared" si="18"/>
        <v>0</v>
      </c>
      <c r="I45" s="74">
        <f t="shared" si="19"/>
        <v>0.11868620133044094</v>
      </c>
    </row>
    <row r="47" spans="2:9" ht="15.75" thickBot="1" x14ac:dyDescent="0.3">
      <c r="B47" t="s">
        <v>119</v>
      </c>
    </row>
    <row r="48" spans="2:9" ht="15.75" thickBot="1" x14ac:dyDescent="0.3">
      <c r="I48" s="71" t="s">
        <v>120</v>
      </c>
    </row>
    <row r="49" spans="2:9" x14ac:dyDescent="0.25">
      <c r="C49" s="66">
        <f>(C29-$C$33)^2</f>
        <v>6.8779486518145982E-4</v>
      </c>
      <c r="D49" s="67">
        <f>(D29-$D$33)^2</f>
        <v>1.547538446658282E-3</v>
      </c>
      <c r="E49" s="67">
        <f>(E29-$E$33)^2</f>
        <v>0</v>
      </c>
      <c r="F49" s="67">
        <f>(F29-$F$33)^2</f>
        <v>2.7908599337170769E-4</v>
      </c>
      <c r="G49" s="67">
        <f>(G29-$G$33)^2</f>
        <v>2.5915127955944283E-3</v>
      </c>
      <c r="H49" s="67">
        <f>(H29-$H$33)^2</f>
        <v>4.7738393603055228E-4</v>
      </c>
      <c r="I49" s="72">
        <f>SQRT(SUM(C49:H49))</f>
        <v>7.4721590165335944E-2</v>
      </c>
    </row>
    <row r="50" spans="2:9" x14ac:dyDescent="0.25">
      <c r="C50" s="68">
        <f t="shared" ref="C50:C51" si="20">(C30-$C$33)^2</f>
        <v>6.8779486518145982E-4</v>
      </c>
      <c r="D50" s="32">
        <f t="shared" ref="D50:D51" si="21">(D30-$D$33)^2</f>
        <v>0</v>
      </c>
      <c r="E50" s="32">
        <f t="shared" ref="E50:E51" si="22">(E30-$E$33)^2</f>
        <v>1.0746794768460304E-3</v>
      </c>
      <c r="F50" s="32">
        <f t="shared" ref="F50:F51" si="23">(F30-$F$33)^2</f>
        <v>2.7908599337170769E-4</v>
      </c>
      <c r="G50" s="32">
        <f t="shared" ref="G50:G51" si="24">(G30-$G$33)^2</f>
        <v>1.3119533527696793E-2</v>
      </c>
      <c r="H50" s="32">
        <f t="shared" ref="H50:H51" si="25">(H30-$H$33)^2</f>
        <v>0</v>
      </c>
      <c r="I50" s="73">
        <f t="shared" ref="I50:I51" si="26">SQRT(SUM(C50:H50))</f>
        <v>0.12313039374214634</v>
      </c>
    </row>
    <row r="51" spans="2:9" ht="15.75" thickBot="1" x14ac:dyDescent="0.3">
      <c r="C51" s="69">
        <f t="shared" si="20"/>
        <v>0</v>
      </c>
      <c r="D51" s="70">
        <f t="shared" si="21"/>
        <v>1.547538446658282E-3</v>
      </c>
      <c r="E51" s="70">
        <f t="shared" si="22"/>
        <v>1.0746794768460304E-3</v>
      </c>
      <c r="F51" s="70">
        <f t="shared" si="23"/>
        <v>0</v>
      </c>
      <c r="G51" s="70">
        <f t="shared" si="24"/>
        <v>0</v>
      </c>
      <c r="H51" s="70">
        <f t="shared" si="25"/>
        <v>4.7738393603055228E-4</v>
      </c>
      <c r="I51" s="74">
        <f t="shared" si="26"/>
        <v>5.567406810656883E-2</v>
      </c>
    </row>
    <row r="55" spans="2:9" x14ac:dyDescent="0.25">
      <c r="B55" s="23" t="s">
        <v>121</v>
      </c>
    </row>
    <row r="56" spans="2:9" x14ac:dyDescent="0.25">
      <c r="B56" t="s">
        <v>122</v>
      </c>
    </row>
    <row r="58" spans="2:9" x14ac:dyDescent="0.25">
      <c r="B58" s="44" t="s">
        <v>108</v>
      </c>
      <c r="C58" s="44" t="s">
        <v>123</v>
      </c>
      <c r="D58" s="44" t="s">
        <v>92</v>
      </c>
    </row>
    <row r="59" spans="2:9" x14ac:dyDescent="0.25">
      <c r="B59" s="22" t="s">
        <v>18</v>
      </c>
      <c r="C59" s="32">
        <f>I49/(I43+I49)</f>
        <v>0.51073128278629087</v>
      </c>
      <c r="D59" s="32" t="s">
        <v>4</v>
      </c>
    </row>
    <row r="60" spans="2:9" x14ac:dyDescent="0.25">
      <c r="B60" s="76" t="s">
        <v>19</v>
      </c>
      <c r="C60" s="76">
        <f>I50/(I44+I50)</f>
        <v>0.73235435069580712</v>
      </c>
      <c r="D60" s="76" t="s">
        <v>3</v>
      </c>
    </row>
    <row r="61" spans="2:9" x14ac:dyDescent="0.25">
      <c r="B61" s="40" t="s">
        <v>63</v>
      </c>
      <c r="C61" s="21">
        <f>I51/(I45+I51)</f>
        <v>0.31930478363181192</v>
      </c>
      <c r="D61" s="21" t="s">
        <v>5</v>
      </c>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Kriteriální matice</vt:lpstr>
      <vt:lpstr>Váhy kritérií</vt:lpstr>
      <vt:lpstr>Výpočet modelu - WSA</vt:lpstr>
      <vt:lpstr>Výpočet - TOPSIS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KLARA</dc:creator>
  <cp:lastModifiedBy>KLARA</cp:lastModifiedBy>
  <dcterms:created xsi:type="dcterms:W3CDTF">2021-12-21T08:57:47Z</dcterms:created>
  <dcterms:modified xsi:type="dcterms:W3CDTF">2022-03-14T20:24:33Z</dcterms:modified>
</cp:coreProperties>
</file>